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\Limbo\PGE\Residential TOU and SmartRate\PY2020\Report\Final Files\"/>
    </mc:Choice>
  </mc:AlternateContent>
  <xr:revisionPtr revIDLastSave="0" documentId="13_ncr:1_{AB76513C-2046-477D-985C-5C2BF639495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Data!$A$1:$FW$775</definedName>
    <definedName name="Care">Table!$B$9</definedName>
    <definedName name="_xlnm.Criteria">Lookups!$B$3:$F$4</definedName>
    <definedName name="data">Data!$A$1:$FZ$775</definedName>
    <definedName name="date_list">Lookups!$J$4:$J$15</definedName>
    <definedName name="daytype">Table!$B$6</definedName>
    <definedName name="dual_enrol_list">Lookups!$M$4:$M$5</definedName>
    <definedName name="Enrolled">Table!$G$3</definedName>
    <definedName name="lca">Table!$B$8</definedName>
    <definedName name="lca_list">Lookups!$K$4:$K$12</definedName>
    <definedName name="month">Table!$B$5</definedName>
    <definedName name="Pass">Lookups!$C$1</definedName>
    <definedName name="_xlnm.Print_Area" localSheetId="0">Table!$A$2:$N$35</definedName>
    <definedName name="Result_type">Table!$B$4</definedName>
    <definedName name="Result_type_list">Lookups!$I$4:$I$5</definedName>
    <definedName name="Size_list">Lookups!$L$4:$L$6</definedName>
    <definedName name="table_for_PGE_CBP_expost_private" localSheetId="2">Data!$A$1:$FW$775</definedName>
    <definedName name="Two_way_tab_flag">Lookups!$D$6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1" i="2" l="1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6" i="2" l="1"/>
  <c r="B2" i="4" l="1" a="1"/>
  <c r="B2" i="4" s="1"/>
  <c r="C4" i="2"/>
  <c r="B3" i="4" l="1"/>
  <c r="F4" i="2" l="1"/>
  <c r="B4" i="2"/>
  <c r="G5" i="4"/>
  <c r="E4" i="2" l="1"/>
  <c r="D6" i="2" l="1"/>
  <c r="D4" i="2"/>
  <c r="C1" i="2" s="1"/>
  <c r="B11" i="4" s="1"/>
  <c r="B36" i="2" l="1"/>
  <c r="B35" i="2"/>
  <c r="B34" i="2"/>
  <c r="A1" i="4"/>
  <c r="H32" i="4"/>
  <c r="G32" i="4"/>
  <c r="F32" i="4" l="1"/>
  <c r="B9" i="2" l="1"/>
  <c r="G3" i="4"/>
  <c r="J32" i="4"/>
  <c r="J6" i="4"/>
  <c r="H5" i="4"/>
  <c r="F5" i="4"/>
  <c r="N31" i="4" l="1"/>
  <c r="F31" i="4"/>
  <c r="F30" i="4"/>
  <c r="F29" i="4"/>
  <c r="F28" i="4"/>
  <c r="H26" i="4"/>
  <c r="H25" i="4"/>
  <c r="H24" i="4"/>
  <c r="H23" i="4"/>
  <c r="I22" i="4"/>
  <c r="I21" i="4"/>
  <c r="I20" i="4"/>
  <c r="I19" i="4"/>
  <c r="J18" i="4"/>
  <c r="J17" i="4"/>
  <c r="J16" i="4"/>
  <c r="J15" i="4"/>
  <c r="K14" i="4"/>
  <c r="K13" i="4"/>
  <c r="K12" i="4"/>
  <c r="K11" i="4"/>
  <c r="L10" i="4"/>
  <c r="L9" i="4"/>
  <c r="L8" i="4"/>
  <c r="M31" i="4"/>
  <c r="N30" i="4"/>
  <c r="N29" i="4"/>
  <c r="N28" i="4"/>
  <c r="N27" i="4"/>
  <c r="F27" i="4"/>
  <c r="F26" i="4"/>
  <c r="F25" i="4"/>
  <c r="F24" i="4"/>
  <c r="H22" i="4"/>
  <c r="H21" i="4"/>
  <c r="H20" i="4"/>
  <c r="H19" i="4"/>
  <c r="I18" i="4"/>
  <c r="I17" i="4"/>
  <c r="I16" i="4"/>
  <c r="I15" i="4"/>
  <c r="J14" i="4"/>
  <c r="J13" i="4"/>
  <c r="J12" i="4"/>
  <c r="J11" i="4"/>
  <c r="K10" i="4"/>
  <c r="K9" i="4"/>
  <c r="K8" i="4"/>
  <c r="K18" i="4"/>
  <c r="K15" i="4"/>
  <c r="L11" i="4"/>
  <c r="M8" i="4"/>
  <c r="L31" i="4"/>
  <c r="M30" i="4"/>
  <c r="M29" i="4"/>
  <c r="M28" i="4"/>
  <c r="M27" i="4"/>
  <c r="N26" i="4"/>
  <c r="N25" i="4"/>
  <c r="N24" i="4"/>
  <c r="N23" i="4"/>
  <c r="F23" i="4"/>
  <c r="F22" i="4"/>
  <c r="F21" i="4"/>
  <c r="F20" i="4"/>
  <c r="H18" i="4"/>
  <c r="H17" i="4"/>
  <c r="H16" i="4"/>
  <c r="H15" i="4"/>
  <c r="I14" i="4"/>
  <c r="I13" i="4"/>
  <c r="I12" i="4"/>
  <c r="I11" i="4"/>
  <c r="J10" i="4"/>
  <c r="J9" i="4"/>
  <c r="J8" i="4"/>
  <c r="K31" i="4"/>
  <c r="L30" i="4"/>
  <c r="L29" i="4"/>
  <c r="L28" i="4"/>
  <c r="L27" i="4"/>
  <c r="M26" i="4"/>
  <c r="M25" i="4"/>
  <c r="M24" i="4"/>
  <c r="M23" i="4"/>
  <c r="N22" i="4"/>
  <c r="N21" i="4"/>
  <c r="N20" i="4"/>
  <c r="N19" i="4"/>
  <c r="F19" i="4"/>
  <c r="F18" i="4"/>
  <c r="F17" i="4"/>
  <c r="F16" i="4"/>
  <c r="H14" i="4"/>
  <c r="H13" i="4"/>
  <c r="H12" i="4"/>
  <c r="H11" i="4"/>
  <c r="I10" i="4"/>
  <c r="I9" i="4"/>
  <c r="I8" i="4"/>
  <c r="J25" i="4"/>
  <c r="K22" i="4"/>
  <c r="K20" i="4"/>
  <c r="L18" i="4"/>
  <c r="L16" i="4"/>
  <c r="M14" i="4"/>
  <c r="M12" i="4"/>
  <c r="N10" i="4"/>
  <c r="N8" i="4"/>
  <c r="H30" i="4"/>
  <c r="H27" i="4"/>
  <c r="I26" i="4"/>
  <c r="I24" i="4"/>
  <c r="J22" i="4"/>
  <c r="J20" i="4"/>
  <c r="K17" i="4"/>
  <c r="L14" i="4"/>
  <c r="M10" i="4"/>
  <c r="J31" i="4"/>
  <c r="K30" i="4"/>
  <c r="K29" i="4"/>
  <c r="K28" i="4"/>
  <c r="K27" i="4"/>
  <c r="L26" i="4"/>
  <c r="L25" i="4"/>
  <c r="L24" i="4"/>
  <c r="L23" i="4"/>
  <c r="M22" i="4"/>
  <c r="M21" i="4"/>
  <c r="M20" i="4"/>
  <c r="M19" i="4"/>
  <c r="N18" i="4"/>
  <c r="N17" i="4"/>
  <c r="N16" i="4"/>
  <c r="N15" i="4"/>
  <c r="F15" i="4"/>
  <c r="F14" i="4"/>
  <c r="F13" i="4"/>
  <c r="F12" i="4"/>
  <c r="H10" i="4"/>
  <c r="H9" i="4"/>
  <c r="H8" i="4"/>
  <c r="I31" i="4"/>
  <c r="J30" i="4"/>
  <c r="J29" i="4"/>
  <c r="J28" i="4"/>
  <c r="J27" i="4"/>
  <c r="K26" i="4"/>
  <c r="K25" i="4"/>
  <c r="K24" i="4"/>
  <c r="K23" i="4"/>
  <c r="L22" i="4"/>
  <c r="L21" i="4"/>
  <c r="L20" i="4"/>
  <c r="L19" i="4"/>
  <c r="M18" i="4"/>
  <c r="M17" i="4"/>
  <c r="M16" i="4"/>
  <c r="M15" i="4"/>
  <c r="N14" i="4"/>
  <c r="N13" i="4"/>
  <c r="N12" i="4"/>
  <c r="N11" i="4"/>
  <c r="F11" i="4"/>
  <c r="F10" i="4"/>
  <c r="F9" i="4"/>
  <c r="F8" i="4"/>
  <c r="H31" i="4"/>
  <c r="G31" i="4" s="1"/>
  <c r="I30" i="4"/>
  <c r="I29" i="4"/>
  <c r="I28" i="4"/>
  <c r="I27" i="4"/>
  <c r="J26" i="4"/>
  <c r="J24" i="4"/>
  <c r="J23" i="4"/>
  <c r="K21" i="4"/>
  <c r="K19" i="4"/>
  <c r="L17" i="4"/>
  <c r="L15" i="4"/>
  <c r="M13" i="4"/>
  <c r="M11" i="4"/>
  <c r="N9" i="4"/>
  <c r="H29" i="4"/>
  <c r="H28" i="4"/>
  <c r="I25" i="4"/>
  <c r="I23" i="4"/>
  <c r="J21" i="4"/>
  <c r="J19" i="4"/>
  <c r="K16" i="4"/>
  <c r="L13" i="4"/>
  <c r="L12" i="4"/>
  <c r="M9" i="4"/>
  <c r="B10" i="2"/>
  <c r="G15" i="4" l="1"/>
  <c r="G21" i="4"/>
  <c r="G23" i="4"/>
  <c r="G10" i="4"/>
  <c r="G8" i="4"/>
  <c r="G26" i="4"/>
  <c r="G9" i="4"/>
  <c r="G18" i="4"/>
  <c r="G11" i="4"/>
  <c r="G17" i="4"/>
  <c r="G29" i="4"/>
  <c r="G27" i="4"/>
  <c r="G16" i="4"/>
  <c r="G19" i="4"/>
  <c r="G12" i="4"/>
  <c r="G30" i="4"/>
  <c r="G13" i="4"/>
  <c r="G14" i="4"/>
  <c r="G24" i="4"/>
  <c r="G28" i="4"/>
  <c r="F36" i="4"/>
  <c r="H34" i="4"/>
  <c r="G20" i="4"/>
  <c r="H35" i="4"/>
  <c r="F35" i="4"/>
  <c r="F34" i="4"/>
  <c r="H36" i="4"/>
  <c r="G22" i="4"/>
  <c r="G25" i="4"/>
  <c r="C31" i="2"/>
  <c r="C30" i="2"/>
  <c r="C26" i="2"/>
  <c r="C22" i="2"/>
  <c r="C18" i="2"/>
  <c r="C14" i="2"/>
  <c r="C10" i="2"/>
  <c r="C27" i="2"/>
  <c r="C23" i="2"/>
  <c r="C19" i="2"/>
  <c r="C15" i="2"/>
  <c r="C11" i="2"/>
  <c r="C28" i="2"/>
  <c r="C20" i="2"/>
  <c r="C12" i="2"/>
  <c r="C13" i="2"/>
  <c r="C24" i="2"/>
  <c r="C8" i="2"/>
  <c r="C25" i="2"/>
  <c r="C9" i="2"/>
  <c r="C29" i="2"/>
  <c r="C21" i="2"/>
  <c r="C16" i="2"/>
  <c r="C17" i="2"/>
  <c r="B11" i="2"/>
  <c r="O34" i="4" l="1"/>
  <c r="O36" i="4"/>
  <c r="G35" i="4"/>
  <c r="G34" i="4"/>
  <c r="G36" i="4"/>
  <c r="O35" i="4"/>
  <c r="I34" i="4"/>
  <c r="I36" i="4"/>
  <c r="I35" i="4"/>
  <c r="G36" i="2"/>
  <c r="N36" i="4" s="1"/>
  <c r="C36" i="2"/>
  <c r="J36" i="4" s="1"/>
  <c r="E36" i="2"/>
  <c r="L36" i="4" s="1"/>
  <c r="F36" i="2"/>
  <c r="M36" i="4" s="1"/>
  <c r="D36" i="2"/>
  <c r="K36" i="4" s="1"/>
  <c r="G35" i="2"/>
  <c r="N35" i="4" s="1"/>
  <c r="C35" i="2"/>
  <c r="J35" i="4" s="1"/>
  <c r="F35" i="2"/>
  <c r="M35" i="4" s="1"/>
  <c r="E35" i="2"/>
  <c r="L35" i="4" s="1"/>
  <c r="D35" i="2"/>
  <c r="K35" i="4" s="1"/>
  <c r="B12" i="2"/>
  <c r="F34" i="2" l="1"/>
  <c r="M34" i="4" s="1"/>
  <c r="D34" i="2"/>
  <c r="K34" i="4" s="1"/>
  <c r="E34" i="2"/>
  <c r="L34" i="4" s="1"/>
  <c r="G34" i="2"/>
  <c r="N34" i="4" s="1"/>
  <c r="C34" i="2"/>
  <c r="J34" i="4" s="1"/>
  <c r="B13" i="2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0" i="2" l="1"/>
  <c r="B3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<sst xmlns="http://schemas.openxmlformats.org/spreadsheetml/2006/main" count="4022" uniqueCount="248">
  <si>
    <t>LCA</t>
  </si>
  <si>
    <t>All</t>
  </si>
  <si>
    <t>Aggregate Impact</t>
  </si>
  <si>
    <t>Hour Ending</t>
  </si>
  <si>
    <t>DR Program:</t>
  </si>
  <si>
    <t>Daily</t>
  </si>
  <si>
    <t>Local Capacity Area:</t>
  </si>
  <si>
    <t>Utility:</t>
  </si>
  <si>
    <t>Type of Results: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</si>
  <si>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</si>
  <si>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</si>
  <si>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</si>
  <si>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</si>
  <si>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</si>
  <si>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</si>
  <si>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</si>
  <si>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</si>
  <si>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</si>
  <si>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</si>
  <si>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</si>
  <si>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</si>
  <si>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</si>
  <si>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</si>
  <si>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</si>
  <si>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</si>
  <si>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</si>
  <si>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</si>
  <si>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</si>
  <si>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</si>
  <si>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</si>
  <si>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</si>
  <si>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</si>
  <si>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</si>
  <si>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</si>
  <si>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</si>
  <si>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</si>
  <si>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</si>
  <si>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</si>
  <si>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</si>
  <si>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</si>
  <si>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</si>
  <si>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</si>
  <si>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</si>
  <si>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</si>
  <si>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</si>
  <si>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</si>
  <si>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</si>
  <si>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</si>
  <si>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</si>
  <si>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</si>
  <si>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</si>
  <si>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</si>
  <si>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</si>
  <si>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</si>
  <si>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</si>
  <si>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</si>
  <si>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</si>
  <si>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</si>
  <si>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</si>
  <si>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</si>
  <si>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</si>
  <si>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</si>
  <si>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</si>
  <si>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</si>
  <si>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</si>
  <si>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</si>
  <si>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</si>
  <si>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</si>
  <si>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</si>
  <si>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</si>
  <si>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</si>
  <si>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</si>
  <si>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</si>
  <si>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</si>
  <si>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</si>
  <si>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</si>
  <si>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</si>
  <si>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</si>
  <si>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</si>
  <si>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</si>
  <si>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</si>
  <si>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</si>
  <si>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</si>
  <si>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</si>
  <si>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</si>
  <si>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</si>
  <si>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</si>
  <si>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</si>
  <si>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</si>
  <si>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</si>
  <si>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</si>
  <si>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</si>
  <si>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</si>
  <si>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</si>
  <si>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</si>
  <si>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</si>
  <si>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</si>
  <si>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</si>
  <si>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</si>
  <si>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</si>
  <si>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</si>
  <si>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</si>
  <si>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</si>
  <si>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</si>
  <si>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</si>
  <si>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</si>
  <si>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</si>
  <si>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</si>
  <si>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</si>
  <si>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</si>
  <si>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</si>
  <si>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</si>
  <si>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</si>
  <si>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</si>
  <si>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</si>
  <si>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</si>
  <si>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</si>
  <si>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</si>
  <si>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</si>
  <si>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</si>
  <si>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</si>
  <si>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</si>
  <si>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</si>
  <si>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</si>
  <si>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</si>
  <si>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</si>
  <si>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</si>
  <si>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</si>
  <si>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</si>
  <si>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</si>
  <si>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</si>
  <si>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</si>
  <si>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</si>
  <si>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</si>
  <si>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</si>
  <si>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</si>
  <si>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</si>
  <si>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</si>
  <si>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</si>
  <si>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</si>
  <si>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</si>
  <si>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</si>
  <si>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</si>
  <si>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</si>
  <si>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</si>
  <si>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</si>
  <si>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</si>
  <si>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</si>
  <si>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</si>
  <si>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</si>
  <si>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</si>
  <si>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</si>
  <si>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</si>
  <si>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</si>
  <si>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</si>
  <si>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</si>
  <si>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</si>
  <si>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</si>
  <si>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</si>
  <si>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</si>
  <si>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</si>
  <si>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</si>
  <si>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</si>
  <si>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</si>
  <si>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</si>
  <si>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</si>
  <si>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</si>
  <si>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</si>
  <si>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</si>
  <si>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</si>
  <si>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</si>
  <si>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</si>
  <si>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</si>
  <si>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</si>
  <si>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</si>
  <si>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</si>
  <si>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</si>
  <si>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</si>
  <si>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</si>
  <si>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</si>
  <si>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</si>
  <si>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</si>
  <si>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</si>
  <si>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</si>
  <si>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</si>
  <si>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</si>
  <si>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</si>
  <si>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</si>
  <si>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</si>
  <si>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lca</t>
  </si>
  <si>
    <t>Results Type</t>
  </si>
  <si>
    <t>Two-way tab flag</t>
  </si>
  <si>
    <t>By Period:</t>
  </si>
  <si>
    <t xml:space="preserve"> Number of Accounts Enrolled:</t>
  </si>
  <si>
    <t>Average per Enrolled Customer</t>
  </si>
  <si>
    <t>stderr_evt_hr</t>
  </si>
  <si>
    <t>active results</t>
  </si>
  <si>
    <t>Care</t>
  </si>
  <si>
    <t>Never</t>
  </si>
  <si>
    <t>CARE Status:</t>
  </si>
  <si>
    <t>Always/Sometimes</t>
  </si>
  <si>
    <t>enrolled</t>
  </si>
  <si>
    <t>Average Weekday</t>
  </si>
  <si>
    <t>Monthly Peak</t>
  </si>
  <si>
    <t>March</t>
  </si>
  <si>
    <t>April</t>
  </si>
  <si>
    <t>May</t>
  </si>
  <si>
    <t>June</t>
  </si>
  <si>
    <t>July</t>
  </si>
  <si>
    <t>August</t>
  </si>
  <si>
    <t>September</t>
  </si>
  <si>
    <t>Month:</t>
  </si>
  <si>
    <t>Daytype:</t>
  </si>
  <si>
    <t>Month</t>
  </si>
  <si>
    <t>Daytype</t>
  </si>
  <si>
    <t>peakday</t>
  </si>
  <si>
    <t>month</t>
  </si>
  <si>
    <t>Winter</t>
  </si>
  <si>
    <t>Summer</t>
  </si>
  <si>
    <t>Off-Peak</t>
  </si>
  <si>
    <t>Peak</t>
  </si>
  <si>
    <t>Current</t>
  </si>
  <si>
    <t>hour</t>
  </si>
  <si>
    <t>stderr_peak</t>
  </si>
  <si>
    <t>stderr_offpeak</t>
  </si>
  <si>
    <t>stderr_daily</t>
  </si>
  <si>
    <t>Utility</t>
  </si>
  <si>
    <t>Program</t>
  </si>
  <si>
    <t>ResultType</t>
  </si>
  <si>
    <t>10th %ile</t>
  </si>
  <si>
    <t>30th %ile</t>
  </si>
  <si>
    <t>50th %ile</t>
  </si>
  <si>
    <t>70th %ile</t>
  </si>
  <si>
    <t>90th %ile</t>
  </si>
  <si>
    <t>Average %</t>
  </si>
  <si>
    <t>Load Impact</t>
  </si>
  <si>
    <t>pass</t>
  </si>
  <si>
    <t>Pass</t>
  </si>
  <si>
    <t>January</t>
  </si>
  <si>
    <t>February</t>
  </si>
  <si>
    <t>October</t>
  </si>
  <si>
    <t>November</t>
  </si>
  <si>
    <t>December</t>
  </si>
  <si>
    <t>custs</t>
  </si>
  <si>
    <t>E-1 to E-TOUC</t>
  </si>
  <si>
    <t>stderr_partpeak</t>
  </si>
  <si>
    <t>Public Version. Redactions in “2020 Load Impact Evaluation of Pacific Gas and Electric Company’s Residential Time-of-Use Rates” and appendices.</t>
  </si>
  <si>
    <t>Confidential content removed and blacked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</si>
</sst>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[$-409]mmmm\ d\,\ yyyy;@"/>
    <numFmt numFmtId="166" formatCode="0.0%"/>
    <numFmt numFmtId="167" formatCode="0.0"/>
    <numFmt numFmtId="168" formatCode="0.000"/>
    <numFmt numFmtId="169" formatCode="#,##0.0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C2577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theme="0"/>
      </right>
      <top style="thin">
        <color indexed="56"/>
      </top>
      <bottom style="medium">
        <color indexed="9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1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4" fillId="0" borderId="6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5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6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3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4" fontId="0" fillId="0" borderId="0" xfId="0" applyNumberFormat="1"/>
    <xf numFmtId="2" fontId="9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68" fontId="0" fillId="0" borderId="0" xfId="0" applyNumberFormat="1"/>
    <xf numFmtId="0" fontId="0" fillId="0" borderId="0" xfId="0" applyAlignment="1">
      <alignment horizontal="right"/>
    </xf>
    <xf numFmtId="4" fontId="10" fillId="0" borderId="8" xfId="0" applyNumberFormat="1" applyFont="1" applyBorder="1" applyAlignment="1">
      <alignment horizontal="center"/>
    </xf>
    <xf numFmtId="4" fontId="10" fillId="0" borderId="19" xfId="0" applyNumberFormat="1" applyFont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4" fontId="10" fillId="0" borderId="7" xfId="0" applyNumberFormat="1" applyFont="1" applyBorder="1" applyAlignment="1">
      <alignment horizontal="center"/>
    </xf>
    <xf numFmtId="169" fontId="0" fillId="0" borderId="0" xfId="1" applyNumberFormat="1" applyFont="1"/>
    <xf numFmtId="169" fontId="0" fillId="0" borderId="0" xfId="0" applyNumberFormat="1"/>
    <xf numFmtId="166" fontId="10" fillId="0" borderId="19" xfId="1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164" fontId="10" fillId="0" borderId="24" xfId="0" applyNumberFormat="1" applyFont="1" applyFill="1" applyBorder="1" applyAlignment="1">
      <alignment horizontal="center" vertical="center"/>
    </xf>
    <xf numFmtId="4" fontId="10" fillId="0" borderId="2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6" fillId="3" borderId="9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0" fontId="7" fillId="3" borderId="11" xfId="0" applyFont="1" applyFill="1" applyBorder="1" applyAlignment="1">
      <alignment horizontal="centerContinuous"/>
    </xf>
    <xf numFmtId="0" fontId="5" fillId="3" borderId="12" xfId="0" applyFont="1" applyFill="1" applyBorder="1" applyAlignment="1">
      <alignment horizontal="centerContinuous"/>
    </xf>
    <xf numFmtId="0" fontId="5" fillId="3" borderId="13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/>
    </xf>
    <xf numFmtId="4" fontId="5" fillId="3" borderId="5" xfId="0" applyNumberFormat="1" applyFont="1" applyFill="1" applyBorder="1" applyAlignment="1">
      <alignment horizontal="centerContinuous"/>
    </xf>
    <xf numFmtId="0" fontId="5" fillId="3" borderId="22" xfId="0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1" fontId="0" fillId="0" borderId="0" xfId="0" applyNumberFormat="1"/>
    <xf numFmtId="2" fontId="5" fillId="3" borderId="5" xfId="0" applyNumberFormat="1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wrapText="1"/>
    </xf>
    <xf numFmtId="2" fontId="5" fillId="3" borderId="5" xfId="0" quotePrefix="1" applyNumberFormat="1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3" borderId="17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10">
    <dxf>
      <fill>
        <patternFill>
          <bgColor theme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0C25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(kWh/hour)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0.67366427183151245</c:v>
                </c:pt>
                <c:pt idx="1">
                  <c:v>0.60002917051315308</c:v>
                </c:pt>
                <c:pt idx="2">
                  <c:v>0.55224114656448364</c:v>
                </c:pt>
                <c:pt idx="3">
                  <c:v>0.52419030666351318</c:v>
                </c:pt>
                <c:pt idx="4">
                  <c:v>0.51102721691131592</c:v>
                </c:pt>
                <c:pt idx="5">
                  <c:v>0.52654331922531128</c:v>
                </c:pt>
                <c:pt idx="6">
                  <c:v>0.56317859888076782</c:v>
                </c:pt>
                <c:pt idx="7">
                  <c:v>0.61726236343383789</c:v>
                </c:pt>
                <c:pt idx="8">
                  <c:v>0.66526967287063599</c:v>
                </c:pt>
                <c:pt idx="9">
                  <c:v>0.70039534568786621</c:v>
                </c:pt>
                <c:pt idx="10">
                  <c:v>0.75359070301055908</c:v>
                </c:pt>
                <c:pt idx="11">
                  <c:v>0.81451332569122314</c:v>
                </c:pt>
                <c:pt idx="12">
                  <c:v>0.87941223382949829</c:v>
                </c:pt>
                <c:pt idx="13">
                  <c:v>0.92982065677642822</c:v>
                </c:pt>
                <c:pt idx="14">
                  <c:v>0.97410547733306885</c:v>
                </c:pt>
                <c:pt idx="15">
                  <c:v>1.0221295356750488</c:v>
                </c:pt>
                <c:pt idx="16">
                  <c:v>1.0661865472793579</c:v>
                </c:pt>
                <c:pt idx="17">
                  <c:v>1.1092027425765991</c:v>
                </c:pt>
                <c:pt idx="18">
                  <c:v>1.1067185401916504</c:v>
                </c:pt>
                <c:pt idx="19">
                  <c:v>1.0806878805160522</c:v>
                </c:pt>
                <c:pt idx="20">
                  <c:v>1.0547523498535156</c:v>
                </c:pt>
                <c:pt idx="21">
                  <c:v>0.9927329421043396</c:v>
                </c:pt>
                <c:pt idx="22">
                  <c:v>0.8837658166885376</c:v>
                </c:pt>
                <c:pt idx="23">
                  <c:v>0.7634270191192627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B-42A9-A5B0-A4C23948EEF8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Load (kWh/hour)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0.74219004809856415</c:v>
                </c:pt>
                <c:pt idx="1">
                  <c:v>0.67342729866504669</c:v>
                </c:pt>
                <c:pt idx="2">
                  <c:v>0.62695575505495071</c:v>
                </c:pt>
                <c:pt idx="3">
                  <c:v>0.59690690040588379</c:v>
                </c:pt>
                <c:pt idx="4">
                  <c:v>0.58979992568492889</c:v>
                </c:pt>
                <c:pt idx="5">
                  <c:v>0.60168071091175079</c:v>
                </c:pt>
                <c:pt idx="6">
                  <c:v>0.63620748370885849</c:v>
                </c:pt>
                <c:pt idx="7">
                  <c:v>0.6970633864402771</c:v>
                </c:pt>
                <c:pt idx="8">
                  <c:v>0.72792845964431763</c:v>
                </c:pt>
                <c:pt idx="9">
                  <c:v>0.75226324051618576</c:v>
                </c:pt>
                <c:pt idx="10">
                  <c:v>0.8006189689040184</c:v>
                </c:pt>
                <c:pt idx="11">
                  <c:v>0.86531499028205872</c:v>
                </c:pt>
                <c:pt idx="12">
                  <c:v>0.92848565801978111</c:v>
                </c:pt>
                <c:pt idx="13">
                  <c:v>0.97072479128837585</c:v>
                </c:pt>
                <c:pt idx="14">
                  <c:v>1.0143942460417747</c:v>
                </c:pt>
                <c:pt idx="15">
                  <c:v>1.0580584034323692</c:v>
                </c:pt>
                <c:pt idx="16">
                  <c:v>1.071260841563344</c:v>
                </c:pt>
                <c:pt idx="17">
                  <c:v>1.111473350552842</c:v>
                </c:pt>
                <c:pt idx="18">
                  <c:v>1.0931028788909316</c:v>
                </c:pt>
                <c:pt idx="19">
                  <c:v>1.0602981802076101</c:v>
                </c:pt>
                <c:pt idx="20">
                  <c:v>1.0638650255277753</c:v>
                </c:pt>
                <c:pt idx="21">
                  <c:v>1.0646869391202927</c:v>
                </c:pt>
                <c:pt idx="22">
                  <c:v>0.96423635631799698</c:v>
                </c:pt>
                <c:pt idx="23">
                  <c:v>0.84096502512693405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B-42A9-A5B0-A4C23948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5032256"/>
        <c:axId val="875033376"/>
      </c:scatterChart>
      <c:valAx>
        <c:axId val="875032256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3376"/>
        <c:crosses val="autoZero"/>
        <c:crossBetween val="midCat"/>
        <c:majorUnit val="1"/>
      </c:valAx>
      <c:valAx>
        <c:axId val="8750333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225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666748</xdr:colOff>
      <xdr:row>36</xdr:row>
      <xdr:rowOff>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320499</xdr:colOff>
      <xdr:row>0</xdr:row>
      <xdr:rowOff>11906</xdr:rowOff>
    </xdr:from>
    <xdr:to>
      <xdr:col>14</xdr:col>
      <xdr:colOff>16668</xdr:colOff>
      <xdr:row>3</xdr:row>
      <xdr:rowOff>202406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1A9F1E9-11AF-4AEA-BCBB-C4F076CC8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8224" y="11906"/>
          <a:ext cx="3087069" cy="8477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_for_PGE CBP_expost_private" growShrinkType="overwriteClear" connectionId="1" xr16:uid="{00000000-0016-0000-02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9"/>
  <sheetViews>
    <sheetView tabSelected="1" zoomScale="80" zoomScaleNormal="80" workbookViewId="0">
      <selection activeCell="C42" sqref="C42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140625" customWidth="1"/>
    <col min="5" max="9" width="15.5703125" customWidth="1"/>
    <col min="10" max="15" width="12.5703125" customWidth="1"/>
    <col min="16" max="16" width="9.140625" customWidth="1"/>
  </cols>
  <sheetData>
    <row r="1" spans="1:17" ht="17.25" customHeight="1" thickBot="1" x14ac:dyDescent="0.3">
      <c r="A1" s="2" t="str">
        <f>IF(Two_way_tab_flag=1,"Two-way tabulations not available.  Select 'All' in at least one cell.","")</f>
        <v/>
      </c>
      <c r="B1" s="2"/>
      <c r="C1" s="2"/>
      <c r="F1" s="4"/>
      <c r="G1" s="4"/>
      <c r="I1" s="3"/>
      <c r="J1" s="3"/>
      <c r="K1" s="38"/>
      <c r="L1" s="40"/>
    </row>
    <row r="2" spans="1:17" ht="17.25" customHeight="1" thickBot="1" x14ac:dyDescent="0.3">
      <c r="A2" s="28" t="s">
        <v>7</v>
      </c>
      <c r="B2" s="7" t="str">
        <f t="array" ref="B2:B3">TRANSPOSE(Data!A2:B2)</f>
        <v>Pacific Gas &amp; Electric</v>
      </c>
      <c r="C2" s="5"/>
      <c r="D2" s="5"/>
      <c r="F2" s="4"/>
      <c r="G2" s="4"/>
      <c r="I2" s="37"/>
      <c r="J2" s="3"/>
      <c r="K2" s="38"/>
      <c r="L2" s="40"/>
    </row>
    <row r="3" spans="1:17" ht="17.25" customHeight="1" thickTop="1" thickBot="1" x14ac:dyDescent="0.3">
      <c r="A3" s="29" t="s">
        <v>4</v>
      </c>
      <c r="B3" s="26" t="str">
        <v>E-1 to E-TOUC</v>
      </c>
      <c r="C3" s="5"/>
      <c r="D3" s="5"/>
      <c r="F3" s="3" t="s">
        <v>193</v>
      </c>
      <c r="G3" s="30">
        <f>IF(Two_way_tab_flag=1,"n/a",DGET(data,"enrolled",_xlnm.Criteria))</f>
        <v>21642</v>
      </c>
      <c r="I3" s="44"/>
      <c r="J3" s="45"/>
      <c r="K3" s="39"/>
    </row>
    <row r="4" spans="1:17" ht="17.25" customHeight="1" thickBot="1" x14ac:dyDescent="0.25">
      <c r="A4" s="28" t="s">
        <v>8</v>
      </c>
      <c r="B4" s="7" t="s">
        <v>194</v>
      </c>
      <c r="C4" s="5"/>
      <c r="D4" s="5"/>
    </row>
    <row r="5" spans="1:17" ht="17.25" customHeight="1" thickBot="1" x14ac:dyDescent="0.3">
      <c r="A5" s="28" t="s">
        <v>211</v>
      </c>
      <c r="B5" s="11" t="s">
        <v>209</v>
      </c>
      <c r="C5" s="5"/>
      <c r="D5" s="5"/>
      <c r="E5" s="82" t="s">
        <v>3</v>
      </c>
      <c r="F5" s="82" t="str">
        <f>"Estimated Reference Load ("&amp;IF(Result_type="Aggregate impact","MWh","kWh")&amp;"/hour)"</f>
        <v>Estimated Reference Load (kWh/hour)</v>
      </c>
      <c r="G5" s="82" t="str">
        <f>"Observed Load ("&amp;IF(Result_type="Aggregate Impact","MWh/hour)","kWh/hour)")</f>
        <v>Observed Load (kWh/hour)</v>
      </c>
      <c r="H5" s="82" t="str">
        <f>"Estimated Load Impact ("&amp;IF(Result_type="Aggregate Impact","MWh/hour)","kWh/hour)")</f>
        <v>Estimated Load Impact (kWh/hour)</v>
      </c>
      <c r="I5" s="85" t="s">
        <v>153</v>
      </c>
      <c r="J5" s="64"/>
      <c r="K5" s="65"/>
      <c r="L5" s="65"/>
      <c r="M5" s="65"/>
      <c r="N5" s="66"/>
    </row>
    <row r="6" spans="1:17" ht="17.25" customHeight="1" thickBot="1" x14ac:dyDescent="0.35">
      <c r="A6" s="28" t="s">
        <v>212</v>
      </c>
      <c r="B6" s="47" t="s">
        <v>202</v>
      </c>
      <c r="C6" s="12"/>
      <c r="D6" s="5"/>
      <c r="E6" s="83"/>
      <c r="F6" s="83"/>
      <c r="G6" s="83"/>
      <c r="H6" s="83"/>
      <c r="I6" s="83"/>
      <c r="J6" s="67" t="str">
        <f>"Uncertainty Adjusted Impact ("&amp;IF(Result_type="Aggregate Impact","MWh/hr)- Percentiles","kWh/hr)- Percentiles")</f>
        <v>Uncertainty Adjusted Impact (kWh/hr)- Percentiles</v>
      </c>
      <c r="K6" s="68"/>
      <c r="L6" s="68"/>
      <c r="M6" s="68"/>
      <c r="N6" s="69"/>
    </row>
    <row r="7" spans="1:17" ht="39" customHeight="1" thickBot="1" x14ac:dyDescent="0.35">
      <c r="A7" s="5"/>
      <c r="B7" s="5"/>
      <c r="C7" s="5"/>
      <c r="D7" s="5"/>
      <c r="E7" s="84"/>
      <c r="F7" s="84"/>
      <c r="G7" s="84"/>
      <c r="H7" s="84"/>
      <c r="I7" s="84"/>
      <c r="J7" s="70" t="s">
        <v>229</v>
      </c>
      <c r="K7" s="70" t="s">
        <v>230</v>
      </c>
      <c r="L7" s="70" t="s">
        <v>231</v>
      </c>
      <c r="M7" s="70" t="s">
        <v>232</v>
      </c>
      <c r="N7" s="71" t="s">
        <v>233</v>
      </c>
    </row>
    <row r="8" spans="1:17" ht="17.25" customHeight="1" thickBot="1" x14ac:dyDescent="0.25">
      <c r="A8" s="29" t="s">
        <v>6</v>
      </c>
      <c r="B8" s="27" t="s">
        <v>1</v>
      </c>
      <c r="C8" s="8"/>
      <c r="D8" s="8"/>
      <c r="E8" s="60">
        <v>1</v>
      </c>
      <c r="F8" s="61">
        <f>IF(Enrolled=0,"n/a",DGET(data,"Ref_hr1",_xlnm.Criteria))</f>
        <v>0.67366427183151245</v>
      </c>
      <c r="G8" s="61">
        <f t="shared" ref="G8:G31" si="0">IF(Enrolled=0,"n/a",F8-H8)</f>
        <v>0.74219004809856415</v>
      </c>
      <c r="H8" s="61">
        <f>IF(Enrolled=0,"n/a",DGET(data,"Pctile50_hr1",_xlnm.Criteria))</f>
        <v>-6.8525776267051697E-2</v>
      </c>
      <c r="I8" s="61">
        <f>IF(Enrolled=0,"n/a",DGET(data,"Temp_hr1",_xlnm.Criteria))</f>
        <v>70.31402587890625</v>
      </c>
      <c r="J8" s="62">
        <f>IF(Enrolled=0,"n/a",DGET(data,"Pctile10_hr1",_xlnm.Criteria))</f>
        <v>-9.3484304845333099E-2</v>
      </c>
      <c r="K8" s="62">
        <f>IF(Enrolled=0,"n/a",DGET(data,"Pctile30_hr1",_xlnm.Criteria))</f>
        <v>-7.8738607466220856E-2</v>
      </c>
      <c r="L8" s="62">
        <f>IF(Enrolled=0,"n/a",DGET(data,"Pctile50_hr1",_xlnm.Criteria))</f>
        <v>-6.8525776267051697E-2</v>
      </c>
      <c r="M8" s="62">
        <f>IF(Enrolled=0,"n/a",DGET(data,"Pctile70_hr1",_xlnm.Criteria))</f>
        <v>-5.8312948793172836E-2</v>
      </c>
      <c r="N8" s="62">
        <f>IF(Enrolled=0,"n/a",DGET(data,"Pctile90_hr1",_xlnm.Criteria))</f>
        <v>-4.3567247688770294E-2</v>
      </c>
      <c r="P8" s="57"/>
      <c r="Q8" s="58"/>
    </row>
    <row r="9" spans="1:17" ht="17.25" customHeight="1" thickBot="1" x14ac:dyDescent="0.25">
      <c r="A9" s="28" t="s">
        <v>199</v>
      </c>
      <c r="B9" s="47" t="s">
        <v>1</v>
      </c>
      <c r="C9" s="10"/>
      <c r="D9" s="10"/>
      <c r="E9" s="60">
        <v>2</v>
      </c>
      <c r="F9" s="61">
        <f>IF(Enrolled=0,"n/a",DGET(data,"Ref_hr2",_xlnm.Criteria))</f>
        <v>0.60002917051315308</v>
      </c>
      <c r="G9" s="61">
        <f t="shared" si="0"/>
        <v>0.67342729866504669</v>
      </c>
      <c r="H9" s="61">
        <f>IF(Enrolled=0,"n/a",DGET(data,"Pctile50_hr2",_xlnm.Criteria))</f>
        <v>-7.3398128151893616E-2</v>
      </c>
      <c r="I9" s="61">
        <f>IF(Enrolled=0,"n/a",DGET(data,"Temp_hr2",_xlnm.Criteria))</f>
        <v>69.177513122558594</v>
      </c>
      <c r="J9" s="62">
        <f>IF(Enrolled=0,"n/a",DGET(data,"Pctile10_hr2",_xlnm.Criteria))</f>
        <v>-9.8075993359088898E-2</v>
      </c>
      <c r="K9" s="62">
        <f>IF(Enrolled=0,"n/a",DGET(data,"Pctile30_hr2",_xlnm.Criteria))</f>
        <v>-8.3496108651161194E-2</v>
      </c>
      <c r="L9" s="62">
        <f>IF(Enrolled=0,"n/a",DGET(data,"Pctile50_hr2",_xlnm.Criteria))</f>
        <v>-7.3398128151893616E-2</v>
      </c>
      <c r="M9" s="62">
        <f>IF(Enrolled=0,"n/a",DGET(data,"Pctile70_hr2",_xlnm.Criteria))</f>
        <v>-6.3300147652626038E-2</v>
      </c>
      <c r="N9" s="62">
        <f>IF(Enrolled=0,"n/a",DGET(data,"Pctile90_hr2",_xlnm.Criteria))</f>
        <v>-4.8720255494117737E-2</v>
      </c>
      <c r="P9" s="57"/>
      <c r="Q9" s="58"/>
    </row>
    <row r="10" spans="1:17" ht="17.25" customHeight="1" x14ac:dyDescent="0.2">
      <c r="D10" s="12"/>
      <c r="E10" s="60">
        <v>3</v>
      </c>
      <c r="F10" s="61">
        <f>IF(Enrolled=0,"n/a",DGET(data,"Ref_hr3",_xlnm.Criteria))</f>
        <v>0.55224114656448364</v>
      </c>
      <c r="G10" s="61">
        <f t="shared" si="0"/>
        <v>0.62695575505495071</v>
      </c>
      <c r="H10" s="61">
        <f>IF(Enrolled=0,"n/a",DGET(data,"Pctile50_hr3",_xlnm.Criteria))</f>
        <v>-7.4714608490467072E-2</v>
      </c>
      <c r="I10" s="61">
        <f>IF(Enrolled=0,"n/a",DGET(data,"Temp_hr3",_xlnm.Criteria))</f>
        <v>68.134544372558594</v>
      </c>
      <c r="J10" s="62">
        <f>IF(Enrolled=0,"n/a",DGET(data,"Pctile10_hr3",_xlnm.Criteria))</f>
        <v>-9.9348984658718109E-2</v>
      </c>
      <c r="K10" s="62">
        <f>IF(Enrolled=0,"n/a",DGET(data,"Pctile30_hr3",_xlnm.Criteria))</f>
        <v>-8.4794797003269196E-2</v>
      </c>
      <c r="L10" s="62">
        <f>IF(Enrolled=0,"n/a",DGET(data,"Pctile50_hr3",_xlnm.Criteria))</f>
        <v>-7.4714608490467072E-2</v>
      </c>
      <c r="M10" s="62">
        <f>IF(Enrolled=0,"n/a",DGET(data,"Pctile70_hr3",_xlnm.Criteria))</f>
        <v>-6.4634427428245544E-2</v>
      </c>
      <c r="N10" s="62">
        <f>IF(Enrolled=0,"n/a",DGET(data,"Pctile90_hr3",_xlnm.Criteria))</f>
        <v>-5.0080243498086929E-2</v>
      </c>
      <c r="P10" s="57"/>
      <c r="Q10" s="58"/>
    </row>
    <row r="11" spans="1:17" ht="17.25" customHeight="1" x14ac:dyDescent="0.2">
      <c r="A11" s="43"/>
      <c r="B11" s="63" t="str">
        <f>IF(Pass=0,"Results are confidential for the selected LCA or CARE group","")</f>
        <v/>
      </c>
      <c r="C11" s="13"/>
      <c r="D11" s="13"/>
      <c r="E11" s="60">
        <v>4</v>
      </c>
      <c r="F11" s="61">
        <f>IF(Enrolled=0,"n/a",DGET(data,"Ref_hr4",_xlnm.Criteria))</f>
        <v>0.52419030666351318</v>
      </c>
      <c r="G11" s="61">
        <f t="shared" si="0"/>
        <v>0.59690690040588379</v>
      </c>
      <c r="H11" s="61">
        <f>IF(Enrolled=0,"n/a",DGET(data,"Pctile50_hr4",_xlnm.Criteria))</f>
        <v>-7.2716593742370605E-2</v>
      </c>
      <c r="I11" s="61">
        <f>IF(Enrolled=0,"n/a",DGET(data,"Temp_hr4",_xlnm.Criteria))</f>
        <v>67.213531494140625</v>
      </c>
      <c r="J11" s="62">
        <f>IF(Enrolled=0,"n/a",DGET(data,"Pctile10_hr4",_xlnm.Criteria))</f>
        <v>-9.6473067998886108E-2</v>
      </c>
      <c r="K11" s="62">
        <f>IF(Enrolled=0,"n/a",DGET(data,"Pctile30_hr4",_xlnm.Criteria))</f>
        <v>-8.2437552511692047E-2</v>
      </c>
      <c r="L11" s="62">
        <f>IF(Enrolled=0,"n/a",DGET(data,"Pctile50_hr4",_xlnm.Criteria))</f>
        <v>-7.2716593742370605E-2</v>
      </c>
      <c r="M11" s="62">
        <f>IF(Enrolled=0,"n/a",DGET(data,"Pctile70_hr4",_xlnm.Criteria))</f>
        <v>-6.2995642423629761E-2</v>
      </c>
      <c r="N11" s="62">
        <f>IF(Enrolled=0,"n/a",DGET(data,"Pctile90_hr4",_xlnm.Criteria))</f>
        <v>-4.8960123211145401E-2</v>
      </c>
      <c r="P11" s="57"/>
      <c r="Q11" s="58"/>
    </row>
    <row r="12" spans="1:17" ht="17.25" customHeight="1" x14ac:dyDescent="0.2">
      <c r="C12" s="13"/>
      <c r="D12" s="13"/>
      <c r="E12" s="60">
        <v>5</v>
      </c>
      <c r="F12" s="61">
        <f>IF(Enrolled=0,"n/a",DGET(data,"Ref_hr5",_xlnm.Criteria))</f>
        <v>0.51102721691131592</v>
      </c>
      <c r="G12" s="61">
        <f t="shared" si="0"/>
        <v>0.58979992568492889</v>
      </c>
      <c r="H12" s="61">
        <f>IF(Enrolled=0,"n/a",DGET(data,"Pctile50_hr5",_xlnm.Criteria))</f>
        <v>-7.8772708773612976E-2</v>
      </c>
      <c r="I12" s="61">
        <f>IF(Enrolled=0,"n/a",DGET(data,"Temp_hr5",_xlnm.Criteria))</f>
        <v>66.396377563476563</v>
      </c>
      <c r="J12" s="62">
        <f>IF(Enrolled=0,"n/a",DGET(data,"Pctile10_hr5",_xlnm.Criteria))</f>
        <v>-0.10273367911577225</v>
      </c>
      <c r="K12" s="62">
        <f>IF(Enrolled=0,"n/a",DGET(data,"Pctile30_hr5",_xlnm.Criteria))</f>
        <v>-8.8577337563037872E-2</v>
      </c>
      <c r="L12" s="62">
        <f>IF(Enrolled=0,"n/a",DGET(data,"Pctile50_hr5",_xlnm.Criteria))</f>
        <v>-7.8772708773612976E-2</v>
      </c>
      <c r="M12" s="62">
        <f>IF(Enrolled=0,"n/a",DGET(data,"Pctile70_hr5",_xlnm.Criteria))</f>
        <v>-6.896807998418808E-2</v>
      </c>
      <c r="N12" s="62">
        <f>IF(Enrolled=0,"n/a",DGET(data,"Pctile90_hr5",_xlnm.Criteria))</f>
        <v>-5.48117496073246E-2</v>
      </c>
      <c r="P12" s="57"/>
      <c r="Q12" s="58"/>
    </row>
    <row r="13" spans="1:17" ht="17.25" customHeight="1" x14ac:dyDescent="0.2">
      <c r="D13" s="5"/>
      <c r="E13" s="60">
        <v>6</v>
      </c>
      <c r="F13" s="61">
        <f>IF(Enrolled=0,"n/a",DGET(data,"Ref_hr6",_xlnm.Criteria))</f>
        <v>0.52654331922531128</v>
      </c>
      <c r="G13" s="61">
        <f t="shared" si="0"/>
        <v>0.60168071091175079</v>
      </c>
      <c r="H13" s="61">
        <f>IF(Enrolled=0,"n/a",DGET(data,"Pctile50_hr6",_xlnm.Criteria))</f>
        <v>-7.5137391686439514E-2</v>
      </c>
      <c r="I13" s="61">
        <f>IF(Enrolled=0,"n/a",DGET(data,"Temp_hr6",_xlnm.Criteria))</f>
        <v>65.683441162109375</v>
      </c>
      <c r="J13" s="62">
        <f>IF(Enrolled=0,"n/a",DGET(data,"Pctile10_hr6",_xlnm.Criteria))</f>
        <v>-9.9049851298332214E-2</v>
      </c>
      <c r="K13" s="62">
        <f>IF(Enrolled=0,"n/a",DGET(data,"Pctile30_hr6",_xlnm.Criteria))</f>
        <v>-8.4922179579734802E-2</v>
      </c>
      <c r="L13" s="62">
        <f>IF(Enrolled=0,"n/a",DGET(data,"Pctile50_hr6",_xlnm.Criteria))</f>
        <v>-7.5137391686439514E-2</v>
      </c>
      <c r="M13" s="62">
        <f>IF(Enrolled=0,"n/a",DGET(data,"Pctile70_hr6",_xlnm.Criteria))</f>
        <v>-6.5352611243724823E-2</v>
      </c>
      <c r="N13" s="62">
        <f>IF(Enrolled=0,"n/a",DGET(data,"Pctile90_hr6",_xlnm.Criteria))</f>
        <v>-5.1224928349256516E-2</v>
      </c>
      <c r="P13" s="57"/>
      <c r="Q13" s="58"/>
    </row>
    <row r="14" spans="1:17" ht="16.5" x14ac:dyDescent="0.2">
      <c r="D14" s="5"/>
      <c r="E14" s="60">
        <v>7</v>
      </c>
      <c r="F14" s="61">
        <f>IF(Enrolled=0,"n/a",DGET(data,"Ref_hr7",_xlnm.Criteria))</f>
        <v>0.56317859888076782</v>
      </c>
      <c r="G14" s="61">
        <f t="shared" si="0"/>
        <v>0.63620748370885849</v>
      </c>
      <c r="H14" s="61">
        <f>IF(Enrolled=0,"n/a",DGET(data,"Pctile50_hr7",_xlnm.Criteria))</f>
        <v>-7.3028884828090668E-2</v>
      </c>
      <c r="I14" s="61">
        <f>IF(Enrolled=0,"n/a",DGET(data,"Temp_hr7",_xlnm.Criteria))</f>
        <v>64.892189025878906</v>
      </c>
      <c r="J14" s="62">
        <f>IF(Enrolled=0,"n/a",DGET(data,"Pctile10_hr7",_xlnm.Criteria))</f>
        <v>-9.7038522362709045E-2</v>
      </c>
      <c r="K14" s="62">
        <f>IF(Enrolled=0,"n/a",DGET(data,"Pctile30_hr7",_xlnm.Criteria))</f>
        <v>-8.2853429019451141E-2</v>
      </c>
      <c r="L14" s="62">
        <f>IF(Enrolled=0,"n/a",DGET(data,"Pctile50_hr7",_xlnm.Criteria))</f>
        <v>-7.3028884828090668E-2</v>
      </c>
      <c r="M14" s="62">
        <f>IF(Enrolled=0,"n/a",DGET(data,"Pctile70_hr7",_xlnm.Criteria))</f>
        <v>-6.3204333186149597E-2</v>
      </c>
      <c r="N14" s="62">
        <f>IF(Enrolled=0,"n/a",DGET(data,"Pctile90_hr7",_xlnm.Criteria))</f>
        <v>-4.9019243568181992E-2</v>
      </c>
      <c r="P14" s="57"/>
      <c r="Q14" s="58"/>
    </row>
    <row r="15" spans="1:17" ht="16.5" x14ac:dyDescent="0.2">
      <c r="A15" s="14"/>
      <c r="C15" s="5"/>
      <c r="D15" s="5"/>
      <c r="E15" s="60">
        <v>8</v>
      </c>
      <c r="F15" s="61">
        <f>IF(Enrolled=0,"n/a",DGET(data,"Ref_hr8",_xlnm.Criteria))</f>
        <v>0.61726236343383789</v>
      </c>
      <c r="G15" s="61">
        <f t="shared" si="0"/>
        <v>0.6970633864402771</v>
      </c>
      <c r="H15" s="61">
        <f>IF(Enrolled=0,"n/a",DGET(data,"Pctile50_hr8",_xlnm.Criteria))</f>
        <v>-7.9801023006439209E-2</v>
      </c>
      <c r="I15" s="61">
        <f>IF(Enrolled=0,"n/a",DGET(data,"Temp_hr8",_xlnm.Criteria))</f>
        <v>65.496047973632813</v>
      </c>
      <c r="J15" s="62">
        <f>IF(Enrolled=0,"n/a",DGET(data,"Pctile10_hr8",_xlnm.Criteria))</f>
        <v>-0.10411340743303299</v>
      </c>
      <c r="K15" s="62">
        <f>IF(Enrolled=0,"n/a",DGET(data,"Pctile30_hr8",_xlnm.Criteria))</f>
        <v>-8.9749462902545929E-2</v>
      </c>
      <c r="L15" s="62">
        <f>IF(Enrolled=0,"n/a",DGET(data,"Pctile50_hr8",_xlnm.Criteria))</f>
        <v>-7.9801023006439209E-2</v>
      </c>
      <c r="M15" s="62">
        <f>IF(Enrolled=0,"n/a",DGET(data,"Pctile70_hr8",_xlnm.Criteria))</f>
        <v>-6.9852590560913086E-2</v>
      </c>
      <c r="N15" s="62">
        <f>IF(Enrolled=0,"n/a",DGET(data,"Pctile90_hr8",_xlnm.Criteria))</f>
        <v>-5.548863485455513E-2</v>
      </c>
      <c r="P15" s="57"/>
      <c r="Q15" s="58"/>
    </row>
    <row r="16" spans="1:17" ht="16.5" x14ac:dyDescent="0.2">
      <c r="C16" s="5"/>
      <c r="D16" s="5"/>
      <c r="E16" s="60">
        <v>9</v>
      </c>
      <c r="F16" s="61">
        <f>IF(Enrolled=0,"n/a",DGET(data,"Ref_hr9",_xlnm.Criteria))</f>
        <v>0.66526967287063599</v>
      </c>
      <c r="G16" s="61">
        <f t="shared" si="0"/>
        <v>0.72792845964431763</v>
      </c>
      <c r="H16" s="61">
        <f>IF(Enrolled=0,"n/a",DGET(data,"Pctile50_hr9",_xlnm.Criteria))</f>
        <v>-6.2658786773681641E-2</v>
      </c>
      <c r="I16" s="61">
        <f>IF(Enrolled=0,"n/a",DGET(data,"Temp_hr9",_xlnm.Criteria))</f>
        <v>68.306709289550781</v>
      </c>
      <c r="J16" s="62">
        <f>IF(Enrolled=0,"n/a",DGET(data,"Pctile10_hr9",_xlnm.Criteria))</f>
        <v>-8.0640941858291626E-2</v>
      </c>
      <c r="K16" s="62">
        <f>IF(Enrolled=0,"n/a",DGET(data,"Pctile30_hr9",_xlnm.Criteria))</f>
        <v>-7.0016942918300629E-2</v>
      </c>
      <c r="L16" s="62">
        <f>IF(Enrolled=0,"n/a",DGET(data,"Pctile50_hr9",_xlnm.Criteria))</f>
        <v>-6.2658786773681641E-2</v>
      </c>
      <c r="M16" s="62">
        <f>IF(Enrolled=0,"n/a",DGET(data,"Pctile70_hr9",_xlnm.Criteria))</f>
        <v>-5.5300634354352951E-2</v>
      </c>
      <c r="N16" s="62">
        <f>IF(Enrolled=0,"n/a",DGET(data,"Pctile90_hr9",_xlnm.Criteria))</f>
        <v>-4.4676624238491058E-2</v>
      </c>
      <c r="P16" s="57"/>
      <c r="Q16" s="58"/>
    </row>
    <row r="17" spans="3:23" ht="16.5" x14ac:dyDescent="0.2">
      <c r="C17" s="5"/>
      <c r="D17" s="5"/>
      <c r="E17" s="60">
        <v>10</v>
      </c>
      <c r="F17" s="61">
        <f>IF(Enrolled=0,"n/a",DGET(data,"Ref_hr10",_xlnm.Criteria))</f>
        <v>0.70039534568786621</v>
      </c>
      <c r="G17" s="61">
        <f t="shared" si="0"/>
        <v>0.75226324051618576</v>
      </c>
      <c r="H17" s="61">
        <f>IF(Enrolled=0,"n/a",DGET(data,"Pctile50_hr10",_xlnm.Criteria))</f>
        <v>-5.186789482831955E-2</v>
      </c>
      <c r="I17" s="61">
        <f>IF(Enrolled=0,"n/a",DGET(data,"Temp_hr10",_xlnm.Criteria))</f>
        <v>72.144111633300781</v>
      </c>
      <c r="J17" s="62">
        <f>IF(Enrolled=0,"n/a",DGET(data,"Pctile10_hr10",_xlnm.Criteria))</f>
        <v>-6.8195953965187073E-2</v>
      </c>
      <c r="K17" s="62">
        <f>IF(Enrolled=0,"n/a",DGET(data,"Pctile30_hr10",_xlnm.Criteria))</f>
        <v>-5.8549206703901291E-2</v>
      </c>
      <c r="L17" s="62">
        <f>IF(Enrolled=0,"n/a",DGET(data,"Pctile50_hr10",_xlnm.Criteria))</f>
        <v>-5.186789482831955E-2</v>
      </c>
      <c r="M17" s="62">
        <f>IF(Enrolled=0,"n/a",DGET(data,"Pctile70_hr10",_xlnm.Criteria))</f>
        <v>-4.5186586678028107E-2</v>
      </c>
      <c r="N17" s="62">
        <f>IF(Enrolled=0,"n/a",DGET(data,"Pctile90_hr10",_xlnm.Criteria))</f>
        <v>-3.5539828240871429E-2</v>
      </c>
      <c r="P17" s="57"/>
      <c r="Q17" s="58"/>
    </row>
    <row r="18" spans="3:23" ht="16.5" x14ac:dyDescent="0.2">
      <c r="C18" s="5"/>
      <c r="D18" s="5"/>
      <c r="E18" s="60">
        <v>11</v>
      </c>
      <c r="F18" s="61">
        <f>IF(Enrolled=0,"n/a",DGET(data,"Ref_hr11",_xlnm.Criteria))</f>
        <v>0.75359070301055908</v>
      </c>
      <c r="G18" s="61">
        <f t="shared" si="0"/>
        <v>0.8006189689040184</v>
      </c>
      <c r="H18" s="61">
        <f>IF(Enrolled=0,"n/a",DGET(data,"Pctile50_hr11",_xlnm.Criteria))</f>
        <v>-4.702826589345932E-2</v>
      </c>
      <c r="I18" s="61">
        <f>IF(Enrolled=0,"n/a",DGET(data,"Temp_hr11",_xlnm.Criteria))</f>
        <v>76.035026550292969</v>
      </c>
      <c r="J18" s="62">
        <f>IF(Enrolled=0,"n/a",DGET(data,"Pctile10_hr11",_xlnm.Criteria))</f>
        <v>-6.3370212912559509E-2</v>
      </c>
      <c r="K18" s="62">
        <f>IF(Enrolled=0,"n/a",DGET(data,"Pctile30_hr11",_xlnm.Criteria))</f>
        <v>-5.3715258836746216E-2</v>
      </c>
      <c r="L18" s="62">
        <f>IF(Enrolled=0,"n/a",DGET(data,"Pctile50_hr11",_xlnm.Criteria))</f>
        <v>-4.702826589345932E-2</v>
      </c>
      <c r="M18" s="62">
        <f>IF(Enrolled=0,"n/a",DGET(data,"Pctile70_hr11",_xlnm.Criteria))</f>
        <v>-4.0341265499591827E-2</v>
      </c>
      <c r="N18" s="62">
        <f>IF(Enrolled=0,"n/a",DGET(data,"Pctile90_hr11",_xlnm.Criteria))</f>
        <v>-3.0686311423778534E-2</v>
      </c>
      <c r="P18" s="57"/>
      <c r="Q18" s="58"/>
      <c r="S18" s="31"/>
      <c r="T18" s="31"/>
      <c r="U18" s="31"/>
      <c r="V18" s="31"/>
      <c r="W18" s="31"/>
    </row>
    <row r="19" spans="3:23" ht="16.5" x14ac:dyDescent="0.2">
      <c r="C19" s="5"/>
      <c r="D19" s="5"/>
      <c r="E19" s="60">
        <v>12</v>
      </c>
      <c r="F19" s="61">
        <f>IF(Enrolled=0,"n/a",DGET(data,"Ref_hr12",_xlnm.Criteria))</f>
        <v>0.81451332569122314</v>
      </c>
      <c r="G19" s="61">
        <f t="shared" si="0"/>
        <v>0.86531499028205872</v>
      </c>
      <c r="H19" s="61">
        <f>IF(Enrolled=0,"n/a",DGET(data,"Pctile50_hr12",_xlnm.Criteria))</f>
        <v>-5.0801664590835571E-2</v>
      </c>
      <c r="I19" s="61">
        <f>IF(Enrolled=0,"n/a",DGET(data,"Temp_hr12",_xlnm.Criteria))</f>
        <v>79.737052917480469</v>
      </c>
      <c r="J19" s="62">
        <f>IF(Enrolled=0,"n/a",DGET(data,"Pctile10_hr12",_xlnm.Criteria))</f>
        <v>-6.7951343953609467E-2</v>
      </c>
      <c r="K19" s="62">
        <f>IF(Enrolled=0,"n/a",DGET(data,"Pctile30_hr12",_xlnm.Criteria))</f>
        <v>-5.7819176465272903E-2</v>
      </c>
      <c r="L19" s="62">
        <f>IF(Enrolled=0,"n/a",DGET(data,"Pctile50_hr12",_xlnm.Criteria))</f>
        <v>-5.0801664590835571E-2</v>
      </c>
      <c r="M19" s="62">
        <f>IF(Enrolled=0,"n/a",DGET(data,"Pctile70_hr12",_xlnm.Criteria))</f>
        <v>-4.3784152716398239E-2</v>
      </c>
      <c r="N19" s="62">
        <f>IF(Enrolled=0,"n/a",DGET(data,"Pctile90_hr12",_xlnm.Criteria))</f>
        <v>-3.3651985228061676E-2</v>
      </c>
      <c r="P19" s="57"/>
      <c r="Q19" s="58"/>
      <c r="S19" s="31"/>
      <c r="T19" s="31"/>
      <c r="U19" s="31"/>
      <c r="V19" s="31"/>
      <c r="W19" s="31"/>
    </row>
    <row r="20" spans="3:23" ht="16.5" x14ac:dyDescent="0.2">
      <c r="C20" s="5"/>
      <c r="D20" s="5"/>
      <c r="E20" s="60">
        <v>13</v>
      </c>
      <c r="F20" s="61">
        <f>IF(Enrolled=0,"n/a",DGET(data,"Ref_hr13",_xlnm.Criteria))</f>
        <v>0.87941223382949829</v>
      </c>
      <c r="G20" s="61">
        <f t="shared" si="0"/>
        <v>0.92848565801978111</v>
      </c>
      <c r="H20" s="61">
        <f>IF(Enrolled=0,"n/a",DGET(data,"Pctile50_hr13",_xlnm.Criteria))</f>
        <v>-4.9073424190282822E-2</v>
      </c>
      <c r="I20" s="61">
        <f>IF(Enrolled=0,"n/a",DGET(data,"Temp_hr13",_xlnm.Criteria))</f>
        <v>83.118743896484375</v>
      </c>
      <c r="J20" s="62">
        <f>IF(Enrolled=0,"n/a",DGET(data,"Pctile10_hr13",_xlnm.Criteria))</f>
        <v>-6.6903643310070038E-2</v>
      </c>
      <c r="K20" s="62">
        <f>IF(Enrolled=0,"n/a",DGET(data,"Pctile30_hr13",_xlnm.Criteria))</f>
        <v>-5.636940523982048E-2</v>
      </c>
      <c r="L20" s="62">
        <f>IF(Enrolled=0,"n/a",DGET(data,"Pctile50_hr13",_xlnm.Criteria))</f>
        <v>-4.9073424190282822E-2</v>
      </c>
      <c r="M20" s="62">
        <f>IF(Enrolled=0,"n/a",DGET(data,"Pctile70_hr13",_xlnm.Criteria))</f>
        <v>-4.1777439415454865E-2</v>
      </c>
      <c r="N20" s="62">
        <f>IF(Enrolled=0,"n/a",DGET(data,"Pctile90_hr13",_xlnm.Criteria))</f>
        <v>-3.1243197619915009E-2</v>
      </c>
      <c r="P20" s="57"/>
      <c r="Q20" s="58"/>
      <c r="S20" s="31"/>
      <c r="T20" s="31"/>
      <c r="U20" s="31"/>
      <c r="V20" s="31"/>
      <c r="W20" s="31"/>
    </row>
    <row r="21" spans="3:23" ht="16.5" x14ac:dyDescent="0.2">
      <c r="C21" s="5"/>
      <c r="D21" s="5"/>
      <c r="E21" s="60">
        <v>14</v>
      </c>
      <c r="F21" s="61">
        <f>IF(Enrolled=0,"n/a",DGET(data,"Ref_hr14",_xlnm.Criteria))</f>
        <v>0.92982065677642822</v>
      </c>
      <c r="G21" s="61">
        <f t="shared" si="0"/>
        <v>0.97072479128837585</v>
      </c>
      <c r="H21" s="61">
        <f>IF(Enrolled=0,"n/a",DGET(data,"Pctile50_hr14",_xlnm.Criteria))</f>
        <v>-4.0904134511947632E-2</v>
      </c>
      <c r="I21" s="61">
        <f>IF(Enrolled=0,"n/a",DGET(data,"Temp_hr14",_xlnm.Criteria))</f>
        <v>86.065643310546875</v>
      </c>
      <c r="J21" s="62">
        <f>IF(Enrolled=0,"n/a",DGET(data,"Pctile10_hr14",_xlnm.Criteria))</f>
        <v>-5.9873629361391068E-2</v>
      </c>
      <c r="K21" s="62">
        <f>IF(Enrolled=0,"n/a",DGET(data,"Pctile30_hr14",_xlnm.Criteria))</f>
        <v>-4.8666298389434814E-2</v>
      </c>
      <c r="L21" s="62">
        <f>IF(Enrolled=0,"n/a",DGET(data,"Pctile50_hr14",_xlnm.Criteria))</f>
        <v>-4.0904134511947632E-2</v>
      </c>
      <c r="M21" s="62">
        <f>IF(Enrolled=0,"n/a",DGET(data,"Pctile70_hr14",_xlnm.Criteria))</f>
        <v>-3.3141970634460449E-2</v>
      </c>
      <c r="N21" s="62">
        <f>IF(Enrolled=0,"n/a",DGET(data,"Pctile90_hr14",_xlnm.Criteria))</f>
        <v>-2.1934643387794495E-2</v>
      </c>
      <c r="P21" s="57"/>
      <c r="Q21" s="58"/>
      <c r="S21" s="31"/>
      <c r="T21" s="31"/>
      <c r="U21" s="31"/>
      <c r="V21" s="31"/>
      <c r="W21" s="31"/>
    </row>
    <row r="22" spans="3:23" ht="16.5" x14ac:dyDescent="0.2">
      <c r="C22" s="5"/>
      <c r="D22" s="5"/>
      <c r="E22" s="60">
        <v>15</v>
      </c>
      <c r="F22" s="61">
        <f>IF(Enrolled=0,"n/a",DGET(data,"Ref_hr15",_xlnm.Criteria))</f>
        <v>0.97410547733306885</v>
      </c>
      <c r="G22" s="61">
        <f t="shared" si="0"/>
        <v>1.0143942460417747</v>
      </c>
      <c r="H22" s="61">
        <f>IF(Enrolled=0,"n/a",DGET(data,"Pctile50_hr15",_xlnm.Criteria))</f>
        <v>-4.0288768708705902E-2</v>
      </c>
      <c r="I22" s="61">
        <f>IF(Enrolled=0,"n/a",DGET(data,"Temp_hr15",_xlnm.Criteria))</f>
        <v>88.067855834960938</v>
      </c>
      <c r="J22" s="62">
        <f>IF(Enrolled=0,"n/a",DGET(data,"Pctile10_hr15",_xlnm.Criteria))</f>
        <v>-5.9820529073476791E-2</v>
      </c>
      <c r="K22" s="62">
        <f>IF(Enrolled=0,"n/a",DGET(data,"Pctile30_hr15",_xlnm.Criteria))</f>
        <v>-4.8281006515026093E-2</v>
      </c>
      <c r="L22" s="62">
        <f>IF(Enrolled=0,"n/a",DGET(data,"Pctile50_hr15",_xlnm.Criteria))</f>
        <v>-4.0288768708705902E-2</v>
      </c>
      <c r="M22" s="62">
        <f>IF(Enrolled=0,"n/a",DGET(data,"Pctile70_hr15",_xlnm.Criteria))</f>
        <v>-3.2296527177095413E-2</v>
      </c>
      <c r="N22" s="62">
        <f>IF(Enrolled=0,"n/a",DGET(data,"Pctile90_hr15",_xlnm.Criteria))</f>
        <v>-2.0757002755999565E-2</v>
      </c>
      <c r="P22" s="57"/>
      <c r="Q22" s="58"/>
      <c r="S22" s="31"/>
      <c r="T22" s="31"/>
      <c r="U22" s="31"/>
      <c r="V22" s="31"/>
      <c r="W22" s="31"/>
    </row>
    <row r="23" spans="3:23" ht="16.5" x14ac:dyDescent="0.2">
      <c r="C23" s="5"/>
      <c r="D23" s="5"/>
      <c r="E23" s="60">
        <v>16</v>
      </c>
      <c r="F23" s="61">
        <f>IF(Enrolled=0,"n/a",DGET(data,"Ref_hr16",_xlnm.Criteria))</f>
        <v>1.0221295356750488</v>
      </c>
      <c r="G23" s="61">
        <f t="shared" si="0"/>
        <v>1.0580584034323692</v>
      </c>
      <c r="H23" s="61">
        <f>IF(Enrolled=0,"n/a",DGET(data,"Pctile50_hr16",_xlnm.Criteria))</f>
        <v>-3.5928867757320404E-2</v>
      </c>
      <c r="I23" s="61">
        <f>IF(Enrolled=0,"n/a",DGET(data,"Temp_hr16",_xlnm.Criteria))</f>
        <v>89.1336669921875</v>
      </c>
      <c r="J23" s="62">
        <f>IF(Enrolled=0,"n/a",DGET(data,"Pctile10_hr16",_xlnm.Criteria))</f>
        <v>-5.523938313126564E-2</v>
      </c>
      <c r="K23" s="62">
        <f>IF(Enrolled=0,"n/a",DGET(data,"Pctile30_hr16",_xlnm.Criteria))</f>
        <v>-4.3830573558807373E-2</v>
      </c>
      <c r="L23" s="62">
        <f>IF(Enrolled=0,"n/a",DGET(data,"Pctile50_hr16",_xlnm.Criteria))</f>
        <v>-3.5928867757320404E-2</v>
      </c>
      <c r="M23" s="62">
        <f>IF(Enrolled=0,"n/a",DGET(data,"Pctile70_hr16",_xlnm.Criteria))</f>
        <v>-2.8027163818478584E-2</v>
      </c>
      <c r="N23" s="62">
        <f>IF(Enrolled=0,"n/a",DGET(data,"Pctile90_hr16",_xlnm.Criteria))</f>
        <v>-1.6618356108665466E-2</v>
      </c>
      <c r="P23" s="57"/>
      <c r="Q23" s="58"/>
      <c r="S23" s="31"/>
      <c r="T23" s="31"/>
      <c r="U23" s="31"/>
      <c r="V23" s="31"/>
      <c r="W23" s="31"/>
    </row>
    <row r="24" spans="3:23" ht="16.5" x14ac:dyDescent="0.2">
      <c r="C24" s="5"/>
      <c r="D24" s="5"/>
      <c r="E24" s="60">
        <v>17</v>
      </c>
      <c r="F24" s="61">
        <f>IF(Enrolled=0,"n/a",DGET(data,"Ref_hr17",_xlnm.Criteria))</f>
        <v>1.0661865472793579</v>
      </c>
      <c r="G24" s="61">
        <f t="shared" si="0"/>
        <v>1.071260841563344</v>
      </c>
      <c r="H24" s="61">
        <f>IF(Enrolled=0,"n/a",DGET(data,"Pctile50_hr17",_xlnm.Criteria))</f>
        <v>-5.0742942839860916E-3</v>
      </c>
      <c r="I24" s="61">
        <f>IF(Enrolled=0,"n/a",DGET(data,"Temp_hr17",_xlnm.Criteria))</f>
        <v>88.991004943847656</v>
      </c>
      <c r="J24" s="62">
        <f>IF(Enrolled=0,"n/a",DGET(data,"Pctile10_hr17",_xlnm.Criteria))</f>
        <v>-2.4270063266158104E-2</v>
      </c>
      <c r="K24" s="62">
        <f>IF(Enrolled=0,"n/a",DGET(data,"Pctile30_hr17",_xlnm.Criteria))</f>
        <v>-1.2929046526551247E-2</v>
      </c>
      <c r="L24" s="62">
        <f>IF(Enrolled=0,"n/a",DGET(data,"Pctile50_hr17",_xlnm.Criteria))</f>
        <v>-5.0742942839860916E-3</v>
      </c>
      <c r="M24" s="62">
        <f>IF(Enrolled=0,"n/a",DGET(data,"Pctile70_hr17",_xlnm.Criteria))</f>
        <v>2.7804584242403507E-3</v>
      </c>
      <c r="N24" s="62">
        <f>IF(Enrolled=0,"n/a",DGET(data,"Pctile90_hr17",_xlnm.Criteria))</f>
        <v>1.4121473766863346E-2</v>
      </c>
      <c r="P24" s="57"/>
      <c r="Q24" s="58"/>
      <c r="S24" s="31"/>
      <c r="T24" s="31"/>
      <c r="U24" s="31"/>
      <c r="V24" s="31"/>
      <c r="W24" s="31"/>
    </row>
    <row r="25" spans="3:23" ht="16.5" x14ac:dyDescent="0.2">
      <c r="C25" s="5"/>
      <c r="D25" s="5"/>
      <c r="E25" s="60">
        <v>18</v>
      </c>
      <c r="F25" s="61">
        <f>IF(Enrolled=0,"n/a",DGET(data,"Ref_hr18",_xlnm.Criteria))</f>
        <v>1.1092027425765991</v>
      </c>
      <c r="G25" s="61">
        <f t="shared" si="0"/>
        <v>1.111473350552842</v>
      </c>
      <c r="H25" s="61">
        <f>IF(Enrolled=0,"n/a",DGET(data,"Pctile50_hr18",_xlnm.Criteria))</f>
        <v>-2.2706079762428999E-3</v>
      </c>
      <c r="I25" s="61">
        <f>IF(Enrolled=0,"n/a",DGET(data,"Temp_hr18",_xlnm.Criteria))</f>
        <v>87.677833557128906</v>
      </c>
      <c r="J25" s="62">
        <f>IF(Enrolled=0,"n/a",DGET(data,"Pctile10_hr18",_xlnm.Criteria))</f>
        <v>-2.2033968940377235E-2</v>
      </c>
      <c r="K25" s="62">
        <f>IF(Enrolled=0,"n/a",DGET(data,"Pctile30_hr18",_xlnm.Criteria))</f>
        <v>-1.0357615537941456E-2</v>
      </c>
      <c r="L25" s="62">
        <f>IF(Enrolled=0,"n/a",DGET(data,"Pctile50_hr18",_xlnm.Criteria))</f>
        <v>-2.2706079762428999E-3</v>
      </c>
      <c r="M25" s="62">
        <f>IF(Enrolled=0,"n/a",DGET(data,"Pctile70_hr18",_xlnm.Criteria))</f>
        <v>5.8164000511169434E-3</v>
      </c>
      <c r="N25" s="62">
        <f>IF(Enrolled=0,"n/a",DGET(data,"Pctile90_hr18",_xlnm.Criteria))</f>
        <v>1.7492756247520447E-2</v>
      </c>
      <c r="P25" s="57"/>
      <c r="Q25" s="58"/>
      <c r="S25" s="31"/>
      <c r="T25" s="31"/>
      <c r="U25" s="31"/>
      <c r="V25" s="31"/>
      <c r="W25" s="31"/>
    </row>
    <row r="26" spans="3:23" ht="16.5" x14ac:dyDescent="0.2">
      <c r="C26" s="5"/>
      <c r="D26" s="5"/>
      <c r="E26" s="60">
        <v>19</v>
      </c>
      <c r="F26" s="61">
        <f>IF(Enrolled=0,"n/a",DGET(data,"Ref_hr19",_xlnm.Criteria))</f>
        <v>1.1067185401916504</v>
      </c>
      <c r="G26" s="61">
        <f t="shared" si="0"/>
        <v>1.0931028788909316</v>
      </c>
      <c r="H26" s="61">
        <f>IF(Enrolled=0,"n/a",DGET(data,"Pctile50_hr19",_xlnm.Criteria))</f>
        <v>1.3615661300718784E-2</v>
      </c>
      <c r="I26" s="61">
        <f>IF(Enrolled=0,"n/a",DGET(data,"Temp_hr19",_xlnm.Criteria))</f>
        <v>85.173812866210938</v>
      </c>
      <c r="J26" s="62">
        <f>IF(Enrolled=0,"n/a",DGET(data,"Pctile10_hr19",_xlnm.Criteria))</f>
        <v>-5.3455214947462082E-3</v>
      </c>
      <c r="K26" s="62">
        <f>IF(Enrolled=0,"n/a",DGET(data,"Pctile30_hr19",_xlnm.Criteria))</f>
        <v>5.8568995445966721E-3</v>
      </c>
      <c r="L26" s="62">
        <f>IF(Enrolled=0,"n/a",DGET(data,"Pctile50_hr19",_xlnm.Criteria))</f>
        <v>1.3615661300718784E-2</v>
      </c>
      <c r="M26" s="62">
        <f>IF(Enrolled=0,"n/a",DGET(data,"Pctile70_hr19",_xlnm.Criteria))</f>
        <v>2.1374424919486046E-2</v>
      </c>
      <c r="N26" s="62">
        <f>IF(Enrolled=0,"n/a",DGET(data,"Pctile90_hr19",_xlnm.Criteria))</f>
        <v>3.2576844096183777E-2</v>
      </c>
      <c r="P26" s="57"/>
      <c r="Q26" s="58"/>
      <c r="S26" s="31"/>
      <c r="T26" s="31"/>
      <c r="U26" s="31"/>
      <c r="V26" s="31"/>
      <c r="W26" s="31"/>
    </row>
    <row r="27" spans="3:23" ht="16.5" x14ac:dyDescent="0.2">
      <c r="C27" s="5"/>
      <c r="D27" s="5"/>
      <c r="E27" s="60">
        <v>20</v>
      </c>
      <c r="F27" s="61">
        <f>IF(Enrolled=0,"n/a",DGET(data,"Ref_hr20",_xlnm.Criteria))</f>
        <v>1.0806878805160522</v>
      </c>
      <c r="G27" s="61">
        <f t="shared" si="0"/>
        <v>1.0602981802076101</v>
      </c>
      <c r="H27" s="61">
        <f>IF(Enrolled=0,"n/a",DGET(data,"Pctile50_hr20",_xlnm.Criteria))</f>
        <v>2.0389700308442116E-2</v>
      </c>
      <c r="I27" s="61">
        <f>IF(Enrolled=0,"n/a",DGET(data,"Temp_hr20",_xlnm.Criteria))</f>
        <v>81.586631774902344</v>
      </c>
      <c r="J27" s="62">
        <f>IF(Enrolled=0,"n/a",DGET(data,"Pctile10_hr20",_xlnm.Criteria))</f>
        <v>1.2635739985853434E-3</v>
      </c>
      <c r="K27" s="62">
        <f>IF(Enrolled=0,"n/a",DGET(data,"Pctile30_hr20",_xlnm.Criteria))</f>
        <v>1.2563444674015045E-2</v>
      </c>
      <c r="L27" s="62">
        <f>IF(Enrolled=0,"n/a",DGET(data,"Pctile50_hr20",_xlnm.Criteria))</f>
        <v>2.0389700308442116E-2</v>
      </c>
      <c r="M27" s="62">
        <f>IF(Enrolled=0,"n/a",DGET(data,"Pctile70_hr20",_xlnm.Criteria))</f>
        <v>2.8215954080224037E-2</v>
      </c>
      <c r="N27" s="62">
        <f>IF(Enrolled=0,"n/a",DGET(data,"Pctile90_hr20",_xlnm.Criteria))</f>
        <v>3.9515826851129532E-2</v>
      </c>
      <c r="P27" s="57"/>
      <c r="Q27" s="58"/>
      <c r="S27" s="31"/>
      <c r="T27" s="31"/>
      <c r="U27" s="31"/>
      <c r="V27" s="31"/>
      <c r="W27" s="31"/>
    </row>
    <row r="28" spans="3:23" ht="16.5" x14ac:dyDescent="0.2">
      <c r="C28" s="5"/>
      <c r="D28" s="5"/>
      <c r="E28" s="60">
        <v>21</v>
      </c>
      <c r="F28" s="61">
        <f>IF(Enrolled=0,"n/a",DGET(data,"Ref_hr21",_xlnm.Criteria))</f>
        <v>1.0547523498535156</v>
      </c>
      <c r="G28" s="61">
        <f t="shared" si="0"/>
        <v>1.0638650255277753</v>
      </c>
      <c r="H28" s="61">
        <f>IF(Enrolled=0,"n/a",DGET(data,"Pctile50_hr21",_xlnm.Criteria))</f>
        <v>-9.1126756742596626E-3</v>
      </c>
      <c r="I28" s="61">
        <f>IF(Enrolled=0,"n/a",DGET(data,"Temp_hr21",_xlnm.Criteria))</f>
        <v>77.565719604492188</v>
      </c>
      <c r="J28" s="62">
        <f>IF(Enrolled=0,"n/a",DGET(data,"Pctile10_hr21",_xlnm.Criteria))</f>
        <v>-3.1867694109678268E-2</v>
      </c>
      <c r="K28" s="62">
        <f>IF(Enrolled=0,"n/a",DGET(data,"Pctile30_hr21",_xlnm.Criteria))</f>
        <v>-1.8423845991492271E-2</v>
      </c>
      <c r="L28" s="62">
        <f>IF(Enrolled=0,"n/a",DGET(data,"Pctile50_hr21",_xlnm.Criteria))</f>
        <v>-9.1126756742596626E-3</v>
      </c>
      <c r="M28" s="62">
        <f>IF(Enrolled=0,"n/a",DGET(data,"Pctile70_hr21",_xlnm.Criteria))</f>
        <v>1.9849400268867612E-4</v>
      </c>
      <c r="N28" s="62">
        <f>IF(Enrolled=0,"n/a",DGET(data,"Pctile90_hr21",_xlnm.Criteria))</f>
        <v>1.3642343692481518E-2</v>
      </c>
      <c r="P28" s="57"/>
      <c r="Q28" s="58"/>
      <c r="S28" s="31"/>
      <c r="T28" s="31"/>
      <c r="U28" s="31"/>
      <c r="V28" s="31"/>
      <c r="W28" s="31"/>
    </row>
    <row r="29" spans="3:23" ht="16.5" x14ac:dyDescent="0.2">
      <c r="C29" s="5"/>
      <c r="D29" s="5"/>
      <c r="E29" s="60">
        <v>22</v>
      </c>
      <c r="F29" s="61">
        <f>IF(Enrolled=0,"n/a",DGET(data,"Ref_hr22",_xlnm.Criteria))</f>
        <v>0.9927329421043396</v>
      </c>
      <c r="G29" s="61">
        <f t="shared" si="0"/>
        <v>1.0646869391202927</v>
      </c>
      <c r="H29" s="61">
        <f>IF(Enrolled=0,"n/a",DGET(data,"Pctile50_hr22",_xlnm.Criteria))</f>
        <v>-7.1953997015953064E-2</v>
      </c>
      <c r="I29" s="61">
        <f>IF(Enrolled=0,"n/a",DGET(data,"Temp_hr22",_xlnm.Criteria))</f>
        <v>74.769584655761719</v>
      </c>
      <c r="J29" s="62">
        <f>IF(Enrolled=0,"n/a",DGET(data,"Pctile10_hr22",_xlnm.Criteria))</f>
        <v>-9.6909843385219574E-2</v>
      </c>
      <c r="K29" s="62">
        <f>IF(Enrolled=0,"n/a",DGET(data,"Pctile30_hr22",_xlnm.Criteria))</f>
        <v>-8.2165732979774475E-2</v>
      </c>
      <c r="L29" s="62">
        <f>IF(Enrolled=0,"n/a",DGET(data,"Pctile50_hr22",_xlnm.Criteria))</f>
        <v>-7.1953997015953064E-2</v>
      </c>
      <c r="M29" s="62">
        <f>IF(Enrolled=0,"n/a",DGET(data,"Pctile70_hr22",_xlnm.Criteria))</f>
        <v>-6.174226850271225E-2</v>
      </c>
      <c r="N29" s="62">
        <f>IF(Enrolled=0,"n/a",DGET(data,"Pctile90_hr22",_xlnm.Criteria))</f>
        <v>-4.6998161822557449E-2</v>
      </c>
      <c r="P29" s="57"/>
      <c r="Q29" s="58"/>
    </row>
    <row r="30" spans="3:23" ht="16.5" x14ac:dyDescent="0.2">
      <c r="C30" s="5"/>
      <c r="D30" s="5"/>
      <c r="E30" s="60">
        <v>23</v>
      </c>
      <c r="F30" s="61">
        <f>IF(Enrolled=0,"n/a",DGET(data,"Ref_hr23",_xlnm.Criteria))</f>
        <v>0.8837658166885376</v>
      </c>
      <c r="G30" s="61">
        <f t="shared" si="0"/>
        <v>0.96423635631799698</v>
      </c>
      <c r="H30" s="61">
        <f>IF(Enrolled=0,"n/a",DGET(data,"Pctile50_hr23",_xlnm.Criteria))</f>
        <v>-8.0470539629459381E-2</v>
      </c>
      <c r="I30" s="61">
        <f>IF(Enrolled=0,"n/a",DGET(data,"Temp_hr23",_xlnm.Criteria))</f>
        <v>72.878822326660156</v>
      </c>
      <c r="J30" s="62">
        <f>IF(Enrolled=0,"n/a",DGET(data,"Pctile10_hr23",_xlnm.Criteria))</f>
        <v>-0.10623264312744141</v>
      </c>
      <c r="K30" s="62">
        <f>IF(Enrolled=0,"n/a",DGET(data,"Pctile30_hr23",_xlnm.Criteria))</f>
        <v>-9.1012179851531982E-2</v>
      </c>
      <c r="L30" s="62">
        <f>IF(Enrolled=0,"n/a",DGET(data,"Pctile50_hr23",_xlnm.Criteria))</f>
        <v>-8.0470539629459381E-2</v>
      </c>
      <c r="M30" s="62">
        <f>IF(Enrolled=0,"n/a",DGET(data,"Pctile70_hr23",_xlnm.Criteria))</f>
        <v>-6.9928891956806183E-2</v>
      </c>
      <c r="N30" s="62">
        <f>IF(Enrolled=0,"n/a",DGET(data,"Pctile90_hr23",_xlnm.Criteria))</f>
        <v>-5.4708439856767654E-2</v>
      </c>
      <c r="P30" s="57"/>
      <c r="Q30" s="58"/>
    </row>
    <row r="31" spans="3:23" ht="16.5" x14ac:dyDescent="0.2">
      <c r="C31" s="5"/>
      <c r="D31" s="5"/>
      <c r="E31" s="60">
        <v>24</v>
      </c>
      <c r="F31" s="61">
        <f>IF(Enrolled=0,"n/a",DGET(data,"Ref_hr24",_xlnm.Criteria))</f>
        <v>0.7634270191192627</v>
      </c>
      <c r="G31" s="61">
        <f t="shared" si="0"/>
        <v>0.84096502512693405</v>
      </c>
      <c r="H31" s="61">
        <f>IF(Enrolled=0,"n/a",DGET(data,"Pctile50_hr24",_xlnm.Criteria))</f>
        <v>-7.7538006007671356E-2</v>
      </c>
      <c r="I31" s="61">
        <f>IF(Enrolled=0,"n/a",DGET(data,"Temp_hr24",_xlnm.Criteria))</f>
        <v>71.394287109375</v>
      </c>
      <c r="J31" s="62">
        <f>IF(Enrolled=0,"n/a",DGET(data,"Pctile10_hr24",_xlnm.Criteria))</f>
        <v>-0.10292033851146698</v>
      </c>
      <c r="K31" s="62">
        <f>IF(Enrolled=0,"n/a",DGET(data,"Pctile30_hr24",_xlnm.Criteria))</f>
        <v>-8.7924249470233917E-2</v>
      </c>
      <c r="L31" s="62">
        <f>IF(Enrolled=0,"n/a",DGET(data,"Pctile50_hr24",_xlnm.Criteria))</f>
        <v>-7.7538006007671356E-2</v>
      </c>
      <c r="M31" s="62">
        <f>IF(Enrolled=0,"n/a",DGET(data,"Pctile70_hr24",_xlnm.Criteria))</f>
        <v>-6.7151755094528198E-2</v>
      </c>
      <c r="N31" s="62">
        <f>IF(Enrolled=0,"n/a",DGET(data,"Pctile90_hr24",_xlnm.Criteria))</f>
        <v>-5.2155669778585434E-2</v>
      </c>
      <c r="P31" s="57"/>
      <c r="Q31" s="58"/>
    </row>
    <row r="32" spans="3:23" ht="49.5" customHeight="1" thickBot="1" x14ac:dyDescent="0.35">
      <c r="C32" s="5"/>
      <c r="D32" s="5"/>
      <c r="E32" s="72"/>
      <c r="F32" s="79" t="str">
        <f>"Estimated Reference
Energy Use
("&amp;IF(Result_type="Aggregate Impact","MWh)","kWh)")</f>
        <v>Estimated Reference
Energy Use
(kWh)</v>
      </c>
      <c r="G32" s="79" t="str">
        <f>"Observed 
Event Day Energy Use ("&amp;IF(Result_type="Aggregate Impact","MWh)","kWh)")</f>
        <v>Observed 
Event Day Energy Use (kWh)</v>
      </c>
      <c r="H32" s="79" t="str">
        <f>"Estimated 
Change in Energy Use ("&amp;IF(Result_type="Aggregate Impact","MWh)","kWh)")</f>
        <v>Estimated 
Change in Energy Use (kWh)</v>
      </c>
      <c r="I32" s="81" t="s">
        <v>187</v>
      </c>
      <c r="J32" s="73" t="str">
        <f>"Uncertainty Adjusted Impact ("&amp;IF(Result_type="Aggregate Impact","MWh/hour) - Percentiles","kWh/hour) - Percentiles")</f>
        <v>Uncertainty Adjusted Impact (kWh/hour) - Percentiles</v>
      </c>
      <c r="K32" s="73"/>
      <c r="L32" s="73"/>
      <c r="M32" s="73"/>
      <c r="N32" s="74"/>
      <c r="O32" s="75" t="s">
        <v>234</v>
      </c>
    </row>
    <row r="33" spans="1:15" ht="16.5" x14ac:dyDescent="0.3">
      <c r="C33" s="5"/>
      <c r="D33" s="5"/>
      <c r="E33" s="76" t="s">
        <v>192</v>
      </c>
      <c r="F33" s="80"/>
      <c r="G33" s="80"/>
      <c r="H33" s="80"/>
      <c r="I33" s="80"/>
      <c r="J33" s="70" t="s">
        <v>229</v>
      </c>
      <c r="K33" s="70" t="s">
        <v>230</v>
      </c>
      <c r="L33" s="70" t="s">
        <v>231</v>
      </c>
      <c r="M33" s="70" t="s">
        <v>232</v>
      </c>
      <c r="N33" s="70" t="s">
        <v>233</v>
      </c>
      <c r="O33" s="77" t="s">
        <v>235</v>
      </c>
    </row>
    <row r="34" spans="1:15" ht="17.25" thickBot="1" x14ac:dyDescent="0.35">
      <c r="C34" s="5"/>
      <c r="D34" s="5"/>
      <c r="E34" s="15" t="s">
        <v>5</v>
      </c>
      <c r="F34" s="16">
        <f>IF(Enrolled=0,"n/a",SUM(F8:F31))</f>
        <v>19.364847183227539</v>
      </c>
      <c r="G34" s="17">
        <f>IF(Enrolled=0,"n/a",SUM(G8:G31))</f>
        <v>20.551908864406869</v>
      </c>
      <c r="H34" s="17">
        <f>IF(Enrolled=0,"n/a",SUM(H8:H31))</f>
        <v>-1.1870616811793298</v>
      </c>
      <c r="I34" s="18">
        <f>IF(Enrolled=0,"n/a",SUM(Lookups!C8:C31))</f>
        <v>98.152992248535156</v>
      </c>
      <c r="J34" s="53">
        <f>IF(Enrolled=0,"n/a",Lookups!C34)</f>
        <v>-1.2037416801203398</v>
      </c>
      <c r="K34" s="53">
        <f>IF(Enrolled=0,"n/a",Lookups!D34)</f>
        <v>-1.1938870015423992</v>
      </c>
      <c r="L34" s="53">
        <f>IF(Enrolled=0,"n/a",Lookups!E34)</f>
        <v>-1.1870616811793298</v>
      </c>
      <c r="M34" s="53">
        <f>IF(Enrolled=0,"n/a",Lookups!F34)</f>
        <v>-1.1802363608162603</v>
      </c>
      <c r="N34" s="54">
        <f>IF(Enrolled=0,"n/a",Lookups!G34)</f>
        <v>-1.1703816822383197</v>
      </c>
      <c r="O34" s="59">
        <f>IF(Enrolled=0,"n/a",IFERROR(H34/F34,0))</f>
        <v>-6.1299821782610224E-2</v>
      </c>
    </row>
    <row r="35" spans="1:15" ht="17.25" thickBot="1" x14ac:dyDescent="0.35">
      <c r="E35" s="15" t="s">
        <v>220</v>
      </c>
      <c r="F35" s="56">
        <f>IF(Enrolled=0,"n/a",IFERROR(AVERAGEIF(Lookups!$F$8:$F$31,$E35,F$8:F$31),0))</f>
        <v>1.0835096120834351</v>
      </c>
      <c r="G35" s="53">
        <f>IF(Enrolled=0,"n/a",IFERROR(AVERAGEIF(Lookups!$F$8:$F$31,$E35,G$8:G$31),0))</f>
        <v>1.0800000553485005</v>
      </c>
      <c r="H35" s="53">
        <f>IF(Enrolled=0,"n/a",IFERROR(AVERAGEIF(Lookups!$F$8:$F$31,$E35,H$8:H$31),0))</f>
        <v>3.5095567349344493E-3</v>
      </c>
      <c r="I35" s="18">
        <f>IF(Enrolled=0,"n/a",SUMIF(Lookups!$F$8:$F$31,$E35,Lookups!$C$8:$C$31))</f>
        <v>45.995002746582031</v>
      </c>
      <c r="J35" s="53">
        <f>IF(Enrolled=0,"n/a",Lookups!C35)</f>
        <v>-1.4212947436213116E-2</v>
      </c>
      <c r="K35" s="53">
        <f>IF(Enrolled=0,"n/a",Lookups!D35)</f>
        <v>-3.7423483180399771E-3</v>
      </c>
      <c r="L35" s="53">
        <f>IF(Enrolled=0,"n/a",Lookups!E35)</f>
        <v>3.5095567349344493E-3</v>
      </c>
      <c r="M35" s="53">
        <f>IF(Enrolled=0,"n/a",Lookups!F35)</f>
        <v>1.0761461787908874E-2</v>
      </c>
      <c r="N35" s="55">
        <f>IF(Enrolled=0,"n/a",Lookups!G35)</f>
        <v>2.1232060906082015E-2</v>
      </c>
      <c r="O35" s="59">
        <f>IF(Enrolled=0,"n/a",IFERROR(H35/F35,0))</f>
        <v>3.2390637755267074E-3</v>
      </c>
    </row>
    <row r="36" spans="1:15" ht="17.25" thickBot="1" x14ac:dyDescent="0.35">
      <c r="E36" s="15" t="s">
        <v>219</v>
      </c>
      <c r="F36" s="56">
        <f>IF(Enrolled=0,"n/a",AVERAGEIF(Lookups!$F$8:$F$31,$E36,F$8:F$31))</f>
        <v>0.73406837488475596</v>
      </c>
      <c r="G36" s="53">
        <f>IF(Enrolled=0,"n/a",AVERAGEIF(Lookups!$F$8:$F$31,$E36,G$8:G$31))</f>
        <v>0.79746887303496661</v>
      </c>
      <c r="H36" s="53">
        <f>IF(Enrolled=0,"n/a",AVERAGEIF(Lookups!$F$8:$F$31,$E36,H$8:H$31))</f>
        <v>-6.3400498150210635E-2</v>
      </c>
      <c r="I36" s="18">
        <f>IF(Enrolled=0,"n/a",SUMIF(Lookups!$F$8:$F$31,$E36,Lookups!$C$8:$C$31))</f>
        <v>52.157989501953125</v>
      </c>
      <c r="J36" s="53">
        <f>IF(Enrolled=0,"n/a",Lookups!C36)</f>
        <v>-8.1010942241134087E-2</v>
      </c>
      <c r="K36" s="53">
        <f>IF(Enrolled=0,"n/a",Lookups!D36)</f>
        <v>-7.0606549126686277E-2</v>
      </c>
      <c r="L36" s="53">
        <f>IF(Enrolled=0,"n/a",Lookups!E36)</f>
        <v>-6.3400498150210635E-2</v>
      </c>
      <c r="M36" s="53">
        <f>IF(Enrolled=0,"n/a",Lookups!F36)</f>
        <v>-5.6194447173735E-2</v>
      </c>
      <c r="N36" s="55">
        <f>IF(Enrolled=0,"n/a",Lookups!G36)</f>
        <v>-4.5790054059287176E-2</v>
      </c>
      <c r="O36" s="59">
        <f>IF(Enrolled=0,"n/a",IFERROR(H36/F36,0))</f>
        <v>-8.6368654909243447E-2</v>
      </c>
    </row>
    <row r="37" spans="1:15" ht="15" x14ac:dyDescent="0.25">
      <c r="E37" s="19"/>
      <c r="F37" s="31"/>
      <c r="G37" s="48"/>
      <c r="H37" s="49"/>
    </row>
    <row r="38" spans="1:15" x14ac:dyDescent="0.2">
      <c r="A38" s="35" t="s">
        <v>246</v>
      </c>
    </row>
    <row r="39" spans="1:15" x14ac:dyDescent="0.2">
      <c r="A39" s="34" t="s">
        <v>247</v>
      </c>
      <c r="E39" s="19"/>
      <c r="F39" s="31"/>
      <c r="G39" s="31"/>
      <c r="H39" s="3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9" priority="46" stopIfTrue="1">
      <formula>$A$1&lt;&gt;""</formula>
    </cfRule>
  </conditionalFormatting>
  <conditionalFormatting sqref="C2">
    <cfRule type="expression" dxfId="8" priority="38">
      <formula>size_lca_flag=1</formula>
    </cfRule>
  </conditionalFormatting>
  <conditionalFormatting sqref="B8:B9">
    <cfRule type="expression" dxfId="7" priority="28">
      <formula>Two_way_tab_flag=1</formula>
    </cfRule>
    <cfRule type="expression" dxfId="6" priority="29">
      <formula>size_lca_flag=1</formula>
    </cfRule>
  </conditionalFormatting>
  <conditionalFormatting sqref="C1">
    <cfRule type="expression" dxfId="5" priority="27" stopIfTrue="1">
      <formula>$A$1&lt;&gt;""</formula>
    </cfRule>
  </conditionalFormatting>
  <conditionalFormatting sqref="F34:O36">
    <cfRule type="expression" dxfId="4" priority="2">
      <formula>Pass=0</formula>
    </cfRule>
  </conditionalFormatting>
  <conditionalFormatting sqref="F8:N31">
    <cfRule type="expression" dxfId="3" priority="1">
      <formula>Pass=0</formula>
    </cfRule>
  </conditionalFormatting>
  <dataValidations count="5">
    <dataValidation type="list" allowBlank="1" showInputMessage="1" showErrorMessage="1" sqref="B6" xr:uid="{00000000-0002-0000-0000-000000000000}">
      <formula1>dual_enrol_list</formula1>
    </dataValidation>
    <dataValidation type="list" allowBlank="1" showInputMessage="1" showErrorMessage="1" sqref="B8" xr:uid="{00000000-0002-0000-0000-000001000000}">
      <formula1>lca_list</formula1>
    </dataValidation>
    <dataValidation type="list" allowBlank="1" showInputMessage="1" showErrorMessage="1" sqref="B5" xr:uid="{00000000-0002-0000-0000-000002000000}">
      <formula1>date_list</formula1>
    </dataValidation>
    <dataValidation type="list" allowBlank="1" showInputMessage="1" showErrorMessage="1" sqref="B4" xr:uid="{00000000-0002-0000-0000-000003000000}">
      <formula1>Result_type_list</formula1>
    </dataValidation>
    <dataValidation type="list" allowBlank="1" showInputMessage="1" showErrorMessage="1" sqref="B9" xr:uid="{00000000-0002-0000-0000-000004000000}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333AD0DE-5996-4014-B9F0-F341EBF3E849}">
            <xm:f>Lookups!$F8="Peak"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" id="{05A5A794-D281-4902-83E7-A2E48D2E8118}">
            <xm:f>Lookups!$F8="Partial-Peak"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9"/>
  <sheetViews>
    <sheetView workbookViewId="0"/>
  </sheetViews>
  <sheetFormatPr defaultRowHeight="12.75" x14ac:dyDescent="0.2"/>
  <cols>
    <col min="1" max="7" width="15.5703125" customWidth="1"/>
    <col min="9" max="9" width="25.5703125" bestFit="1" customWidth="1"/>
    <col min="10" max="10" width="16" bestFit="1" customWidth="1"/>
    <col min="11" max="11" width="15.5703125" bestFit="1" customWidth="1"/>
    <col min="12" max="12" width="16.42578125" bestFit="1" customWidth="1"/>
    <col min="13" max="13" width="13.42578125" bestFit="1" customWidth="1"/>
  </cols>
  <sheetData>
    <row r="1" spans="1:16" ht="12.75" customHeight="1" x14ac:dyDescent="0.2">
      <c r="B1" s="34" t="s">
        <v>237</v>
      </c>
      <c r="C1">
        <f>DGET(data,"pass",_xlnm.Criteria)</f>
        <v>1</v>
      </c>
      <c r="F1" s="1"/>
      <c r="G1" s="1"/>
    </row>
    <row r="2" spans="1:16" ht="12.75" customHeight="1" x14ac:dyDescent="0.2"/>
    <row r="3" spans="1:16" ht="12.75" customHeight="1" x14ac:dyDescent="0.25">
      <c r="A3" s="21"/>
      <c r="B3" s="20" t="s">
        <v>216</v>
      </c>
      <c r="C3" s="20" t="s">
        <v>228</v>
      </c>
      <c r="D3" s="20" t="s">
        <v>0</v>
      </c>
      <c r="E3" s="20" t="s">
        <v>197</v>
      </c>
      <c r="F3" s="20" t="s">
        <v>215</v>
      </c>
      <c r="I3" s="2" t="s">
        <v>190</v>
      </c>
      <c r="J3" s="9" t="s">
        <v>213</v>
      </c>
      <c r="K3" s="9" t="s">
        <v>0</v>
      </c>
      <c r="L3" s="32" t="s">
        <v>197</v>
      </c>
      <c r="M3" s="9" t="s">
        <v>214</v>
      </c>
    </row>
    <row r="4" spans="1:16" ht="12.75" customHeight="1" x14ac:dyDescent="0.2">
      <c r="A4" s="23"/>
      <c r="B4" s="46" t="str">
        <f>month</f>
        <v>August</v>
      </c>
      <c r="C4" t="str">
        <f>Result_type</f>
        <v>Average per Enrolled Customer</v>
      </c>
      <c r="D4" s="5" t="str">
        <f>lca</f>
        <v>All</v>
      </c>
      <c r="E4" t="str">
        <f>Care</f>
        <v>All</v>
      </c>
      <c r="F4" s="5" t="str">
        <f>daytype</f>
        <v>Average Weekday</v>
      </c>
      <c r="I4" t="s">
        <v>2</v>
      </c>
      <c r="J4" s="34" t="s">
        <v>238</v>
      </c>
      <c r="K4" t="s">
        <v>1</v>
      </c>
      <c r="L4" s="33" t="s">
        <v>1</v>
      </c>
      <c r="M4" s="34" t="s">
        <v>202</v>
      </c>
      <c r="O4" s="46"/>
      <c r="P4" s="34" t="s">
        <v>238</v>
      </c>
    </row>
    <row r="5" spans="1:16" ht="12.75" customHeight="1" x14ac:dyDescent="0.25">
      <c r="A5" s="21"/>
      <c r="B5" s="21"/>
      <c r="C5" s="21"/>
      <c r="D5" s="21"/>
      <c r="E5" s="21"/>
      <c r="F5" s="22"/>
      <c r="G5" s="22"/>
      <c r="I5" s="35" t="s">
        <v>194</v>
      </c>
      <c r="J5" s="34" t="s">
        <v>239</v>
      </c>
      <c r="K5" t="s">
        <v>178</v>
      </c>
      <c r="L5" s="35" t="s">
        <v>198</v>
      </c>
      <c r="M5" s="35" t="s">
        <v>203</v>
      </c>
      <c r="O5" s="46"/>
      <c r="P5" s="34" t="s">
        <v>239</v>
      </c>
    </row>
    <row r="6" spans="1:16" ht="12.75" customHeight="1" x14ac:dyDescent="0.2">
      <c r="A6" s="23"/>
      <c r="B6" s="23"/>
      <c r="C6" s="41" t="s">
        <v>191</v>
      </c>
      <c r="D6">
        <f>IF(COUNTIF(Table!B7:B9,"All")=0,1,0)</f>
        <v>0</v>
      </c>
      <c r="E6" s="23"/>
      <c r="F6">
        <f>MATCH(month,P4:P15,0)</f>
        <v>8</v>
      </c>
      <c r="G6" s="24"/>
      <c r="J6" s="34" t="s">
        <v>204</v>
      </c>
      <c r="K6" t="s">
        <v>179</v>
      </c>
      <c r="L6" s="36" t="s">
        <v>200</v>
      </c>
      <c r="O6" s="46"/>
      <c r="P6" s="34" t="s">
        <v>204</v>
      </c>
    </row>
    <row r="7" spans="1:16" ht="12.75" customHeight="1" x14ac:dyDescent="0.25">
      <c r="A7" s="21"/>
      <c r="B7" s="41" t="s">
        <v>222</v>
      </c>
      <c r="C7" s="41" t="s">
        <v>188</v>
      </c>
      <c r="D7" s="41" t="s">
        <v>217</v>
      </c>
      <c r="E7" s="41" t="s">
        <v>218</v>
      </c>
      <c r="F7" s="41" t="s">
        <v>221</v>
      </c>
      <c r="J7" s="34" t="s">
        <v>205</v>
      </c>
      <c r="K7" t="s">
        <v>180</v>
      </c>
      <c r="O7" s="46"/>
      <c r="P7" s="34" t="s">
        <v>205</v>
      </c>
    </row>
    <row r="8" spans="1:16" ht="12.75" customHeight="1" x14ac:dyDescent="0.25">
      <c r="A8" s="22"/>
      <c r="B8">
        <v>1</v>
      </c>
      <c r="C8" s="42">
        <f>MAX(0,Table!I8-75)</f>
        <v>0</v>
      </c>
      <c r="D8" s="41" t="s">
        <v>219</v>
      </c>
      <c r="E8" s="41" t="s">
        <v>219</v>
      </c>
      <c r="F8" s="52" t="str">
        <f>IF(AND($F$6&gt;=6,$F$6&lt;=9),E8,D8)</f>
        <v>Off-Peak</v>
      </c>
      <c r="J8" s="34" t="s">
        <v>206</v>
      </c>
      <c r="K8" t="s">
        <v>181</v>
      </c>
      <c r="L8" s="25"/>
      <c r="O8" s="46"/>
      <c r="P8" s="34" t="s">
        <v>206</v>
      </c>
    </row>
    <row r="9" spans="1:16" ht="12.75" customHeight="1" x14ac:dyDescent="0.2">
      <c r="B9">
        <f>B8+1</f>
        <v>2</v>
      </c>
      <c r="C9" s="42">
        <f>MAX(0,Table!I9-75)</f>
        <v>0</v>
      </c>
      <c r="D9" s="41" t="s">
        <v>219</v>
      </c>
      <c r="E9" s="41" t="s">
        <v>219</v>
      </c>
      <c r="F9" s="52" t="str">
        <f t="shared" ref="F9:F31" si="0">IF(AND($F$6&gt;=6,$F$6&lt;=9),E9,D9)</f>
        <v>Off-Peak</v>
      </c>
      <c r="J9" s="34" t="s">
        <v>207</v>
      </c>
      <c r="K9" t="s">
        <v>182</v>
      </c>
      <c r="L9" s="25"/>
      <c r="O9" s="46"/>
      <c r="P9" s="34" t="s">
        <v>207</v>
      </c>
    </row>
    <row r="10" spans="1:16" ht="12.75" customHeight="1" x14ac:dyDescent="0.2">
      <c r="B10">
        <f t="shared" ref="B10:B31" si="1">B9+1</f>
        <v>3</v>
      </c>
      <c r="C10" s="42">
        <f>MAX(0,Table!I10-75)</f>
        <v>0</v>
      </c>
      <c r="D10" s="41" t="s">
        <v>219</v>
      </c>
      <c r="E10" s="41" t="s">
        <v>219</v>
      </c>
      <c r="F10" s="52" t="str">
        <f t="shared" si="0"/>
        <v>Off-Peak</v>
      </c>
      <c r="J10" s="34" t="s">
        <v>208</v>
      </c>
      <c r="K10" t="s">
        <v>183</v>
      </c>
      <c r="L10" s="25"/>
      <c r="O10" s="46"/>
      <c r="P10" s="34" t="s">
        <v>208</v>
      </c>
    </row>
    <row r="11" spans="1:16" ht="12.75" customHeight="1" x14ac:dyDescent="0.2">
      <c r="B11">
        <f t="shared" si="1"/>
        <v>4</v>
      </c>
      <c r="C11" s="42">
        <f>MAX(0,Table!I11-75)</f>
        <v>0</v>
      </c>
      <c r="D11" s="41" t="s">
        <v>219</v>
      </c>
      <c r="E11" s="41" t="s">
        <v>219</v>
      </c>
      <c r="F11" s="52" t="str">
        <f t="shared" si="0"/>
        <v>Off-Peak</v>
      </c>
      <c r="J11" s="34" t="s">
        <v>209</v>
      </c>
      <c r="K11" t="s">
        <v>184</v>
      </c>
      <c r="L11" s="25"/>
      <c r="O11" s="46"/>
      <c r="P11" s="34" t="s">
        <v>209</v>
      </c>
    </row>
    <row r="12" spans="1:16" ht="12.75" customHeight="1" x14ac:dyDescent="0.2">
      <c r="B12">
        <f t="shared" si="1"/>
        <v>5</v>
      </c>
      <c r="C12" s="42">
        <f>MAX(0,Table!I12-75)</f>
        <v>0</v>
      </c>
      <c r="D12" s="41" t="s">
        <v>219</v>
      </c>
      <c r="E12" s="41" t="s">
        <v>219</v>
      </c>
      <c r="F12" s="52" t="str">
        <f t="shared" si="0"/>
        <v>Off-Peak</v>
      </c>
      <c r="J12" s="34" t="s">
        <v>210</v>
      </c>
      <c r="K12" t="s">
        <v>185</v>
      </c>
      <c r="O12" s="46"/>
      <c r="P12" s="34" t="s">
        <v>210</v>
      </c>
    </row>
    <row r="13" spans="1:16" ht="12.75" customHeight="1" x14ac:dyDescent="0.2">
      <c r="B13">
        <f t="shared" si="1"/>
        <v>6</v>
      </c>
      <c r="C13" s="42">
        <f>MAX(0,Table!I13-75)</f>
        <v>0</v>
      </c>
      <c r="D13" s="41" t="s">
        <v>219</v>
      </c>
      <c r="E13" s="41" t="s">
        <v>219</v>
      </c>
      <c r="F13" s="52" t="str">
        <f t="shared" si="0"/>
        <v>Off-Peak</v>
      </c>
      <c r="J13" s="34" t="s">
        <v>240</v>
      </c>
      <c r="O13" s="46"/>
      <c r="P13" s="34" t="s">
        <v>240</v>
      </c>
    </row>
    <row r="14" spans="1:16" ht="12.75" customHeight="1" x14ac:dyDescent="0.2">
      <c r="B14">
        <f t="shared" si="1"/>
        <v>7</v>
      </c>
      <c r="C14" s="42">
        <f>MAX(0,Table!I14-75)</f>
        <v>0</v>
      </c>
      <c r="D14" s="41" t="s">
        <v>219</v>
      </c>
      <c r="E14" s="41" t="s">
        <v>219</v>
      </c>
      <c r="F14" s="52" t="str">
        <f t="shared" si="0"/>
        <v>Off-Peak</v>
      </c>
      <c r="J14" s="34" t="s">
        <v>241</v>
      </c>
      <c r="O14" s="46"/>
      <c r="P14" s="34" t="s">
        <v>241</v>
      </c>
    </row>
    <row r="15" spans="1:16" ht="12.75" customHeight="1" x14ac:dyDescent="0.2">
      <c r="B15">
        <f t="shared" si="1"/>
        <v>8</v>
      </c>
      <c r="C15" s="42">
        <f>MAX(0,Table!I15-75)</f>
        <v>0</v>
      </c>
      <c r="D15" s="41" t="s">
        <v>219</v>
      </c>
      <c r="E15" s="41" t="s">
        <v>219</v>
      </c>
      <c r="F15" s="52" t="str">
        <f t="shared" si="0"/>
        <v>Off-Peak</v>
      </c>
      <c r="J15" s="34" t="s">
        <v>242</v>
      </c>
      <c r="O15" s="46"/>
      <c r="P15" s="34" t="s">
        <v>242</v>
      </c>
    </row>
    <row r="16" spans="1:16" ht="12.75" customHeight="1" x14ac:dyDescent="0.2">
      <c r="B16">
        <f t="shared" si="1"/>
        <v>9</v>
      </c>
      <c r="C16" s="42">
        <f>MAX(0,Table!I16-75)</f>
        <v>0</v>
      </c>
      <c r="D16" s="41" t="s">
        <v>219</v>
      </c>
      <c r="E16" s="41" t="s">
        <v>219</v>
      </c>
      <c r="F16" s="52" t="str">
        <f t="shared" si="0"/>
        <v>Off-Peak</v>
      </c>
      <c r="O16" s="46"/>
    </row>
    <row r="17" spans="1:15" ht="12.75" customHeight="1" x14ac:dyDescent="0.2">
      <c r="B17">
        <f t="shared" si="1"/>
        <v>10</v>
      </c>
      <c r="C17" s="42">
        <f>MAX(0,Table!I17-75)</f>
        <v>0</v>
      </c>
      <c r="D17" s="41" t="s">
        <v>219</v>
      </c>
      <c r="E17" s="41" t="s">
        <v>219</v>
      </c>
      <c r="F17" s="52" t="str">
        <f t="shared" si="0"/>
        <v>Off-Peak</v>
      </c>
      <c r="O17" s="46"/>
    </row>
    <row r="18" spans="1:15" ht="12.75" customHeight="1" x14ac:dyDescent="0.2">
      <c r="B18">
        <f t="shared" si="1"/>
        <v>11</v>
      </c>
      <c r="C18" s="42">
        <f>MAX(0,Table!I18-75)</f>
        <v>1.0350265502929688</v>
      </c>
      <c r="D18" s="41" t="s">
        <v>219</v>
      </c>
      <c r="E18" s="41" t="s">
        <v>219</v>
      </c>
      <c r="F18" s="52" t="str">
        <f t="shared" si="0"/>
        <v>Off-Peak</v>
      </c>
      <c r="J18" s="46"/>
      <c r="O18" s="46"/>
    </row>
    <row r="19" spans="1:15" ht="12.75" customHeight="1" x14ac:dyDescent="0.2">
      <c r="B19">
        <f t="shared" si="1"/>
        <v>12</v>
      </c>
      <c r="C19" s="42">
        <f>MAX(0,Table!I19-75)</f>
        <v>4.7370529174804688</v>
      </c>
      <c r="D19" s="41" t="s">
        <v>219</v>
      </c>
      <c r="E19" s="41" t="s">
        <v>219</v>
      </c>
      <c r="F19" s="52" t="str">
        <f t="shared" si="0"/>
        <v>Off-Peak</v>
      </c>
      <c r="M19" s="25"/>
    </row>
    <row r="20" spans="1:15" ht="12.75" customHeight="1" x14ac:dyDescent="0.2">
      <c r="B20">
        <f t="shared" si="1"/>
        <v>13</v>
      </c>
      <c r="C20" s="42">
        <f>MAX(0,Table!I20-75)</f>
        <v>8.118743896484375</v>
      </c>
      <c r="D20" s="41" t="s">
        <v>219</v>
      </c>
      <c r="E20" s="41" t="s">
        <v>219</v>
      </c>
      <c r="F20" s="52" t="str">
        <f t="shared" si="0"/>
        <v>Off-Peak</v>
      </c>
      <c r="M20" s="25"/>
    </row>
    <row r="21" spans="1:15" ht="12.75" customHeight="1" x14ac:dyDescent="0.2">
      <c r="B21">
        <f t="shared" si="1"/>
        <v>14</v>
      </c>
      <c r="C21" s="42">
        <f>MAX(0,Table!I21-75)</f>
        <v>11.065643310546875</v>
      </c>
      <c r="D21" s="41" t="s">
        <v>219</v>
      </c>
      <c r="E21" s="41" t="s">
        <v>219</v>
      </c>
      <c r="F21" s="52" t="str">
        <f t="shared" si="0"/>
        <v>Off-Peak</v>
      </c>
      <c r="M21" s="25"/>
    </row>
    <row r="22" spans="1:15" ht="12.75" customHeight="1" x14ac:dyDescent="0.2">
      <c r="B22">
        <f t="shared" si="1"/>
        <v>15</v>
      </c>
      <c r="C22" s="42">
        <f>MAX(0,Table!I22-75)</f>
        <v>13.067855834960938</v>
      </c>
      <c r="D22" s="41" t="s">
        <v>219</v>
      </c>
      <c r="E22" s="41" t="s">
        <v>219</v>
      </c>
      <c r="F22" s="52" t="str">
        <f t="shared" si="0"/>
        <v>Off-Peak</v>
      </c>
      <c r="M22" s="25"/>
    </row>
    <row r="23" spans="1:15" ht="12.75" customHeight="1" x14ac:dyDescent="0.2">
      <c r="B23">
        <f t="shared" si="1"/>
        <v>16</v>
      </c>
      <c r="C23" s="42">
        <f>MAX(0,Table!I23-75)</f>
        <v>14.1336669921875</v>
      </c>
      <c r="D23" s="41" t="s">
        <v>219</v>
      </c>
      <c r="E23" s="41" t="s">
        <v>219</v>
      </c>
      <c r="F23" s="52" t="str">
        <f t="shared" si="0"/>
        <v>Off-Peak</v>
      </c>
      <c r="M23" s="25"/>
    </row>
    <row r="24" spans="1:15" ht="12.75" customHeight="1" x14ac:dyDescent="0.2">
      <c r="B24">
        <f t="shared" si="1"/>
        <v>17</v>
      </c>
      <c r="C24" s="42">
        <f>MAX(0,Table!I24-75)</f>
        <v>13.991004943847656</v>
      </c>
      <c r="D24" s="41" t="s">
        <v>220</v>
      </c>
      <c r="E24" s="41" t="s">
        <v>220</v>
      </c>
      <c r="F24" s="52" t="str">
        <f t="shared" si="0"/>
        <v>Peak</v>
      </c>
      <c r="M24" s="25"/>
    </row>
    <row r="25" spans="1:15" ht="12.75" customHeight="1" x14ac:dyDescent="0.2">
      <c r="B25">
        <f t="shared" si="1"/>
        <v>18</v>
      </c>
      <c r="C25" s="42">
        <f>MAX(0,Table!I25-75)</f>
        <v>12.677833557128906</v>
      </c>
      <c r="D25" s="41" t="s">
        <v>220</v>
      </c>
      <c r="E25" s="41" t="s">
        <v>220</v>
      </c>
      <c r="F25" s="52" t="str">
        <f t="shared" si="0"/>
        <v>Peak</v>
      </c>
      <c r="M25" s="25"/>
    </row>
    <row r="26" spans="1:15" ht="12.75" customHeight="1" x14ac:dyDescent="0.2">
      <c r="B26">
        <f t="shared" si="1"/>
        <v>19</v>
      </c>
      <c r="C26" s="42">
        <f>MAX(0,Table!I26-75)</f>
        <v>10.173812866210938</v>
      </c>
      <c r="D26" s="41" t="s">
        <v>220</v>
      </c>
      <c r="E26" s="41" t="s">
        <v>220</v>
      </c>
      <c r="F26" s="52" t="str">
        <f t="shared" si="0"/>
        <v>Peak</v>
      </c>
    </row>
    <row r="27" spans="1:15" ht="12.75" customHeight="1" x14ac:dyDescent="0.2">
      <c r="B27">
        <f t="shared" si="1"/>
        <v>20</v>
      </c>
      <c r="C27" s="42">
        <f>MAX(0,Table!I27-75)</f>
        <v>6.5866317749023438</v>
      </c>
      <c r="D27" s="41" t="s">
        <v>220</v>
      </c>
      <c r="E27" s="41" t="s">
        <v>220</v>
      </c>
      <c r="F27" s="52" t="str">
        <f t="shared" si="0"/>
        <v>Peak</v>
      </c>
    </row>
    <row r="28" spans="1:15" ht="12.75" customHeight="1" x14ac:dyDescent="0.2">
      <c r="A28" s="6"/>
      <c r="B28">
        <f t="shared" si="1"/>
        <v>21</v>
      </c>
      <c r="C28" s="42">
        <f>MAX(0,Table!I28-75)</f>
        <v>2.5657196044921875</v>
      </c>
      <c r="D28" s="41" t="s">
        <v>220</v>
      </c>
      <c r="E28" s="41" t="s">
        <v>220</v>
      </c>
      <c r="F28" s="52" t="str">
        <f t="shared" si="0"/>
        <v>Peak</v>
      </c>
    </row>
    <row r="29" spans="1:15" ht="12.75" customHeight="1" x14ac:dyDescent="0.2">
      <c r="A29" s="6"/>
      <c r="B29">
        <f t="shared" si="1"/>
        <v>22</v>
      </c>
      <c r="C29" s="42">
        <f>MAX(0,Table!I29-75)</f>
        <v>0</v>
      </c>
      <c r="D29" s="41" t="s">
        <v>219</v>
      </c>
      <c r="E29" s="41" t="s">
        <v>219</v>
      </c>
      <c r="F29" s="52" t="str">
        <f t="shared" si="0"/>
        <v>Off-Peak</v>
      </c>
    </row>
    <row r="30" spans="1:15" ht="12.75" customHeight="1" x14ac:dyDescent="0.2">
      <c r="A30" s="6"/>
      <c r="B30">
        <f t="shared" si="1"/>
        <v>23</v>
      </c>
      <c r="C30" s="42">
        <f>MAX(0,Table!I30-75)</f>
        <v>0</v>
      </c>
      <c r="D30" s="41" t="s">
        <v>219</v>
      </c>
      <c r="E30" s="41" t="s">
        <v>219</v>
      </c>
      <c r="F30" s="52" t="str">
        <f t="shared" si="0"/>
        <v>Off-Peak</v>
      </c>
    </row>
    <row r="31" spans="1:15" ht="12.75" customHeight="1" x14ac:dyDescent="0.2">
      <c r="B31">
        <f t="shared" si="1"/>
        <v>24</v>
      </c>
      <c r="C31" s="42">
        <f>MAX(0,Table!I31-75)</f>
        <v>0</v>
      </c>
      <c r="D31" s="41" t="s">
        <v>219</v>
      </c>
      <c r="E31" s="41" t="s">
        <v>219</v>
      </c>
      <c r="F31" s="52" t="str">
        <f t="shared" si="0"/>
        <v>Off-Peak</v>
      </c>
      <c r="G31" s="34"/>
      <c r="H31" s="34"/>
      <c r="I31" s="34"/>
      <c r="J31" s="34"/>
      <c r="K31" s="34"/>
    </row>
    <row r="32" spans="1:15" ht="12.75" customHeight="1" x14ac:dyDescent="0.2">
      <c r="G32" s="6"/>
      <c r="H32" s="6"/>
      <c r="I32" s="6"/>
      <c r="J32" s="6"/>
      <c r="K32" s="31"/>
    </row>
    <row r="33" spans="1:7" ht="12.75" customHeight="1" x14ac:dyDescent="0.2">
      <c r="A33" s="34" t="s">
        <v>196</v>
      </c>
      <c r="B33" t="s">
        <v>195</v>
      </c>
      <c r="C33">
        <v>0.1</v>
      </c>
      <c r="D33">
        <v>0.3</v>
      </c>
      <c r="E33">
        <v>0.5</v>
      </c>
      <c r="F33">
        <v>0.7</v>
      </c>
      <c r="G33" s="6">
        <v>0.9</v>
      </c>
    </row>
    <row r="34" spans="1:7" ht="12.75" customHeight="1" x14ac:dyDescent="0.2">
      <c r="A34" s="34" t="s">
        <v>5</v>
      </c>
      <c r="B34" s="51">
        <f>DGET(data,"stderr_daily",_xlnm.Criteria)</f>
        <v>1.3015472330152988E-2</v>
      </c>
      <c r="C34" s="50">
        <f>IF($B34=0,"n/a",NORMINV(C$33,Table!$H34,$B34))</f>
        <v>-1.2037416801203398</v>
      </c>
      <c r="D34" s="50">
        <f>IF($B34=0,"n/a",NORMINV(D$33,Table!$H34,$B34))</f>
        <v>-1.1938870015423992</v>
      </c>
      <c r="E34" s="50">
        <f>IF($B34=0,"n/a",NORMINV(E$33,Table!$H34,$B34))</f>
        <v>-1.1870616811793298</v>
      </c>
      <c r="F34" s="50">
        <f>IF($B34=0,"n/a",NORMINV(F$33,Table!$H34,$B34))</f>
        <v>-1.1802363608162603</v>
      </c>
      <c r="G34" s="50">
        <f>IF($B34=0,"n/a",NORMINV(G$33,Table!$H34,$B34))</f>
        <v>-1.1703816822383197</v>
      </c>
    </row>
    <row r="35" spans="1:7" ht="12.75" customHeight="1" x14ac:dyDescent="0.2">
      <c r="A35" t="s">
        <v>220</v>
      </c>
      <c r="B35" s="51">
        <f>DGET(data,"stderr_peak",_xlnm.Criteria)</f>
        <v>1.3828943483531475E-2</v>
      </c>
      <c r="C35" s="50">
        <f>IF($B35=0,"n/a",NORMINV(C$33,Table!$H35,$B35))</f>
        <v>-1.4212947436213116E-2</v>
      </c>
      <c r="D35" s="50">
        <f>IF($B35=0,"n/a",NORMINV(D$33,Table!$H35,$B35))</f>
        <v>-3.7423483180399771E-3</v>
      </c>
      <c r="E35" s="50">
        <f>IF($B35=0,"n/a",NORMINV(E$33,Table!$H35,$B35))</f>
        <v>3.5095567349344493E-3</v>
      </c>
      <c r="F35" s="50">
        <f>IF($B35=0,"n/a",NORMINV(F$33,Table!$H35,$B35))</f>
        <v>1.0761461787908874E-2</v>
      </c>
      <c r="G35" s="50">
        <f>IF($B35=0,"n/a",NORMINV(G$33,Table!$H35,$B35))</f>
        <v>2.1232060906082015E-2</v>
      </c>
    </row>
    <row r="36" spans="1:7" ht="12.75" customHeight="1" x14ac:dyDescent="0.2">
      <c r="A36" s="35" t="s">
        <v>219</v>
      </c>
      <c r="B36" s="51">
        <f>DGET(data,"stderr_offpeak",_xlnm.Criteria)</f>
        <v>1.3741502538323402E-2</v>
      </c>
      <c r="C36" s="50">
        <f>IF($B36=0,"n/a",NORMINV(C$33,Table!$H36,$B36))</f>
        <v>-8.1010942241134087E-2</v>
      </c>
      <c r="D36" s="50">
        <f>IF($B36=0,"n/a",NORMINV(D$33,Table!$H36,$B36))</f>
        <v>-7.0606549126686277E-2</v>
      </c>
      <c r="E36" s="50">
        <f>IF($B36=0,"n/a",NORMINV(E$33,Table!$H36,$B36))</f>
        <v>-6.3400498150210635E-2</v>
      </c>
      <c r="F36" s="50">
        <f>IF($B36=0,"n/a",NORMINV(F$33,Table!$H36,$B36))</f>
        <v>-5.6194447173735E-2</v>
      </c>
      <c r="G36" s="50">
        <f>IF($B36=0,"n/a",NORMINV(G$33,Table!$H36,$B36))</f>
        <v>-4.5790054059287176E-2</v>
      </c>
    </row>
    <row r="37" spans="1:7" x14ac:dyDescent="0.2">
      <c r="B37" s="34"/>
      <c r="F37" s="6"/>
      <c r="G37" s="6"/>
    </row>
    <row r="38" spans="1:7" x14ac:dyDescent="0.2">
      <c r="A38" s="34"/>
      <c r="B38" s="51"/>
      <c r="F38" s="6"/>
      <c r="G38" s="6"/>
    </row>
    <row r="39" spans="1:7" x14ac:dyDescent="0.2">
      <c r="B39" s="51"/>
      <c r="F39" s="6"/>
      <c r="G39" s="6"/>
    </row>
    <row r="40" spans="1:7" x14ac:dyDescent="0.2">
      <c r="B40" s="51"/>
      <c r="F40" s="6"/>
      <c r="G40" s="6"/>
    </row>
    <row r="41" spans="1:7" x14ac:dyDescent="0.2">
      <c r="A41" s="35"/>
      <c r="B41" s="51"/>
      <c r="F41" s="6"/>
      <c r="G41" s="6"/>
    </row>
    <row r="42" spans="1:7" x14ac:dyDescent="0.2">
      <c r="B42" s="34"/>
      <c r="F42" s="6"/>
      <c r="G42" s="6"/>
    </row>
    <row r="43" spans="1:7" x14ac:dyDescent="0.2">
      <c r="A43" s="34"/>
      <c r="B43" s="51"/>
      <c r="F43" s="6"/>
      <c r="G43" s="6"/>
    </row>
    <row r="44" spans="1:7" x14ac:dyDescent="0.2">
      <c r="B44" s="51"/>
      <c r="F44" s="6"/>
      <c r="G44" s="6"/>
    </row>
    <row r="45" spans="1:7" x14ac:dyDescent="0.2">
      <c r="B45" s="51"/>
      <c r="G45" s="6"/>
    </row>
    <row r="46" spans="1:7" x14ac:dyDescent="0.2">
      <c r="A46" s="35"/>
      <c r="B46" s="51"/>
      <c r="G46" s="6"/>
    </row>
    <row r="47" spans="1:7" x14ac:dyDescent="0.2">
      <c r="G47" s="6"/>
    </row>
    <row r="48" spans="1:7" x14ac:dyDescent="0.2">
      <c r="G48" s="6"/>
    </row>
    <row r="49" spans="7:7" x14ac:dyDescent="0.2">
      <c r="G49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Z775"/>
  <sheetViews>
    <sheetView zoomScaleNormal="100" workbookViewId="0">
      <pane xSplit="8" ySplit="1" topLeftCell="I2" activePane="bottomRight" state="frozen"/>
      <selection pane="topRight"/>
      <selection pane="bottomLeft"/>
      <selection pane="bottomRight" activeCell="I2" sqref="I2"/>
    </sheetView>
  </sheetViews>
  <sheetFormatPr defaultRowHeight="12.75" x14ac:dyDescent="0.2"/>
  <cols>
    <col min="1" max="4" width="15.5703125" customWidth="1"/>
    <col min="5" max="5" width="16.42578125" customWidth="1"/>
    <col min="6" max="6" width="11.85546875" customWidth="1"/>
    <col min="7" max="7" width="16" customWidth="1"/>
    <col min="8" max="180" width="10.5703125" customWidth="1"/>
    <col min="181" max="181" width="12" bestFit="1" customWidth="1"/>
    <col min="182" max="182" width="9.140625" customWidth="1"/>
    <col min="183" max="185" width="10.140625" bestFit="1" customWidth="1"/>
  </cols>
  <sheetData>
    <row r="1" spans="1:182" x14ac:dyDescent="0.2">
      <c r="A1" t="s">
        <v>226</v>
      </c>
      <c r="B1" t="s">
        <v>227</v>
      </c>
      <c r="C1" t="s">
        <v>228</v>
      </c>
      <c r="D1" t="s">
        <v>215</v>
      </c>
      <c r="E1" t="s">
        <v>216</v>
      </c>
      <c r="F1" t="s">
        <v>189</v>
      </c>
      <c r="G1" t="s">
        <v>197</v>
      </c>
      <c r="H1" t="s">
        <v>201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166</v>
      </c>
      <c r="V1" t="s">
        <v>167</v>
      </c>
      <c r="W1" t="s">
        <v>168</v>
      </c>
      <c r="X1" t="s">
        <v>169</v>
      </c>
      <c r="Y1" t="s">
        <v>170</v>
      </c>
      <c r="Z1" t="s">
        <v>171</v>
      </c>
      <c r="AA1" t="s">
        <v>172</v>
      </c>
      <c r="AB1" t="s">
        <v>173</v>
      </c>
      <c r="AC1" t="s">
        <v>174</v>
      </c>
      <c r="AD1" t="s">
        <v>175</v>
      </c>
      <c r="AE1" t="s">
        <v>176</v>
      </c>
      <c r="AF1" t="s">
        <v>177</v>
      </c>
      <c r="AG1" t="s">
        <v>9</v>
      </c>
      <c r="AH1" t="s">
        <v>10</v>
      </c>
      <c r="AI1" t="s">
        <v>11</v>
      </c>
      <c r="AJ1" t="s">
        <v>12</v>
      </c>
      <c r="AK1" t="s">
        <v>13</v>
      </c>
      <c r="AL1" t="s">
        <v>14</v>
      </c>
      <c r="AM1" t="s">
        <v>15</v>
      </c>
      <c r="AN1" t="s">
        <v>16</v>
      </c>
      <c r="AO1" t="s">
        <v>17</v>
      </c>
      <c r="AP1" t="s">
        <v>18</v>
      </c>
      <c r="AQ1" t="s">
        <v>19</v>
      </c>
      <c r="AR1" t="s">
        <v>20</v>
      </c>
      <c r="AS1" t="s">
        <v>21</v>
      </c>
      <c r="AT1" t="s">
        <v>22</v>
      </c>
      <c r="AU1" t="s">
        <v>23</v>
      </c>
      <c r="AV1" t="s">
        <v>24</v>
      </c>
      <c r="AW1" t="s">
        <v>25</v>
      </c>
      <c r="AX1" t="s">
        <v>26</v>
      </c>
      <c r="AY1" t="s">
        <v>27</v>
      </c>
      <c r="AZ1" t="s">
        <v>28</v>
      </c>
      <c r="BA1" t="s">
        <v>29</v>
      </c>
      <c r="BB1" t="s">
        <v>30</v>
      </c>
      <c r="BC1" t="s">
        <v>31</v>
      </c>
      <c r="BD1" t="s">
        <v>32</v>
      </c>
      <c r="BE1" t="s">
        <v>33</v>
      </c>
      <c r="BF1" t="s">
        <v>34</v>
      </c>
      <c r="BG1" t="s">
        <v>35</v>
      </c>
      <c r="BH1" t="s">
        <v>36</v>
      </c>
      <c r="BI1" t="s">
        <v>37</v>
      </c>
      <c r="BJ1" t="s">
        <v>38</v>
      </c>
      <c r="BK1" t="s">
        <v>39</v>
      </c>
      <c r="BL1" t="s">
        <v>40</v>
      </c>
      <c r="BM1" t="s">
        <v>41</v>
      </c>
      <c r="BN1" t="s">
        <v>42</v>
      </c>
      <c r="BO1" t="s">
        <v>43</v>
      </c>
      <c r="BP1" t="s">
        <v>44</v>
      </c>
      <c r="BQ1" t="s">
        <v>45</v>
      </c>
      <c r="BR1" t="s">
        <v>46</v>
      </c>
      <c r="BS1" t="s">
        <v>47</v>
      </c>
      <c r="BT1" t="s">
        <v>48</v>
      </c>
      <c r="BU1" t="s">
        <v>49</v>
      </c>
      <c r="BV1" t="s">
        <v>50</v>
      </c>
      <c r="BW1" t="s">
        <v>51</v>
      </c>
      <c r="BX1" t="s">
        <v>52</v>
      </c>
      <c r="BY1" t="s">
        <v>53</v>
      </c>
      <c r="BZ1" t="s">
        <v>54</v>
      </c>
      <c r="CA1" t="s">
        <v>55</v>
      </c>
      <c r="CB1" t="s">
        <v>56</v>
      </c>
      <c r="CC1" t="s">
        <v>57</v>
      </c>
      <c r="CD1" t="s">
        <v>58</v>
      </c>
      <c r="CE1" t="s">
        <v>59</v>
      </c>
      <c r="CF1" t="s">
        <v>60</v>
      </c>
      <c r="CG1" t="s">
        <v>61</v>
      </c>
      <c r="CH1" t="s">
        <v>62</v>
      </c>
      <c r="CI1" t="s">
        <v>63</v>
      </c>
      <c r="CJ1" t="s">
        <v>64</v>
      </c>
      <c r="CK1" t="s">
        <v>65</v>
      </c>
      <c r="CL1" t="s">
        <v>66</v>
      </c>
      <c r="CM1" t="s">
        <v>67</v>
      </c>
      <c r="CN1" t="s">
        <v>68</v>
      </c>
      <c r="CO1" t="s">
        <v>69</v>
      </c>
      <c r="CP1" t="s">
        <v>70</v>
      </c>
      <c r="CQ1" t="s">
        <v>71</v>
      </c>
      <c r="CR1" t="s">
        <v>72</v>
      </c>
      <c r="CS1" t="s">
        <v>73</v>
      </c>
      <c r="CT1" t="s">
        <v>74</v>
      </c>
      <c r="CU1" t="s">
        <v>75</v>
      </c>
      <c r="CV1" t="s">
        <v>76</v>
      </c>
      <c r="CW1" t="s">
        <v>77</v>
      </c>
      <c r="CX1" t="s">
        <v>78</v>
      </c>
      <c r="CY1" t="s">
        <v>79</v>
      </c>
      <c r="CZ1" t="s">
        <v>80</v>
      </c>
      <c r="DA1" t="s">
        <v>81</v>
      </c>
      <c r="DB1" t="s">
        <v>82</v>
      </c>
      <c r="DC1" t="s">
        <v>83</v>
      </c>
      <c r="DD1" t="s">
        <v>84</v>
      </c>
      <c r="DE1" t="s">
        <v>85</v>
      </c>
      <c r="DF1" t="s">
        <v>86</v>
      </c>
      <c r="DG1" t="s">
        <v>87</v>
      </c>
      <c r="DH1" t="s">
        <v>88</v>
      </c>
      <c r="DI1" t="s">
        <v>89</v>
      </c>
      <c r="DJ1" t="s">
        <v>90</v>
      </c>
      <c r="DK1" t="s">
        <v>91</v>
      </c>
      <c r="DL1" t="s">
        <v>92</v>
      </c>
      <c r="DM1" t="s">
        <v>93</v>
      </c>
      <c r="DN1" t="s">
        <v>94</v>
      </c>
      <c r="DO1" t="s">
        <v>95</v>
      </c>
      <c r="DP1" t="s">
        <v>96</v>
      </c>
      <c r="DQ1" t="s">
        <v>97</v>
      </c>
      <c r="DR1" t="s">
        <v>98</v>
      </c>
      <c r="DS1" t="s">
        <v>99</v>
      </c>
      <c r="DT1" t="s">
        <v>100</v>
      </c>
      <c r="DU1" t="s">
        <v>101</v>
      </c>
      <c r="DV1" t="s">
        <v>102</v>
      </c>
      <c r="DW1" t="s">
        <v>103</v>
      </c>
      <c r="DX1" t="s">
        <v>104</v>
      </c>
      <c r="DY1" t="s">
        <v>105</v>
      </c>
      <c r="DZ1" t="s">
        <v>106</v>
      </c>
      <c r="EA1" t="s">
        <v>107</v>
      </c>
      <c r="EB1" t="s">
        <v>108</v>
      </c>
      <c r="EC1" t="s">
        <v>109</v>
      </c>
      <c r="ED1" t="s">
        <v>110</v>
      </c>
      <c r="EE1" t="s">
        <v>111</v>
      </c>
      <c r="EF1" t="s">
        <v>112</v>
      </c>
      <c r="EG1" t="s">
        <v>113</v>
      </c>
      <c r="EH1" t="s">
        <v>114</v>
      </c>
      <c r="EI1" t="s">
        <v>115</v>
      </c>
      <c r="EJ1" t="s">
        <v>116</v>
      </c>
      <c r="EK1" t="s">
        <v>117</v>
      </c>
      <c r="EL1" t="s">
        <v>118</v>
      </c>
      <c r="EM1" t="s">
        <v>119</v>
      </c>
      <c r="EN1" t="s">
        <v>120</v>
      </c>
      <c r="EO1" t="s">
        <v>121</v>
      </c>
      <c r="EP1" t="s">
        <v>122</v>
      </c>
      <c r="EQ1" t="s">
        <v>123</v>
      </c>
      <c r="ER1" t="s">
        <v>124</v>
      </c>
      <c r="ES1" t="s">
        <v>125</v>
      </c>
      <c r="ET1" t="s">
        <v>126</v>
      </c>
      <c r="EU1" t="s">
        <v>127</v>
      </c>
      <c r="EV1" t="s">
        <v>128</v>
      </c>
      <c r="EW1" t="s">
        <v>129</v>
      </c>
      <c r="EX1" t="s">
        <v>130</v>
      </c>
      <c r="EY1" t="s">
        <v>131</v>
      </c>
      <c r="EZ1" t="s">
        <v>132</v>
      </c>
      <c r="FA1" t="s">
        <v>133</v>
      </c>
      <c r="FB1" t="s">
        <v>134</v>
      </c>
      <c r="FC1" t="s">
        <v>135</v>
      </c>
      <c r="FD1" t="s">
        <v>136</v>
      </c>
      <c r="FE1" t="s">
        <v>137</v>
      </c>
      <c r="FF1" t="s">
        <v>138</v>
      </c>
      <c r="FG1" t="s">
        <v>139</v>
      </c>
      <c r="FH1" t="s">
        <v>140</v>
      </c>
      <c r="FI1" t="s">
        <v>141</v>
      </c>
      <c r="FJ1" t="s">
        <v>142</v>
      </c>
      <c r="FK1" t="s">
        <v>143</v>
      </c>
      <c r="FL1" t="s">
        <v>144</v>
      </c>
      <c r="FM1" t="s">
        <v>145</v>
      </c>
      <c r="FN1" t="s">
        <v>146</v>
      </c>
      <c r="FO1" t="s">
        <v>147</v>
      </c>
      <c r="FP1" t="s">
        <v>148</v>
      </c>
      <c r="FQ1" t="s">
        <v>149</v>
      </c>
      <c r="FR1" t="s">
        <v>150</v>
      </c>
      <c r="FS1" t="s">
        <v>151</v>
      </c>
      <c r="FT1" t="s">
        <v>152</v>
      </c>
      <c r="FU1" t="s">
        <v>225</v>
      </c>
      <c r="FV1" t="s">
        <v>223</v>
      </c>
      <c r="FW1" t="s">
        <v>224</v>
      </c>
      <c r="FX1" t="s">
        <v>245</v>
      </c>
      <c r="FY1" t="s">
        <v>243</v>
      </c>
      <c r="FZ1" t="s">
        <v>236</v>
      </c>
    </row>
    <row r="2" spans="1:182" x14ac:dyDescent="0.2">
      <c r="A2" t="s">
        <v>186</v>
      </c>
      <c r="B2" t="s">
        <v>244</v>
      </c>
      <c r="C2" t="s">
        <v>2</v>
      </c>
      <c r="D2" t="s">
        <v>202</v>
      </c>
      <c r="E2" t="s">
        <v>238</v>
      </c>
      <c r="F2" t="s">
        <v>1</v>
      </c>
      <c r="G2" t="s">
        <v>198</v>
      </c>
      <c r="H2" s="78">
        <v>6711</v>
      </c>
      <c r="I2" s="78">
        <v>4.2579360008239746</v>
      </c>
      <c r="J2" s="78">
        <v>3.9429023265838623</v>
      </c>
      <c r="K2" s="78">
        <v>3.7401657104492188</v>
      </c>
      <c r="L2" s="78">
        <v>3.6982657909393311</v>
      </c>
      <c r="M2" s="78">
        <v>3.8362927436828613</v>
      </c>
      <c r="N2" s="78">
        <v>4.3112201690673828</v>
      </c>
      <c r="O2" s="78">
        <v>5.2505707740783691</v>
      </c>
      <c r="P2" s="78">
        <v>5.845848560333252</v>
      </c>
      <c r="Q2" s="78">
        <v>5.6870965957641602</v>
      </c>
      <c r="R2" s="78">
        <v>5.3151278495788574</v>
      </c>
      <c r="S2" s="78">
        <v>5.062934398651123</v>
      </c>
      <c r="T2" s="78">
        <v>4.9972977638244629</v>
      </c>
      <c r="U2" s="78">
        <v>4.754002571105957</v>
      </c>
      <c r="V2" s="78">
        <v>4.5218377113342285</v>
      </c>
      <c r="W2" s="78">
        <v>4.3293333053588867</v>
      </c>
      <c r="X2" s="78">
        <v>4.4062156677246094</v>
      </c>
      <c r="Y2" s="78">
        <v>4.854522705078125</v>
      </c>
      <c r="Z2" s="78">
        <v>5.901771068572998</v>
      </c>
      <c r="AA2" s="78">
        <v>6.4530000686645508</v>
      </c>
      <c r="AB2" s="78">
        <v>6.4600834846496582</v>
      </c>
      <c r="AC2" s="78">
        <v>6.2845802307128906</v>
      </c>
      <c r="AD2" s="78">
        <v>6.0854196548461914</v>
      </c>
      <c r="AE2" s="78">
        <v>5.4588828086853027</v>
      </c>
      <c r="AF2" s="78">
        <v>4.8048100471496582</v>
      </c>
      <c r="AG2" s="78">
        <v>-1.538264274597168</v>
      </c>
      <c r="AH2" s="78">
        <v>-1.4803766012191772</v>
      </c>
      <c r="AI2" s="78">
        <v>-1.5340636968612671</v>
      </c>
      <c r="AJ2" s="78">
        <v>-1.4945449829101563</v>
      </c>
      <c r="AK2" s="78">
        <v>-1.4346352815628052</v>
      </c>
      <c r="AL2" s="78">
        <v>-1.4760839939117432</v>
      </c>
      <c r="AM2" s="78">
        <v>-1.2924070358276367</v>
      </c>
      <c r="AN2" s="78">
        <v>-1.2353891134262085</v>
      </c>
      <c r="AO2" s="78">
        <v>-0.22496756911277771</v>
      </c>
      <c r="AP2" s="78">
        <v>1.7188148340210319E-3</v>
      </c>
      <c r="AQ2" s="78">
        <v>-0.10895736515522003</v>
      </c>
      <c r="AR2" s="78">
        <v>-7.4566192924976349E-2</v>
      </c>
      <c r="AS2" s="78">
        <v>-0.17646805942058563</v>
      </c>
      <c r="AT2" s="78">
        <v>-0.19661100208759308</v>
      </c>
      <c r="AU2" s="78">
        <v>-0.16075097024440765</v>
      </c>
      <c r="AV2" s="78">
        <v>-9.3036770820617676E-2</v>
      </c>
      <c r="AW2" s="78">
        <v>1.5717243775725365E-2</v>
      </c>
      <c r="AX2" s="78">
        <v>0.10766570270061493</v>
      </c>
      <c r="AY2" s="78">
        <v>0.14823122322559357</v>
      </c>
      <c r="AZ2" s="78">
        <v>0.11124591529369354</v>
      </c>
      <c r="BA2" s="78">
        <v>-0.71448290348052979</v>
      </c>
      <c r="BB2" s="78">
        <v>-1.3573340177536011</v>
      </c>
      <c r="BC2" s="78">
        <v>-1.42695152759552</v>
      </c>
      <c r="BD2" s="78">
        <v>-1.4938616752624512</v>
      </c>
      <c r="BE2" s="78">
        <v>-1.0667303800582886</v>
      </c>
      <c r="BF2" s="78">
        <v>-1.013342022895813</v>
      </c>
      <c r="BG2" s="78">
        <v>-1.0653817653656006</v>
      </c>
      <c r="BH2" s="78">
        <v>-1.0315614938735962</v>
      </c>
      <c r="BI2" s="78">
        <v>-0.96360766887664795</v>
      </c>
      <c r="BJ2" s="78">
        <v>-1.0109356641769409</v>
      </c>
      <c r="BK2" s="78">
        <v>-0.8187110424041748</v>
      </c>
      <c r="BL2" s="78">
        <v>-0.79708057641983032</v>
      </c>
      <c r="BM2" s="78">
        <v>-4.1607990860939026E-2</v>
      </c>
      <c r="BN2" s="78">
        <v>0.11341390013694763</v>
      </c>
      <c r="BO2" s="78">
        <v>1.7640205100178719E-2</v>
      </c>
      <c r="BP2" s="78">
        <v>5.2288729697465897E-2</v>
      </c>
      <c r="BQ2" s="78">
        <v>-5.3106971085071564E-2</v>
      </c>
      <c r="BR2" s="78">
        <v>-7.0656239986419678E-2</v>
      </c>
      <c r="BS2" s="78">
        <v>-4.3884441256523132E-2</v>
      </c>
      <c r="BT2" s="78">
        <v>1.391992624849081E-2</v>
      </c>
      <c r="BU2" s="78">
        <v>0.12669946253299713</v>
      </c>
      <c r="BV2" s="78">
        <v>0.2188628613948822</v>
      </c>
      <c r="BW2" s="78">
        <v>0.25473275780677795</v>
      </c>
      <c r="BX2" s="78">
        <v>0.21908402442932129</v>
      </c>
      <c r="BY2" s="78">
        <v>-0.35268032550811768</v>
      </c>
      <c r="BZ2" s="78">
        <v>-0.89671200513839722</v>
      </c>
      <c r="CA2" s="78">
        <v>-0.96275514364242554</v>
      </c>
      <c r="CB2" s="78">
        <v>-1.0218780040740967</v>
      </c>
      <c r="CC2" s="78">
        <v>-0.74014753103256226</v>
      </c>
      <c r="CD2" s="78">
        <v>-0.68987536430358887</v>
      </c>
      <c r="CE2" s="78">
        <v>-0.74077421426773071</v>
      </c>
      <c r="CF2" s="78">
        <v>-0.71090054512023926</v>
      </c>
      <c r="CG2" s="78">
        <v>-0.6373753547668457</v>
      </c>
      <c r="CH2" s="78">
        <v>-0.68877542018890381</v>
      </c>
      <c r="CI2" s="78">
        <v>-0.49063059687614441</v>
      </c>
      <c r="CJ2" s="78">
        <v>-0.49350938200950623</v>
      </c>
      <c r="CK2" s="78">
        <v>8.5386291146278381E-2</v>
      </c>
      <c r="CL2" s="78">
        <v>0.19077357649803162</v>
      </c>
      <c r="CM2" s="78">
        <v>0.10532129555940628</v>
      </c>
      <c r="CN2" s="78">
        <v>0.14014805853366852</v>
      </c>
      <c r="CO2" s="78">
        <v>3.2332543283700943E-2</v>
      </c>
      <c r="CP2" s="78">
        <v>1.657964289188385E-2</v>
      </c>
      <c r="CQ2" s="78">
        <v>3.7056967616081238E-2</v>
      </c>
      <c r="CR2" s="78">
        <v>8.7997809052467346E-2</v>
      </c>
      <c r="CS2" s="78">
        <v>0.20356541872024536</v>
      </c>
      <c r="CT2" s="78">
        <v>0.29587766528129578</v>
      </c>
      <c r="CU2" s="78">
        <v>0.32849538326263428</v>
      </c>
      <c r="CV2" s="78">
        <v>0.2937723696231842</v>
      </c>
      <c r="CW2" s="78">
        <v>-0.10209694504737854</v>
      </c>
      <c r="CX2" s="78">
        <v>-0.57768666744232178</v>
      </c>
      <c r="CY2" s="78">
        <v>-0.64125418663024902</v>
      </c>
      <c r="CZ2" s="78">
        <v>-0.69498360157012939</v>
      </c>
      <c r="DA2" s="78">
        <v>-0.41356465220451355</v>
      </c>
      <c r="DB2" s="78">
        <v>-0.36640867590904236</v>
      </c>
      <c r="DC2" s="78">
        <v>-0.41616660356521606</v>
      </c>
      <c r="DD2" s="78">
        <v>-0.39023959636688232</v>
      </c>
      <c r="DE2" s="78">
        <v>-0.31114304065704346</v>
      </c>
      <c r="DF2" s="78">
        <v>-0.36661511659622192</v>
      </c>
      <c r="DG2" s="78">
        <v>-0.16255016624927521</v>
      </c>
      <c r="DH2" s="78">
        <v>-0.18993820250034332</v>
      </c>
      <c r="DI2" s="78">
        <v>0.21238057315349579</v>
      </c>
      <c r="DJ2" s="78">
        <v>0.2681332528591156</v>
      </c>
      <c r="DK2" s="78">
        <v>0.19300238788127899</v>
      </c>
      <c r="DL2" s="78">
        <v>0.22800739109516144</v>
      </c>
      <c r="DM2" s="78">
        <v>0.11777205765247345</v>
      </c>
      <c r="DN2" s="78">
        <v>0.10381552577018738</v>
      </c>
      <c r="DO2" s="78">
        <v>0.11799837648868561</v>
      </c>
      <c r="DP2" s="78">
        <v>0.1620756983757019</v>
      </c>
      <c r="DQ2" s="78">
        <v>0.2804313600063324</v>
      </c>
      <c r="DR2" s="78">
        <v>0.37289246916770935</v>
      </c>
      <c r="DS2" s="78">
        <v>0.4022580087184906</v>
      </c>
      <c r="DT2" s="78">
        <v>0.36846071481704712</v>
      </c>
      <c r="DU2" s="78">
        <v>0.1484864205121994</v>
      </c>
      <c r="DV2" s="78">
        <v>-0.25866129994392395</v>
      </c>
      <c r="DW2" s="78">
        <v>-0.31975322961807251</v>
      </c>
      <c r="DX2" s="78">
        <v>-0.36808913946151733</v>
      </c>
      <c r="DY2" s="78">
        <v>5.7969186455011368E-2</v>
      </c>
      <c r="DZ2" s="78">
        <v>0.10062583535909653</v>
      </c>
      <c r="EA2" s="78">
        <v>5.2515219897031784E-2</v>
      </c>
      <c r="EB2" s="78">
        <v>7.2743847966194153E-2</v>
      </c>
      <c r="EC2" s="78">
        <v>0.15988457202911377</v>
      </c>
      <c r="ED2" s="78">
        <v>9.8533175885677338E-2</v>
      </c>
      <c r="EE2" s="78">
        <v>0.31114587187767029</v>
      </c>
      <c r="EF2" s="78">
        <v>0.24837036430835724</v>
      </c>
      <c r="EG2" s="78">
        <v>0.39574015140533447</v>
      </c>
      <c r="EH2" s="78">
        <v>0.37982833385467529</v>
      </c>
      <c r="EI2" s="78">
        <v>0.31959995627403259</v>
      </c>
      <c r="EJ2" s="78">
        <v>0.35486230254173279</v>
      </c>
      <c r="EK2" s="78">
        <v>0.24113313853740692</v>
      </c>
      <c r="EL2" s="78">
        <v>0.22977028787136078</v>
      </c>
      <c r="EM2" s="78">
        <v>0.23486490547657013</v>
      </c>
      <c r="EN2" s="78">
        <v>0.26903238892555237</v>
      </c>
      <c r="EO2" s="78">
        <v>0.39141359925270081</v>
      </c>
      <c r="EP2" s="78">
        <v>0.48408964276313782</v>
      </c>
      <c r="EQ2" s="78">
        <v>0.50875955820083618</v>
      </c>
      <c r="ER2" s="78">
        <v>0.47629883885383606</v>
      </c>
      <c r="ES2" s="78">
        <v>0.51028901338577271</v>
      </c>
      <c r="ET2" s="78">
        <v>0.20196065306663513</v>
      </c>
      <c r="EU2" s="78">
        <v>0.14444310963153839</v>
      </c>
      <c r="EV2" s="78">
        <v>0.10389450937509537</v>
      </c>
      <c r="EW2" s="78">
        <v>46.777076721191406</v>
      </c>
      <c r="EX2" s="78">
        <v>46.158172607421875</v>
      </c>
      <c r="EY2" s="78">
        <v>45.829452514648438</v>
      </c>
      <c r="EZ2" s="78">
        <v>45.361095428466797</v>
      </c>
      <c r="FA2" s="78">
        <v>45.069782257080078</v>
      </c>
      <c r="FB2" s="78">
        <v>44.707252502441406</v>
      </c>
      <c r="FC2" s="78">
        <v>44.600715637207031</v>
      </c>
      <c r="FD2" s="78">
        <v>44.548686981201172</v>
      </c>
      <c r="FE2" s="78">
        <v>45.858379364013672</v>
      </c>
      <c r="FF2" s="78">
        <v>48.887809753417969</v>
      </c>
      <c r="FG2" s="78">
        <v>51.812271118164063</v>
      </c>
      <c r="FH2" s="78">
        <v>54.059619903564453</v>
      </c>
      <c r="FI2" s="78">
        <v>55.769634246826172</v>
      </c>
      <c r="FJ2" s="78">
        <v>56.995616912841797</v>
      </c>
      <c r="FK2" s="78">
        <v>57.847328186035156</v>
      </c>
      <c r="FL2" s="78">
        <v>57.859119415283203</v>
      </c>
      <c r="FM2" s="78">
        <v>56.920272827148438</v>
      </c>
      <c r="FN2" s="78">
        <v>54.761131286621094</v>
      </c>
      <c r="FO2" s="78">
        <v>52.910266876220703</v>
      </c>
      <c r="FP2" s="78">
        <v>51.462905883789063</v>
      </c>
      <c r="FQ2" s="78">
        <v>50.111904144287109</v>
      </c>
      <c r="FR2" s="78">
        <v>49.233501434326172</v>
      </c>
      <c r="FS2" s="78">
        <v>48.418212890625</v>
      </c>
      <c r="FT2" s="78">
        <v>47.771450042724609</v>
      </c>
      <c r="FU2" s="78">
        <v>0.34560048580169678</v>
      </c>
      <c r="FV2" s="78">
        <v>0.17499707639217377</v>
      </c>
      <c r="FW2" s="78">
        <v>0.39679032564163208</v>
      </c>
      <c r="FX2" s="78">
        <v>0</v>
      </c>
      <c r="FY2" s="78">
        <v>973.18182373046875</v>
      </c>
      <c r="FZ2" s="78">
        <v>1</v>
      </c>
    </row>
    <row r="3" spans="1:182" x14ac:dyDescent="0.2">
      <c r="A3" t="s">
        <v>186</v>
      </c>
      <c r="B3" t="s">
        <v>244</v>
      </c>
      <c r="C3" t="s">
        <v>2</v>
      </c>
      <c r="D3" t="s">
        <v>202</v>
      </c>
      <c r="E3" t="s">
        <v>238</v>
      </c>
      <c r="F3" t="s">
        <v>1</v>
      </c>
      <c r="G3" t="s">
        <v>200</v>
      </c>
      <c r="H3" s="78">
        <v>1227</v>
      </c>
      <c r="I3" s="78">
        <v>1.0082371234893799</v>
      </c>
      <c r="J3" s="78">
        <v>0.93937885761260986</v>
      </c>
      <c r="K3" s="78">
        <v>0.89729034900665283</v>
      </c>
      <c r="L3" s="78">
        <v>0.89520019292831421</v>
      </c>
      <c r="M3" s="78">
        <v>0.8849945068359375</v>
      </c>
      <c r="N3" s="78">
        <v>0.95238327980041504</v>
      </c>
      <c r="O3" s="78">
        <v>1.1040924787521362</v>
      </c>
      <c r="P3" s="78">
        <v>1.1597088575363159</v>
      </c>
      <c r="Q3" s="78">
        <v>1.1337450742721558</v>
      </c>
      <c r="R3" s="78">
        <v>1.1099720001220703</v>
      </c>
      <c r="S3" s="78">
        <v>1.0671730041503906</v>
      </c>
      <c r="T3" s="78">
        <v>1.0438956022262573</v>
      </c>
      <c r="U3" s="78">
        <v>1.0412001609802246</v>
      </c>
      <c r="V3" s="78">
        <v>1.0040205717086792</v>
      </c>
      <c r="W3" s="78">
        <v>1.0108891725540161</v>
      </c>
      <c r="X3" s="78">
        <v>1.0513249635696411</v>
      </c>
      <c r="Y3" s="78">
        <v>1.1636455059051514</v>
      </c>
      <c r="Z3" s="78">
        <v>1.3224731683731079</v>
      </c>
      <c r="AA3" s="78">
        <v>1.4203552007675171</v>
      </c>
      <c r="AB3" s="78">
        <v>1.4226953983306885</v>
      </c>
      <c r="AC3" s="78">
        <v>1.3793634176254272</v>
      </c>
      <c r="AD3" s="78">
        <v>1.3464710712432861</v>
      </c>
      <c r="AE3" s="78">
        <v>1.2344710826873779</v>
      </c>
      <c r="AF3" s="78">
        <v>1.1036804914474487</v>
      </c>
      <c r="AG3" s="78">
        <v>-0.31297981739044189</v>
      </c>
      <c r="AH3" s="78">
        <v>-0.31234371662139893</v>
      </c>
      <c r="AI3" s="78">
        <v>-0.30701178312301636</v>
      </c>
      <c r="AJ3" s="78">
        <v>-0.27341723442077637</v>
      </c>
      <c r="AK3" s="78">
        <v>-0.2615240216255188</v>
      </c>
      <c r="AL3" s="78">
        <v>-0.27546486258506775</v>
      </c>
      <c r="AM3" s="78">
        <v>-0.244532510638237</v>
      </c>
      <c r="AN3" s="78">
        <v>-0.26260069012641907</v>
      </c>
      <c r="AO3" s="78">
        <v>-0.2018340528011322</v>
      </c>
      <c r="AP3" s="78">
        <v>-9.3930140137672424E-2</v>
      </c>
      <c r="AQ3" s="78">
        <v>-0.10535936057567596</v>
      </c>
      <c r="AR3" s="78">
        <v>-0.10019654780626297</v>
      </c>
      <c r="AS3" s="78">
        <v>-9.6535280346870422E-2</v>
      </c>
      <c r="AT3" s="78">
        <v>-0.11724641919136047</v>
      </c>
      <c r="AU3" s="78">
        <v>-0.10307216644287109</v>
      </c>
      <c r="AV3" s="78">
        <v>-0.10273422300815582</v>
      </c>
      <c r="AW3" s="78">
        <v>-5.6471504271030426E-2</v>
      </c>
      <c r="AX3" s="78">
        <v>-4.106256365776062E-2</v>
      </c>
      <c r="AY3" s="78">
        <v>-3.1025443226099014E-2</v>
      </c>
      <c r="AZ3" s="78">
        <v>-5.897846445441246E-2</v>
      </c>
      <c r="BA3" s="78">
        <v>-0.11642885953187943</v>
      </c>
      <c r="BB3" s="78">
        <v>-0.22705212235450745</v>
      </c>
      <c r="BC3" s="78">
        <v>-0.2782331109046936</v>
      </c>
      <c r="BD3" s="78">
        <v>-0.29862865805625916</v>
      </c>
      <c r="BE3" s="78">
        <v>-0.23940816521644592</v>
      </c>
      <c r="BF3" s="78">
        <v>-0.2385668158531189</v>
      </c>
      <c r="BG3" s="78">
        <v>-0.23350611329078674</v>
      </c>
      <c r="BH3" s="78">
        <v>-0.20082603394985199</v>
      </c>
      <c r="BI3" s="78">
        <v>-0.1889285147190094</v>
      </c>
      <c r="BJ3" s="78">
        <v>-0.20343275368213654</v>
      </c>
      <c r="BK3" s="78">
        <v>-0.17257873713970184</v>
      </c>
      <c r="BL3" s="78">
        <v>-0.18968929350376129</v>
      </c>
      <c r="BM3" s="78">
        <v>-0.14314620196819305</v>
      </c>
      <c r="BN3" s="78">
        <v>-6.126091256737709E-2</v>
      </c>
      <c r="BO3" s="78">
        <v>-7.2803817689418793E-2</v>
      </c>
      <c r="BP3" s="78">
        <v>-6.907469779253006E-2</v>
      </c>
      <c r="BQ3" s="78">
        <v>-6.4861856400966644E-2</v>
      </c>
      <c r="BR3" s="78">
        <v>-8.4911458194255829E-2</v>
      </c>
      <c r="BS3" s="78">
        <v>-7.2446808218955994E-2</v>
      </c>
      <c r="BT3" s="78">
        <v>-7.3420979082584381E-2</v>
      </c>
      <c r="BU3" s="78">
        <v>-3.0005494132637978E-2</v>
      </c>
      <c r="BV3" s="78">
        <v>-1.2038447894155979E-2</v>
      </c>
      <c r="BW3" s="78">
        <v>-1.0440883925184608E-3</v>
      </c>
      <c r="BX3" s="78">
        <v>-2.7903452515602112E-2</v>
      </c>
      <c r="BY3" s="78">
        <v>-6.8551734089851379E-2</v>
      </c>
      <c r="BZ3" s="78">
        <v>-0.1608525812625885</v>
      </c>
      <c r="CA3" s="78">
        <v>-0.20621450245380402</v>
      </c>
      <c r="CB3" s="78">
        <v>-0.22640678286552429</v>
      </c>
      <c r="CC3" s="78">
        <v>-0.18845267593860626</v>
      </c>
      <c r="CD3" s="78">
        <v>-0.18746916949748993</v>
      </c>
      <c r="CE3" s="78">
        <v>-0.18259631097316742</v>
      </c>
      <c r="CF3" s="78">
        <v>-0.15054960548877716</v>
      </c>
      <c r="CG3" s="78">
        <v>-0.13864907622337341</v>
      </c>
      <c r="CH3" s="78">
        <v>-0.15354354679584503</v>
      </c>
      <c r="CI3" s="78">
        <v>-0.12274376302957535</v>
      </c>
      <c r="CJ3" s="78">
        <v>-0.13919107615947723</v>
      </c>
      <c r="CK3" s="78">
        <v>-0.10249918699264526</v>
      </c>
      <c r="CL3" s="78">
        <v>-3.8634307682514191E-2</v>
      </c>
      <c r="CM3" s="78">
        <v>-5.0255943089723587E-2</v>
      </c>
      <c r="CN3" s="78">
        <v>-4.7519799321889877E-2</v>
      </c>
      <c r="CO3" s="78">
        <v>-4.2924933135509491E-2</v>
      </c>
      <c r="CP3" s="78">
        <v>-6.2516361474990845E-2</v>
      </c>
      <c r="CQ3" s="78">
        <v>-5.1235780119895935E-2</v>
      </c>
      <c r="CR3" s="78">
        <v>-5.3118716925382614E-2</v>
      </c>
      <c r="CS3" s="78">
        <v>-1.1675217188894749E-2</v>
      </c>
      <c r="CT3" s="78">
        <v>8.0635678023099899E-3</v>
      </c>
      <c r="CU3" s="78">
        <v>1.9720906391739845E-2</v>
      </c>
      <c r="CV3" s="78">
        <v>-6.380994338542223E-3</v>
      </c>
      <c r="CW3" s="78">
        <v>-3.5392187535762787E-2</v>
      </c>
      <c r="CX3" s="78">
        <v>-0.11500298976898193</v>
      </c>
      <c r="CY3" s="78">
        <v>-0.15633462369441986</v>
      </c>
      <c r="CZ3" s="78">
        <v>-0.17638613283634186</v>
      </c>
      <c r="DA3" s="78">
        <v>-0.1374971866607666</v>
      </c>
      <c r="DB3" s="78">
        <v>-0.13637152314186096</v>
      </c>
      <c r="DC3" s="78">
        <v>-0.1316865086555481</v>
      </c>
      <c r="DD3" s="78">
        <v>-0.10027316957712173</v>
      </c>
      <c r="DE3" s="78">
        <v>-8.8369645178318024E-2</v>
      </c>
      <c r="DF3" s="78">
        <v>-0.10365433990955353</v>
      </c>
      <c r="DG3" s="78">
        <v>-7.2908796370029449E-2</v>
      </c>
      <c r="DH3" s="78">
        <v>-8.8692858815193176E-2</v>
      </c>
      <c r="DI3" s="78">
        <v>-6.1852164566516876E-2</v>
      </c>
      <c r="DJ3" s="78">
        <v>-1.6007702797651291E-2</v>
      </c>
      <c r="DK3" s="78">
        <v>-2.770807221531868E-2</v>
      </c>
      <c r="DL3" s="78">
        <v>-2.5964900851249695E-2</v>
      </c>
      <c r="DM3" s="78">
        <v>-2.0988011732697487E-2</v>
      </c>
      <c r="DN3" s="78">
        <v>-4.0121264755725861E-2</v>
      </c>
      <c r="DO3" s="78">
        <v>-3.0024752020835876E-2</v>
      </c>
      <c r="DP3" s="78">
        <v>-3.2816451042890549E-2</v>
      </c>
      <c r="DQ3" s="78">
        <v>6.6550597548484802E-3</v>
      </c>
      <c r="DR3" s="78">
        <v>2.8165582567453384E-2</v>
      </c>
      <c r="DS3" s="78">
        <v>4.0485899895429611E-2</v>
      </c>
      <c r="DT3" s="78">
        <v>1.514146476984024E-2</v>
      </c>
      <c r="DU3" s="78">
        <v>-2.2326374892145395E-3</v>
      </c>
      <c r="DV3" s="78">
        <v>-6.9153390824794769E-2</v>
      </c>
      <c r="DW3" s="78">
        <v>-0.10645474493503571</v>
      </c>
      <c r="DX3" s="78">
        <v>-0.12636548280715942</v>
      </c>
      <c r="DY3" s="78">
        <v>-6.3925549387931824E-2</v>
      </c>
      <c r="DZ3" s="78">
        <v>-6.2594637274742126E-2</v>
      </c>
      <c r="EA3" s="78">
        <v>-5.8180831372737885E-2</v>
      </c>
      <c r="EB3" s="78">
        <v>-2.7681982144713402E-2</v>
      </c>
      <c r="EC3" s="78">
        <v>-1.5774127095937729E-2</v>
      </c>
      <c r="ED3" s="78">
        <v>-3.162224218249321E-2</v>
      </c>
      <c r="EE3" s="78">
        <v>-9.5501693431288004E-4</v>
      </c>
      <c r="EF3" s="78">
        <v>-1.5781454741954803E-2</v>
      </c>
      <c r="EG3" s="78">
        <v>-3.1643230468034744E-3</v>
      </c>
      <c r="EH3" s="78">
        <v>1.6661521047353745E-2</v>
      </c>
      <c r="EI3" s="78">
        <v>4.8474729992449284E-3</v>
      </c>
      <c r="EJ3" s="78">
        <v>5.1569472998380661E-3</v>
      </c>
      <c r="EK3" s="78">
        <v>1.0685416869819164E-2</v>
      </c>
      <c r="EL3" s="78">
        <v>-7.7863018959760666E-3</v>
      </c>
      <c r="EM3" s="78">
        <v>6.0060294345021248E-4</v>
      </c>
      <c r="EN3" s="78">
        <v>-3.503207815811038E-3</v>
      </c>
      <c r="EO3" s="78">
        <v>3.3121068030595779E-2</v>
      </c>
      <c r="EP3" s="78">
        <v>5.71896992623806E-2</v>
      </c>
      <c r="EQ3" s="78">
        <v>7.0467256009578705E-2</v>
      </c>
      <c r="ER3" s="78">
        <v>4.6216476708650589E-2</v>
      </c>
      <c r="ES3" s="78">
        <v>4.564448818564415E-2</v>
      </c>
      <c r="ET3" s="78">
        <v>-2.9538590461015701E-3</v>
      </c>
      <c r="EU3" s="78">
        <v>-3.4436125308275223E-2</v>
      </c>
      <c r="EV3" s="78">
        <v>-5.4143603891134262E-2</v>
      </c>
      <c r="EW3" s="78">
        <v>46.779342651367188</v>
      </c>
      <c r="EX3" s="78">
        <v>46.082706451416016</v>
      </c>
      <c r="EY3" s="78">
        <v>45.621318817138672</v>
      </c>
      <c r="EZ3" s="78">
        <v>45.180454254150391</v>
      </c>
      <c r="FA3" s="78">
        <v>44.739978790283203</v>
      </c>
      <c r="FB3" s="78">
        <v>44.353801727294922</v>
      </c>
      <c r="FC3" s="78">
        <v>44.149967193603516</v>
      </c>
      <c r="FD3" s="78">
        <v>44.108283996582031</v>
      </c>
      <c r="FE3" s="78">
        <v>45.191509246826172</v>
      </c>
      <c r="FF3" s="78">
        <v>47.951412200927734</v>
      </c>
      <c r="FG3" s="78">
        <v>50.703548431396484</v>
      </c>
      <c r="FH3" s="78">
        <v>52.897090911865234</v>
      </c>
      <c r="FI3" s="78">
        <v>54.586032867431641</v>
      </c>
      <c r="FJ3" s="78">
        <v>55.784370422363281</v>
      </c>
      <c r="FK3" s="78">
        <v>56.623355865478516</v>
      </c>
      <c r="FL3" s="78">
        <v>56.790321350097656</v>
      </c>
      <c r="FM3" s="78">
        <v>56.127101898193359</v>
      </c>
      <c r="FN3" s="78">
        <v>54.14007568359375</v>
      </c>
      <c r="FO3" s="78">
        <v>52.391735076904297</v>
      </c>
      <c r="FP3" s="78">
        <v>51.0325927734375</v>
      </c>
      <c r="FQ3" s="78">
        <v>49.988655090332031</v>
      </c>
      <c r="FR3" s="78">
        <v>49.155040740966797</v>
      </c>
      <c r="FS3" s="78">
        <v>48.362789154052734</v>
      </c>
      <c r="FT3" s="78">
        <v>47.621532440185547</v>
      </c>
      <c r="FU3" s="78">
        <v>6.1468083411455154E-2</v>
      </c>
      <c r="FV3" s="78">
        <v>4.0163874626159668E-2</v>
      </c>
      <c r="FW3" s="78">
        <v>6.9281846284866333E-2</v>
      </c>
      <c r="FX3" s="78">
        <v>0</v>
      </c>
      <c r="FY3" s="78">
        <v>262.27273559570313</v>
      </c>
      <c r="FZ3" s="78">
        <v>1</v>
      </c>
    </row>
    <row r="4" spans="1:182" x14ac:dyDescent="0.2">
      <c r="A4" t="s">
        <v>186</v>
      </c>
      <c r="B4" t="s">
        <v>244</v>
      </c>
      <c r="C4" t="s">
        <v>2</v>
      </c>
      <c r="D4" t="s">
        <v>202</v>
      </c>
      <c r="E4" t="s">
        <v>238</v>
      </c>
      <c r="F4" t="s">
        <v>1</v>
      </c>
      <c r="G4" t="s">
        <v>1</v>
      </c>
      <c r="H4" s="78">
        <v>7938</v>
      </c>
      <c r="I4" s="78">
        <v>5.2661728858947754</v>
      </c>
      <c r="J4" s="78">
        <v>4.8822813034057617</v>
      </c>
      <c r="K4" s="78">
        <v>4.637455940246582</v>
      </c>
      <c r="L4" s="78">
        <v>4.5934658050537109</v>
      </c>
      <c r="M4" s="78">
        <v>4.7212872505187988</v>
      </c>
      <c r="N4" s="78">
        <v>5.2636032104492188</v>
      </c>
      <c r="O4" s="78">
        <v>6.3546633720397949</v>
      </c>
      <c r="P4" s="78">
        <v>7.0055575370788574</v>
      </c>
      <c r="Q4" s="78">
        <v>6.8208413124084473</v>
      </c>
      <c r="R4" s="78">
        <v>6.4250998497009277</v>
      </c>
      <c r="S4" s="78">
        <v>6.1301074028015137</v>
      </c>
      <c r="T4" s="78">
        <v>6.0411934852600098</v>
      </c>
      <c r="U4" s="78">
        <v>5.7952027320861816</v>
      </c>
      <c r="V4" s="78">
        <v>5.5258584022521973</v>
      </c>
      <c r="W4" s="78">
        <v>5.3402223587036133</v>
      </c>
      <c r="X4" s="78">
        <v>5.4575409889221191</v>
      </c>
      <c r="Y4" s="78">
        <v>6.0181684494018555</v>
      </c>
      <c r="Z4" s="78">
        <v>7.2242441177368164</v>
      </c>
      <c r="AA4" s="78">
        <v>7.8733553886413574</v>
      </c>
      <c r="AB4" s="78">
        <v>7.8827791213989258</v>
      </c>
      <c r="AC4" s="78">
        <v>7.6639432907104492</v>
      </c>
      <c r="AD4" s="78">
        <v>7.4318909645080566</v>
      </c>
      <c r="AE4" s="78">
        <v>6.6933541297912598</v>
      </c>
      <c r="AF4" s="78">
        <v>5.9084906578063965</v>
      </c>
      <c r="AG4" s="78">
        <v>-1.7363731861114502</v>
      </c>
      <c r="AH4" s="78">
        <v>-1.6776480674743652</v>
      </c>
      <c r="AI4" s="78">
        <v>-1.7263569831848145</v>
      </c>
      <c r="AJ4" s="78">
        <v>-1.6546682119369507</v>
      </c>
      <c r="AK4" s="78">
        <v>-1.5826976299285889</v>
      </c>
      <c r="AL4" s="78">
        <v>-1.6390118598937988</v>
      </c>
      <c r="AM4" s="78">
        <v>-1.4243478775024414</v>
      </c>
      <c r="AN4" s="78">
        <v>-1.3847745656967163</v>
      </c>
      <c r="AO4" s="78">
        <v>-0.34297627210617065</v>
      </c>
      <c r="AP4" s="78">
        <v>-4.4836182147264481E-2</v>
      </c>
      <c r="AQ4" s="78">
        <v>-0.16618502140045166</v>
      </c>
      <c r="AR4" s="78">
        <v>-0.12845328450202942</v>
      </c>
      <c r="AS4" s="78">
        <v>-0.22616548836231232</v>
      </c>
      <c r="AT4" s="78">
        <v>-0.2660403847694397</v>
      </c>
      <c r="AU4" s="78">
        <v>-0.2186659574508667</v>
      </c>
      <c r="AV4" s="78">
        <v>-0.15283137559890747</v>
      </c>
      <c r="AW4" s="78">
        <v>-1.2254136381670833E-3</v>
      </c>
      <c r="AX4" s="78">
        <v>0.10942356288433075</v>
      </c>
      <c r="AY4" s="78">
        <v>0.16094547510147095</v>
      </c>
      <c r="AZ4" s="78">
        <v>9.7437717020511627E-2</v>
      </c>
      <c r="BA4" s="78">
        <v>-0.75521355867385864</v>
      </c>
      <c r="BB4" s="78">
        <v>-1.4803475141525269</v>
      </c>
      <c r="BC4" s="78">
        <v>-1.5926859378814697</v>
      </c>
      <c r="BD4" s="78">
        <v>-1.6795463562011719</v>
      </c>
      <c r="BE4" s="78">
        <v>-1.2591344118118286</v>
      </c>
      <c r="BF4" s="78">
        <v>-1.204822301864624</v>
      </c>
      <c r="BG4" s="78">
        <v>-1.2519460916519165</v>
      </c>
      <c r="BH4" s="78">
        <v>-1.1860285997390747</v>
      </c>
      <c r="BI4" s="78">
        <v>-1.106108546257019</v>
      </c>
      <c r="BJ4" s="78">
        <v>-1.1683192253112793</v>
      </c>
      <c r="BK4" s="78">
        <v>-0.94521814584732056</v>
      </c>
      <c r="BL4" s="78">
        <v>-0.94044309854507446</v>
      </c>
      <c r="BM4" s="78">
        <v>-0.15045353770256042</v>
      </c>
      <c r="BN4" s="78">
        <v>7.1538515388965607E-2</v>
      </c>
      <c r="BO4" s="78">
        <v>-3.5468503832817078E-2</v>
      </c>
      <c r="BP4" s="78">
        <v>2.1634802687913179E-3</v>
      </c>
      <c r="BQ4" s="78">
        <v>-9.8803155124187469E-2</v>
      </c>
      <c r="BR4" s="78">
        <v>-0.13600136339664459</v>
      </c>
      <c r="BS4" s="78">
        <v>-9.7853295505046844E-2</v>
      </c>
      <c r="BT4" s="78">
        <v>-4.1930507868528366E-2</v>
      </c>
      <c r="BU4" s="78">
        <v>0.11286886036396027</v>
      </c>
      <c r="BV4" s="78">
        <v>0.22434617578983307</v>
      </c>
      <c r="BW4" s="78">
        <v>0.27158659696578979</v>
      </c>
      <c r="BX4" s="78">
        <v>0.20966388285160065</v>
      </c>
      <c r="BY4" s="78">
        <v>-0.39025697112083435</v>
      </c>
      <c r="BZ4" s="78">
        <v>-1.0149928331375122</v>
      </c>
      <c r="CA4" s="78">
        <v>-1.1229361295700073</v>
      </c>
      <c r="CB4" s="78">
        <v>-1.2020690441131592</v>
      </c>
      <c r="CC4" s="78">
        <v>-0.92860019207000732</v>
      </c>
      <c r="CD4" s="78">
        <v>-0.87734454870223999</v>
      </c>
      <c r="CE4" s="78">
        <v>-0.92337048053741455</v>
      </c>
      <c r="CF4" s="78">
        <v>-0.86145013570785522</v>
      </c>
      <c r="CG4" s="78">
        <v>-0.7760244607925415</v>
      </c>
      <c r="CH4" s="78">
        <v>-0.84231895208358765</v>
      </c>
      <c r="CI4" s="78">
        <v>-0.61337435245513916</v>
      </c>
      <c r="CJ4" s="78">
        <v>-0.63270044326782227</v>
      </c>
      <c r="CK4" s="78">
        <v>-1.7112897709012032E-2</v>
      </c>
      <c r="CL4" s="78">
        <v>0.15213927626609802</v>
      </c>
      <c r="CM4" s="78">
        <v>5.5065356194972992E-2</v>
      </c>
      <c r="CN4" s="78">
        <v>9.2628255486488342E-2</v>
      </c>
      <c r="CO4" s="78">
        <v>-1.0592390783131123E-2</v>
      </c>
      <c r="CP4" s="78">
        <v>-4.5936714857816696E-2</v>
      </c>
      <c r="CQ4" s="78">
        <v>-1.4178815297782421E-2</v>
      </c>
      <c r="CR4" s="78">
        <v>3.4879092127084732E-2</v>
      </c>
      <c r="CS4" s="78">
        <v>0.19189020991325378</v>
      </c>
      <c r="CT4" s="78">
        <v>0.30394122004508972</v>
      </c>
      <c r="CU4" s="78">
        <v>0.34821629524230957</v>
      </c>
      <c r="CV4" s="78">
        <v>0.28739139437675476</v>
      </c>
      <c r="CW4" s="78">
        <v>-0.13748914003372192</v>
      </c>
      <c r="CX4" s="78">
        <v>-0.69268965721130371</v>
      </c>
      <c r="CY4" s="78">
        <v>-0.79758882522583008</v>
      </c>
      <c r="CZ4" s="78">
        <v>-0.87136971950531006</v>
      </c>
      <c r="DA4" s="78">
        <v>-0.59806603193283081</v>
      </c>
      <c r="DB4" s="78">
        <v>-0.54986679553985596</v>
      </c>
      <c r="DC4" s="78">
        <v>-0.59479492902755737</v>
      </c>
      <c r="DD4" s="78">
        <v>-0.53687173128128052</v>
      </c>
      <c r="DE4" s="78">
        <v>-0.44594031572341919</v>
      </c>
      <c r="DF4" s="78">
        <v>-0.516318678855896</v>
      </c>
      <c r="DG4" s="78">
        <v>-0.28153058886528015</v>
      </c>
      <c r="DH4" s="78">
        <v>-0.32495781779289246</v>
      </c>
      <c r="DI4" s="78">
        <v>0.11622774600982666</v>
      </c>
      <c r="DJ4" s="78">
        <v>0.23274004459381104</v>
      </c>
      <c r="DK4" s="78">
        <v>0.14559921622276306</v>
      </c>
      <c r="DL4" s="78">
        <v>0.18309302628040314</v>
      </c>
      <c r="DM4" s="78">
        <v>7.7618375420570374E-2</v>
      </c>
      <c r="DN4" s="78">
        <v>4.4127929955720901E-2</v>
      </c>
      <c r="DO4" s="78">
        <v>6.949567049741745E-2</v>
      </c>
      <c r="DP4" s="78">
        <v>0.11168868839740753</v>
      </c>
      <c r="DQ4" s="78">
        <v>0.27091154456138611</v>
      </c>
      <c r="DR4" s="78">
        <v>0.38353627920150757</v>
      </c>
      <c r="DS4" s="78">
        <v>0.42484599351882935</v>
      </c>
      <c r="DT4" s="78">
        <v>0.36511889100074768</v>
      </c>
      <c r="DU4" s="78">
        <v>0.1152786985039711</v>
      </c>
      <c r="DV4" s="78">
        <v>-0.37038642168045044</v>
      </c>
      <c r="DW4" s="78">
        <v>-0.47224152088165283</v>
      </c>
      <c r="DX4" s="78">
        <v>-0.54067039489746094</v>
      </c>
      <c r="DY4" s="78">
        <v>-0.12082713842391968</v>
      </c>
      <c r="DZ4" s="78">
        <v>-7.7040985226631165E-2</v>
      </c>
      <c r="EA4" s="78">
        <v>-0.12038397043943405</v>
      </c>
      <c r="EB4" s="78">
        <v>-6.8232014775276184E-2</v>
      </c>
      <c r="EC4" s="78">
        <v>3.0648738145828247E-2</v>
      </c>
      <c r="ED4" s="78">
        <v>-4.5626021921634674E-2</v>
      </c>
      <c r="EE4" s="78">
        <v>0.1975991278886795</v>
      </c>
      <c r="EF4" s="78">
        <v>0.11937368661165237</v>
      </c>
      <c r="EG4" s="78">
        <v>0.3087504506111145</v>
      </c>
      <c r="EH4" s="78">
        <v>0.34911474585533142</v>
      </c>
      <c r="EI4" s="78">
        <v>0.27631574869155884</v>
      </c>
      <c r="EJ4" s="78">
        <v>0.3137097954750061</v>
      </c>
      <c r="EK4" s="78">
        <v>0.20498070120811462</v>
      </c>
      <c r="EL4" s="78">
        <v>0.1741669625043869</v>
      </c>
      <c r="EM4" s="78">
        <v>0.1903083324432373</v>
      </c>
      <c r="EN4" s="78">
        <v>0.22258955240249634</v>
      </c>
      <c r="EO4" s="78">
        <v>0.38500583171844482</v>
      </c>
      <c r="EP4" s="78">
        <v>0.49845889210700989</v>
      </c>
      <c r="EQ4" s="78">
        <v>0.53548711538314819</v>
      </c>
      <c r="ER4" s="78">
        <v>0.47734507918357849</v>
      </c>
      <c r="ES4" s="78">
        <v>0.48023530840873718</v>
      </c>
      <c r="ET4" s="78">
        <v>9.4968229532241821E-2</v>
      </c>
      <c r="EU4" s="78">
        <v>-2.4916660040616989E-3</v>
      </c>
      <c r="EV4" s="78">
        <v>-6.3193082809448242E-2</v>
      </c>
      <c r="EW4" s="78">
        <v>46.777515411376953</v>
      </c>
      <c r="EX4" s="78">
        <v>46.143409729003906</v>
      </c>
      <c r="EY4" s="78">
        <v>45.789035797119141</v>
      </c>
      <c r="EZ4" s="78">
        <v>45.326465606689453</v>
      </c>
      <c r="FA4" s="78">
        <v>45.008373260498047</v>
      </c>
      <c r="FB4" s="78">
        <v>44.643234252929688</v>
      </c>
      <c r="FC4" s="78">
        <v>44.521354675292969</v>
      </c>
      <c r="FD4" s="78">
        <v>44.473796844482422</v>
      </c>
      <c r="FE4" s="78">
        <v>45.737815856933594</v>
      </c>
      <c r="FF4" s="78">
        <v>48.716350555419922</v>
      </c>
      <c r="FG4" s="78">
        <v>51.608333587646484</v>
      </c>
      <c r="FH4" s="78">
        <v>53.846324920654297</v>
      </c>
      <c r="FI4" s="78">
        <v>55.548618316650391</v>
      </c>
      <c r="FJ4" s="78">
        <v>56.763763427734375</v>
      </c>
      <c r="FK4" s="78">
        <v>57.604534149169922</v>
      </c>
      <c r="FL4" s="78">
        <v>57.641437530517578</v>
      </c>
      <c r="FM4" s="78">
        <v>56.760269165039063</v>
      </c>
      <c r="FN4" s="78">
        <v>54.643173217773438</v>
      </c>
      <c r="FO4" s="78">
        <v>52.813755035400391</v>
      </c>
      <c r="FP4" s="78">
        <v>51.381942749023438</v>
      </c>
      <c r="FQ4" s="78">
        <v>50.089553833007813</v>
      </c>
      <c r="FR4" s="78">
        <v>49.219390869140625</v>
      </c>
      <c r="FS4" s="78">
        <v>48.407920837402344</v>
      </c>
      <c r="FT4" s="78">
        <v>47.743144989013672</v>
      </c>
      <c r="FU4" s="78">
        <v>0.35102424025535583</v>
      </c>
      <c r="FV4" s="78">
        <v>0.17954696714878082</v>
      </c>
      <c r="FW4" s="78">
        <v>0.40279340744018555</v>
      </c>
      <c r="FX4" s="78">
        <v>0</v>
      </c>
      <c r="FY4" s="78">
        <v>1235.45458984375</v>
      </c>
      <c r="FZ4" s="78">
        <v>1</v>
      </c>
    </row>
    <row r="5" spans="1:182" x14ac:dyDescent="0.2">
      <c r="A5" t="s">
        <v>186</v>
      </c>
      <c r="B5" t="s">
        <v>244</v>
      </c>
      <c r="C5" t="s">
        <v>2</v>
      </c>
      <c r="D5" t="s">
        <v>202</v>
      </c>
      <c r="E5" t="s">
        <v>238</v>
      </c>
      <c r="F5" t="s">
        <v>178</v>
      </c>
      <c r="G5" t="s">
        <v>1</v>
      </c>
      <c r="H5" s="78">
        <v>4387</v>
      </c>
      <c r="I5" s="78">
        <v>2.5387792587280273</v>
      </c>
      <c r="J5" s="78">
        <v>2.3016650676727295</v>
      </c>
      <c r="K5" s="78">
        <v>2.1765673160552979</v>
      </c>
      <c r="L5" s="78">
        <v>2.1414840221405029</v>
      </c>
      <c r="M5" s="78">
        <v>2.1793708801269531</v>
      </c>
      <c r="N5" s="78">
        <v>2.3824377059936523</v>
      </c>
      <c r="O5" s="78">
        <v>2.9132289886474609</v>
      </c>
      <c r="P5" s="78">
        <v>3.2536821365356445</v>
      </c>
      <c r="Q5" s="78">
        <v>3.0714411735534668</v>
      </c>
      <c r="R5" s="78">
        <v>2.9341206550598145</v>
      </c>
      <c r="S5" s="78">
        <v>2.7416510581970215</v>
      </c>
      <c r="T5" s="78">
        <v>2.6967611312866211</v>
      </c>
      <c r="U5" s="78">
        <v>2.6002252101898193</v>
      </c>
      <c r="V5" s="78">
        <v>2.4710650444030762</v>
      </c>
      <c r="W5" s="78">
        <v>2.4080331325531006</v>
      </c>
      <c r="X5" s="78">
        <v>2.4629006385803223</v>
      </c>
      <c r="Y5" s="78">
        <v>2.7574136257171631</v>
      </c>
      <c r="Z5" s="78">
        <v>3.4551017284393311</v>
      </c>
      <c r="AA5" s="78">
        <v>3.9103469848632813</v>
      </c>
      <c r="AB5" s="78">
        <v>3.9539117813110352</v>
      </c>
      <c r="AC5" s="78">
        <v>3.8886144161224365</v>
      </c>
      <c r="AD5" s="78">
        <v>3.7075209617614746</v>
      </c>
      <c r="AE5" s="78">
        <v>3.3079133033752441</v>
      </c>
      <c r="AF5" s="78">
        <v>2.8851125240325928</v>
      </c>
      <c r="AG5" s="78">
        <v>-0.39375966787338257</v>
      </c>
      <c r="AH5" s="78">
        <v>-0.36082658171653748</v>
      </c>
      <c r="AI5" s="78">
        <v>-0.3639923632144928</v>
      </c>
      <c r="AJ5" s="78">
        <v>-0.32609164714813232</v>
      </c>
      <c r="AK5" s="78">
        <v>-0.33845874667167664</v>
      </c>
      <c r="AL5" s="78">
        <v>-0.354267418384552</v>
      </c>
      <c r="AM5" s="78">
        <v>-0.2979692816734314</v>
      </c>
      <c r="AN5" s="78">
        <v>-0.27036756277084351</v>
      </c>
      <c r="AO5" s="78">
        <v>-0.12940412759780884</v>
      </c>
      <c r="AP5" s="78">
        <v>-6.523546576499939E-2</v>
      </c>
      <c r="AQ5" s="78">
        <v>-0.2030627578496933</v>
      </c>
      <c r="AR5" s="78">
        <v>-0.21950343251228333</v>
      </c>
      <c r="AS5" s="78">
        <v>-0.25568416714668274</v>
      </c>
      <c r="AT5" s="78">
        <v>-0.26950407028198242</v>
      </c>
      <c r="AU5" s="78">
        <v>-0.25783172249794006</v>
      </c>
      <c r="AV5" s="78">
        <v>-0.21061865985393524</v>
      </c>
      <c r="AW5" s="78">
        <v>-0.12763859331607819</v>
      </c>
      <c r="AX5" s="78">
        <v>-8.9299492537975311E-2</v>
      </c>
      <c r="AY5" s="78">
        <v>-7.7104628086090088E-2</v>
      </c>
      <c r="AZ5" s="78">
        <v>-2.4195734411478043E-2</v>
      </c>
      <c r="BA5" s="78">
        <v>6.5787732601165771E-2</v>
      </c>
      <c r="BB5" s="78">
        <v>-0.22536468505859375</v>
      </c>
      <c r="BC5" s="78">
        <v>-0.30487319827079773</v>
      </c>
      <c r="BD5" s="78">
        <v>-0.36326947808265686</v>
      </c>
      <c r="BE5" s="78">
        <v>-0.31679081916809082</v>
      </c>
      <c r="BF5" s="78">
        <v>-0.28516560792922974</v>
      </c>
      <c r="BG5" s="78">
        <v>-0.28937119245529175</v>
      </c>
      <c r="BH5" s="78">
        <v>-0.25292858481407166</v>
      </c>
      <c r="BI5" s="78">
        <v>-0.2649979293346405</v>
      </c>
      <c r="BJ5" s="78">
        <v>-0.28031811118125916</v>
      </c>
      <c r="BK5" s="78">
        <v>-0.22478646039962769</v>
      </c>
      <c r="BL5" s="78">
        <v>-0.20702813565731049</v>
      </c>
      <c r="BM5" s="78">
        <v>-7.9646021127700806E-2</v>
      </c>
      <c r="BN5" s="78">
        <v>-1.8089508637785912E-2</v>
      </c>
      <c r="BO5" s="78">
        <v>-0.12087031453847885</v>
      </c>
      <c r="BP5" s="78">
        <v>-0.13656026124954224</v>
      </c>
      <c r="BQ5" s="78">
        <v>-0.17161412537097931</v>
      </c>
      <c r="BR5" s="78">
        <v>-0.18426427245140076</v>
      </c>
      <c r="BS5" s="78">
        <v>-0.17441496253013611</v>
      </c>
      <c r="BT5" s="78">
        <v>-0.13473953306674957</v>
      </c>
      <c r="BU5" s="78">
        <v>-5.0996109843254089E-2</v>
      </c>
      <c r="BV5" s="78">
        <v>-9.6603753045201302E-3</v>
      </c>
      <c r="BW5" s="78">
        <v>3.0671588610857725E-3</v>
      </c>
      <c r="BX5" s="78">
        <v>4.9859143793582916E-2</v>
      </c>
      <c r="BY5" s="78">
        <v>0.1135191023349762</v>
      </c>
      <c r="BZ5" s="78">
        <v>-0.15896584093570709</v>
      </c>
      <c r="CA5" s="78">
        <v>-0.23243714869022369</v>
      </c>
      <c r="CB5" s="78">
        <v>-0.28989735245704651</v>
      </c>
      <c r="CC5" s="78">
        <v>-0.26348242163658142</v>
      </c>
      <c r="CD5" s="78">
        <v>-0.23276305198669434</v>
      </c>
      <c r="CE5" s="78">
        <v>-0.23768879473209381</v>
      </c>
      <c r="CF5" s="78">
        <v>-0.20225608348846436</v>
      </c>
      <c r="CG5" s="78">
        <v>-0.21411921083927155</v>
      </c>
      <c r="CH5" s="78">
        <v>-0.22910101711750031</v>
      </c>
      <c r="CI5" s="78">
        <v>-0.17410026490688324</v>
      </c>
      <c r="CJ5" s="78">
        <v>-0.16315944492816925</v>
      </c>
      <c r="CK5" s="78">
        <v>-4.5183707028627396E-2</v>
      </c>
      <c r="CL5" s="78">
        <v>1.4563638716936111E-2</v>
      </c>
      <c r="CM5" s="78">
        <v>-6.3944078981876373E-2</v>
      </c>
      <c r="CN5" s="78">
        <v>-7.9114072024822235E-2</v>
      </c>
      <c r="CO5" s="78">
        <v>-0.11338746547698975</v>
      </c>
      <c r="CP5" s="78">
        <v>-0.1252274364233017</v>
      </c>
      <c r="CQ5" s="78">
        <v>-0.11664077639579773</v>
      </c>
      <c r="CR5" s="78">
        <v>-8.2185886800289154E-2</v>
      </c>
      <c r="CS5" s="78">
        <v>2.0862389355897903E-3</v>
      </c>
      <c r="CT5" s="78">
        <v>4.5497436076402664E-2</v>
      </c>
      <c r="CU5" s="78">
        <v>5.859389528632164E-2</v>
      </c>
      <c r="CV5" s="78">
        <v>0.10114932805299759</v>
      </c>
      <c r="CW5" s="78">
        <v>0.14657770097255707</v>
      </c>
      <c r="CX5" s="78">
        <v>-0.11297820508480072</v>
      </c>
      <c r="CY5" s="78">
        <v>-0.18226814270019531</v>
      </c>
      <c r="CZ5" s="78">
        <v>-0.23908005654811859</v>
      </c>
      <c r="DA5" s="78">
        <v>-0.21017403900623322</v>
      </c>
      <c r="DB5" s="78">
        <v>-0.18036049604415894</v>
      </c>
      <c r="DC5" s="78">
        <v>-0.18600639700889587</v>
      </c>
      <c r="DD5" s="78">
        <v>-0.15158358216285706</v>
      </c>
      <c r="DE5" s="78">
        <v>-0.16324047744274139</v>
      </c>
      <c r="DF5" s="78">
        <v>-0.17788393795490265</v>
      </c>
      <c r="DG5" s="78">
        <v>-0.12341406941413879</v>
      </c>
      <c r="DH5" s="78">
        <v>-0.11929075419902802</v>
      </c>
      <c r="DI5" s="78">
        <v>-1.0721391998231411E-2</v>
      </c>
      <c r="DJ5" s="78">
        <v>4.7216787934303284E-2</v>
      </c>
      <c r="DK5" s="78">
        <v>-7.0178420282900333E-3</v>
      </c>
      <c r="DL5" s="78">
        <v>-2.1667880937457085E-2</v>
      </c>
      <c r="DM5" s="78">
        <v>-5.516081303358078E-2</v>
      </c>
      <c r="DN5" s="78">
        <v>-6.6190600395202637E-2</v>
      </c>
      <c r="DO5" s="78">
        <v>-5.8866590261459351E-2</v>
      </c>
      <c r="DP5" s="78">
        <v>-2.9632236808538437E-2</v>
      </c>
      <c r="DQ5" s="78">
        <v>5.516858771443367E-2</v>
      </c>
      <c r="DR5" s="78">
        <v>0.10065525025129318</v>
      </c>
      <c r="DS5" s="78">
        <v>0.11412063241004944</v>
      </c>
      <c r="DT5" s="78">
        <v>0.15243950486183167</v>
      </c>
      <c r="DU5" s="78">
        <v>0.17963629961013794</v>
      </c>
      <c r="DV5" s="78">
        <v>-6.6990569233894348E-2</v>
      </c>
      <c r="DW5" s="78">
        <v>-0.13209913671016693</v>
      </c>
      <c r="DX5" s="78">
        <v>-0.18826274573802948</v>
      </c>
      <c r="DY5" s="78">
        <v>-0.13320519030094147</v>
      </c>
      <c r="DZ5" s="78">
        <v>-0.1046995222568512</v>
      </c>
      <c r="EA5" s="78">
        <v>-0.11138522624969482</v>
      </c>
      <c r="EB5" s="78">
        <v>-7.8420527279376984E-2</v>
      </c>
      <c r="EC5" s="78">
        <v>-8.9779682457447052E-2</v>
      </c>
      <c r="ED5" s="78">
        <v>-0.10393460839986801</v>
      </c>
      <c r="EE5" s="78">
        <v>-5.0231248140335083E-2</v>
      </c>
      <c r="EF5" s="78">
        <v>-5.5951323360204697E-2</v>
      </c>
      <c r="EG5" s="78">
        <v>3.9036717265844345E-2</v>
      </c>
      <c r="EH5" s="78">
        <v>9.4362743198871613E-2</v>
      </c>
      <c r="EI5" s="78">
        <v>7.5174599885940552E-2</v>
      </c>
      <c r="EJ5" s="78">
        <v>6.1275295913219452E-2</v>
      </c>
      <c r="EK5" s="78">
        <v>2.8909226879477501E-2</v>
      </c>
      <c r="EL5" s="78">
        <v>1.9049206748604774E-2</v>
      </c>
      <c r="EM5" s="78">
        <v>2.4550158530473709E-2</v>
      </c>
      <c r="EN5" s="78">
        <v>4.6246886253356934E-2</v>
      </c>
      <c r="EO5" s="78">
        <v>0.13181106746196747</v>
      </c>
      <c r="EP5" s="78">
        <v>0.18029436469078064</v>
      </c>
      <c r="EQ5" s="78">
        <v>0.19429242610931396</v>
      </c>
      <c r="ER5" s="78">
        <v>0.22649438679218292</v>
      </c>
      <c r="ES5" s="78">
        <v>0.22736766934394836</v>
      </c>
      <c r="ET5" s="78">
        <v>-5.9172126930207014E-4</v>
      </c>
      <c r="EU5" s="78">
        <v>-5.9663075953722E-2</v>
      </c>
      <c r="EV5" s="78">
        <v>-0.11489062756299973</v>
      </c>
      <c r="EW5" s="78">
        <v>48.692996978759766</v>
      </c>
      <c r="EX5" s="78">
        <v>48.112895965576172</v>
      </c>
      <c r="EY5" s="78">
        <v>47.740150451660156</v>
      </c>
      <c r="EZ5" s="78">
        <v>47.264480590820313</v>
      </c>
      <c r="FA5" s="78">
        <v>46.977142333984375</v>
      </c>
      <c r="FB5" s="78">
        <v>46.625156402587891</v>
      </c>
      <c r="FC5" s="78">
        <v>46.5010986328125</v>
      </c>
      <c r="FD5" s="78">
        <v>46.488491058349609</v>
      </c>
      <c r="FE5" s="78">
        <v>47.825103759765625</v>
      </c>
      <c r="FF5" s="78">
        <v>50.722618103027344</v>
      </c>
      <c r="FG5" s="78">
        <v>53.181610107421875</v>
      </c>
      <c r="FH5" s="78">
        <v>55.191913604736328</v>
      </c>
      <c r="FI5" s="78">
        <v>56.654880523681641</v>
      </c>
      <c r="FJ5" s="78">
        <v>57.716564178466797</v>
      </c>
      <c r="FK5" s="78">
        <v>58.617115020751953</v>
      </c>
      <c r="FL5" s="78">
        <v>58.605648040771484</v>
      </c>
      <c r="FM5" s="78">
        <v>57.766208648681641</v>
      </c>
      <c r="FN5" s="78">
        <v>55.66156005859375</v>
      </c>
      <c r="FO5" s="78">
        <v>53.915378570556641</v>
      </c>
      <c r="FP5" s="78">
        <v>52.703044891357422</v>
      </c>
      <c r="FQ5" s="78">
        <v>51.702888488769531</v>
      </c>
      <c r="FR5" s="78">
        <v>51.040828704833984</v>
      </c>
      <c r="FS5" s="78">
        <v>50.241668701171875</v>
      </c>
      <c r="FT5" s="78">
        <v>49.600208282470703</v>
      </c>
      <c r="FU5" s="78">
        <v>8.3951734006404877E-2</v>
      </c>
      <c r="FV5" s="78">
        <v>8.9250326156616211E-2</v>
      </c>
      <c r="FW5" s="78">
        <v>8.4845244884490967E-2</v>
      </c>
      <c r="FX5" s="78">
        <v>0</v>
      </c>
      <c r="FY5" s="78">
        <v>859.5</v>
      </c>
      <c r="FZ5" s="78">
        <v>1</v>
      </c>
    </row>
    <row r="6" spans="1:182" x14ac:dyDescent="0.2">
      <c r="A6" t="s">
        <v>186</v>
      </c>
      <c r="B6" t="s">
        <v>244</v>
      </c>
      <c r="C6" t="s">
        <v>2</v>
      </c>
      <c r="D6" t="s">
        <v>202</v>
      </c>
      <c r="E6" t="s">
        <v>238</v>
      </c>
      <c r="F6" t="s">
        <v>179</v>
      </c>
      <c r="G6" t="s">
        <v>1</v>
      </c>
      <c r="H6" s="78">
        <v>620</v>
      </c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>
        <v>0</v>
      </c>
      <c r="FY6" s="78">
        <v>26.772727966308594</v>
      </c>
      <c r="FZ6" s="78">
        <v>0</v>
      </c>
    </row>
    <row r="7" spans="1:182" x14ac:dyDescent="0.2">
      <c r="A7" t="s">
        <v>186</v>
      </c>
      <c r="B7" t="s">
        <v>244</v>
      </c>
      <c r="C7" t="s">
        <v>2</v>
      </c>
      <c r="D7" t="s">
        <v>202</v>
      </c>
      <c r="E7" t="s">
        <v>238</v>
      </c>
      <c r="F7" t="s">
        <v>180</v>
      </c>
      <c r="G7" t="s">
        <v>1</v>
      </c>
      <c r="H7" s="78">
        <v>122</v>
      </c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>
        <v>0</v>
      </c>
      <c r="FY7" s="78">
        <v>20.045454025268555</v>
      </c>
      <c r="FZ7" s="78">
        <v>0</v>
      </c>
    </row>
    <row r="8" spans="1:182" x14ac:dyDescent="0.2">
      <c r="A8" t="s">
        <v>186</v>
      </c>
      <c r="B8" t="s">
        <v>244</v>
      </c>
      <c r="C8" t="s">
        <v>2</v>
      </c>
      <c r="D8" t="s">
        <v>202</v>
      </c>
      <c r="E8" t="s">
        <v>238</v>
      </c>
      <c r="F8" t="s">
        <v>181</v>
      </c>
      <c r="G8" t="s">
        <v>1</v>
      </c>
      <c r="H8" s="78">
        <v>199</v>
      </c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>
        <v>0</v>
      </c>
      <c r="FY8" s="78">
        <v>11.363636016845703</v>
      </c>
      <c r="FZ8" s="78">
        <v>0</v>
      </c>
    </row>
    <row r="9" spans="1:182" x14ac:dyDescent="0.2">
      <c r="A9" t="s">
        <v>186</v>
      </c>
      <c r="B9" t="s">
        <v>244</v>
      </c>
      <c r="C9" t="s">
        <v>2</v>
      </c>
      <c r="D9" t="s">
        <v>202</v>
      </c>
      <c r="E9" t="s">
        <v>238</v>
      </c>
      <c r="F9" t="s">
        <v>182</v>
      </c>
      <c r="G9" t="s">
        <v>1</v>
      </c>
      <c r="H9" s="78">
        <v>719</v>
      </c>
      <c r="I9" s="78">
        <v>0.41326820850372314</v>
      </c>
      <c r="J9" s="78">
        <v>0.38496389985084534</v>
      </c>
      <c r="K9" s="78">
        <v>0.36107948422431946</v>
      </c>
      <c r="L9" s="78">
        <v>0.34652495384216309</v>
      </c>
      <c r="M9" s="78">
        <v>0.35847824811935425</v>
      </c>
      <c r="N9" s="78">
        <v>0.41739478707313538</v>
      </c>
      <c r="O9" s="78">
        <v>0.52081018686294556</v>
      </c>
      <c r="P9" s="78">
        <v>0.62067806720733643</v>
      </c>
      <c r="Q9" s="78">
        <v>0.64977973699569702</v>
      </c>
      <c r="R9" s="78">
        <v>0.61194968223571777</v>
      </c>
      <c r="S9" s="78">
        <v>0.59114283323287964</v>
      </c>
      <c r="T9" s="78">
        <v>0.59072178602218628</v>
      </c>
      <c r="U9" s="78">
        <v>0.54922133684158325</v>
      </c>
      <c r="V9" s="78">
        <v>0.51890552043914795</v>
      </c>
      <c r="W9" s="78">
        <v>0.48877140879631042</v>
      </c>
      <c r="X9" s="78">
        <v>0.50470709800720215</v>
      </c>
      <c r="Y9" s="78">
        <v>0.54126691818237305</v>
      </c>
      <c r="Z9" s="78">
        <v>0.65777790546417236</v>
      </c>
      <c r="AA9" s="78">
        <v>0.71031153202056885</v>
      </c>
      <c r="AB9" s="78">
        <v>0.70429450273513794</v>
      </c>
      <c r="AC9" s="78">
        <v>0.68590039014816284</v>
      </c>
      <c r="AD9" s="78">
        <v>0.62191176414489746</v>
      </c>
      <c r="AE9" s="78">
        <v>0.5463746190071106</v>
      </c>
      <c r="AF9" s="78">
        <v>0.45868492126464844</v>
      </c>
      <c r="AG9" s="78">
        <v>-0.13766612112522125</v>
      </c>
      <c r="AH9" s="78">
        <v>-0.12671448290348053</v>
      </c>
      <c r="AI9" s="78">
        <v>-0.13847744464874268</v>
      </c>
      <c r="AJ9" s="78">
        <v>-0.13738885521888733</v>
      </c>
      <c r="AK9" s="78">
        <v>-0.13633911311626434</v>
      </c>
      <c r="AL9" s="78">
        <v>-0.12306874990463257</v>
      </c>
      <c r="AM9" s="78">
        <v>-0.12961083650588989</v>
      </c>
      <c r="AN9" s="78">
        <v>-0.13389435410499573</v>
      </c>
      <c r="AO9" s="78">
        <v>-6.3351698219776154E-2</v>
      </c>
      <c r="AP9" s="78">
        <v>-5.0292454659938812E-2</v>
      </c>
      <c r="AQ9" s="78">
        <v>-5.3555246442556381E-2</v>
      </c>
      <c r="AR9" s="78">
        <v>-3.3979784697294235E-2</v>
      </c>
      <c r="AS9" s="78">
        <v>-4.4019978493452072E-2</v>
      </c>
      <c r="AT9" s="78">
        <v>-2.58836280554533E-2</v>
      </c>
      <c r="AU9" s="78">
        <v>-2.2468067705631256E-2</v>
      </c>
      <c r="AV9" s="78">
        <v>-5.550672858953476E-2</v>
      </c>
      <c r="AW9" s="78">
        <v>-2.4893768131732941E-2</v>
      </c>
      <c r="AX9" s="78">
        <v>-1.7659595236182213E-2</v>
      </c>
      <c r="AY9" s="78">
        <v>-9.4653284177184105E-3</v>
      </c>
      <c r="AZ9" s="78">
        <v>-8.6586587131023407E-3</v>
      </c>
      <c r="BA9" s="78">
        <v>-7.3284141719341278E-2</v>
      </c>
      <c r="BB9" s="78">
        <v>-0.12327966839075089</v>
      </c>
      <c r="BC9" s="78">
        <v>-0.13452385365962982</v>
      </c>
      <c r="BD9" s="78">
        <v>-0.1450028121471405</v>
      </c>
      <c r="BE9" s="78">
        <v>-8.5853934288024902E-2</v>
      </c>
      <c r="BF9" s="78">
        <v>-7.4939236044883728E-2</v>
      </c>
      <c r="BG9" s="78">
        <v>-8.6512699723243713E-2</v>
      </c>
      <c r="BH9" s="78">
        <v>-8.5835196077823639E-2</v>
      </c>
      <c r="BI9" s="78">
        <v>-8.4722541272640228E-2</v>
      </c>
      <c r="BJ9" s="78">
        <v>-7.1315944194793701E-2</v>
      </c>
      <c r="BK9" s="78">
        <v>-7.7511675655841827E-2</v>
      </c>
      <c r="BL9" s="78">
        <v>-8.0298140645027161E-2</v>
      </c>
      <c r="BM9" s="78">
        <v>-3.1108785420656204E-2</v>
      </c>
      <c r="BN9" s="78">
        <v>-2.8962481766939163E-2</v>
      </c>
      <c r="BO9" s="78">
        <v>-3.0683016404509544E-2</v>
      </c>
      <c r="BP9" s="78">
        <v>-1.3026105239987373E-2</v>
      </c>
      <c r="BQ9" s="78">
        <v>-2.4076271802186966E-2</v>
      </c>
      <c r="BR9" s="78">
        <v>-7.3809060268104076E-3</v>
      </c>
      <c r="BS9" s="78">
        <v>-5.5587855167686939E-3</v>
      </c>
      <c r="BT9" s="78">
        <v>-3.6619342863559723E-2</v>
      </c>
      <c r="BU9" s="78">
        <v>-7.5425761751830578E-3</v>
      </c>
      <c r="BV9" s="78">
        <v>1.7627421766519547E-3</v>
      </c>
      <c r="BW9" s="78">
        <v>1.0585914365947247E-2</v>
      </c>
      <c r="BX9" s="78">
        <v>1.2567583471536636E-2</v>
      </c>
      <c r="BY9" s="78">
        <v>-3.1653963029384613E-2</v>
      </c>
      <c r="BZ9" s="78">
        <v>-7.2133027017116547E-2</v>
      </c>
      <c r="CA9" s="78">
        <v>-8.3294421434402466E-2</v>
      </c>
      <c r="CB9" s="78">
        <v>-9.3770541250705719E-2</v>
      </c>
      <c r="CC9" s="78">
        <v>-4.9968980252742767E-2</v>
      </c>
      <c r="CD9" s="78">
        <v>-3.9079859852790833E-2</v>
      </c>
      <c r="CE9" s="78">
        <v>-5.0522074103355408E-2</v>
      </c>
      <c r="CF9" s="78">
        <v>-5.0129283219575882E-2</v>
      </c>
      <c r="CG9" s="78">
        <v>-4.8973061144351959E-2</v>
      </c>
      <c r="CH9" s="78">
        <v>-3.5472113639116287E-2</v>
      </c>
      <c r="CI9" s="78">
        <v>-4.142795130610466E-2</v>
      </c>
      <c r="CJ9" s="78">
        <v>-4.3177574872970581E-2</v>
      </c>
      <c r="CK9" s="78">
        <v>-8.7774433195590973E-3</v>
      </c>
      <c r="CL9" s="78">
        <v>-1.4189405366778374E-2</v>
      </c>
      <c r="CM9" s="78">
        <v>-1.4841780066490173E-2</v>
      </c>
      <c r="CN9" s="78">
        <v>1.4863481046631932E-3</v>
      </c>
      <c r="CO9" s="78">
        <v>-1.0263319127261639E-2</v>
      </c>
      <c r="CP9" s="78">
        <v>5.4340227507054806E-3</v>
      </c>
      <c r="CQ9" s="78">
        <v>6.1525315977632999E-3</v>
      </c>
      <c r="CR9" s="78">
        <v>-2.3537995293736458E-2</v>
      </c>
      <c r="CS9" s="78">
        <v>4.4748056679964066E-3</v>
      </c>
      <c r="CT9" s="78">
        <v>1.5214594081044197E-2</v>
      </c>
      <c r="CU9" s="78">
        <v>2.4473343044519424E-2</v>
      </c>
      <c r="CV9" s="78">
        <v>2.7268813923001289E-2</v>
      </c>
      <c r="CW9" s="78">
        <v>-2.8210296295583248E-3</v>
      </c>
      <c r="CX9" s="78">
        <v>-3.6709018051624298E-2</v>
      </c>
      <c r="CY9" s="78">
        <v>-4.781307652592659E-2</v>
      </c>
      <c r="CZ9" s="78">
        <v>-5.8287225663661957E-2</v>
      </c>
      <c r="DA9" s="78">
        <v>-1.4084022492170334E-2</v>
      </c>
      <c r="DB9" s="78">
        <v>-3.2204829622060061E-3</v>
      </c>
      <c r="DC9" s="78">
        <v>-1.4531448483467102E-2</v>
      </c>
      <c r="DD9" s="78">
        <v>-1.4423374086618423E-2</v>
      </c>
      <c r="DE9" s="78">
        <v>-1.3223582878708839E-2</v>
      </c>
      <c r="DF9" s="78">
        <v>3.7171941949054599E-4</v>
      </c>
      <c r="DG9" s="78">
        <v>-5.3442278876900673E-3</v>
      </c>
      <c r="DH9" s="78">
        <v>-6.0570058412849903E-3</v>
      </c>
      <c r="DI9" s="78">
        <v>1.355389878153801E-2</v>
      </c>
      <c r="DJ9" s="78">
        <v>5.8367050951346755E-4</v>
      </c>
      <c r="DK9" s="78">
        <v>9.9945592228323221E-4</v>
      </c>
      <c r="DL9" s="78">
        <v>1.5998801216483116E-2</v>
      </c>
      <c r="DM9" s="78">
        <v>3.5496328491717577E-3</v>
      </c>
      <c r="DN9" s="78">
        <v>1.8248951062560081E-2</v>
      </c>
      <c r="DO9" s="78">
        <v>1.7863849177956581E-2</v>
      </c>
      <c r="DP9" s="78">
        <v>-1.0456649586558342E-2</v>
      </c>
      <c r="DQ9" s="78">
        <v>1.6492187976837158E-2</v>
      </c>
      <c r="DR9" s="78">
        <v>2.866644598543644E-2</v>
      </c>
      <c r="DS9" s="78">
        <v>3.8360770791769028E-2</v>
      </c>
      <c r="DT9" s="78">
        <v>4.1970044374465942E-2</v>
      </c>
      <c r="DU9" s="78">
        <v>2.6011904701590538E-2</v>
      </c>
      <c r="DV9" s="78">
        <v>-1.285009435378015E-3</v>
      </c>
      <c r="DW9" s="78">
        <v>-1.2331727892160416E-2</v>
      </c>
      <c r="DX9" s="78">
        <v>-2.2803908213973045E-2</v>
      </c>
      <c r="DY9" s="78">
        <v>3.7728156894445419E-2</v>
      </c>
      <c r="DZ9" s="78">
        <v>4.8554763197898865E-2</v>
      </c>
      <c r="EA9" s="78">
        <v>3.7433300167322159E-2</v>
      </c>
      <c r="EB9" s="78">
        <v>3.7130288779735565E-2</v>
      </c>
      <c r="EC9" s="78">
        <v>3.8392987102270126E-2</v>
      </c>
      <c r="ED9" s="78">
        <v>5.2124522626399994E-2</v>
      </c>
      <c r="EE9" s="78">
        <v>4.6754937618970871E-2</v>
      </c>
      <c r="EF9" s="78">
        <v>4.7539200633764267E-2</v>
      </c>
      <c r="EG9" s="78">
        <v>4.5796807855367661E-2</v>
      </c>
      <c r="EH9" s="78">
        <v>2.1913645789027214E-2</v>
      </c>
      <c r="EI9" s="78">
        <v>2.3871684446930885E-2</v>
      </c>
      <c r="EJ9" s="78">
        <v>3.6952480673789978E-2</v>
      </c>
      <c r="EK9" s="78">
        <v>2.3493342101573944E-2</v>
      </c>
      <c r="EL9" s="78">
        <v>3.6751672625541687E-2</v>
      </c>
      <c r="EM9" s="78">
        <v>3.4773129969835281E-2</v>
      </c>
      <c r="EN9" s="78">
        <v>8.4307361394166946E-3</v>
      </c>
      <c r="EO9" s="78">
        <v>3.3843379467725754E-2</v>
      </c>
      <c r="EP9" s="78">
        <v>4.8088785260915756E-2</v>
      </c>
      <c r="EQ9" s="78">
        <v>5.8412015438079834E-2</v>
      </c>
      <c r="ER9" s="78">
        <v>6.3196286559104919E-2</v>
      </c>
      <c r="ES9" s="78">
        <v>6.7642085254192352E-2</v>
      </c>
      <c r="ET9" s="78">
        <v>4.9861632287502289E-2</v>
      </c>
      <c r="EU9" s="78">
        <v>3.889770433306694E-2</v>
      </c>
      <c r="EV9" s="78">
        <v>2.8428366407752037E-2</v>
      </c>
      <c r="EW9" s="78">
        <v>46.041252136230469</v>
      </c>
      <c r="EX9" s="78">
        <v>45.248214721679688</v>
      </c>
      <c r="EY9" s="78">
        <v>44.803211212158203</v>
      </c>
      <c r="EZ9" s="78">
        <v>44.457309722900391</v>
      </c>
      <c r="FA9" s="78">
        <v>43.647567749023438</v>
      </c>
      <c r="FB9" s="78">
        <v>43.472572326660156</v>
      </c>
      <c r="FC9" s="78">
        <v>43.231315612792969</v>
      </c>
      <c r="FD9" s="78">
        <v>43.116348266601563</v>
      </c>
      <c r="FE9" s="78">
        <v>43.985984802246094</v>
      </c>
      <c r="FF9" s="78">
        <v>46.629482269287109</v>
      </c>
      <c r="FG9" s="78">
        <v>49.544208526611328</v>
      </c>
      <c r="FH9" s="78">
        <v>52.601871490478516</v>
      </c>
      <c r="FI9" s="78">
        <v>54.957736968994141</v>
      </c>
      <c r="FJ9" s="78">
        <v>56.733386993408203</v>
      </c>
      <c r="FK9" s="78">
        <v>57.930973052978516</v>
      </c>
      <c r="FL9" s="78">
        <v>58.19146728515625</v>
      </c>
      <c r="FM9" s="78">
        <v>57.167339324951172</v>
      </c>
      <c r="FN9" s="78">
        <v>54.490806579589844</v>
      </c>
      <c r="FO9" s="78">
        <v>52.529888153076172</v>
      </c>
      <c r="FP9" s="78">
        <v>50.841823577880859</v>
      </c>
      <c r="FQ9" s="78">
        <v>49.605327606201172</v>
      </c>
      <c r="FR9" s="78">
        <v>48.642780303955078</v>
      </c>
      <c r="FS9" s="78">
        <v>47.806411743164063</v>
      </c>
      <c r="FT9" s="78">
        <v>46.856388092041016</v>
      </c>
      <c r="FU9" s="78">
        <v>4.2619723826646805E-2</v>
      </c>
      <c r="FV9" s="78">
        <v>2.8529562056064606E-2</v>
      </c>
      <c r="FW9" s="78">
        <v>4.7055166214704514E-2</v>
      </c>
      <c r="FX9" s="78">
        <v>0</v>
      </c>
      <c r="FY9" s="78">
        <v>132.90908813476563</v>
      </c>
      <c r="FZ9" s="78">
        <v>1</v>
      </c>
    </row>
    <row r="10" spans="1:182" x14ac:dyDescent="0.2">
      <c r="A10" t="s">
        <v>186</v>
      </c>
      <c r="B10" t="s">
        <v>244</v>
      </c>
      <c r="C10" t="s">
        <v>2</v>
      </c>
      <c r="D10" t="s">
        <v>202</v>
      </c>
      <c r="E10" t="s">
        <v>238</v>
      </c>
      <c r="F10" t="s">
        <v>183</v>
      </c>
      <c r="G10" t="s">
        <v>1</v>
      </c>
      <c r="H10" s="78">
        <v>1074</v>
      </c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>
        <v>0</v>
      </c>
      <c r="FY10" s="78">
        <v>87.545455932617188</v>
      </c>
      <c r="FZ10" s="78">
        <v>0</v>
      </c>
    </row>
    <row r="11" spans="1:182" x14ac:dyDescent="0.2">
      <c r="A11" t="s">
        <v>186</v>
      </c>
      <c r="B11" t="s">
        <v>244</v>
      </c>
      <c r="C11" t="s">
        <v>2</v>
      </c>
      <c r="D11" t="s">
        <v>202</v>
      </c>
      <c r="E11" t="s">
        <v>238</v>
      </c>
      <c r="F11" t="s">
        <v>184</v>
      </c>
      <c r="G11" t="s">
        <v>1</v>
      </c>
      <c r="H11" s="78">
        <v>550</v>
      </c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>
        <v>0</v>
      </c>
      <c r="FY11" s="78">
        <v>74.818183898925781</v>
      </c>
      <c r="FZ11" s="78">
        <v>0</v>
      </c>
    </row>
    <row r="12" spans="1:182" x14ac:dyDescent="0.2">
      <c r="A12" t="s">
        <v>186</v>
      </c>
      <c r="B12" t="s">
        <v>244</v>
      </c>
      <c r="C12" t="s">
        <v>2</v>
      </c>
      <c r="D12" t="s">
        <v>202</v>
      </c>
      <c r="E12" t="s">
        <v>238</v>
      </c>
      <c r="F12" t="s">
        <v>185</v>
      </c>
      <c r="G12" t="s">
        <v>1</v>
      </c>
      <c r="H12" s="78">
        <v>267</v>
      </c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>
        <v>0</v>
      </c>
      <c r="FY12" s="78">
        <v>22.5</v>
      </c>
      <c r="FZ12" s="78">
        <v>0</v>
      </c>
    </row>
    <row r="13" spans="1:182" x14ac:dyDescent="0.2">
      <c r="A13" t="s">
        <v>186</v>
      </c>
      <c r="B13" t="s">
        <v>244</v>
      </c>
      <c r="C13" t="s">
        <v>2</v>
      </c>
      <c r="D13" t="s">
        <v>202</v>
      </c>
      <c r="E13" t="s">
        <v>239</v>
      </c>
      <c r="F13" t="s">
        <v>1</v>
      </c>
      <c r="G13" t="s">
        <v>198</v>
      </c>
      <c r="H13" s="78">
        <v>7652</v>
      </c>
      <c r="I13" s="78">
        <v>4.8194684982299805</v>
      </c>
      <c r="J13" s="78">
        <v>4.6282472610473633</v>
      </c>
      <c r="K13" s="78">
        <v>4.507110595703125</v>
      </c>
      <c r="L13" s="78">
        <v>4.5339384078979492</v>
      </c>
      <c r="M13" s="78">
        <v>4.6486916542053223</v>
      </c>
      <c r="N13" s="78">
        <v>5.3390388488769531</v>
      </c>
      <c r="O13" s="78">
        <v>6.2855219841003418</v>
      </c>
      <c r="P13" s="78">
        <v>6.7036881446838379</v>
      </c>
      <c r="Q13" s="78">
        <v>6.211336612701416</v>
      </c>
      <c r="R13" s="78">
        <v>5.6253857612609863</v>
      </c>
      <c r="S13" s="78">
        <v>5.2696981430053711</v>
      </c>
      <c r="T13" s="78">
        <v>5.0423946380615234</v>
      </c>
      <c r="U13" s="78">
        <v>4.862281322479248</v>
      </c>
      <c r="V13" s="78">
        <v>4.6672968864440918</v>
      </c>
      <c r="W13" s="78">
        <v>4.4843664169311523</v>
      </c>
      <c r="X13" s="78">
        <v>4.607886791229248</v>
      </c>
      <c r="Y13" s="78">
        <v>4.9921345710754395</v>
      </c>
      <c r="Z13" s="78">
        <v>5.8683285713195801</v>
      </c>
      <c r="AA13" s="78">
        <v>6.9298553466796875</v>
      </c>
      <c r="AB13" s="78">
        <v>6.8887581825256348</v>
      </c>
      <c r="AC13" s="78">
        <v>6.8093700408935547</v>
      </c>
      <c r="AD13" s="78">
        <v>6.5480771064758301</v>
      </c>
      <c r="AE13" s="78">
        <v>5.8793282508850098</v>
      </c>
      <c r="AF13" s="78">
        <v>5.212745189666748</v>
      </c>
      <c r="AG13" s="78">
        <v>-0.68138086795806885</v>
      </c>
      <c r="AH13" s="78">
        <v>-0.60454338788986206</v>
      </c>
      <c r="AI13" s="78">
        <v>-0.56168252229690552</v>
      </c>
      <c r="AJ13" s="78">
        <v>-0.55216783285140991</v>
      </c>
      <c r="AK13" s="78">
        <v>-0.56690412759780884</v>
      </c>
      <c r="AL13" s="78">
        <v>-0.45292514562606812</v>
      </c>
      <c r="AM13" s="78">
        <v>-0.36674287915229797</v>
      </c>
      <c r="AN13" s="78">
        <v>-0.36671444773674011</v>
      </c>
      <c r="AO13" s="78">
        <v>5.2305489778518677E-2</v>
      </c>
      <c r="AP13" s="78">
        <v>9.8708257079124451E-2</v>
      </c>
      <c r="AQ13" s="78">
        <v>1.9730402156710625E-2</v>
      </c>
      <c r="AR13" s="78">
        <v>-5.0359990447759628E-2</v>
      </c>
      <c r="AS13" s="78">
        <v>1.9061172381043434E-2</v>
      </c>
      <c r="AT13" s="78">
        <v>1.4629938639700413E-2</v>
      </c>
      <c r="AU13" s="78">
        <v>3.2915793359279633E-2</v>
      </c>
      <c r="AV13" s="78">
        <v>0.19256812334060669</v>
      </c>
      <c r="AW13" s="78">
        <v>0.32322785258293152</v>
      </c>
      <c r="AX13" s="78">
        <v>0.40713891386985779</v>
      </c>
      <c r="AY13" s="78">
        <v>0.56022000312805176</v>
      </c>
      <c r="AZ13" s="78">
        <v>0.43461832404136658</v>
      </c>
      <c r="BA13" s="78">
        <v>6.5373837947845459E-2</v>
      </c>
      <c r="BB13" s="78">
        <v>-0.55834674835205078</v>
      </c>
      <c r="BC13" s="78">
        <v>-0.65227878093719482</v>
      </c>
      <c r="BD13" s="78">
        <v>-0.74520623683929443</v>
      </c>
      <c r="BE13" s="78">
        <v>-0.42509478330612183</v>
      </c>
      <c r="BF13" s="78">
        <v>-0.34916114807128906</v>
      </c>
      <c r="BG13" s="78">
        <v>-0.30558070540428162</v>
      </c>
      <c r="BH13" s="78">
        <v>-0.29031085968017578</v>
      </c>
      <c r="BI13" s="78">
        <v>-0.30582359433174133</v>
      </c>
      <c r="BJ13" s="78">
        <v>-0.18864315748214722</v>
      </c>
      <c r="BK13" s="78">
        <v>-0.10217948257923126</v>
      </c>
      <c r="BL13" s="78">
        <v>-0.10153762996196747</v>
      </c>
      <c r="BM13" s="78">
        <v>0.18888342380523682</v>
      </c>
      <c r="BN13" s="78">
        <v>0.20708836615085602</v>
      </c>
      <c r="BO13" s="78">
        <v>0.12503555417060852</v>
      </c>
      <c r="BP13" s="78">
        <v>5.9299465268850327E-2</v>
      </c>
      <c r="BQ13" s="78">
        <v>0.12506458163261414</v>
      </c>
      <c r="BR13" s="78">
        <v>0.12157624214887619</v>
      </c>
      <c r="BS13" s="78">
        <v>0.13966801762580872</v>
      </c>
      <c r="BT13" s="78">
        <v>0.2952372133731842</v>
      </c>
      <c r="BU13" s="78">
        <v>0.42521288990974426</v>
      </c>
      <c r="BV13" s="78">
        <v>0.50975704193115234</v>
      </c>
      <c r="BW13" s="78">
        <v>0.66892141103744507</v>
      </c>
      <c r="BX13" s="78">
        <v>0.53955632448196411</v>
      </c>
      <c r="BY13" s="78">
        <v>0.26474308967590332</v>
      </c>
      <c r="BZ13" s="78">
        <v>-0.29527449607849121</v>
      </c>
      <c r="CA13" s="78">
        <v>-0.39978069067001343</v>
      </c>
      <c r="CB13" s="78">
        <v>-0.48288246989250183</v>
      </c>
      <c r="CC13" s="78">
        <v>-0.24759183824062347</v>
      </c>
      <c r="CD13" s="78">
        <v>-0.17228417098522186</v>
      </c>
      <c r="CE13" s="78">
        <v>-0.12820534408092499</v>
      </c>
      <c r="CF13" s="78">
        <v>-0.10894954949617386</v>
      </c>
      <c r="CG13" s="78">
        <v>-0.12500001490116119</v>
      </c>
      <c r="CH13" s="78">
        <v>-5.6022396311163902E-3</v>
      </c>
      <c r="CI13" s="78">
        <v>8.1056319177150726E-2</v>
      </c>
      <c r="CJ13" s="78">
        <v>8.2123033702373505E-2</v>
      </c>
      <c r="CK13" s="78">
        <v>0.28347688913345337</v>
      </c>
      <c r="CL13" s="78">
        <v>0.28215208649635315</v>
      </c>
      <c r="CM13" s="78">
        <v>0.19796958565711975</v>
      </c>
      <c r="CN13" s="78">
        <v>0.13524927198886871</v>
      </c>
      <c r="CO13" s="78">
        <v>0.19848223030567169</v>
      </c>
      <c r="CP13" s="78">
        <v>0.19564692676067352</v>
      </c>
      <c r="CQ13" s="78">
        <v>0.21360427141189575</v>
      </c>
      <c r="CR13" s="78">
        <v>0.36634552478790283</v>
      </c>
      <c r="CS13" s="78">
        <v>0.49584740400314331</v>
      </c>
      <c r="CT13" s="78">
        <v>0.58083003759384155</v>
      </c>
      <c r="CU13" s="78">
        <v>0.74420768022537231</v>
      </c>
      <c r="CV13" s="78">
        <v>0.61223608255386353</v>
      </c>
      <c r="CW13" s="78">
        <v>0.40282562375068665</v>
      </c>
      <c r="CX13" s="78">
        <v>-0.11307146400213242</v>
      </c>
      <c r="CY13" s="78">
        <v>-0.22490127384662628</v>
      </c>
      <c r="CZ13" s="78">
        <v>-0.30119782686233521</v>
      </c>
      <c r="DA13" s="78">
        <v>-7.0088885724544525E-2</v>
      </c>
      <c r="DB13" s="78">
        <v>4.5928084291517735E-3</v>
      </c>
      <c r="DC13" s="78">
        <v>4.9170013517141342E-2</v>
      </c>
      <c r="DD13" s="78">
        <v>7.2411768138408661E-2</v>
      </c>
      <c r="DE13" s="78">
        <v>5.5823564529418945E-2</v>
      </c>
      <c r="DF13" s="78">
        <v>0.17743867635726929</v>
      </c>
      <c r="DG13" s="78">
        <v>0.26429212093353271</v>
      </c>
      <c r="DH13" s="78">
        <v>0.26578369736671448</v>
      </c>
      <c r="DI13" s="78">
        <v>0.37807035446166992</v>
      </c>
      <c r="DJ13" s="78">
        <v>0.35721582174301147</v>
      </c>
      <c r="DK13" s="78">
        <v>0.27090361714363098</v>
      </c>
      <c r="DL13" s="78">
        <v>0.2111990749835968</v>
      </c>
      <c r="DM13" s="78">
        <v>0.27189987897872925</v>
      </c>
      <c r="DN13" s="78">
        <v>0.26971760392189026</v>
      </c>
      <c r="DO13" s="78">
        <v>0.28754052519798279</v>
      </c>
      <c r="DP13" s="78">
        <v>0.43745383620262146</v>
      </c>
      <c r="DQ13" s="78">
        <v>0.56648194789886475</v>
      </c>
      <c r="DR13" s="78">
        <v>0.65190303325653076</v>
      </c>
      <c r="DS13" s="78">
        <v>0.81949394941329956</v>
      </c>
      <c r="DT13" s="78">
        <v>0.68491584062576294</v>
      </c>
      <c r="DU13" s="78">
        <v>0.54090815782546997</v>
      </c>
      <c r="DV13" s="78">
        <v>6.9131575524806976E-2</v>
      </c>
      <c r="DW13" s="78">
        <v>-5.0021864473819733E-2</v>
      </c>
      <c r="DX13" s="78">
        <v>-0.11951319128274918</v>
      </c>
      <c r="DY13" s="78">
        <v>0.18619717657566071</v>
      </c>
      <c r="DZ13" s="78">
        <v>0.25997507572174072</v>
      </c>
      <c r="EA13" s="78">
        <v>0.30527186393737793</v>
      </c>
      <c r="EB13" s="78">
        <v>0.334268718957901</v>
      </c>
      <c r="EC13" s="78">
        <v>0.31690409779548645</v>
      </c>
      <c r="ED13" s="78">
        <v>0.44172066450119019</v>
      </c>
      <c r="EE13" s="78">
        <v>0.52885550260543823</v>
      </c>
      <c r="EF13" s="78">
        <v>0.53096050024032593</v>
      </c>
      <c r="EG13" s="78">
        <v>0.51464831829071045</v>
      </c>
      <c r="EH13" s="78">
        <v>0.46559590101242065</v>
      </c>
      <c r="EI13" s="78">
        <v>0.37620878219604492</v>
      </c>
      <c r="EJ13" s="78">
        <v>0.32085853815078735</v>
      </c>
      <c r="EK13" s="78">
        <v>0.3779032826423645</v>
      </c>
      <c r="EL13" s="78">
        <v>0.3766639232635498</v>
      </c>
      <c r="EM13" s="78">
        <v>0.39429274201393127</v>
      </c>
      <c r="EN13" s="78">
        <v>0.54012292623519897</v>
      </c>
      <c r="EO13" s="78">
        <v>0.66846692562103271</v>
      </c>
      <c r="EP13" s="78">
        <v>0.75452119112014771</v>
      </c>
      <c r="EQ13" s="78">
        <v>0.92819535732269287</v>
      </c>
      <c r="ER13" s="78">
        <v>0.78985381126403809</v>
      </c>
      <c r="ES13" s="78">
        <v>0.74027740955352783</v>
      </c>
      <c r="ET13" s="78">
        <v>0.33220383524894714</v>
      </c>
      <c r="EU13" s="78">
        <v>0.20247623324394226</v>
      </c>
      <c r="EV13" s="78">
        <v>0.14281056821346283</v>
      </c>
      <c r="EW13" s="78">
        <v>48.279647827148438</v>
      </c>
      <c r="EX13" s="78">
        <v>47.399299621582031</v>
      </c>
      <c r="EY13" s="78">
        <v>46.535625457763672</v>
      </c>
      <c r="EZ13" s="78">
        <v>45.689918518066406</v>
      </c>
      <c r="FA13" s="78">
        <v>45.145759582519531</v>
      </c>
      <c r="FB13" s="78">
        <v>44.583732604980469</v>
      </c>
      <c r="FC13" s="78">
        <v>44.292465209960938</v>
      </c>
      <c r="FD13" s="78">
        <v>44.478675842285156</v>
      </c>
      <c r="FE13" s="78">
        <v>48.776359558105469</v>
      </c>
      <c r="FF13" s="78">
        <v>53.847675323486328</v>
      </c>
      <c r="FG13" s="78">
        <v>57.845607757568359</v>
      </c>
      <c r="FH13" s="78">
        <v>61.269718170166016</v>
      </c>
      <c r="FI13" s="78">
        <v>64.126640319824219</v>
      </c>
      <c r="FJ13" s="78">
        <v>65.964340209960938</v>
      </c>
      <c r="FK13" s="78">
        <v>67.128852844238281</v>
      </c>
      <c r="FL13" s="78">
        <v>67.271560668945313</v>
      </c>
      <c r="FM13" s="78">
        <v>66.135345458984375</v>
      </c>
      <c r="FN13" s="78">
        <v>63.406723022460938</v>
      </c>
      <c r="FO13" s="78">
        <v>59.37835693359375</v>
      </c>
      <c r="FP13" s="78">
        <v>56.464279174804688</v>
      </c>
      <c r="FQ13" s="78">
        <v>54.18280029296875</v>
      </c>
      <c r="FR13" s="78">
        <v>52.591144561767578</v>
      </c>
      <c r="FS13" s="78">
        <v>51.226699829101563</v>
      </c>
      <c r="FT13" s="78">
        <v>50.026802062988281</v>
      </c>
      <c r="FU13" s="78">
        <v>0.19050861895084381</v>
      </c>
      <c r="FV13" s="78">
        <v>0.1283404678106308</v>
      </c>
      <c r="FW13" s="78">
        <v>0.21633070707321167</v>
      </c>
      <c r="FX13" s="78">
        <v>0</v>
      </c>
      <c r="FY13" s="78">
        <v>1470.9473876953125</v>
      </c>
      <c r="FZ13" s="78">
        <v>1</v>
      </c>
    </row>
    <row r="14" spans="1:182" x14ac:dyDescent="0.2">
      <c r="A14" t="s">
        <v>186</v>
      </c>
      <c r="B14" t="s">
        <v>244</v>
      </c>
      <c r="C14" t="s">
        <v>2</v>
      </c>
      <c r="D14" t="s">
        <v>202</v>
      </c>
      <c r="E14" t="s">
        <v>239</v>
      </c>
      <c r="F14" t="s">
        <v>1</v>
      </c>
      <c r="G14" t="s">
        <v>200</v>
      </c>
      <c r="H14" s="78">
        <v>1609</v>
      </c>
      <c r="I14" s="78">
        <v>1.1782397031784058</v>
      </c>
      <c r="J14" s="78">
        <v>1.1068193912506104</v>
      </c>
      <c r="K14" s="78">
        <v>1.0772019624710083</v>
      </c>
      <c r="L14" s="78">
        <v>1.0833057165145874</v>
      </c>
      <c r="M14" s="78">
        <v>1.1085933446884155</v>
      </c>
      <c r="N14" s="78">
        <v>1.1982598304748535</v>
      </c>
      <c r="O14" s="78">
        <v>1.3610057830810547</v>
      </c>
      <c r="P14" s="78">
        <v>1.4078539609909058</v>
      </c>
      <c r="Q14" s="78">
        <v>1.3351258039474487</v>
      </c>
      <c r="R14" s="78">
        <v>1.2305893898010254</v>
      </c>
      <c r="S14" s="78">
        <v>1.1778320074081421</v>
      </c>
      <c r="T14" s="78">
        <v>1.1263597011566162</v>
      </c>
      <c r="U14" s="78">
        <v>1.0953744649887085</v>
      </c>
      <c r="V14" s="78">
        <v>1.0635315179824829</v>
      </c>
      <c r="W14" s="78">
        <v>1.0593372583389282</v>
      </c>
      <c r="X14" s="78">
        <v>1.1088637113571167</v>
      </c>
      <c r="Y14" s="78">
        <v>1.1743552684783936</v>
      </c>
      <c r="Z14" s="78">
        <v>1.3682422637939453</v>
      </c>
      <c r="AA14" s="78">
        <v>1.5430313348770142</v>
      </c>
      <c r="AB14" s="78">
        <v>1.5589219331741333</v>
      </c>
      <c r="AC14" s="78">
        <v>1.5590262413024902</v>
      </c>
      <c r="AD14" s="78">
        <v>1.5168571472167969</v>
      </c>
      <c r="AE14" s="78">
        <v>1.404532790184021</v>
      </c>
      <c r="AF14" s="78">
        <v>1.2812192440032959</v>
      </c>
      <c r="AG14" s="78">
        <v>-0.33594495058059692</v>
      </c>
      <c r="AH14" s="78">
        <v>-0.33138304948806763</v>
      </c>
      <c r="AI14" s="78">
        <v>-0.30813303589820862</v>
      </c>
      <c r="AJ14" s="78">
        <v>-0.27235317230224609</v>
      </c>
      <c r="AK14" s="78">
        <v>-0.26636415719985962</v>
      </c>
      <c r="AL14" s="78">
        <v>-0.28822189569473267</v>
      </c>
      <c r="AM14" s="78">
        <v>-0.2608952522277832</v>
      </c>
      <c r="AN14" s="78">
        <v>-0.2947043776512146</v>
      </c>
      <c r="AO14" s="78">
        <v>-0.23375126719474792</v>
      </c>
      <c r="AP14" s="78">
        <v>-0.16952665150165558</v>
      </c>
      <c r="AQ14" s="78">
        <v>-0.15649783611297607</v>
      </c>
      <c r="AR14" s="78">
        <v>-0.17471368610858917</v>
      </c>
      <c r="AS14" s="78">
        <v>-0.17226195335388184</v>
      </c>
      <c r="AT14" s="78">
        <v>-0.13178303837776184</v>
      </c>
      <c r="AU14" s="78">
        <v>-9.6730157732963562E-2</v>
      </c>
      <c r="AV14" s="78">
        <v>-5.3371131420135498E-2</v>
      </c>
      <c r="AW14" s="78">
        <v>-6.8814933300018311E-2</v>
      </c>
      <c r="AX14" s="78">
        <v>-1.8969960510730743E-2</v>
      </c>
      <c r="AY14" s="78">
        <v>1.2047119438648224E-2</v>
      </c>
      <c r="AZ14" s="78">
        <v>7.3059010319411755E-3</v>
      </c>
      <c r="BA14" s="78">
        <v>-8.3441354334354401E-2</v>
      </c>
      <c r="BB14" s="78">
        <v>-0.23168326914310455</v>
      </c>
      <c r="BC14" s="78">
        <v>-0.32900196313858032</v>
      </c>
      <c r="BD14" s="78">
        <v>-0.33270716667175293</v>
      </c>
      <c r="BE14" s="78">
        <v>-0.26724153757095337</v>
      </c>
      <c r="BF14" s="78">
        <v>-0.26305967569351196</v>
      </c>
      <c r="BG14" s="78">
        <v>-0.24052168428897858</v>
      </c>
      <c r="BH14" s="78">
        <v>-0.20508645474910736</v>
      </c>
      <c r="BI14" s="78">
        <v>-0.19803181290626526</v>
      </c>
      <c r="BJ14" s="78">
        <v>-0.21995514631271362</v>
      </c>
      <c r="BK14" s="78">
        <v>-0.19429232180118561</v>
      </c>
      <c r="BL14" s="78">
        <v>-0.22719709575176239</v>
      </c>
      <c r="BM14" s="78">
        <v>-0.1746537834405899</v>
      </c>
      <c r="BN14" s="78">
        <v>-0.12967300415039063</v>
      </c>
      <c r="BO14" s="78">
        <v>-0.11941054463386536</v>
      </c>
      <c r="BP14" s="78">
        <v>-0.13862879574298859</v>
      </c>
      <c r="BQ14" s="78">
        <v>-0.1345122903585434</v>
      </c>
      <c r="BR14" s="78">
        <v>-9.3877188861370087E-2</v>
      </c>
      <c r="BS14" s="78">
        <v>-6.1193808913230896E-2</v>
      </c>
      <c r="BT14" s="78">
        <v>-1.8939243629574776E-2</v>
      </c>
      <c r="BU14" s="78">
        <v>-3.4433092921972275E-2</v>
      </c>
      <c r="BV14" s="78">
        <v>1.7853949218988419E-2</v>
      </c>
      <c r="BW14" s="78">
        <v>4.9238342791795731E-2</v>
      </c>
      <c r="BX14" s="78">
        <v>4.546085000038147E-2</v>
      </c>
      <c r="BY14" s="78">
        <v>-3.1683482229709625E-2</v>
      </c>
      <c r="BZ14" s="78">
        <v>-0.16850493848323822</v>
      </c>
      <c r="CA14" s="78">
        <v>-0.26039564609527588</v>
      </c>
      <c r="CB14" s="78">
        <v>-0.263975590467453</v>
      </c>
      <c r="CC14" s="78">
        <v>-0.21965774893760681</v>
      </c>
      <c r="CD14" s="78">
        <v>-0.21573911607265472</v>
      </c>
      <c r="CE14" s="78">
        <v>-0.19369426369667053</v>
      </c>
      <c r="CF14" s="78">
        <v>-0.15849772095680237</v>
      </c>
      <c r="CG14" s="78">
        <v>-0.15070503950119019</v>
      </c>
      <c r="CH14" s="78">
        <v>-0.1726737916469574</v>
      </c>
      <c r="CI14" s="78">
        <v>-0.1481633186340332</v>
      </c>
      <c r="CJ14" s="78">
        <v>-0.18044175207614899</v>
      </c>
      <c r="CK14" s="78">
        <v>-0.13372303545475006</v>
      </c>
      <c r="CL14" s="78">
        <v>-0.10207048803567886</v>
      </c>
      <c r="CM14" s="78">
        <v>-9.3723990023136139E-2</v>
      </c>
      <c r="CN14" s="78">
        <v>-0.11363650113344193</v>
      </c>
      <c r="CO14" s="78">
        <v>-0.10836700350046158</v>
      </c>
      <c r="CP14" s="78">
        <v>-6.7623712122440338E-2</v>
      </c>
      <c r="CQ14" s="78">
        <v>-3.6581441760063171E-2</v>
      </c>
      <c r="CR14" s="78">
        <v>4.9081766046583652E-3</v>
      </c>
      <c r="CS14" s="78">
        <v>-1.062033511698246E-2</v>
      </c>
      <c r="CT14" s="78">
        <v>4.3358076363801956E-2</v>
      </c>
      <c r="CU14" s="78">
        <v>7.4996873736381531E-2</v>
      </c>
      <c r="CV14" s="78">
        <v>7.1886852383613586E-2</v>
      </c>
      <c r="CW14" s="78">
        <v>4.1638617403805256E-3</v>
      </c>
      <c r="CX14" s="78">
        <v>-0.12474781274795532</v>
      </c>
      <c r="CY14" s="78">
        <v>-0.21287912130355835</v>
      </c>
      <c r="CZ14" s="78">
        <v>-0.21637231111526489</v>
      </c>
      <c r="DA14" s="78">
        <v>-0.17207397520542145</v>
      </c>
      <c r="DB14" s="78">
        <v>-0.16841855645179749</v>
      </c>
      <c r="DC14" s="78">
        <v>-0.14686684310436249</v>
      </c>
      <c r="DD14" s="78">
        <v>-0.11190899461507797</v>
      </c>
      <c r="DE14" s="78">
        <v>-0.10337827354669571</v>
      </c>
      <c r="DF14" s="78">
        <v>-0.12539243698120117</v>
      </c>
      <c r="DG14" s="78">
        <v>-0.1020343229174614</v>
      </c>
      <c r="DH14" s="78">
        <v>-0.13368640840053558</v>
      </c>
      <c r="DI14" s="78">
        <v>-9.2792287468910217E-2</v>
      </c>
      <c r="DJ14" s="78">
        <v>-7.4467971920967102E-2</v>
      </c>
      <c r="DK14" s="78">
        <v>-6.8037435412406921E-2</v>
      </c>
      <c r="DL14" s="78">
        <v>-8.8644213974475861E-2</v>
      </c>
      <c r="DM14" s="78">
        <v>-8.2221709191799164E-2</v>
      </c>
      <c r="DN14" s="78">
        <v>-4.1370239108800888E-2</v>
      </c>
      <c r="DO14" s="78">
        <v>-1.1969073675572872E-2</v>
      </c>
      <c r="DP14" s="78">
        <v>2.8755597770214081E-2</v>
      </c>
      <c r="DQ14" s="78">
        <v>1.319242175668478E-2</v>
      </c>
      <c r="DR14" s="78">
        <v>6.8862207233905792E-2</v>
      </c>
      <c r="DS14" s="78">
        <v>0.10075540095567703</v>
      </c>
      <c r="DT14" s="78">
        <v>9.8312854766845703E-2</v>
      </c>
      <c r="DU14" s="78">
        <v>4.00112085044384E-2</v>
      </c>
      <c r="DV14" s="78">
        <v>-8.0990694463253021E-2</v>
      </c>
      <c r="DW14" s="78">
        <v>-0.16536259651184082</v>
      </c>
      <c r="DX14" s="78">
        <v>-0.16876903176307678</v>
      </c>
      <c r="DY14" s="78">
        <v>-0.1033705547451973</v>
      </c>
      <c r="DZ14" s="78">
        <v>-0.10009518265724182</v>
      </c>
      <c r="EA14" s="78">
        <v>-7.9255476593971252E-2</v>
      </c>
      <c r="EB14" s="78">
        <v>-4.4642269611358643E-2</v>
      </c>
      <c r="EC14" s="78">
        <v>-3.5045932978391647E-2</v>
      </c>
      <c r="ED14" s="78">
        <v>-5.7125680148601532E-2</v>
      </c>
      <c r="EE14" s="78">
        <v>-3.5431373864412308E-2</v>
      </c>
      <c r="EF14" s="78">
        <v>-6.6179119050502777E-2</v>
      </c>
      <c r="EG14" s="78">
        <v>-3.36947962641716E-2</v>
      </c>
      <c r="EH14" s="78">
        <v>-3.4614324569702148E-2</v>
      </c>
      <c r="EI14" s="78">
        <v>-3.0950136482715607E-2</v>
      </c>
      <c r="EJ14" s="78">
        <v>-5.2559312433004379E-2</v>
      </c>
      <c r="EK14" s="78">
        <v>-4.4472057372331619E-2</v>
      </c>
      <c r="EL14" s="78">
        <v>-3.4643916878849268E-3</v>
      </c>
      <c r="EM14" s="78">
        <v>2.3567276075482368E-2</v>
      </c>
      <c r="EN14" s="78">
        <v>6.3187487423419952E-2</v>
      </c>
      <c r="EO14" s="78">
        <v>4.7574259340763092E-2</v>
      </c>
      <c r="EP14" s="78">
        <v>0.10568611323833466</v>
      </c>
      <c r="EQ14" s="78">
        <v>0.13794662058353424</v>
      </c>
      <c r="ER14" s="78">
        <v>0.13646779954433441</v>
      </c>
      <c r="ES14" s="78">
        <v>9.1769076883792877E-2</v>
      </c>
      <c r="ET14" s="78">
        <v>-1.7812361940741539E-2</v>
      </c>
      <c r="EU14" s="78">
        <v>-9.6756286919116974E-2</v>
      </c>
      <c r="EV14" s="78">
        <v>-0.10003745555877686</v>
      </c>
      <c r="EW14" s="78">
        <v>47.831600189208984</v>
      </c>
      <c r="EX14" s="78">
        <v>46.849529266357422</v>
      </c>
      <c r="EY14" s="78">
        <v>46.078083038330078</v>
      </c>
      <c r="EZ14" s="78">
        <v>45.330364227294922</v>
      </c>
      <c r="FA14" s="78">
        <v>44.806076049804688</v>
      </c>
      <c r="FB14" s="78">
        <v>44.234149932861328</v>
      </c>
      <c r="FC14" s="78">
        <v>43.651287078857422</v>
      </c>
      <c r="FD14" s="78">
        <v>43.788600921630859</v>
      </c>
      <c r="FE14" s="78">
        <v>47.987350463867188</v>
      </c>
      <c r="FF14" s="78">
        <v>53.179328918457031</v>
      </c>
      <c r="FG14" s="78">
        <v>57.370849609375</v>
      </c>
      <c r="FH14" s="78">
        <v>60.959629058837891</v>
      </c>
      <c r="FI14" s="78">
        <v>63.702327728271484</v>
      </c>
      <c r="FJ14" s="78">
        <v>65.616737365722656</v>
      </c>
      <c r="FK14" s="78">
        <v>66.915985107421875</v>
      </c>
      <c r="FL14" s="78">
        <v>67.266159057617188</v>
      </c>
      <c r="FM14" s="78">
        <v>66.271575927734375</v>
      </c>
      <c r="FN14" s="78">
        <v>63.737552642822266</v>
      </c>
      <c r="FO14" s="78">
        <v>59.671825408935547</v>
      </c>
      <c r="FP14" s="78">
        <v>56.551662445068359</v>
      </c>
      <c r="FQ14" s="78">
        <v>54.296577453613281</v>
      </c>
      <c r="FR14" s="78">
        <v>52.51226806640625</v>
      </c>
      <c r="FS14" s="78">
        <v>51.150886535644531</v>
      </c>
      <c r="FT14" s="78">
        <v>49.727275848388672</v>
      </c>
      <c r="FU14" s="78">
        <v>5.7135619223117828E-2</v>
      </c>
      <c r="FV14" s="78">
        <v>4.5343343168497086E-2</v>
      </c>
      <c r="FW14" s="78">
        <v>6.4540393650531769E-2</v>
      </c>
      <c r="FX14" s="78">
        <v>0</v>
      </c>
      <c r="FY14" s="78">
        <v>461.89474487304688</v>
      </c>
      <c r="FZ14" s="78">
        <v>1</v>
      </c>
    </row>
    <row r="15" spans="1:182" x14ac:dyDescent="0.2">
      <c r="A15" t="s">
        <v>186</v>
      </c>
      <c r="B15" t="s">
        <v>244</v>
      </c>
      <c r="C15" t="s">
        <v>2</v>
      </c>
      <c r="D15" t="s">
        <v>202</v>
      </c>
      <c r="E15" t="s">
        <v>239</v>
      </c>
      <c r="F15" t="s">
        <v>1</v>
      </c>
      <c r="G15" t="s">
        <v>1</v>
      </c>
      <c r="H15" s="78">
        <v>9261</v>
      </c>
      <c r="I15" s="78">
        <v>5.9977083206176758</v>
      </c>
      <c r="J15" s="78">
        <v>5.7350668907165527</v>
      </c>
      <c r="K15" s="78">
        <v>5.5843124389648438</v>
      </c>
      <c r="L15" s="78">
        <v>5.6172442436218262</v>
      </c>
      <c r="M15" s="78">
        <v>5.7572851181030273</v>
      </c>
      <c r="N15" s="78">
        <v>6.5372986793518066</v>
      </c>
      <c r="O15" s="78">
        <v>7.6465277671813965</v>
      </c>
      <c r="P15" s="78">
        <v>8.111541748046875</v>
      </c>
      <c r="Q15" s="78">
        <v>7.5464625358581543</v>
      </c>
      <c r="R15" s="78">
        <v>6.8559756278991699</v>
      </c>
      <c r="S15" s="78">
        <v>6.4475297927856445</v>
      </c>
      <c r="T15" s="78">
        <v>6.1687545776367188</v>
      </c>
      <c r="U15" s="78">
        <v>5.9576559066772461</v>
      </c>
      <c r="V15" s="78">
        <v>5.7308282852172852</v>
      </c>
      <c r="W15" s="78">
        <v>5.543703556060791</v>
      </c>
      <c r="X15" s="78">
        <v>5.7167501449584961</v>
      </c>
      <c r="Y15" s="78">
        <v>6.1664900779724121</v>
      </c>
      <c r="Z15" s="78">
        <v>7.2365708351135254</v>
      </c>
      <c r="AA15" s="78">
        <v>8.4728860855102539</v>
      </c>
      <c r="AB15" s="78">
        <v>8.4476804733276367</v>
      </c>
      <c r="AC15" s="78">
        <v>8.3683967590332031</v>
      </c>
      <c r="AD15" s="78">
        <v>8.0649347305297852</v>
      </c>
      <c r="AE15" s="78">
        <v>7.2838606834411621</v>
      </c>
      <c r="AF15" s="78">
        <v>6.493964672088623</v>
      </c>
      <c r="AG15" s="78">
        <v>-0.9163549542427063</v>
      </c>
      <c r="AH15" s="78">
        <v>-0.83548456430435181</v>
      </c>
      <c r="AI15" s="78">
        <v>-0.77022838592529297</v>
      </c>
      <c r="AJ15" s="78">
        <v>-0.72505569458007813</v>
      </c>
      <c r="AK15" s="78">
        <v>-0.73249417543411255</v>
      </c>
      <c r="AL15" s="78">
        <v>-0.64028161764144897</v>
      </c>
      <c r="AM15" s="78">
        <v>-0.52887815237045288</v>
      </c>
      <c r="AN15" s="78">
        <v>-0.56147205829620361</v>
      </c>
      <c r="AO15" s="78">
        <v>-0.10213078558444977</v>
      </c>
      <c r="AP15" s="78">
        <v>-1.5371640212833881E-2</v>
      </c>
      <c r="AQ15" s="78">
        <v>-8.4724672138690948E-2</v>
      </c>
      <c r="AR15" s="78">
        <v>-0.17378738522529602</v>
      </c>
      <c r="AS15" s="78">
        <v>-0.10034336894750595</v>
      </c>
      <c r="AT15" s="78">
        <v>-6.4027734100818634E-2</v>
      </c>
      <c r="AU15" s="78">
        <v>-1.3414021581411362E-2</v>
      </c>
      <c r="AV15" s="78">
        <v>0.18796414136886597</v>
      </c>
      <c r="AW15" s="78">
        <v>0.30306196212768555</v>
      </c>
      <c r="AX15" s="78">
        <v>0.43965244293212891</v>
      </c>
      <c r="AY15" s="78">
        <v>0.62474590539932251</v>
      </c>
      <c r="AZ15" s="78">
        <v>0.49512884020805359</v>
      </c>
      <c r="BA15" s="78">
        <v>5.8351587504148483E-2</v>
      </c>
      <c r="BB15" s="78">
        <v>-0.69575518369674683</v>
      </c>
      <c r="BC15" s="78">
        <v>-0.88065284490585327</v>
      </c>
      <c r="BD15" s="78">
        <v>-0.97656607627868652</v>
      </c>
      <c r="BE15" s="78">
        <v>-0.6510198712348938</v>
      </c>
      <c r="BF15" s="78">
        <v>-0.57112079858779907</v>
      </c>
      <c r="BG15" s="78">
        <v>-0.50535207986831665</v>
      </c>
      <c r="BH15" s="78">
        <v>-0.45469692349433899</v>
      </c>
      <c r="BI15" s="78">
        <v>-0.46261945366859436</v>
      </c>
      <c r="BJ15" s="78">
        <v>-0.36732497811317444</v>
      </c>
      <c r="BK15" s="78">
        <v>-0.25606000423431396</v>
      </c>
      <c r="BL15" s="78">
        <v>-0.28783732652664185</v>
      </c>
      <c r="BM15" s="78">
        <v>4.6684689819812775E-2</v>
      </c>
      <c r="BN15" s="78">
        <v>0.1001037210226059</v>
      </c>
      <c r="BO15" s="78">
        <v>2.6920491829514503E-2</v>
      </c>
      <c r="BP15" s="78">
        <v>-5.8343395590782166E-2</v>
      </c>
      <c r="BQ15" s="78">
        <v>1.2181117199361324E-2</v>
      </c>
      <c r="BR15" s="78">
        <v>4.9437530338764191E-2</v>
      </c>
      <c r="BS15" s="78">
        <v>9.9097616970539093E-2</v>
      </c>
      <c r="BT15" s="78">
        <v>0.29625308513641357</v>
      </c>
      <c r="BU15" s="78">
        <v>0.41068658232688904</v>
      </c>
      <c r="BV15" s="78">
        <v>0.54867756366729736</v>
      </c>
      <c r="BW15" s="78">
        <v>0.73963361978530884</v>
      </c>
      <c r="BX15" s="78">
        <v>0.60678809881210327</v>
      </c>
      <c r="BY15" s="78">
        <v>0.26432967185974121</v>
      </c>
      <c r="BZ15" s="78">
        <v>-0.42520293593406677</v>
      </c>
      <c r="CA15" s="78">
        <v>-0.61900019645690918</v>
      </c>
      <c r="CB15" s="78">
        <v>-0.70538753271102905</v>
      </c>
      <c r="CC15" s="78">
        <v>-0.46724957227706909</v>
      </c>
      <c r="CD15" s="78">
        <v>-0.38802328705787659</v>
      </c>
      <c r="CE15" s="78">
        <v>-0.32189959287643433</v>
      </c>
      <c r="CF15" s="78">
        <v>-0.26744726300239563</v>
      </c>
      <c r="CG15" s="78">
        <v>-0.27570506930351257</v>
      </c>
      <c r="CH15" s="78">
        <v>-0.17827603220939636</v>
      </c>
      <c r="CI15" s="78">
        <v>-6.7106999456882477E-2</v>
      </c>
      <c r="CJ15" s="78">
        <v>-9.8318710923194885E-2</v>
      </c>
      <c r="CK15" s="78">
        <v>0.14975383877754211</v>
      </c>
      <c r="CL15" s="78">
        <v>0.18008160591125488</v>
      </c>
      <c r="CM15" s="78">
        <v>0.10424559563398361</v>
      </c>
      <c r="CN15" s="78">
        <v>2.161276713013649E-2</v>
      </c>
      <c r="CO15" s="78">
        <v>9.011523425579071E-2</v>
      </c>
      <c r="CP15" s="78">
        <v>0.12802322208881378</v>
      </c>
      <c r="CQ15" s="78">
        <v>0.17702282965183258</v>
      </c>
      <c r="CR15" s="78">
        <v>0.37125369906425476</v>
      </c>
      <c r="CS15" s="78">
        <v>0.48522704839706421</v>
      </c>
      <c r="CT15" s="78">
        <v>0.62418806552886963</v>
      </c>
      <c r="CU15" s="78">
        <v>0.81920450925827026</v>
      </c>
      <c r="CV15" s="78">
        <v>0.68412292003631592</v>
      </c>
      <c r="CW15" s="78">
        <v>0.40698948502540588</v>
      </c>
      <c r="CX15" s="78">
        <v>-0.23781928420066833</v>
      </c>
      <c r="CY15" s="78">
        <v>-0.43778038024902344</v>
      </c>
      <c r="CZ15" s="78">
        <v>-0.5175701379776001</v>
      </c>
      <c r="DA15" s="78">
        <v>-0.28347930312156677</v>
      </c>
      <c r="DB15" s="78">
        <v>-0.2049257755279541</v>
      </c>
      <c r="DC15" s="78">
        <v>-0.13844707608222961</v>
      </c>
      <c r="DD15" s="78">
        <v>-8.0197595059871674E-2</v>
      </c>
      <c r="DE15" s="78">
        <v>-8.8790677487850189E-2</v>
      </c>
      <c r="DF15" s="78">
        <v>1.0772906243801117E-2</v>
      </c>
      <c r="DG15" s="78">
        <v>0.12184602022171021</v>
      </c>
      <c r="DH15" s="78">
        <v>9.1199889779090881E-2</v>
      </c>
      <c r="DI15" s="78">
        <v>0.25282299518585205</v>
      </c>
      <c r="DJ15" s="78">
        <v>0.26005947589874268</v>
      </c>
      <c r="DK15" s="78">
        <v>0.18157069385051727</v>
      </c>
      <c r="DL15" s="78">
        <v>0.10156892985105515</v>
      </c>
      <c r="DM15" s="78">
        <v>0.16804935038089752</v>
      </c>
      <c r="DN15" s="78">
        <v>0.20660892128944397</v>
      </c>
      <c r="DO15" s="78">
        <v>0.25494804978370667</v>
      </c>
      <c r="DP15" s="78">
        <v>0.44625431299209595</v>
      </c>
      <c r="DQ15" s="78">
        <v>0.55976754426956177</v>
      </c>
      <c r="DR15" s="78">
        <v>0.69969856739044189</v>
      </c>
      <c r="DS15" s="78">
        <v>0.89877539873123169</v>
      </c>
      <c r="DT15" s="78">
        <v>0.76145774126052856</v>
      </c>
      <c r="DU15" s="78">
        <v>0.54964929819107056</v>
      </c>
      <c r="DV15" s="78">
        <v>-5.0435632467269897E-2</v>
      </c>
      <c r="DW15" s="78">
        <v>-0.25656053423881531</v>
      </c>
      <c r="DX15" s="78">
        <v>-0.32975274324417114</v>
      </c>
      <c r="DY15" s="78">
        <v>-1.8144208937883377E-2</v>
      </c>
      <c r="DZ15" s="78">
        <v>5.9437967836856842E-2</v>
      </c>
      <c r="EA15" s="78">
        <v>0.12642921507358551</v>
      </c>
      <c r="EB15" s="78">
        <v>0.19016118347644806</v>
      </c>
      <c r="EC15" s="78">
        <v>0.18108402192592621</v>
      </c>
      <c r="ED15" s="78">
        <v>0.28372955322265625</v>
      </c>
      <c r="EE15" s="78">
        <v>0.39466416835784912</v>
      </c>
      <c r="EF15" s="78">
        <v>0.36483466625213623</v>
      </c>
      <c r="EG15" s="78">
        <v>0.40163847804069519</v>
      </c>
      <c r="EH15" s="78">
        <v>0.37553486227989197</v>
      </c>
      <c r="EI15" s="78">
        <v>0.29321587085723877</v>
      </c>
      <c r="EJ15" s="78">
        <v>0.2170129269361496</v>
      </c>
      <c r="EK15" s="78">
        <v>0.28057384490966797</v>
      </c>
      <c r="EL15" s="78">
        <v>0.3200741708278656</v>
      </c>
      <c r="EM15" s="78">
        <v>0.36745968461036682</v>
      </c>
      <c r="EN15" s="78">
        <v>0.55454325675964355</v>
      </c>
      <c r="EO15" s="78">
        <v>0.66739213466644287</v>
      </c>
      <c r="EP15" s="78">
        <v>0.80872368812561035</v>
      </c>
      <c r="EQ15" s="78">
        <v>1.0136630535125732</v>
      </c>
      <c r="ER15" s="78">
        <v>0.87311702966690063</v>
      </c>
      <c r="ES15" s="78">
        <v>0.75562739372253418</v>
      </c>
      <c r="ET15" s="78">
        <v>0.22011660039424896</v>
      </c>
      <c r="EU15" s="78">
        <v>5.0921081565320492E-3</v>
      </c>
      <c r="EV15" s="78">
        <v>-5.8574225753545761E-2</v>
      </c>
      <c r="EW15" s="78">
        <v>48.182769775390625</v>
      </c>
      <c r="EX15" s="78">
        <v>47.280551910400391</v>
      </c>
      <c r="EY15" s="78">
        <v>46.437171936035156</v>
      </c>
      <c r="EZ15" s="78">
        <v>45.614044189453125</v>
      </c>
      <c r="FA15" s="78">
        <v>45.074855804443359</v>
      </c>
      <c r="FB15" s="78">
        <v>44.512367248535156</v>
      </c>
      <c r="FC15" s="78">
        <v>44.167018890380859</v>
      </c>
      <c r="FD15" s="78">
        <v>44.345172882080078</v>
      </c>
      <c r="FE15" s="78">
        <v>48.619678497314453</v>
      </c>
      <c r="FF15" s="78">
        <v>53.714256286621094</v>
      </c>
      <c r="FG15" s="78">
        <v>57.750438690185547</v>
      </c>
      <c r="FH15" s="78">
        <v>61.207168579101563</v>
      </c>
      <c r="FI15" s="78">
        <v>64.039596557617188</v>
      </c>
      <c r="FJ15" s="78">
        <v>65.8941650390625</v>
      </c>
      <c r="FK15" s="78">
        <v>67.085380554199219</v>
      </c>
      <c r="FL15" s="78">
        <v>67.27044677734375</v>
      </c>
      <c r="FM15" s="78">
        <v>66.163764953613281</v>
      </c>
      <c r="FN15" s="78">
        <v>63.473011016845703</v>
      </c>
      <c r="FO15" s="78">
        <v>59.434646606445313</v>
      </c>
      <c r="FP15" s="78">
        <v>56.481014251708984</v>
      </c>
      <c r="FQ15" s="78">
        <v>54.205020904541016</v>
      </c>
      <c r="FR15" s="78">
        <v>52.575546264648438</v>
      </c>
      <c r="FS15" s="78">
        <v>51.210819244384766</v>
      </c>
      <c r="FT15" s="78">
        <v>49.962825775146484</v>
      </c>
      <c r="FU15" s="78">
        <v>0.19889195263385773</v>
      </c>
      <c r="FV15" s="78">
        <v>0.13611499965190887</v>
      </c>
      <c r="FW15" s="78">
        <v>0.22575303912162781</v>
      </c>
      <c r="FX15" s="78">
        <v>0</v>
      </c>
      <c r="FY15" s="78">
        <v>1932.8421630859375</v>
      </c>
      <c r="FZ15" s="78">
        <v>1</v>
      </c>
    </row>
    <row r="16" spans="1:182" x14ac:dyDescent="0.2">
      <c r="A16" t="s">
        <v>186</v>
      </c>
      <c r="B16" t="s">
        <v>244</v>
      </c>
      <c r="C16" t="s">
        <v>2</v>
      </c>
      <c r="D16" t="s">
        <v>202</v>
      </c>
      <c r="E16" t="s">
        <v>239</v>
      </c>
      <c r="F16" t="s">
        <v>178</v>
      </c>
      <c r="G16" t="s">
        <v>1</v>
      </c>
      <c r="H16" s="78">
        <v>5302</v>
      </c>
      <c r="I16" s="78">
        <v>2.8880946636199951</v>
      </c>
      <c r="J16" s="78">
        <v>2.6673600673675537</v>
      </c>
      <c r="K16" s="78">
        <v>2.5459854602813721</v>
      </c>
      <c r="L16" s="78">
        <v>2.5093324184417725</v>
      </c>
      <c r="M16" s="78">
        <v>2.5484466552734375</v>
      </c>
      <c r="N16" s="78">
        <v>2.8504931926727295</v>
      </c>
      <c r="O16" s="78">
        <v>3.5016887187957764</v>
      </c>
      <c r="P16" s="78">
        <v>3.7718751430511475</v>
      </c>
      <c r="Q16" s="78">
        <v>3.4214515686035156</v>
      </c>
      <c r="R16" s="78">
        <v>3.1226034164428711</v>
      </c>
      <c r="S16" s="78">
        <v>2.9171202182769775</v>
      </c>
      <c r="T16" s="78">
        <v>2.8470118045806885</v>
      </c>
      <c r="U16" s="78">
        <v>2.7586295604705811</v>
      </c>
      <c r="V16" s="78">
        <v>2.6323843002319336</v>
      </c>
      <c r="W16" s="78">
        <v>2.5922544002532959</v>
      </c>
      <c r="X16" s="78">
        <v>2.653745174407959</v>
      </c>
      <c r="Y16" s="78">
        <v>2.9171309471130371</v>
      </c>
      <c r="Z16" s="78">
        <v>3.5101659297943115</v>
      </c>
      <c r="AA16" s="78">
        <v>4.2325654029846191</v>
      </c>
      <c r="AB16" s="78">
        <v>4.3188953399658203</v>
      </c>
      <c r="AC16" s="78">
        <v>4.3058686256408691</v>
      </c>
      <c r="AD16" s="78">
        <v>4.096076488494873</v>
      </c>
      <c r="AE16" s="78">
        <v>3.6405692100524902</v>
      </c>
      <c r="AF16" s="78">
        <v>3.2104294300079346</v>
      </c>
      <c r="AG16" s="78">
        <v>-0.28897413611412048</v>
      </c>
      <c r="AH16" s="78">
        <v>-0.27754676342010498</v>
      </c>
      <c r="AI16" s="78">
        <v>-0.26656109094619751</v>
      </c>
      <c r="AJ16" s="78">
        <v>-0.23104934394359589</v>
      </c>
      <c r="AK16" s="78">
        <v>-0.2471383661031723</v>
      </c>
      <c r="AL16" s="78">
        <v>-0.21548384428024292</v>
      </c>
      <c r="AM16" s="78">
        <v>-0.10670375823974609</v>
      </c>
      <c r="AN16" s="78">
        <v>-0.11132466048002243</v>
      </c>
      <c r="AO16" s="78">
        <v>-0.16739179193973541</v>
      </c>
      <c r="AP16" s="78">
        <v>-0.16696314513683319</v>
      </c>
      <c r="AQ16" s="78">
        <v>-0.17229270935058594</v>
      </c>
      <c r="AR16" s="78">
        <v>-0.15212783217430115</v>
      </c>
      <c r="AS16" s="78">
        <v>-0.13982862234115601</v>
      </c>
      <c r="AT16" s="78">
        <v>-0.17479546368122101</v>
      </c>
      <c r="AU16" s="78">
        <v>-0.11206749826669693</v>
      </c>
      <c r="AV16" s="78">
        <v>-2.5012928992509842E-2</v>
      </c>
      <c r="AW16" s="78">
        <v>6.8018585443496704E-2</v>
      </c>
      <c r="AX16" s="78">
        <v>0.11217600852251053</v>
      </c>
      <c r="AY16" s="78">
        <v>0.18597701191902161</v>
      </c>
      <c r="AZ16" s="78">
        <v>0.18369394540786743</v>
      </c>
      <c r="BA16" s="78">
        <v>0.23345373570919037</v>
      </c>
      <c r="BB16" s="78">
        <v>-9.9782392382621765E-2</v>
      </c>
      <c r="BC16" s="78">
        <v>-0.25603318214416504</v>
      </c>
      <c r="BD16" s="78">
        <v>-0.28557229042053223</v>
      </c>
      <c r="BE16" s="78">
        <v>-0.21859137713909149</v>
      </c>
      <c r="BF16" s="78">
        <v>-0.20903657376766205</v>
      </c>
      <c r="BG16" s="78">
        <v>-0.19911001622676849</v>
      </c>
      <c r="BH16" s="78">
        <v>-0.16647955775260925</v>
      </c>
      <c r="BI16" s="78">
        <v>-0.17970262467861176</v>
      </c>
      <c r="BJ16" s="78">
        <v>-0.14692068099975586</v>
      </c>
      <c r="BK16" s="78">
        <v>-3.8065496832132339E-2</v>
      </c>
      <c r="BL16" s="78">
        <v>-5.3562134504318237E-2</v>
      </c>
      <c r="BM16" s="78">
        <v>-0.10524474829435349</v>
      </c>
      <c r="BN16" s="78">
        <v>-0.10577858239412308</v>
      </c>
      <c r="BO16" s="78">
        <v>-0.11625199764966965</v>
      </c>
      <c r="BP16" s="78">
        <v>-9.4531983137130737E-2</v>
      </c>
      <c r="BQ16" s="78">
        <v>-8.1857889890670776E-2</v>
      </c>
      <c r="BR16" s="78">
        <v>-0.11696423590183258</v>
      </c>
      <c r="BS16" s="78">
        <v>-5.884116142988205E-2</v>
      </c>
      <c r="BT16" s="78">
        <v>2.5660453364253044E-2</v>
      </c>
      <c r="BU16" s="78">
        <v>0.12137299031019211</v>
      </c>
      <c r="BV16" s="78">
        <v>0.1716461181640625</v>
      </c>
      <c r="BW16" s="78">
        <v>0.24596819281578064</v>
      </c>
      <c r="BX16" s="78">
        <v>0.24490424990653992</v>
      </c>
      <c r="BY16" s="78">
        <v>0.28985431790351868</v>
      </c>
      <c r="BZ16" s="78">
        <v>-3.205408900976181E-2</v>
      </c>
      <c r="CA16" s="78">
        <v>-0.18409429490566254</v>
      </c>
      <c r="CB16" s="78">
        <v>-0.21510162949562073</v>
      </c>
      <c r="CC16" s="78">
        <v>-0.16984449326992035</v>
      </c>
      <c r="CD16" s="78">
        <v>-0.16158664226531982</v>
      </c>
      <c r="CE16" s="78">
        <v>-0.15239360928535461</v>
      </c>
      <c r="CF16" s="78">
        <v>-0.12175871431827545</v>
      </c>
      <c r="CG16" s="78">
        <v>-0.1329968273639679</v>
      </c>
      <c r="CH16" s="78">
        <v>-9.9434047937393188E-2</v>
      </c>
      <c r="CI16" s="78">
        <v>9.4731524586677551E-3</v>
      </c>
      <c r="CJ16" s="78">
        <v>-1.3555984944105148E-2</v>
      </c>
      <c r="CK16" s="78">
        <v>-6.2201902270317078E-2</v>
      </c>
      <c r="CL16" s="78">
        <v>-6.3402332365512848E-2</v>
      </c>
      <c r="CM16" s="78">
        <v>-7.7438369393348694E-2</v>
      </c>
      <c r="CN16" s="78">
        <v>-5.4641272872686386E-2</v>
      </c>
      <c r="CO16" s="78">
        <v>-4.1707538068294525E-2</v>
      </c>
      <c r="CP16" s="78">
        <v>-7.6910503208637238E-2</v>
      </c>
      <c r="CQ16" s="78">
        <v>-2.1976765245199203E-2</v>
      </c>
      <c r="CR16" s="78">
        <v>6.0756683349609375E-2</v>
      </c>
      <c r="CS16" s="78">
        <v>0.15832608938217163</v>
      </c>
      <c r="CT16" s="78">
        <v>0.21283493936061859</v>
      </c>
      <c r="CU16" s="78">
        <v>0.28751790523529053</v>
      </c>
      <c r="CV16" s="78">
        <v>0.28729832172393799</v>
      </c>
      <c r="CW16" s="78">
        <v>0.32891717553138733</v>
      </c>
      <c r="CX16" s="78">
        <v>1.4854324050247669E-2</v>
      </c>
      <c r="CY16" s="78">
        <v>-0.13426963984966278</v>
      </c>
      <c r="CZ16" s="78">
        <v>-0.16629387438297272</v>
      </c>
      <c r="DA16" s="78">
        <v>-0.12109760940074921</v>
      </c>
      <c r="DB16" s="78">
        <v>-0.114136703312397</v>
      </c>
      <c r="DC16" s="78">
        <v>-0.10567720234394073</v>
      </c>
      <c r="DD16" s="78">
        <v>-7.703787088394165E-2</v>
      </c>
      <c r="DE16" s="78">
        <v>-8.6291037499904633E-2</v>
      </c>
      <c r="DF16" s="78">
        <v>-5.1947411149740219E-2</v>
      </c>
      <c r="DG16" s="78">
        <v>5.701180174946785E-2</v>
      </c>
      <c r="DH16" s="78">
        <v>2.6450164616107941E-2</v>
      </c>
      <c r="DI16" s="78">
        <v>-1.9159052520990372E-2</v>
      </c>
      <c r="DJ16" s="78">
        <v>-2.1026086062192917E-2</v>
      </c>
      <c r="DK16" s="78">
        <v>-3.8624744862318039E-2</v>
      </c>
      <c r="DL16" s="78">
        <v>-1.4750564470887184E-2</v>
      </c>
      <c r="DM16" s="78">
        <v>-1.5571832191199064E-3</v>
      </c>
      <c r="DN16" s="78">
        <v>-3.6856770515441895E-2</v>
      </c>
      <c r="DO16" s="78">
        <v>1.4887630939483643E-2</v>
      </c>
      <c r="DP16" s="78">
        <v>9.5852911472320557E-2</v>
      </c>
      <c r="DQ16" s="78">
        <v>0.19527919590473175</v>
      </c>
      <c r="DR16" s="78">
        <v>0.25402376055717468</v>
      </c>
      <c r="DS16" s="78">
        <v>0.32906761765480042</v>
      </c>
      <c r="DT16" s="78">
        <v>0.32969239354133606</v>
      </c>
      <c r="DU16" s="78">
        <v>0.36798003315925598</v>
      </c>
      <c r="DV16" s="78">
        <v>6.1762738972902298E-2</v>
      </c>
      <c r="DW16" s="78">
        <v>-8.4444984793663025E-2</v>
      </c>
      <c r="DX16" s="78">
        <v>-0.11748611927032471</v>
      </c>
      <c r="DY16" s="78">
        <v>-5.0714854151010513E-2</v>
      </c>
      <c r="DZ16" s="78">
        <v>-4.5626532286405563E-2</v>
      </c>
      <c r="EA16" s="78">
        <v>-3.8226127624511719E-2</v>
      </c>
      <c r="EB16" s="78">
        <v>-1.2468080036342144E-2</v>
      </c>
      <c r="EC16" s="78">
        <v>-1.8855288624763489E-2</v>
      </c>
      <c r="ED16" s="78">
        <v>1.6615748405456543E-2</v>
      </c>
      <c r="EE16" s="78">
        <v>0.1256500631570816</v>
      </c>
      <c r="EF16" s="78">
        <v>8.4212690591812134E-2</v>
      </c>
      <c r="EG16" s="78">
        <v>4.2987983673810959E-2</v>
      </c>
      <c r="EH16" s="78">
        <v>4.0158484131097794E-2</v>
      </c>
      <c r="EI16" s="78">
        <v>1.7415968701243401E-2</v>
      </c>
      <c r="EJ16" s="78">
        <v>4.2845282703638077E-2</v>
      </c>
      <c r="EK16" s="78">
        <v>5.6413553655147552E-2</v>
      </c>
      <c r="EL16" s="78">
        <v>2.0974455401301384E-2</v>
      </c>
      <c r="EM16" s="78">
        <v>6.8113967776298523E-2</v>
      </c>
      <c r="EN16" s="78">
        <v>0.14652629196643829</v>
      </c>
      <c r="EO16" s="78">
        <v>0.24863359332084656</v>
      </c>
      <c r="EP16" s="78">
        <v>0.31349387764930725</v>
      </c>
      <c r="EQ16" s="78">
        <v>0.38905879855155945</v>
      </c>
      <c r="ER16" s="78">
        <v>0.39090269804000854</v>
      </c>
      <c r="ES16" s="78">
        <v>0.4243806004524231</v>
      </c>
      <c r="ET16" s="78">
        <v>0.12949104607105255</v>
      </c>
      <c r="EU16" s="78">
        <v>-1.2506097555160522E-2</v>
      </c>
      <c r="EV16" s="78">
        <v>-4.7015469521284103E-2</v>
      </c>
      <c r="EW16" s="78">
        <v>50.385108947753906</v>
      </c>
      <c r="EX16" s="78">
        <v>49.553184509277344</v>
      </c>
      <c r="EY16" s="78">
        <v>48.7684326171875</v>
      </c>
      <c r="EZ16" s="78">
        <v>48.13494873046875</v>
      </c>
      <c r="FA16" s="78">
        <v>47.561546325683594</v>
      </c>
      <c r="FB16" s="78">
        <v>47.021755218505859</v>
      </c>
      <c r="FC16" s="78">
        <v>46.810092926025391</v>
      </c>
      <c r="FD16" s="78">
        <v>47.041301727294922</v>
      </c>
      <c r="FE16" s="78">
        <v>50.980899810791016</v>
      </c>
      <c r="FF16" s="78">
        <v>55.145103454589844</v>
      </c>
      <c r="FG16" s="78">
        <v>58.384807586669922</v>
      </c>
      <c r="FH16" s="78">
        <v>61.30059814453125</v>
      </c>
      <c r="FI16" s="78">
        <v>63.874401092529297</v>
      </c>
      <c r="FJ16" s="78">
        <v>65.672416687011719</v>
      </c>
      <c r="FK16" s="78">
        <v>66.749176025390625</v>
      </c>
      <c r="FL16" s="78">
        <v>66.914421081542969</v>
      </c>
      <c r="FM16" s="78">
        <v>65.899467468261719</v>
      </c>
      <c r="FN16" s="78">
        <v>63.329982757568359</v>
      </c>
      <c r="FO16" s="78">
        <v>59.650680541992188</v>
      </c>
      <c r="FP16" s="78">
        <v>57.103832244873047</v>
      </c>
      <c r="FQ16" s="78">
        <v>55.270370483398438</v>
      </c>
      <c r="FR16" s="78">
        <v>54.061641693115234</v>
      </c>
      <c r="FS16" s="78">
        <v>52.897415161132813</v>
      </c>
      <c r="FT16" s="78">
        <v>51.808765411376953</v>
      </c>
      <c r="FU16" s="78">
        <v>6.3223816454410553E-2</v>
      </c>
      <c r="FV16" s="78">
        <v>6.7233212292194366E-2</v>
      </c>
      <c r="FW16" s="78">
        <v>6.7681416869163513E-2</v>
      </c>
      <c r="FX16" s="78">
        <v>0</v>
      </c>
      <c r="FY16" s="78">
        <v>1369.4736328125</v>
      </c>
      <c r="FZ16" s="78">
        <v>1</v>
      </c>
    </row>
    <row r="17" spans="1:182" x14ac:dyDescent="0.2">
      <c r="A17" t="s">
        <v>186</v>
      </c>
      <c r="B17" t="s">
        <v>244</v>
      </c>
      <c r="C17" t="s">
        <v>2</v>
      </c>
      <c r="D17" t="s">
        <v>202</v>
      </c>
      <c r="E17" t="s">
        <v>239</v>
      </c>
      <c r="F17" t="s">
        <v>179</v>
      </c>
      <c r="G17" t="s">
        <v>1</v>
      </c>
      <c r="H17" s="78">
        <v>677</v>
      </c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>
        <v>0</v>
      </c>
      <c r="FY17" s="78">
        <v>47.315788269042969</v>
      </c>
      <c r="FZ17" s="78">
        <v>0</v>
      </c>
    </row>
    <row r="18" spans="1:182" x14ac:dyDescent="0.2">
      <c r="A18" t="s">
        <v>186</v>
      </c>
      <c r="B18" t="s">
        <v>244</v>
      </c>
      <c r="C18" t="s">
        <v>2</v>
      </c>
      <c r="D18" t="s">
        <v>202</v>
      </c>
      <c r="E18" t="s">
        <v>239</v>
      </c>
      <c r="F18" t="s">
        <v>180</v>
      </c>
      <c r="G18" t="s">
        <v>1</v>
      </c>
      <c r="H18" s="78">
        <v>156</v>
      </c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>
        <v>0</v>
      </c>
      <c r="FY18" s="78">
        <v>34</v>
      </c>
      <c r="FZ18" s="78">
        <v>0</v>
      </c>
    </row>
    <row r="19" spans="1:182" x14ac:dyDescent="0.2">
      <c r="A19" t="s">
        <v>186</v>
      </c>
      <c r="B19" t="s">
        <v>244</v>
      </c>
      <c r="C19" t="s">
        <v>2</v>
      </c>
      <c r="D19" t="s">
        <v>202</v>
      </c>
      <c r="E19" t="s">
        <v>239</v>
      </c>
      <c r="F19" t="s">
        <v>181</v>
      </c>
      <c r="G19" t="s">
        <v>1</v>
      </c>
      <c r="H19" s="78">
        <v>203</v>
      </c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>
        <v>0</v>
      </c>
      <c r="FY19" s="78">
        <v>15.473684310913086</v>
      </c>
      <c r="FZ19" s="78">
        <v>0</v>
      </c>
    </row>
    <row r="20" spans="1:182" x14ac:dyDescent="0.2">
      <c r="A20" t="s">
        <v>186</v>
      </c>
      <c r="B20" t="s">
        <v>244</v>
      </c>
      <c r="C20" t="s">
        <v>2</v>
      </c>
      <c r="D20" t="s">
        <v>202</v>
      </c>
      <c r="E20" t="s">
        <v>239</v>
      </c>
      <c r="F20" t="s">
        <v>182</v>
      </c>
      <c r="G20" t="s">
        <v>1</v>
      </c>
      <c r="H20" s="78">
        <v>799</v>
      </c>
      <c r="I20" s="78">
        <v>0.4759613573551178</v>
      </c>
      <c r="J20" s="78">
        <v>0.45567280054092407</v>
      </c>
      <c r="K20" s="78">
        <v>0.44290465116500854</v>
      </c>
      <c r="L20" s="78">
        <v>0.44061148166656494</v>
      </c>
      <c r="M20" s="78">
        <v>0.46198627352714539</v>
      </c>
      <c r="N20" s="78">
        <v>0.52786540985107422</v>
      </c>
      <c r="O20" s="78">
        <v>0.6461910605430603</v>
      </c>
      <c r="P20" s="78">
        <v>0.72068148851394653</v>
      </c>
      <c r="Q20" s="78">
        <v>0.68117588758468628</v>
      </c>
      <c r="R20" s="78">
        <v>0.62431365251541138</v>
      </c>
      <c r="S20" s="78">
        <v>0.58477681875228882</v>
      </c>
      <c r="T20" s="78">
        <v>0.56048023700714111</v>
      </c>
      <c r="U20" s="78">
        <v>0.51386606693267822</v>
      </c>
      <c r="V20" s="78">
        <v>0.4954092800617218</v>
      </c>
      <c r="W20" s="78">
        <v>0.46825531125068665</v>
      </c>
      <c r="X20" s="78">
        <v>0.48149889707565308</v>
      </c>
      <c r="Y20" s="78">
        <v>0.49654319882392883</v>
      </c>
      <c r="Z20" s="78">
        <v>0.60808151960372925</v>
      </c>
      <c r="AA20" s="78">
        <v>0.76479035615921021</v>
      </c>
      <c r="AB20" s="78">
        <v>0.77399247884750366</v>
      </c>
      <c r="AC20" s="78">
        <v>0.76300424337387085</v>
      </c>
      <c r="AD20" s="78">
        <v>0.71188879013061523</v>
      </c>
      <c r="AE20" s="78">
        <v>0.62223911285400391</v>
      </c>
      <c r="AF20" s="78">
        <v>0.53461050987243652</v>
      </c>
      <c r="AG20" s="78">
        <v>-7.821018248796463E-2</v>
      </c>
      <c r="AH20" s="78">
        <v>-6.1071574687957764E-2</v>
      </c>
      <c r="AI20" s="78">
        <v>-6.4617469906806946E-2</v>
      </c>
      <c r="AJ20" s="78">
        <v>-5.5604632943868637E-2</v>
      </c>
      <c r="AK20" s="78">
        <v>-4.9300141632556915E-2</v>
      </c>
      <c r="AL20" s="78">
        <v>-4.3073900043964386E-2</v>
      </c>
      <c r="AM20" s="78">
        <v>-3.6796625703573227E-2</v>
      </c>
      <c r="AN20" s="78">
        <v>-6.326979398727417E-2</v>
      </c>
      <c r="AO20" s="78">
        <v>-1.333551574498415E-2</v>
      </c>
      <c r="AP20" s="78">
        <v>-3.7925757467746735E-2</v>
      </c>
      <c r="AQ20" s="78">
        <v>-5.8455545455217361E-2</v>
      </c>
      <c r="AR20" s="78">
        <v>-6.9272235035896301E-2</v>
      </c>
      <c r="AS20" s="78">
        <v>-7.5015157461166382E-2</v>
      </c>
      <c r="AT20" s="78">
        <v>-2.2966731339693069E-2</v>
      </c>
      <c r="AU20" s="78">
        <v>-6.0305795632302761E-3</v>
      </c>
      <c r="AV20" s="78">
        <v>-1.5742160379886627E-2</v>
      </c>
      <c r="AW20" s="78">
        <v>-5.8956146240234375E-3</v>
      </c>
      <c r="AX20" s="78">
        <v>1.1333201080560684E-2</v>
      </c>
      <c r="AY20" s="78">
        <v>8.7693743407726288E-2</v>
      </c>
      <c r="AZ20" s="78">
        <v>9.6143566071987152E-2</v>
      </c>
      <c r="BA20" s="78">
        <v>1.1579893529415131E-2</v>
      </c>
      <c r="BB20" s="78">
        <v>-5.1145095378160477E-2</v>
      </c>
      <c r="BC20" s="78">
        <v>-6.8851955235004425E-2</v>
      </c>
      <c r="BD20" s="78">
        <v>-7.3523908853530884E-2</v>
      </c>
      <c r="BE20" s="78">
        <v>-3.9656952023506165E-2</v>
      </c>
      <c r="BF20" s="78">
        <v>-2.3051515221595764E-2</v>
      </c>
      <c r="BG20" s="78">
        <v>-2.7183236554265022E-2</v>
      </c>
      <c r="BH20" s="78">
        <v>-1.8238145858049393E-2</v>
      </c>
      <c r="BI20" s="78">
        <v>-1.1407266370952129E-2</v>
      </c>
      <c r="BJ20" s="78">
        <v>-4.8419632948935032E-3</v>
      </c>
      <c r="BK20" s="78">
        <v>2.097223186865449E-3</v>
      </c>
      <c r="BL20" s="78">
        <v>-2.3496422916650772E-2</v>
      </c>
      <c r="BM20" s="78">
        <v>1.2280507944524288E-2</v>
      </c>
      <c r="BN20" s="78">
        <v>-1.2633810751140118E-2</v>
      </c>
      <c r="BO20" s="78">
        <v>-3.6041151732206345E-2</v>
      </c>
      <c r="BP20" s="78">
        <v>-4.5556835830211639E-2</v>
      </c>
      <c r="BQ20" s="78">
        <v>-5.3864017128944397E-2</v>
      </c>
      <c r="BR20" s="78">
        <v>-3.60909104347229E-3</v>
      </c>
      <c r="BS20" s="78">
        <v>1.326129212975502E-2</v>
      </c>
      <c r="BT20" s="78">
        <v>8.7433820590376854E-3</v>
      </c>
      <c r="BU20" s="78">
        <v>1.5033325180411339E-2</v>
      </c>
      <c r="BV20" s="78">
        <v>3.2163694500923157E-2</v>
      </c>
      <c r="BW20" s="78">
        <v>0.11005904525518417</v>
      </c>
      <c r="BX20" s="78">
        <v>0.12220760434865952</v>
      </c>
      <c r="BY20" s="78">
        <v>5.3282752633094788E-2</v>
      </c>
      <c r="BZ20" s="78">
        <v>-9.9483029916882515E-3</v>
      </c>
      <c r="CA20" s="78">
        <v>-2.7830611914396286E-2</v>
      </c>
      <c r="CB20" s="78">
        <v>-3.4247074276208878E-2</v>
      </c>
      <c r="CC20" s="78">
        <v>-1.2955097481608391E-2</v>
      </c>
      <c r="CD20" s="78">
        <v>3.2810631673783064E-3</v>
      </c>
      <c r="CE20" s="78">
        <v>-1.2564010685309768E-3</v>
      </c>
      <c r="CF20" s="78">
        <v>7.6417676173150539E-3</v>
      </c>
      <c r="CG20" s="78">
        <v>1.483722310513258E-2</v>
      </c>
      <c r="CH20" s="78">
        <v>2.1637359634041786E-2</v>
      </c>
      <c r="CI20" s="78">
        <v>2.9034983366727829E-2</v>
      </c>
      <c r="CJ20" s="78">
        <v>4.0504951030015945E-3</v>
      </c>
      <c r="CK20" s="78">
        <v>3.0022088438272476E-2</v>
      </c>
      <c r="CL20" s="78">
        <v>4.8833135515451431E-3</v>
      </c>
      <c r="CM20" s="78">
        <v>-2.0517008379101753E-2</v>
      </c>
      <c r="CN20" s="78">
        <v>-2.9131621122360229E-2</v>
      </c>
      <c r="CO20" s="78">
        <v>-3.9214804768562317E-2</v>
      </c>
      <c r="CP20" s="78">
        <v>9.7979521378874779E-3</v>
      </c>
      <c r="CQ20" s="78">
        <v>2.662278339266777E-2</v>
      </c>
      <c r="CR20" s="78">
        <v>2.5701994076371193E-2</v>
      </c>
      <c r="CS20" s="78">
        <v>2.9528645798563957E-2</v>
      </c>
      <c r="CT20" s="78">
        <v>4.6590831130743027E-2</v>
      </c>
      <c r="CU20" s="78">
        <v>0.12554918229579926</v>
      </c>
      <c r="CV20" s="78">
        <v>0.14025947451591492</v>
      </c>
      <c r="CW20" s="78">
        <v>8.2166023552417755E-2</v>
      </c>
      <c r="CX20" s="78">
        <v>1.8584469333291054E-2</v>
      </c>
      <c r="CY20" s="78">
        <v>5.8064650511369109E-4</v>
      </c>
      <c r="CZ20" s="78">
        <v>-7.0440559647977352E-3</v>
      </c>
      <c r="DA20" s="78">
        <v>1.3746755197644234E-2</v>
      </c>
      <c r="DB20" s="78">
        <v>2.9613642022013664E-2</v>
      </c>
      <c r="DC20" s="78">
        <v>2.4670435115695E-2</v>
      </c>
      <c r="DD20" s="78">
        <v>3.3521682024002075E-2</v>
      </c>
      <c r="DE20" s="78">
        <v>4.1081711649894714E-2</v>
      </c>
      <c r="DF20" s="78">
        <v>4.8116683959960938E-2</v>
      </c>
      <c r="DG20" s="78">
        <v>5.5972743779420853E-2</v>
      </c>
      <c r="DH20" s="78">
        <v>3.1597413122653961E-2</v>
      </c>
      <c r="DI20" s="78">
        <v>4.776366800069809E-2</v>
      </c>
      <c r="DJ20" s="78">
        <v>2.2400438785552979E-2</v>
      </c>
      <c r="DK20" s="78">
        <v>-4.9928664229810238E-3</v>
      </c>
      <c r="DL20" s="78">
        <v>-1.2706407345831394E-2</v>
      </c>
      <c r="DM20" s="78">
        <v>-2.4565590545535088E-2</v>
      </c>
      <c r="DN20" s="78">
        <v>2.3204995319247246E-2</v>
      </c>
      <c r="DO20" s="78">
        <v>3.9984274655580521E-2</v>
      </c>
      <c r="DP20" s="78">
        <v>4.2660605162382126E-2</v>
      </c>
      <c r="DQ20" s="78">
        <v>4.4023964554071426E-2</v>
      </c>
      <c r="DR20" s="78">
        <v>6.1017967760562897E-2</v>
      </c>
      <c r="DS20" s="78">
        <v>0.14103932678699493</v>
      </c>
      <c r="DT20" s="78">
        <v>0.15831135213375092</v>
      </c>
      <c r="DU20" s="78">
        <v>0.11104929447174072</v>
      </c>
      <c r="DV20" s="78">
        <v>4.7117240726947784E-2</v>
      </c>
      <c r="DW20" s="78">
        <v>2.8991904109716415E-2</v>
      </c>
      <c r="DX20" s="78">
        <v>2.0158961415290833E-2</v>
      </c>
      <c r="DY20" s="78">
        <v>5.2299991250038147E-2</v>
      </c>
      <c r="DZ20" s="78">
        <v>6.7633703351020813E-2</v>
      </c>
      <c r="EA20" s="78">
        <v>6.2104668468236923E-2</v>
      </c>
      <c r="EB20" s="78">
        <v>7.088816910982132E-2</v>
      </c>
      <c r="EC20" s="78">
        <v>7.8974589705467224E-2</v>
      </c>
      <c r="ED20" s="78">
        <v>8.6348623037338257E-2</v>
      </c>
      <c r="EE20" s="78">
        <v>9.4866588711738586E-2</v>
      </c>
      <c r="EF20" s="78">
        <v>7.1370787918567657E-2</v>
      </c>
      <c r="EG20" s="78">
        <v>7.3379695415496826E-2</v>
      </c>
      <c r="EH20" s="78">
        <v>4.7692384570837021E-2</v>
      </c>
      <c r="EI20" s="78">
        <v>1.7421528697013855E-2</v>
      </c>
      <c r="EJ20" s="78">
        <v>1.1008992791175842E-2</v>
      </c>
      <c r="EK20" s="78">
        <v>-3.414452075958252E-3</v>
      </c>
      <c r="EL20" s="78">
        <v>4.2562637478113174E-2</v>
      </c>
      <c r="EM20" s="78">
        <v>5.9276144951581955E-2</v>
      </c>
      <c r="EN20" s="78">
        <v>6.7146144807338715E-2</v>
      </c>
      <c r="EO20" s="78">
        <v>6.495290994644165E-2</v>
      </c>
      <c r="EP20" s="78">
        <v>8.1848464906215668E-2</v>
      </c>
      <c r="EQ20" s="78">
        <v>0.16340462863445282</v>
      </c>
      <c r="ER20" s="78">
        <v>0.18437537550926208</v>
      </c>
      <c r="ES20" s="78">
        <v>0.15275216102600098</v>
      </c>
      <c r="ET20" s="78">
        <v>8.8314034044742584E-2</v>
      </c>
      <c r="EU20" s="78">
        <v>7.0013247430324554E-2</v>
      </c>
      <c r="EV20" s="78">
        <v>5.9435795992612839E-2</v>
      </c>
      <c r="EW20" s="78">
        <v>45.780471801757813</v>
      </c>
      <c r="EX20" s="78">
        <v>44.908958435058594</v>
      </c>
      <c r="EY20" s="78">
        <v>44.436172485351563</v>
      </c>
      <c r="EZ20" s="78">
        <v>42.996246337890625</v>
      </c>
      <c r="FA20" s="78">
        <v>42.408283233642578</v>
      </c>
      <c r="FB20" s="78">
        <v>42.101097106933594</v>
      </c>
      <c r="FC20" s="78">
        <v>41.114662170410156</v>
      </c>
      <c r="FD20" s="78">
        <v>41.136550903320313</v>
      </c>
      <c r="FE20" s="78">
        <v>44.725387573242188</v>
      </c>
      <c r="FF20" s="78">
        <v>50.727195739746094</v>
      </c>
      <c r="FG20" s="78">
        <v>56.062305450439453</v>
      </c>
      <c r="FH20" s="78">
        <v>60.559242248535156</v>
      </c>
      <c r="FI20" s="78">
        <v>64.055335998535156</v>
      </c>
      <c r="FJ20" s="78">
        <v>66.88287353515625</v>
      </c>
      <c r="FK20" s="78">
        <v>69.178909301757813</v>
      </c>
      <c r="FL20" s="78">
        <v>69.974960327148438</v>
      </c>
      <c r="FM20" s="78">
        <v>68.183525085449219</v>
      </c>
      <c r="FN20" s="78">
        <v>63.710849761962891</v>
      </c>
      <c r="FO20" s="78">
        <v>58.744091033935547</v>
      </c>
      <c r="FP20" s="78">
        <v>55.063083648681641</v>
      </c>
      <c r="FQ20" s="78">
        <v>52.545223236083984</v>
      </c>
      <c r="FR20" s="78">
        <v>50.459506988525391</v>
      </c>
      <c r="FS20" s="78">
        <v>48.720989227294922</v>
      </c>
      <c r="FT20" s="78">
        <v>47.066734313964844</v>
      </c>
      <c r="FU20" s="78">
        <v>3.0808048322796822E-2</v>
      </c>
      <c r="FV20" s="78">
        <v>2.7480816468596458E-2</v>
      </c>
      <c r="FW20" s="78">
        <v>3.3505484461784363E-2</v>
      </c>
      <c r="FX20" s="78">
        <v>0</v>
      </c>
      <c r="FY20" s="78">
        <v>185.3157958984375</v>
      </c>
      <c r="FZ20" s="78">
        <v>1</v>
      </c>
    </row>
    <row r="21" spans="1:182" x14ac:dyDescent="0.2">
      <c r="A21" t="s">
        <v>186</v>
      </c>
      <c r="B21" t="s">
        <v>244</v>
      </c>
      <c r="C21" t="s">
        <v>2</v>
      </c>
      <c r="D21" t="s">
        <v>202</v>
      </c>
      <c r="E21" t="s">
        <v>239</v>
      </c>
      <c r="F21" t="s">
        <v>183</v>
      </c>
      <c r="G21" t="s">
        <v>1</v>
      </c>
      <c r="H21" s="78">
        <v>1242</v>
      </c>
      <c r="I21" s="78">
        <v>0.87781792879104614</v>
      </c>
      <c r="J21" s="78">
        <v>0.86758315563201904</v>
      </c>
      <c r="K21" s="78">
        <v>0.86617136001586914</v>
      </c>
      <c r="L21" s="78">
        <v>0.87895488739013672</v>
      </c>
      <c r="M21" s="78">
        <v>0.90215259790420532</v>
      </c>
      <c r="N21" s="78">
        <v>1.1287717819213867</v>
      </c>
      <c r="O21" s="78">
        <v>1.442279577255249</v>
      </c>
      <c r="P21" s="78">
        <v>1.4596736431121826</v>
      </c>
      <c r="Q21" s="78">
        <v>1.3660560846328735</v>
      </c>
      <c r="R21" s="78">
        <v>1.1358249187469482</v>
      </c>
      <c r="S21" s="78">
        <v>1.0809438228607178</v>
      </c>
      <c r="T21" s="78">
        <v>1.0119905471801758</v>
      </c>
      <c r="U21" s="78">
        <v>0.9576878547668457</v>
      </c>
      <c r="V21" s="78">
        <v>0.90601915121078491</v>
      </c>
      <c r="W21" s="78">
        <v>0.91345334053039551</v>
      </c>
      <c r="X21" s="78">
        <v>0.94563764333724976</v>
      </c>
      <c r="Y21" s="78">
        <v>1.015300989151001</v>
      </c>
      <c r="Z21" s="78">
        <v>1.1797789335250854</v>
      </c>
      <c r="AA21" s="78">
        <v>1.2323293685913086</v>
      </c>
      <c r="AB21" s="78">
        <v>1.1754773855209351</v>
      </c>
      <c r="AC21" s="78">
        <v>1.1422842741012573</v>
      </c>
      <c r="AD21" s="78">
        <v>1.19562828540802</v>
      </c>
      <c r="AE21" s="78">
        <v>1.0758609771728516</v>
      </c>
      <c r="AF21" s="78">
        <v>0.93838798999786377</v>
      </c>
      <c r="AG21" s="78">
        <v>-0.10107367485761642</v>
      </c>
      <c r="AH21" s="78">
        <v>-6.8889893591403961E-2</v>
      </c>
      <c r="AI21" s="78">
        <v>-5.5084038525819778E-2</v>
      </c>
      <c r="AJ21" s="78">
        <v>-6.5573960542678833E-2</v>
      </c>
      <c r="AK21" s="78">
        <v>-6.9863520562648773E-2</v>
      </c>
      <c r="AL21" s="78">
        <v>2.6109052821993828E-2</v>
      </c>
      <c r="AM21" s="78">
        <v>8.9995622634887695E-2</v>
      </c>
      <c r="AN21" s="78">
        <v>4.9886696040630341E-2</v>
      </c>
      <c r="AO21" s="78">
        <v>8.6404629051685333E-2</v>
      </c>
      <c r="AP21" s="78">
        <v>4.3691202998161316E-2</v>
      </c>
      <c r="AQ21" s="78">
        <v>5.1314450800418854E-2</v>
      </c>
      <c r="AR21" s="78">
        <v>1.5403624856844544E-3</v>
      </c>
      <c r="AS21" s="78">
        <v>-1.972721703350544E-2</v>
      </c>
      <c r="AT21" s="78">
        <v>-4.5936185866594315E-2</v>
      </c>
      <c r="AU21" s="78">
        <v>-2.2470191121101379E-2</v>
      </c>
      <c r="AV21" s="78">
        <v>-2.4702679365873337E-2</v>
      </c>
      <c r="AW21" s="78">
        <v>-7.7660037204623222E-3</v>
      </c>
      <c r="AX21" s="78">
        <v>5.9900082647800446E-2</v>
      </c>
      <c r="AY21" s="78">
        <v>1.8148962408304214E-2</v>
      </c>
      <c r="AZ21" s="78">
        <v>-6.471531093120575E-2</v>
      </c>
      <c r="BA21" s="78">
        <v>-5.0853759050369263E-2</v>
      </c>
      <c r="BB21" s="78">
        <v>-9.7808025777339935E-2</v>
      </c>
      <c r="BC21" s="78">
        <v>-0.11429493129253387</v>
      </c>
      <c r="BD21" s="78">
        <v>-0.12717160582542419</v>
      </c>
      <c r="BE21" s="78">
        <v>-3.0881883576512337E-2</v>
      </c>
      <c r="BF21" s="78">
        <v>-6.9381209323182702E-4</v>
      </c>
      <c r="BG21" s="78">
        <v>1.4966033399105072E-2</v>
      </c>
      <c r="BH21" s="78">
        <v>5.463769193738699E-3</v>
      </c>
      <c r="BI21" s="78">
        <v>1.3792939716950059E-3</v>
      </c>
      <c r="BJ21" s="78">
        <v>0.1002788171172142</v>
      </c>
      <c r="BK21" s="78">
        <v>0.17857679724693298</v>
      </c>
      <c r="BL21" s="78">
        <v>0.14184178411960602</v>
      </c>
      <c r="BM21" s="78">
        <v>0.16774949431419373</v>
      </c>
      <c r="BN21" s="78">
        <v>0.11401229351758957</v>
      </c>
      <c r="BO21" s="78">
        <v>0.12205040454864502</v>
      </c>
      <c r="BP21" s="78">
        <v>7.3611974716186523E-2</v>
      </c>
      <c r="BQ21" s="78">
        <v>5.1563739776611328E-2</v>
      </c>
      <c r="BR21" s="78">
        <v>2.57278922945261E-2</v>
      </c>
      <c r="BS21" s="78">
        <v>5.0898715853691101E-2</v>
      </c>
      <c r="BT21" s="78">
        <v>4.877772182226181E-2</v>
      </c>
      <c r="BU21" s="78">
        <v>6.3683994114398956E-2</v>
      </c>
      <c r="BV21" s="78">
        <v>0.12228112667798996</v>
      </c>
      <c r="BW21" s="78">
        <v>7.5361721217632294E-2</v>
      </c>
      <c r="BX21" s="78">
        <v>-8.5204895585775375E-3</v>
      </c>
      <c r="BY21" s="78">
        <v>1.1474981904029846E-2</v>
      </c>
      <c r="BZ21" s="78">
        <v>-2.4739490821957588E-2</v>
      </c>
      <c r="CA21" s="78">
        <v>-3.7407118827104568E-2</v>
      </c>
      <c r="CB21" s="78">
        <v>-5.5247616022825241E-2</v>
      </c>
      <c r="CC21" s="78">
        <v>1.7732737585902214E-2</v>
      </c>
      <c r="CD21" s="78">
        <v>4.6538587659597397E-2</v>
      </c>
      <c r="CE21" s="78">
        <v>6.3482500612735748E-2</v>
      </c>
      <c r="CF21" s="78">
        <v>5.4664283990859985E-2</v>
      </c>
      <c r="CG21" s="78">
        <v>5.0721850246191025E-2</v>
      </c>
      <c r="CH21" s="78">
        <v>0.15164856612682343</v>
      </c>
      <c r="CI21" s="78">
        <v>0.23992784321308136</v>
      </c>
      <c r="CJ21" s="78">
        <v>0.2055296003818512</v>
      </c>
      <c r="CK21" s="78">
        <v>0.22408869862556458</v>
      </c>
      <c r="CL21" s="78">
        <v>0.16271646320819855</v>
      </c>
      <c r="CM21" s="78">
        <v>0.17104190587997437</v>
      </c>
      <c r="CN21" s="78">
        <v>0.12352854758501053</v>
      </c>
      <c r="CO21" s="78">
        <v>0.10093963891267776</v>
      </c>
      <c r="CP21" s="78">
        <v>7.5362212955951691E-2</v>
      </c>
      <c r="CQ21" s="78">
        <v>0.10171379894018173</v>
      </c>
      <c r="CR21" s="78">
        <v>9.967002272605896E-2</v>
      </c>
      <c r="CS21" s="78">
        <v>0.11317005008459091</v>
      </c>
      <c r="CT21" s="78">
        <v>0.16548605263233185</v>
      </c>
      <c r="CU21" s="78">
        <v>0.11498710513114929</v>
      </c>
      <c r="CV21" s="78">
        <v>3.0399873852729797E-2</v>
      </c>
      <c r="CW21" s="78">
        <v>5.4643679410219193E-2</v>
      </c>
      <c r="CX21" s="78">
        <v>2.5867557153105736E-2</v>
      </c>
      <c r="CY21" s="78">
        <v>1.5845146030187607E-2</v>
      </c>
      <c r="CZ21" s="78">
        <v>-5.4332809522747993E-3</v>
      </c>
      <c r="DA21" s="78">
        <v>6.6347360610961914E-2</v>
      </c>
      <c r="DB21" s="78">
        <v>9.3770988285541534E-2</v>
      </c>
      <c r="DC21" s="78">
        <v>0.11199896782636642</v>
      </c>
      <c r="DD21" s="78">
        <v>0.10386479645967484</v>
      </c>
      <c r="DE21" s="78">
        <v>0.10006440430879593</v>
      </c>
      <c r="DF21" s="78">
        <v>0.20301832258701324</v>
      </c>
      <c r="DG21" s="78">
        <v>0.30127888917922974</v>
      </c>
      <c r="DH21" s="78">
        <v>0.26921740174293518</v>
      </c>
      <c r="DI21" s="78">
        <v>0.28042790293693542</v>
      </c>
      <c r="DJ21" s="78">
        <v>0.21142064034938812</v>
      </c>
      <c r="DK21" s="78">
        <v>0.22003340721130371</v>
      </c>
      <c r="DL21" s="78">
        <v>0.17344512045383453</v>
      </c>
      <c r="DM21" s="78">
        <v>0.1503155380487442</v>
      </c>
      <c r="DN21" s="78">
        <v>0.12499653548002243</v>
      </c>
      <c r="DO21" s="78">
        <v>0.15252888202667236</v>
      </c>
      <c r="DP21" s="78">
        <v>0.15056233108043671</v>
      </c>
      <c r="DQ21" s="78">
        <v>0.16265609860420227</v>
      </c>
      <c r="DR21" s="78">
        <v>0.20869097113609314</v>
      </c>
      <c r="DS21" s="78">
        <v>0.15461248159408569</v>
      </c>
      <c r="DT21" s="78">
        <v>6.9320239126682281E-2</v>
      </c>
      <c r="DU21" s="78">
        <v>9.7812376916408539E-2</v>
      </c>
      <c r="DV21" s="78">
        <v>7.6474606990814209E-2</v>
      </c>
      <c r="DW21" s="78">
        <v>6.9097414612770081E-2</v>
      </c>
      <c r="DX21" s="78">
        <v>4.4381055980920792E-2</v>
      </c>
      <c r="DY21" s="78">
        <v>0.13653914630413055</v>
      </c>
      <c r="DZ21" s="78">
        <v>0.16196706891059875</v>
      </c>
      <c r="EA21" s="78">
        <v>0.18204903602600098</v>
      </c>
      <c r="EB21" s="78">
        <v>0.1749025285243988</v>
      </c>
      <c r="EC21" s="78">
        <v>0.17130722105503082</v>
      </c>
      <c r="ED21" s="78">
        <v>0.27718809247016907</v>
      </c>
      <c r="EE21" s="78">
        <v>0.38986006379127502</v>
      </c>
      <c r="EF21" s="78">
        <v>0.36117249727249146</v>
      </c>
      <c r="EG21" s="78">
        <v>0.36177277565002441</v>
      </c>
      <c r="EH21" s="78">
        <v>0.28174170851707458</v>
      </c>
      <c r="EI21" s="78">
        <v>0.29076936841011047</v>
      </c>
      <c r="EJ21" s="78">
        <v>0.24551673233509064</v>
      </c>
      <c r="EK21" s="78">
        <v>0.22160649299621582</v>
      </c>
      <c r="EL21" s="78">
        <v>0.1966606080532074</v>
      </c>
      <c r="EM21" s="78">
        <v>0.22589778900146484</v>
      </c>
      <c r="EN21" s="78">
        <v>0.22404272854328156</v>
      </c>
      <c r="EO21" s="78">
        <v>0.23410610854625702</v>
      </c>
      <c r="EP21" s="78">
        <v>0.27107203006744385</v>
      </c>
      <c r="EQ21" s="78">
        <v>0.21182525157928467</v>
      </c>
      <c r="ER21" s="78">
        <v>0.12551505863666534</v>
      </c>
      <c r="ES21" s="78">
        <v>0.16014112532138824</v>
      </c>
      <c r="ET21" s="78">
        <v>0.14954313635826111</v>
      </c>
      <c r="EU21" s="78">
        <v>0.14598523080348969</v>
      </c>
      <c r="EV21" s="78">
        <v>0.11630504578351974</v>
      </c>
      <c r="EW21" s="78">
        <v>47.194705963134766</v>
      </c>
      <c r="EX21" s="78">
        <v>46.237258911132813</v>
      </c>
      <c r="EY21" s="78">
        <v>45.232376098632813</v>
      </c>
      <c r="EZ21" s="78">
        <v>44.157829284667969</v>
      </c>
      <c r="FA21" s="78">
        <v>43.622203826904297</v>
      </c>
      <c r="FB21" s="78">
        <v>43.030643463134766</v>
      </c>
      <c r="FC21" s="78">
        <v>42.714946746826172</v>
      </c>
      <c r="FD21" s="78">
        <v>42.843799591064453</v>
      </c>
      <c r="FE21" s="78">
        <v>47.559806823730469</v>
      </c>
      <c r="FF21" s="78">
        <v>53.211208343505859</v>
      </c>
      <c r="FG21" s="78">
        <v>58.074058532714844</v>
      </c>
      <c r="FH21" s="78">
        <v>62.493282318115234</v>
      </c>
      <c r="FI21" s="78">
        <v>65.799880981445313</v>
      </c>
      <c r="FJ21" s="78">
        <v>67.644210815429688</v>
      </c>
      <c r="FK21" s="78">
        <v>68.423942565917969</v>
      </c>
      <c r="FL21" s="78">
        <v>68.079208374023438</v>
      </c>
      <c r="FM21" s="78">
        <v>67.018692016601563</v>
      </c>
      <c r="FN21" s="78">
        <v>63.967258453369141</v>
      </c>
      <c r="FO21" s="78">
        <v>59.482147216796875</v>
      </c>
      <c r="FP21" s="78">
        <v>56.315673828125</v>
      </c>
      <c r="FQ21" s="78">
        <v>53.579269409179688</v>
      </c>
      <c r="FR21" s="78">
        <v>51.728836059570313</v>
      </c>
      <c r="FS21" s="78">
        <v>50.336837768554688</v>
      </c>
      <c r="FT21" s="78">
        <v>48.947254180908203</v>
      </c>
      <c r="FU21" s="78">
        <v>7.7118493616580963E-2</v>
      </c>
      <c r="FV21" s="78">
        <v>7.1214549243450165E-2</v>
      </c>
      <c r="FW21" s="78">
        <v>8.2199737429618835E-2</v>
      </c>
      <c r="FX21" s="78">
        <v>0</v>
      </c>
      <c r="FY21" s="78">
        <v>141.73684692382813</v>
      </c>
      <c r="FZ21" s="78">
        <v>1</v>
      </c>
    </row>
    <row r="22" spans="1:182" x14ac:dyDescent="0.2">
      <c r="A22" t="s">
        <v>186</v>
      </c>
      <c r="B22" t="s">
        <v>244</v>
      </c>
      <c r="C22" t="s">
        <v>2</v>
      </c>
      <c r="D22" t="s">
        <v>202</v>
      </c>
      <c r="E22" t="s">
        <v>239</v>
      </c>
      <c r="F22" t="s">
        <v>184</v>
      </c>
      <c r="G22" t="s">
        <v>1</v>
      </c>
      <c r="H22" s="78">
        <v>606</v>
      </c>
      <c r="I22" s="78">
        <v>0.54455935955047607</v>
      </c>
      <c r="J22" s="78">
        <v>0.54324966669082642</v>
      </c>
      <c r="K22" s="78">
        <v>0.55078798532485962</v>
      </c>
      <c r="L22" s="78">
        <v>0.58364546298980713</v>
      </c>
      <c r="M22" s="78">
        <v>0.61626714468002319</v>
      </c>
      <c r="N22" s="78">
        <v>0.69175606966018677</v>
      </c>
      <c r="O22" s="78">
        <v>0.68020272254943848</v>
      </c>
      <c r="P22" s="78">
        <v>0.75823044776916504</v>
      </c>
      <c r="Q22" s="78">
        <v>0.73813658952713013</v>
      </c>
      <c r="R22" s="78">
        <v>0.73397558927536011</v>
      </c>
      <c r="S22" s="78">
        <v>0.66564792394638062</v>
      </c>
      <c r="T22" s="78">
        <v>0.58587294816970825</v>
      </c>
      <c r="U22" s="78">
        <v>0.58081543445587158</v>
      </c>
      <c r="V22" s="78">
        <v>0.56794512271881104</v>
      </c>
      <c r="W22" s="78">
        <v>0.52579605579376221</v>
      </c>
      <c r="X22" s="78">
        <v>0.54924488067626953</v>
      </c>
      <c r="Y22" s="78">
        <v>0.59443968534469604</v>
      </c>
      <c r="Z22" s="78">
        <v>0.69247788190841675</v>
      </c>
      <c r="AA22" s="78">
        <v>0.76977831125259399</v>
      </c>
      <c r="AB22" s="78">
        <v>0.74209165573120117</v>
      </c>
      <c r="AC22" s="78">
        <v>0.71232503652572632</v>
      </c>
      <c r="AD22" s="78">
        <v>0.68588715791702271</v>
      </c>
      <c r="AE22" s="78">
        <v>0.61960816383361816</v>
      </c>
      <c r="AF22" s="78">
        <v>0.55094099044799805</v>
      </c>
      <c r="AG22" s="78">
        <v>-0.12119337171316147</v>
      </c>
      <c r="AH22" s="78">
        <v>-8.9669555425643921E-2</v>
      </c>
      <c r="AI22" s="78">
        <v>-6.4242564141750336E-2</v>
      </c>
      <c r="AJ22" s="78">
        <v>-4.8005465418100357E-2</v>
      </c>
      <c r="AK22" s="78">
        <v>-7.0020861923694611E-2</v>
      </c>
      <c r="AL22" s="78">
        <v>-6.81043341755867E-2</v>
      </c>
      <c r="AM22" s="78">
        <v>-8.7582334876060486E-2</v>
      </c>
      <c r="AN22" s="78">
        <v>-7.4165277183055878E-2</v>
      </c>
      <c r="AO22" s="78">
        <v>-5.467567965388298E-2</v>
      </c>
      <c r="AP22" s="78">
        <v>-1.4989472925662994E-2</v>
      </c>
      <c r="AQ22" s="78">
        <v>-3.8795452564954758E-2</v>
      </c>
      <c r="AR22" s="78">
        <v>-9.8052263259887695E-2</v>
      </c>
      <c r="AS22" s="78">
        <v>-4.1812445968389511E-2</v>
      </c>
      <c r="AT22" s="78">
        <v>-1.9420897588133812E-2</v>
      </c>
      <c r="AU22" s="78">
        <v>-2.558496966958046E-2</v>
      </c>
      <c r="AV22" s="78">
        <v>-1.2280377559363842E-3</v>
      </c>
      <c r="AW22" s="78">
        <v>3.7388382479548454E-3</v>
      </c>
      <c r="AX22" s="78">
        <v>3.6162298172712326E-2</v>
      </c>
      <c r="AY22" s="78">
        <v>5.2224136888980865E-2</v>
      </c>
      <c r="AZ22" s="78">
        <v>4.0861055254936218E-2</v>
      </c>
      <c r="BA22" s="78">
        <v>1.8039904534816742E-2</v>
      </c>
      <c r="BB22" s="78">
        <v>-1.7384478822350502E-2</v>
      </c>
      <c r="BC22" s="78">
        <v>-9.0980388224124908E-2</v>
      </c>
      <c r="BD22" s="78">
        <v>-0.1370408833026886</v>
      </c>
      <c r="BE22" s="78">
        <v>-7.2445735335350037E-2</v>
      </c>
      <c r="BF22" s="78">
        <v>-3.789113461971283E-2</v>
      </c>
      <c r="BG22" s="78">
        <v>-1.3826030306518078E-2</v>
      </c>
      <c r="BH22" s="78">
        <v>-1.0560525697655976E-4</v>
      </c>
      <c r="BI22" s="78">
        <v>-2.3579955101013184E-2</v>
      </c>
      <c r="BJ22" s="78">
        <v>-1.7110923305153847E-2</v>
      </c>
      <c r="BK22" s="78">
        <v>-4.342171922326088E-2</v>
      </c>
      <c r="BL22" s="78">
        <v>-2.8991995379328728E-2</v>
      </c>
      <c r="BM22" s="78">
        <v>-1.7873853445053101E-2</v>
      </c>
      <c r="BN22" s="78">
        <v>2.3273559287190437E-2</v>
      </c>
      <c r="BO22" s="78">
        <v>-2.5993599556386471E-3</v>
      </c>
      <c r="BP22" s="78">
        <v>-6.152411550283432E-2</v>
      </c>
      <c r="BQ22" s="78">
        <v>-6.3669946976006031E-3</v>
      </c>
      <c r="BR22" s="78">
        <v>1.1378895491361618E-2</v>
      </c>
      <c r="BS22" s="78">
        <v>5.6464197114109993E-3</v>
      </c>
      <c r="BT22" s="78">
        <v>2.9468094930052757E-2</v>
      </c>
      <c r="BU22" s="78">
        <v>3.4180261194705963E-2</v>
      </c>
      <c r="BV22" s="78">
        <v>6.9003492593765259E-2</v>
      </c>
      <c r="BW22" s="78">
        <v>8.5683353245258331E-2</v>
      </c>
      <c r="BX22" s="78">
        <v>7.5103797018527985E-2</v>
      </c>
      <c r="BY22" s="78">
        <v>5.1158066838979721E-2</v>
      </c>
      <c r="BZ22" s="78">
        <v>1.6143916174769402E-2</v>
      </c>
      <c r="CA22" s="78">
        <v>-4.8726581037044525E-2</v>
      </c>
      <c r="CB22" s="78">
        <v>-9.1171853244304657E-2</v>
      </c>
      <c r="CC22" s="78">
        <v>-3.8683265447616577E-2</v>
      </c>
      <c r="CD22" s="78">
        <v>-2.0295572467148304E-3</v>
      </c>
      <c r="CE22" s="78">
        <v>2.1092306822538376E-2</v>
      </c>
      <c r="CF22" s="78">
        <v>3.3069692552089691E-2</v>
      </c>
      <c r="CG22" s="78">
        <v>8.5848746821284294E-3</v>
      </c>
      <c r="CH22" s="78">
        <v>1.8206961452960968E-2</v>
      </c>
      <c r="CI22" s="78">
        <v>-1.2836210429668427E-2</v>
      </c>
      <c r="CJ22" s="78">
        <v>2.2948826663196087E-3</v>
      </c>
      <c r="CK22" s="78">
        <v>7.614978589117527E-3</v>
      </c>
      <c r="CL22" s="78">
        <v>4.9774419516324997E-2</v>
      </c>
      <c r="CM22" s="78">
        <v>2.2469943389296532E-2</v>
      </c>
      <c r="CN22" s="78">
        <v>-3.6224834620952606E-2</v>
      </c>
      <c r="CO22" s="78">
        <v>1.8182417377829552E-2</v>
      </c>
      <c r="CP22" s="78">
        <v>3.2710738480091095E-2</v>
      </c>
      <c r="CQ22" s="78">
        <v>2.7277184650301933E-2</v>
      </c>
      <c r="CR22" s="78">
        <v>5.0728142261505127E-2</v>
      </c>
      <c r="CS22" s="78">
        <v>5.526389554142952E-2</v>
      </c>
      <c r="CT22" s="78">
        <v>9.1749206185340881E-2</v>
      </c>
      <c r="CU22" s="78">
        <v>0.10885710269212723</v>
      </c>
      <c r="CV22" s="78">
        <v>9.8820216953754425E-2</v>
      </c>
      <c r="CW22" s="78">
        <v>7.4095606803894043E-2</v>
      </c>
      <c r="CX22" s="78">
        <v>3.9365582168102264E-2</v>
      </c>
      <c r="CY22" s="78">
        <v>-1.9461724907159805E-2</v>
      </c>
      <c r="CZ22" s="78">
        <v>-5.9403106570243835E-2</v>
      </c>
      <c r="DA22" s="78">
        <v>-4.9207983538508415E-3</v>
      </c>
      <c r="DB22" s="78">
        <v>3.3832017332315445E-2</v>
      </c>
      <c r="DC22" s="78">
        <v>5.6010644882917404E-2</v>
      </c>
      <c r="DD22" s="78">
        <v>6.6244989633560181E-2</v>
      </c>
      <c r="DE22" s="78">
        <v>4.0749702602624893E-2</v>
      </c>
      <c r="DF22" s="78">
        <v>5.3524844348430634E-2</v>
      </c>
      <c r="DG22" s="78">
        <v>1.7749298363924026E-2</v>
      </c>
      <c r="DH22" s="78">
        <v>3.358175978064537E-2</v>
      </c>
      <c r="DI22" s="78">
        <v>3.3103808760643005E-2</v>
      </c>
      <c r="DJ22" s="78">
        <v>7.6275281608104706E-2</v>
      </c>
      <c r="DK22" s="78">
        <v>4.7539245337247849E-2</v>
      </c>
      <c r="DL22" s="78">
        <v>-1.0925551876425743E-2</v>
      </c>
      <c r="DM22" s="78">
        <v>4.2731828987598419E-2</v>
      </c>
      <c r="DN22" s="78">
        <v>5.4042581468820572E-2</v>
      </c>
      <c r="DO22" s="78">
        <v>4.8907950520515442E-2</v>
      </c>
      <c r="DP22" s="78">
        <v>7.1988187730312347E-2</v>
      </c>
      <c r="DQ22" s="78">
        <v>7.6347529888153076E-2</v>
      </c>
      <c r="DR22" s="78">
        <v>0.1144949197769165</v>
      </c>
      <c r="DS22" s="78">
        <v>0.13203085958957672</v>
      </c>
      <c r="DT22" s="78">
        <v>0.12253663688898087</v>
      </c>
      <c r="DU22" s="78">
        <v>9.7033143043518066E-2</v>
      </c>
      <c r="DV22" s="78">
        <v>6.2587246298789978E-2</v>
      </c>
      <c r="DW22" s="78">
        <v>9.8031312227249146E-3</v>
      </c>
      <c r="DX22" s="78">
        <v>-2.7634359896183014E-2</v>
      </c>
      <c r="DY22" s="78">
        <v>4.3826840817928314E-2</v>
      </c>
      <c r="DZ22" s="78">
        <v>8.5610441863536835E-2</v>
      </c>
      <c r="EA22" s="78">
        <v>0.10642717778682709</v>
      </c>
      <c r="EB22" s="78">
        <v>0.11414485424757004</v>
      </c>
      <c r="EC22" s="78">
        <v>8.7190613150596619E-2</v>
      </c>
      <c r="ED22" s="78">
        <v>0.10451825708150864</v>
      </c>
      <c r="EE22" s="78">
        <v>6.1909917742013931E-2</v>
      </c>
      <c r="EF22" s="78">
        <v>7.875504344701767E-2</v>
      </c>
      <c r="EG22" s="78">
        <v>6.9905638694763184E-2</v>
      </c>
      <c r="EH22" s="78">
        <v>0.11453831195831299</v>
      </c>
      <c r="EI22" s="78">
        <v>8.3735339343547821E-2</v>
      </c>
      <c r="EJ22" s="78">
        <v>2.5602594017982483E-2</v>
      </c>
      <c r="EK22" s="78">
        <v>7.8177280724048615E-2</v>
      </c>
      <c r="EL22" s="78">
        <v>8.4842376410961151E-2</v>
      </c>
      <c r="EM22" s="78">
        <v>8.0139338970184326E-2</v>
      </c>
      <c r="EN22" s="78">
        <v>0.10268431901931763</v>
      </c>
      <c r="EO22" s="78">
        <v>0.10678895562887192</v>
      </c>
      <c r="EP22" s="78">
        <v>0.14733611047267914</v>
      </c>
      <c r="EQ22" s="78">
        <v>0.16549007594585419</v>
      </c>
      <c r="ER22" s="78">
        <v>0.15677937865257263</v>
      </c>
      <c r="ES22" s="78">
        <v>0.13015130162239075</v>
      </c>
      <c r="ET22" s="78">
        <v>9.6115641295909882E-2</v>
      </c>
      <c r="EU22" s="78">
        <v>5.2056934684514999E-2</v>
      </c>
      <c r="EV22" s="78">
        <v>1.8234666436910629E-2</v>
      </c>
      <c r="EW22" s="78">
        <v>42.4830322265625</v>
      </c>
      <c r="EX22" s="78">
        <v>41.308521270751953</v>
      </c>
      <c r="EY22" s="78">
        <v>40.446380615234375</v>
      </c>
      <c r="EZ22" s="78">
        <v>40.234798431396484</v>
      </c>
      <c r="FA22" s="78">
        <v>40.285579681396484</v>
      </c>
      <c r="FB22" s="78">
        <v>39.563796997070313</v>
      </c>
      <c r="FC22" s="78">
        <v>39.046119689941406</v>
      </c>
      <c r="FD22" s="78">
        <v>39.653652191162109</v>
      </c>
      <c r="FE22" s="78">
        <v>45.822959899902344</v>
      </c>
      <c r="FF22" s="78">
        <v>53.115901947021484</v>
      </c>
      <c r="FG22" s="78">
        <v>58.129837036132813</v>
      </c>
      <c r="FH22" s="78">
        <v>61.327182769775391</v>
      </c>
      <c r="FI22" s="78">
        <v>63.568019866943359</v>
      </c>
      <c r="FJ22" s="78">
        <v>65.179069519042969</v>
      </c>
      <c r="FK22" s="78">
        <v>66.273605346679688</v>
      </c>
      <c r="FL22" s="78">
        <v>66.487335205078125</v>
      </c>
      <c r="FM22" s="78">
        <v>64.935684204101563</v>
      </c>
      <c r="FN22" s="78">
        <v>61.406929016113281</v>
      </c>
      <c r="FO22" s="78">
        <v>55.507656097412109</v>
      </c>
      <c r="FP22" s="78">
        <v>51.335784912109375</v>
      </c>
      <c r="FQ22" s="78">
        <v>49.147834777832031</v>
      </c>
      <c r="FR22" s="78">
        <v>47.413669586181641</v>
      </c>
      <c r="FS22" s="78">
        <v>45.881282806396484</v>
      </c>
      <c r="FT22" s="78">
        <v>44.829452514648438</v>
      </c>
      <c r="FU22" s="78">
        <v>3.9639927446842194E-2</v>
      </c>
      <c r="FV22" s="78">
        <v>3.7846121937036514E-2</v>
      </c>
      <c r="FW22" s="78">
        <v>4.2935468256473541E-2</v>
      </c>
      <c r="FX22" s="78">
        <v>0</v>
      </c>
      <c r="FY22" s="78">
        <v>107.05263519287109</v>
      </c>
      <c r="FZ22" s="78">
        <v>1</v>
      </c>
    </row>
    <row r="23" spans="1:182" x14ac:dyDescent="0.2">
      <c r="A23" t="s">
        <v>186</v>
      </c>
      <c r="B23" t="s">
        <v>244</v>
      </c>
      <c r="C23" t="s">
        <v>2</v>
      </c>
      <c r="D23" t="s">
        <v>202</v>
      </c>
      <c r="E23" t="s">
        <v>239</v>
      </c>
      <c r="F23" t="s">
        <v>185</v>
      </c>
      <c r="G23" t="s">
        <v>1</v>
      </c>
      <c r="H23" s="78">
        <v>276</v>
      </c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>
        <v>0</v>
      </c>
      <c r="FY23" s="78">
        <v>32.473682403564453</v>
      </c>
      <c r="FZ23" s="78">
        <v>0</v>
      </c>
    </row>
    <row r="24" spans="1:182" x14ac:dyDescent="0.2">
      <c r="A24" t="s">
        <v>186</v>
      </c>
      <c r="B24" t="s">
        <v>244</v>
      </c>
      <c r="C24" t="s">
        <v>2</v>
      </c>
      <c r="D24" t="s">
        <v>202</v>
      </c>
      <c r="E24" t="s">
        <v>204</v>
      </c>
      <c r="F24" t="s">
        <v>1</v>
      </c>
      <c r="G24" t="s">
        <v>198</v>
      </c>
      <c r="H24" s="78">
        <v>11276</v>
      </c>
      <c r="I24" s="78">
        <v>6.7442436218261719</v>
      </c>
      <c r="J24" s="78">
        <v>6.1769380569458008</v>
      </c>
      <c r="K24" s="78">
        <v>5.8686480522155762</v>
      </c>
      <c r="L24" s="78">
        <v>5.9369916915893555</v>
      </c>
      <c r="M24" s="78">
        <v>6.0691471099853516</v>
      </c>
      <c r="N24" s="78">
        <v>6.7191157341003418</v>
      </c>
      <c r="O24" s="78">
        <v>7.7674121856689453</v>
      </c>
      <c r="P24" s="78">
        <v>8.7262229919433594</v>
      </c>
      <c r="Q24" s="78">
        <v>9.0156679153442383</v>
      </c>
      <c r="R24" s="78">
        <v>8.7522544860839844</v>
      </c>
      <c r="S24" s="78">
        <v>8.5644302368164063</v>
      </c>
      <c r="T24" s="78">
        <v>8.4418926239013672</v>
      </c>
      <c r="U24" s="78">
        <v>8.3250417709350586</v>
      </c>
      <c r="V24" s="78">
        <v>8.067291259765625</v>
      </c>
      <c r="W24" s="78">
        <v>7.7545804977416992</v>
      </c>
      <c r="X24" s="78">
        <v>7.7031393051147461</v>
      </c>
      <c r="Y24" s="78">
        <v>7.8781909942626953</v>
      </c>
      <c r="Z24" s="78">
        <v>8.576380729675293</v>
      </c>
      <c r="AA24" s="78">
        <v>9.5145063400268555</v>
      </c>
      <c r="AB24" s="78">
        <v>10.050116539001465</v>
      </c>
      <c r="AC24" s="78">
        <v>9.9341506958007813</v>
      </c>
      <c r="AD24" s="78">
        <v>9.5099420547485352</v>
      </c>
      <c r="AE24" s="78">
        <v>8.4860906600952148</v>
      </c>
      <c r="AF24" s="78">
        <v>7.5256047248840332</v>
      </c>
      <c r="AG24" s="78">
        <v>-1.3139257431030273</v>
      </c>
      <c r="AH24" s="78">
        <v>-1.3494292497634888</v>
      </c>
      <c r="AI24" s="78">
        <v>-1.4079353809356689</v>
      </c>
      <c r="AJ24" s="78">
        <v>-1.2369577884674072</v>
      </c>
      <c r="AK24" s="78">
        <v>-1.2277785539627075</v>
      </c>
      <c r="AL24" s="78">
        <v>-1.1604111194610596</v>
      </c>
      <c r="AM24" s="78">
        <v>-1.0140066146850586</v>
      </c>
      <c r="AN24" s="78">
        <v>-1.0232415199279785</v>
      </c>
      <c r="AO24" s="78">
        <v>-0.82532954216003418</v>
      </c>
      <c r="AP24" s="78">
        <v>-0.60460352897644043</v>
      </c>
      <c r="AQ24" s="78">
        <v>-0.45732969045639038</v>
      </c>
      <c r="AR24" s="78">
        <v>-0.52038979530334473</v>
      </c>
      <c r="AS24" s="78">
        <v>-0.38630250096321106</v>
      </c>
      <c r="AT24" s="78">
        <v>-0.22650326788425446</v>
      </c>
      <c r="AU24" s="78">
        <v>-0.18697330355644226</v>
      </c>
      <c r="AV24" s="78">
        <v>-3.6732491105794907E-2</v>
      </c>
      <c r="AW24" s="78">
        <v>0.19267678260803223</v>
      </c>
      <c r="AX24" s="78">
        <v>0.21926261484622955</v>
      </c>
      <c r="AY24" s="78">
        <v>0.22857300937175751</v>
      </c>
      <c r="AZ24" s="78">
        <v>-1.6181614249944687E-2</v>
      </c>
      <c r="BA24" s="78">
        <v>-0.33344930410385132</v>
      </c>
      <c r="BB24" s="78">
        <v>-1.0061379671096802</v>
      </c>
      <c r="BC24" s="78">
        <v>-1.3824468851089478</v>
      </c>
      <c r="BD24" s="78">
        <v>-1.325282096862793</v>
      </c>
      <c r="BE24" s="78">
        <v>-1.0649445056915283</v>
      </c>
      <c r="BF24" s="78">
        <v>-1.1053767204284668</v>
      </c>
      <c r="BG24" s="78">
        <v>-1.1666110754013062</v>
      </c>
      <c r="BH24" s="78">
        <v>-1.0012792348861694</v>
      </c>
      <c r="BI24" s="78">
        <v>-0.9905085563659668</v>
      </c>
      <c r="BJ24" s="78">
        <v>-0.91244715452194214</v>
      </c>
      <c r="BK24" s="78">
        <v>-0.77266192436218262</v>
      </c>
      <c r="BL24" s="78">
        <v>-0.78966933488845825</v>
      </c>
      <c r="BM24" s="78">
        <v>-0.62426525354385376</v>
      </c>
      <c r="BN24" s="78">
        <v>-0.45411354303359985</v>
      </c>
      <c r="BO24" s="78">
        <v>-0.31105583906173706</v>
      </c>
      <c r="BP24" s="78">
        <v>-0.3774452805519104</v>
      </c>
      <c r="BQ24" s="78">
        <v>-0.23886573314666748</v>
      </c>
      <c r="BR24" s="78">
        <v>-7.2878800332546234E-2</v>
      </c>
      <c r="BS24" s="78">
        <v>-4.0311742573976517E-2</v>
      </c>
      <c r="BT24" s="78">
        <v>0.10500279814004898</v>
      </c>
      <c r="BU24" s="78">
        <v>0.32673630118370056</v>
      </c>
      <c r="BV24" s="78">
        <v>0.35621234774589539</v>
      </c>
      <c r="BW24" s="78">
        <v>0.34670671820640564</v>
      </c>
      <c r="BX24" s="78">
        <v>0.13197484612464905</v>
      </c>
      <c r="BY24" s="78">
        <v>-0.158284991979599</v>
      </c>
      <c r="BZ24" s="78">
        <v>-0.78380346298217773</v>
      </c>
      <c r="CA24" s="78">
        <v>-1.1373816728591919</v>
      </c>
      <c r="CB24" s="78">
        <v>-1.0757224559783936</v>
      </c>
      <c r="CC24" s="78">
        <v>-0.89250081777572632</v>
      </c>
      <c r="CD24" s="78">
        <v>-0.93634659051895142</v>
      </c>
      <c r="CE24" s="78">
        <v>-0.99947071075439453</v>
      </c>
      <c r="CF24" s="78">
        <v>-0.83804893493652344</v>
      </c>
      <c r="CG24" s="78">
        <v>-0.82617610692977905</v>
      </c>
      <c r="CH24" s="78">
        <v>-0.7407081127166748</v>
      </c>
      <c r="CI24" s="78">
        <v>-0.60550731420516968</v>
      </c>
      <c r="CJ24" s="78">
        <v>-0.62789791822433472</v>
      </c>
      <c r="CK24" s="78">
        <v>-0.48500880599021912</v>
      </c>
      <c r="CL24" s="78">
        <v>-0.34988462924957275</v>
      </c>
      <c r="CM24" s="78">
        <v>-0.20974701642990112</v>
      </c>
      <c r="CN24" s="78">
        <v>-0.27844232320785522</v>
      </c>
      <c r="CO24" s="78">
        <v>-0.13675147294998169</v>
      </c>
      <c r="CP24" s="78">
        <v>3.3521030098199844E-2</v>
      </c>
      <c r="CQ24" s="78">
        <v>6.1265602707862854E-2</v>
      </c>
      <c r="CR24" s="78">
        <v>0.20316822826862335</v>
      </c>
      <c r="CS24" s="78">
        <v>0.41958552598953247</v>
      </c>
      <c r="CT24" s="78">
        <v>0.45106333494186401</v>
      </c>
      <c r="CU24" s="78">
        <v>0.42852577567100525</v>
      </c>
      <c r="CV24" s="78">
        <v>0.23458755016326904</v>
      </c>
      <c r="CW24" s="78">
        <v>-3.6966722458600998E-2</v>
      </c>
      <c r="CX24" s="78">
        <v>-0.62981528043746948</v>
      </c>
      <c r="CY24" s="78">
        <v>-0.96765017509460449</v>
      </c>
      <c r="CZ24" s="78">
        <v>-0.90287810564041138</v>
      </c>
      <c r="DA24" s="78">
        <v>-0.72005712985992432</v>
      </c>
      <c r="DB24" s="78">
        <v>-0.76731652021408081</v>
      </c>
      <c r="DC24" s="78">
        <v>-0.83233028650283813</v>
      </c>
      <c r="DD24" s="78">
        <v>-0.67481863498687744</v>
      </c>
      <c r="DE24" s="78">
        <v>-0.66184365749359131</v>
      </c>
      <c r="DF24" s="78">
        <v>-0.56896907091140747</v>
      </c>
      <c r="DG24" s="78">
        <v>-0.43835270404815674</v>
      </c>
      <c r="DH24" s="78">
        <v>-0.46612653136253357</v>
      </c>
      <c r="DI24" s="78">
        <v>-0.34575232863426208</v>
      </c>
      <c r="DJ24" s="78">
        <v>-0.24565571546554565</v>
      </c>
      <c r="DK24" s="78">
        <v>-0.10843818634748459</v>
      </c>
      <c r="DL24" s="78">
        <v>-0.17943936586380005</v>
      </c>
      <c r="DM24" s="78">
        <v>-3.4637212753295898E-2</v>
      </c>
      <c r="DN24" s="78">
        <v>0.13992086052894592</v>
      </c>
      <c r="DO24" s="78">
        <v>0.16284294426441193</v>
      </c>
      <c r="DP24" s="78">
        <v>0.30133366584777832</v>
      </c>
      <c r="DQ24" s="78">
        <v>0.51243472099304199</v>
      </c>
      <c r="DR24" s="78">
        <v>0.54591429233551025</v>
      </c>
      <c r="DS24" s="78">
        <v>0.51034480333328247</v>
      </c>
      <c r="DT24" s="78">
        <v>0.33720025420188904</v>
      </c>
      <c r="DU24" s="78">
        <v>8.4351547062397003E-2</v>
      </c>
      <c r="DV24" s="78">
        <v>-0.47582709789276123</v>
      </c>
      <c r="DW24" s="78">
        <v>-0.79791873693466187</v>
      </c>
      <c r="DX24" s="78">
        <v>-0.73003381490707397</v>
      </c>
      <c r="DY24" s="78">
        <v>-0.47107583284378052</v>
      </c>
      <c r="DZ24" s="78">
        <v>-0.52326393127441406</v>
      </c>
      <c r="EA24" s="78">
        <v>-0.59100610017776489</v>
      </c>
      <c r="EB24" s="78">
        <v>-0.43914005160331726</v>
      </c>
      <c r="EC24" s="78">
        <v>-0.42457368969917297</v>
      </c>
      <c r="ED24" s="78">
        <v>-0.32100513577461243</v>
      </c>
      <c r="EE24" s="78">
        <v>-0.19700798392295837</v>
      </c>
      <c r="EF24" s="78">
        <v>-0.23255431652069092</v>
      </c>
      <c r="EG24" s="78">
        <v>-0.14468809962272644</v>
      </c>
      <c r="EH24" s="78">
        <v>-9.5165714621543884E-2</v>
      </c>
      <c r="EI24" s="78">
        <v>3.7835672497749329E-2</v>
      </c>
      <c r="EJ24" s="78">
        <v>-3.649483248591423E-2</v>
      </c>
      <c r="EK24" s="78">
        <v>0.11279956251382828</v>
      </c>
      <c r="EL24" s="78">
        <v>0.29354533553123474</v>
      </c>
      <c r="EM24" s="78">
        <v>0.30950450897216797</v>
      </c>
      <c r="EN24" s="78">
        <v>0.44306895136833191</v>
      </c>
      <c r="EO24" s="78">
        <v>0.64649426937103271</v>
      </c>
      <c r="EP24" s="78">
        <v>0.68286406993865967</v>
      </c>
      <c r="EQ24" s="78">
        <v>0.6284785270690918</v>
      </c>
      <c r="ER24" s="78">
        <v>0.48535671830177307</v>
      </c>
      <c r="ES24" s="78">
        <v>0.25951585173606873</v>
      </c>
      <c r="ET24" s="78">
        <v>-0.25349259376525879</v>
      </c>
      <c r="EU24" s="78">
        <v>-0.55285346508026123</v>
      </c>
      <c r="EV24" s="78">
        <v>-0.4804740846157074</v>
      </c>
      <c r="EW24" s="78">
        <v>50.07159423828125</v>
      </c>
      <c r="EX24" s="78">
        <v>49.221248626708984</v>
      </c>
      <c r="EY24" s="78">
        <v>48.519863128662109</v>
      </c>
      <c r="EZ24" s="78">
        <v>47.845218658447266</v>
      </c>
      <c r="FA24" s="78">
        <v>47.338932037353516</v>
      </c>
      <c r="FB24" s="78">
        <v>46.854953765869141</v>
      </c>
      <c r="FC24" s="78">
        <v>46.661460876464844</v>
      </c>
      <c r="FD24" s="78">
        <v>46.706428527832031</v>
      </c>
      <c r="FE24" s="78">
        <v>48.719383239746094</v>
      </c>
      <c r="FF24" s="78">
        <v>51.933315277099609</v>
      </c>
      <c r="FG24" s="78">
        <v>54.733768463134766</v>
      </c>
      <c r="FH24" s="78">
        <v>56.964462280273438</v>
      </c>
      <c r="FI24" s="78">
        <v>58.878028869628906</v>
      </c>
      <c r="FJ24" s="78">
        <v>60.330173492431641</v>
      </c>
      <c r="FK24" s="78">
        <v>61.259510040283203</v>
      </c>
      <c r="FL24" s="78">
        <v>61.4913330078125</v>
      </c>
      <c r="FM24" s="78">
        <v>61.28607177734375</v>
      </c>
      <c r="FN24" s="78">
        <v>60.441555023193359</v>
      </c>
      <c r="FO24" s="78">
        <v>58.91485595703125</v>
      </c>
      <c r="FP24" s="78">
        <v>56.56292724609375</v>
      </c>
      <c r="FQ24" s="78">
        <v>54.670692443847656</v>
      </c>
      <c r="FR24" s="78">
        <v>53.259784698486328</v>
      </c>
      <c r="FS24" s="78">
        <v>52.103282928466797</v>
      </c>
      <c r="FT24" s="78">
        <v>51.173458099365234</v>
      </c>
      <c r="FU24" s="78">
        <v>0.17730158567428589</v>
      </c>
      <c r="FV24" s="78">
        <v>0.13662326335906982</v>
      </c>
      <c r="FW24" s="78">
        <v>0.20465564727783203</v>
      </c>
      <c r="FX24" s="78">
        <v>0</v>
      </c>
      <c r="FY24" s="78">
        <v>1959.4090576171875</v>
      </c>
      <c r="FZ24" s="78">
        <v>1</v>
      </c>
    </row>
    <row r="25" spans="1:182" x14ac:dyDescent="0.2">
      <c r="A25" t="s">
        <v>186</v>
      </c>
      <c r="B25" t="s">
        <v>244</v>
      </c>
      <c r="C25" t="s">
        <v>2</v>
      </c>
      <c r="D25" t="s">
        <v>202</v>
      </c>
      <c r="E25" t="s">
        <v>204</v>
      </c>
      <c r="F25" t="s">
        <v>1</v>
      </c>
      <c r="G25" t="s">
        <v>200</v>
      </c>
      <c r="H25" s="78">
        <v>2689</v>
      </c>
      <c r="I25" s="78">
        <v>1.9406125545501709</v>
      </c>
      <c r="J25" s="78">
        <v>1.788697361946106</v>
      </c>
      <c r="K25" s="78">
        <v>1.7348412275314331</v>
      </c>
      <c r="L25" s="78">
        <v>1.7166596651077271</v>
      </c>
      <c r="M25" s="78">
        <v>1.7386327981948853</v>
      </c>
      <c r="N25" s="78">
        <v>1.8543171882629395</v>
      </c>
      <c r="O25" s="78">
        <v>2.1204938888549805</v>
      </c>
      <c r="P25" s="78">
        <v>2.2011599540710449</v>
      </c>
      <c r="Q25" s="78">
        <v>2.1496376991271973</v>
      </c>
      <c r="R25" s="78">
        <v>2.1391739845275879</v>
      </c>
      <c r="S25" s="78">
        <v>2.1327564716339111</v>
      </c>
      <c r="T25" s="78">
        <v>2.1126816272735596</v>
      </c>
      <c r="U25" s="78">
        <v>2.0706422328948975</v>
      </c>
      <c r="V25" s="78">
        <v>1.9972594976425171</v>
      </c>
      <c r="W25" s="78">
        <v>1.9059339761734009</v>
      </c>
      <c r="X25" s="78">
        <v>1.9436486959457397</v>
      </c>
      <c r="Y25" s="78">
        <v>2.0573153495788574</v>
      </c>
      <c r="Z25" s="78">
        <v>2.2162585258483887</v>
      </c>
      <c r="AA25" s="78">
        <v>2.4001026153564453</v>
      </c>
      <c r="AB25" s="78">
        <v>2.5832493305206299</v>
      </c>
      <c r="AC25" s="78">
        <v>2.6751937866210938</v>
      </c>
      <c r="AD25" s="78">
        <v>2.5821301937103271</v>
      </c>
      <c r="AE25" s="78">
        <v>2.370659351348877</v>
      </c>
      <c r="AF25" s="78">
        <v>2.116952657699585</v>
      </c>
      <c r="AG25" s="78">
        <v>-0.40028315782546997</v>
      </c>
      <c r="AH25" s="78">
        <v>-0.39497163891792297</v>
      </c>
      <c r="AI25" s="78">
        <v>-0.35352113842964172</v>
      </c>
      <c r="AJ25" s="78">
        <v>-0.33642080426216125</v>
      </c>
      <c r="AK25" s="78">
        <v>-0.30914849042892456</v>
      </c>
      <c r="AL25" s="78">
        <v>-0.30503672361373901</v>
      </c>
      <c r="AM25" s="78">
        <v>-0.22120831906795502</v>
      </c>
      <c r="AN25" s="78">
        <v>-0.34251928329467773</v>
      </c>
      <c r="AO25" s="78">
        <v>-0.34171664714813232</v>
      </c>
      <c r="AP25" s="78">
        <v>-0.28136175870895386</v>
      </c>
      <c r="AQ25" s="78">
        <v>-0.24682867527008057</v>
      </c>
      <c r="AR25" s="78">
        <v>-0.26496735215187073</v>
      </c>
      <c r="AS25" s="78">
        <v>-0.26965901255607605</v>
      </c>
      <c r="AT25" s="78">
        <v>-0.29160091280937195</v>
      </c>
      <c r="AU25" s="78">
        <v>-0.30588367581367493</v>
      </c>
      <c r="AV25" s="78">
        <v>-0.20001603662967682</v>
      </c>
      <c r="AW25" s="78">
        <v>-0.11371690779924393</v>
      </c>
      <c r="AX25" s="78">
        <v>-0.10741579532623291</v>
      </c>
      <c r="AY25" s="78">
        <v>-6.899619847536087E-2</v>
      </c>
      <c r="AZ25" s="78">
        <v>-4.8572011291980743E-2</v>
      </c>
      <c r="BA25" s="78">
        <v>-8.2069955766201019E-2</v>
      </c>
      <c r="BB25" s="78">
        <v>-0.25998911261558533</v>
      </c>
      <c r="BC25" s="78">
        <v>-0.38231423497200012</v>
      </c>
      <c r="BD25" s="78">
        <v>-0.400483638048172</v>
      </c>
      <c r="BE25" s="78">
        <v>-0.31337130069732666</v>
      </c>
      <c r="BF25" s="78">
        <v>-0.30929529666900635</v>
      </c>
      <c r="BG25" s="78">
        <v>-0.26826596260070801</v>
      </c>
      <c r="BH25" s="78">
        <v>-0.25140434503555298</v>
      </c>
      <c r="BI25" s="78">
        <v>-0.22428801655769348</v>
      </c>
      <c r="BJ25" s="78">
        <v>-0.21808840334415436</v>
      </c>
      <c r="BK25" s="78">
        <v>-0.1319303959608078</v>
      </c>
      <c r="BL25" s="78">
        <v>-0.25812608003616333</v>
      </c>
      <c r="BM25" s="78">
        <v>-0.27439764142036438</v>
      </c>
      <c r="BN25" s="78">
        <v>-0.22580912709236145</v>
      </c>
      <c r="BO25" s="78">
        <v>-0.19257844984531403</v>
      </c>
      <c r="BP25" s="78">
        <v>-0.2119734138250351</v>
      </c>
      <c r="BQ25" s="78">
        <v>-0.21843551099300385</v>
      </c>
      <c r="BR25" s="78">
        <v>-0.24223500490188599</v>
      </c>
      <c r="BS25" s="78">
        <v>-0.2596094012260437</v>
      </c>
      <c r="BT25" s="78">
        <v>-0.15839473903179169</v>
      </c>
      <c r="BU25" s="78">
        <v>-7.2833091020584106E-2</v>
      </c>
      <c r="BV25" s="78">
        <v>-6.1404038220643997E-2</v>
      </c>
      <c r="BW25" s="78">
        <v>-1.890827901661396E-2</v>
      </c>
      <c r="BX25" s="78">
        <v>5.5036076810210943E-4</v>
      </c>
      <c r="BY25" s="78">
        <v>-8.2375258207321167E-3</v>
      </c>
      <c r="BZ25" s="78">
        <v>-0.18012645840644836</v>
      </c>
      <c r="CA25" s="78">
        <v>-0.29855981469154358</v>
      </c>
      <c r="CB25" s="78">
        <v>-0.31532484292984009</v>
      </c>
      <c r="CC25" s="78">
        <v>-0.25317642092704773</v>
      </c>
      <c r="CD25" s="78">
        <v>-0.24995610117912292</v>
      </c>
      <c r="CE25" s="78">
        <v>-0.20921848714351654</v>
      </c>
      <c r="CF25" s="78">
        <v>-0.19252218306064606</v>
      </c>
      <c r="CG25" s="78">
        <v>-0.16551390290260315</v>
      </c>
      <c r="CH25" s="78">
        <v>-0.15786826610565186</v>
      </c>
      <c r="CI25" s="78">
        <v>-7.0096775889396667E-2</v>
      </c>
      <c r="CJ25" s="78">
        <v>-0.19967561960220337</v>
      </c>
      <c r="CK25" s="78">
        <v>-0.22777268290519714</v>
      </c>
      <c r="CL25" s="78">
        <v>-0.18733355402946472</v>
      </c>
      <c r="CM25" s="78">
        <v>-0.15500491857528687</v>
      </c>
      <c r="CN25" s="78">
        <v>-0.17526999115943909</v>
      </c>
      <c r="CO25" s="78">
        <v>-0.18295827507972717</v>
      </c>
      <c r="CP25" s="78">
        <v>-0.20804433524608612</v>
      </c>
      <c r="CQ25" s="78">
        <v>-0.22755998373031616</v>
      </c>
      <c r="CR25" s="78">
        <v>-0.129567950963974</v>
      </c>
      <c r="CS25" s="78">
        <v>-4.4517077505588531E-2</v>
      </c>
      <c r="CT25" s="78">
        <v>-2.9536435380578041E-2</v>
      </c>
      <c r="CU25" s="78">
        <v>1.5782462432980537E-2</v>
      </c>
      <c r="CV25" s="78">
        <v>3.4572366625070572E-2</v>
      </c>
      <c r="CW25" s="78">
        <v>4.2898587882518768E-2</v>
      </c>
      <c r="CX25" s="78">
        <v>-0.12481383234262466</v>
      </c>
      <c r="CY25" s="78">
        <v>-0.24055173993110657</v>
      </c>
      <c r="CZ25" s="78">
        <v>-0.25634410977363586</v>
      </c>
      <c r="DA25" s="78">
        <v>-0.1929815411567688</v>
      </c>
      <c r="DB25" s="78">
        <v>-0.1906169056892395</v>
      </c>
      <c r="DC25" s="78">
        <v>-0.15017101168632507</v>
      </c>
      <c r="DD25" s="78">
        <v>-0.13364002108573914</v>
      </c>
      <c r="DE25" s="78">
        <v>-0.10673978924751282</v>
      </c>
      <c r="DF25" s="78">
        <v>-9.7648121416568756E-2</v>
      </c>
      <c r="DG25" s="78">
        <v>-8.2631604745984077E-3</v>
      </c>
      <c r="DH25" s="78">
        <v>-0.14122514426708221</v>
      </c>
      <c r="DI25" s="78">
        <v>-0.1811477392911911</v>
      </c>
      <c r="DJ25" s="78">
        <v>-0.14885798096656799</v>
      </c>
      <c r="DK25" s="78">
        <v>-0.11743137985467911</v>
      </c>
      <c r="DL25" s="78">
        <v>-0.13856656849384308</v>
      </c>
      <c r="DM25" s="78">
        <v>-0.1474810391664505</v>
      </c>
      <c r="DN25" s="78">
        <v>-0.17385366559028625</v>
      </c>
      <c r="DO25" s="78">
        <v>-0.19551056623458862</v>
      </c>
      <c r="DP25" s="78">
        <v>-0.10074117034673691</v>
      </c>
      <c r="DQ25" s="78">
        <v>-1.6201067715883255E-2</v>
      </c>
      <c r="DR25" s="78">
        <v>2.3311667609959841E-3</v>
      </c>
      <c r="DS25" s="78">
        <v>5.0473202019929886E-2</v>
      </c>
      <c r="DT25" s="78">
        <v>6.8594373762607574E-2</v>
      </c>
      <c r="DU25" s="78">
        <v>9.4034701585769653E-2</v>
      </c>
      <c r="DV25" s="78">
        <v>-6.9501206278800964E-2</v>
      </c>
      <c r="DW25" s="78">
        <v>-0.18254368007183075</v>
      </c>
      <c r="DX25" s="78">
        <v>-0.19736339151859283</v>
      </c>
      <c r="DY25" s="78">
        <v>-0.10606968402862549</v>
      </c>
      <c r="DZ25" s="78">
        <v>-0.10494054853916168</v>
      </c>
      <c r="EA25" s="78">
        <v>-6.491582840681076E-2</v>
      </c>
      <c r="EB25" s="78">
        <v>-4.8623546957969666E-2</v>
      </c>
      <c r="EC25" s="78">
        <v>-2.187931165099144E-2</v>
      </c>
      <c r="ED25" s="78">
        <v>-1.0699798353016376E-2</v>
      </c>
      <c r="EE25" s="78">
        <v>8.1014759838581085E-2</v>
      </c>
      <c r="EF25" s="78">
        <v>-5.6831944733858109E-2</v>
      </c>
      <c r="EG25" s="78">
        <v>-0.11382872611284256</v>
      </c>
      <c r="EH25" s="78">
        <v>-9.3305356800556183E-2</v>
      </c>
      <c r="EI25" s="78">
        <v>-6.3181161880493164E-2</v>
      </c>
      <c r="EJ25" s="78">
        <v>-8.557264506816864E-2</v>
      </c>
      <c r="EK25" s="78">
        <v>-9.6257545053958893E-2</v>
      </c>
      <c r="EL25" s="78">
        <v>-0.12448777258396149</v>
      </c>
      <c r="EM25" s="78">
        <v>-0.1492362916469574</v>
      </c>
      <c r="EN25" s="78">
        <v>-5.9119869023561478E-2</v>
      </c>
      <c r="EO25" s="78">
        <v>2.4682754650712013E-2</v>
      </c>
      <c r="EP25" s="78">
        <v>4.8342924565076828E-2</v>
      </c>
      <c r="EQ25" s="78">
        <v>0.10056111961603165</v>
      </c>
      <c r="ER25" s="78">
        <v>0.11771674454212189</v>
      </c>
      <c r="ES25" s="78">
        <v>0.16786712408065796</v>
      </c>
      <c r="ET25" s="78">
        <v>1.0361433960497379E-2</v>
      </c>
      <c r="EU25" s="78">
        <v>-9.878925234079361E-2</v>
      </c>
      <c r="EV25" s="78">
        <v>-0.11220459640026093</v>
      </c>
      <c r="EW25" s="78">
        <v>49.875480651855469</v>
      </c>
      <c r="EX25" s="78">
        <v>48.985687255859375</v>
      </c>
      <c r="EY25" s="78">
        <v>48.294910430908203</v>
      </c>
      <c r="EZ25" s="78">
        <v>47.598663330078125</v>
      </c>
      <c r="FA25" s="78">
        <v>47.034488677978516</v>
      </c>
      <c r="FB25" s="78">
        <v>46.674289703369141</v>
      </c>
      <c r="FC25" s="78">
        <v>46.369960784912109</v>
      </c>
      <c r="FD25" s="78">
        <v>46.374042510986328</v>
      </c>
      <c r="FE25" s="78">
        <v>48.344646453857422</v>
      </c>
      <c r="FF25" s="78">
        <v>51.4168701171875</v>
      </c>
      <c r="FG25" s="78">
        <v>54.223289489746094</v>
      </c>
      <c r="FH25" s="78">
        <v>56.594413757324219</v>
      </c>
      <c r="FI25" s="78">
        <v>58.772716522216797</v>
      </c>
      <c r="FJ25" s="78">
        <v>60.12908935546875</v>
      </c>
      <c r="FK25" s="78">
        <v>61.110496520996094</v>
      </c>
      <c r="FL25" s="78">
        <v>61.592861175537109</v>
      </c>
      <c r="FM25" s="78">
        <v>61.634109497070313</v>
      </c>
      <c r="FN25" s="78">
        <v>60.855369567871094</v>
      </c>
      <c r="FO25" s="78">
        <v>59.211055755615234</v>
      </c>
      <c r="FP25" s="78">
        <v>56.788433074951172</v>
      </c>
      <c r="FQ25" s="78">
        <v>54.76446533203125</v>
      </c>
      <c r="FR25" s="78">
        <v>53.346611022949219</v>
      </c>
      <c r="FS25" s="78">
        <v>52.076328277587891</v>
      </c>
      <c r="FT25" s="78">
        <v>51.033214569091797</v>
      </c>
      <c r="FU25" s="78">
        <v>6.8797416985034943E-2</v>
      </c>
      <c r="FV25" s="78">
        <v>5.7783547788858414E-2</v>
      </c>
      <c r="FW25" s="78">
        <v>7.6693914830684662E-2</v>
      </c>
      <c r="FX25" s="78">
        <v>0</v>
      </c>
      <c r="FY25" s="78">
        <v>686.227294921875</v>
      </c>
      <c r="FZ25" s="78">
        <v>1</v>
      </c>
    </row>
    <row r="26" spans="1:182" x14ac:dyDescent="0.2">
      <c r="A26" t="s">
        <v>186</v>
      </c>
      <c r="B26" t="s">
        <v>244</v>
      </c>
      <c r="C26" t="s">
        <v>2</v>
      </c>
      <c r="D26" t="s">
        <v>202</v>
      </c>
      <c r="E26" t="s">
        <v>204</v>
      </c>
      <c r="F26" t="s">
        <v>1</v>
      </c>
      <c r="G26" t="s">
        <v>1</v>
      </c>
      <c r="H26" s="78">
        <v>13965</v>
      </c>
      <c r="I26" s="78">
        <v>8.6848564147949219</v>
      </c>
      <c r="J26" s="78">
        <v>7.9656352996826172</v>
      </c>
      <c r="K26" s="78">
        <v>7.6034893989562988</v>
      </c>
      <c r="L26" s="78">
        <v>7.653651237487793</v>
      </c>
      <c r="M26" s="78">
        <v>7.8077797889709473</v>
      </c>
      <c r="N26" s="78">
        <v>8.5734329223632813</v>
      </c>
      <c r="O26" s="78">
        <v>9.8879060745239258</v>
      </c>
      <c r="P26" s="78">
        <v>10.927382469177246</v>
      </c>
      <c r="Q26" s="78">
        <v>11.165306091308594</v>
      </c>
      <c r="R26" s="78">
        <v>10.89142894744873</v>
      </c>
      <c r="S26" s="78">
        <v>10.697186470031738</v>
      </c>
      <c r="T26" s="78">
        <v>10.554574966430664</v>
      </c>
      <c r="U26" s="78">
        <v>10.395683288574219</v>
      </c>
      <c r="V26" s="78">
        <v>10.064550399780273</v>
      </c>
      <c r="W26" s="78">
        <v>9.6605148315429688</v>
      </c>
      <c r="X26" s="78">
        <v>9.6467876434326172</v>
      </c>
      <c r="Y26" s="78">
        <v>9.9355068206787109</v>
      </c>
      <c r="Z26" s="78">
        <v>10.79263973236084</v>
      </c>
      <c r="AA26" s="78">
        <v>11.914608955383301</v>
      </c>
      <c r="AB26" s="78">
        <v>12.633366584777832</v>
      </c>
      <c r="AC26" s="78">
        <v>12.609344482421875</v>
      </c>
      <c r="AD26" s="78">
        <v>12.092072486877441</v>
      </c>
      <c r="AE26" s="78">
        <v>10.85675048828125</v>
      </c>
      <c r="AF26" s="78">
        <v>9.6425571441650391</v>
      </c>
      <c r="AG26" s="78">
        <v>-1.5920395851135254</v>
      </c>
      <c r="AH26" s="78">
        <v>-1.6241003274917603</v>
      </c>
      <c r="AI26" s="78">
        <v>-1.6418942213058472</v>
      </c>
      <c r="AJ26" s="78">
        <v>-1.4546407461166382</v>
      </c>
      <c r="AK26" s="78">
        <v>-1.4182053804397583</v>
      </c>
      <c r="AL26" s="78">
        <v>-1.3433337211608887</v>
      </c>
      <c r="AM26" s="78">
        <v>-1.1111570596694946</v>
      </c>
      <c r="AN26" s="78">
        <v>-1.2479315996170044</v>
      </c>
      <c r="AO26" s="78">
        <v>-1.0716706514358521</v>
      </c>
      <c r="AP26" s="78">
        <v>-0.80873799324035645</v>
      </c>
      <c r="AQ26" s="78">
        <v>-0.62881404161453247</v>
      </c>
      <c r="AR26" s="78">
        <v>-0.71175146102905273</v>
      </c>
      <c r="AS26" s="78">
        <v>-0.58389288187026978</v>
      </c>
      <c r="AT26" s="78">
        <v>-0.44764292240142822</v>
      </c>
      <c r="AU26" s="78">
        <v>-0.42659643292427063</v>
      </c>
      <c r="AV26" s="78">
        <v>-0.17643031477928162</v>
      </c>
      <c r="AW26" s="78">
        <v>0.13784238696098328</v>
      </c>
      <c r="AX26" s="78">
        <v>0.17699313163757324</v>
      </c>
      <c r="AY26" s="78">
        <v>0.22712504863739014</v>
      </c>
      <c r="AZ26" s="78">
        <v>4.9664964899420738E-3</v>
      </c>
      <c r="BA26" s="78">
        <v>-0.31581190228462219</v>
      </c>
      <c r="BB26" s="78">
        <v>-1.154492974281311</v>
      </c>
      <c r="BC26" s="78">
        <v>-1.6465543508529663</v>
      </c>
      <c r="BD26" s="78">
        <v>-1.6055420637130737</v>
      </c>
      <c r="BE26" s="78">
        <v>-1.3283250331878662</v>
      </c>
      <c r="BF26" s="78">
        <v>-1.3654459714889526</v>
      </c>
      <c r="BG26" s="78">
        <v>-1.3859531879425049</v>
      </c>
      <c r="BH26" s="78">
        <v>-1.2040970325469971</v>
      </c>
      <c r="BI26" s="78">
        <v>-1.1662166118621826</v>
      </c>
      <c r="BJ26" s="78">
        <v>-1.080567479133606</v>
      </c>
      <c r="BK26" s="78">
        <v>-0.85382884740829468</v>
      </c>
      <c r="BL26" s="78">
        <v>-0.99958062171936035</v>
      </c>
      <c r="BM26" s="78">
        <v>-0.85963600873947144</v>
      </c>
      <c r="BN26" s="78">
        <v>-0.64832186698913574</v>
      </c>
      <c r="BO26" s="78">
        <v>-0.47280400991439819</v>
      </c>
      <c r="BP26" s="78">
        <v>-0.55929982662200928</v>
      </c>
      <c r="BQ26" s="78">
        <v>-0.42781135439872742</v>
      </c>
      <c r="BR26" s="78">
        <v>-0.28628164529800415</v>
      </c>
      <c r="BS26" s="78">
        <v>-0.27280786633491516</v>
      </c>
      <c r="BT26" s="78">
        <v>-2.8710221871733665E-2</v>
      </c>
      <c r="BU26" s="78">
        <v>0.2779974639415741</v>
      </c>
      <c r="BV26" s="78">
        <v>0.32146567106246948</v>
      </c>
      <c r="BW26" s="78">
        <v>0.35543861985206604</v>
      </c>
      <c r="BX26" s="78">
        <v>0.1610541045665741</v>
      </c>
      <c r="BY26" s="78">
        <v>-0.12572307884693146</v>
      </c>
      <c r="BZ26" s="78">
        <v>-0.91825014352798462</v>
      </c>
      <c r="CA26" s="78">
        <v>-1.387572169303894</v>
      </c>
      <c r="CB26" s="78">
        <v>-1.3418526649475098</v>
      </c>
      <c r="CC26" s="78">
        <v>-1.1456772089004517</v>
      </c>
      <c r="CD26" s="78">
        <v>-1.186302661895752</v>
      </c>
      <c r="CE26" s="78">
        <v>-1.2086892127990723</v>
      </c>
      <c r="CF26" s="78">
        <v>-1.0305711030960083</v>
      </c>
      <c r="CG26" s="78">
        <v>-0.99168998003005981</v>
      </c>
      <c r="CH26" s="78">
        <v>-0.89857637882232666</v>
      </c>
      <c r="CI26" s="78">
        <v>-0.67560410499572754</v>
      </c>
      <c r="CJ26" s="78">
        <v>-0.82757353782653809</v>
      </c>
      <c r="CK26" s="78">
        <v>-0.71278148889541626</v>
      </c>
      <c r="CL26" s="78">
        <v>-0.53721815347671509</v>
      </c>
      <c r="CM26" s="78">
        <v>-0.36475193500518799</v>
      </c>
      <c r="CN26" s="78">
        <v>-0.45371231436729431</v>
      </c>
      <c r="CO26" s="78">
        <v>-0.31970974802970886</v>
      </c>
      <c r="CP26" s="78">
        <v>-0.17452329397201538</v>
      </c>
      <c r="CQ26" s="78">
        <v>-0.16629438102245331</v>
      </c>
      <c r="CR26" s="78">
        <v>7.3600262403488159E-2</v>
      </c>
      <c r="CS26" s="78">
        <v>0.37506842613220215</v>
      </c>
      <c r="CT26" s="78">
        <v>0.42152690887451172</v>
      </c>
      <c r="CU26" s="78">
        <v>0.44430822134017944</v>
      </c>
      <c r="CV26" s="78">
        <v>0.26915991306304932</v>
      </c>
      <c r="CW26" s="78">
        <v>5.9318649582564831E-3</v>
      </c>
      <c r="CX26" s="78">
        <v>-0.75462907552719116</v>
      </c>
      <c r="CY26" s="78">
        <v>-1.2082018852233887</v>
      </c>
      <c r="CZ26" s="78">
        <v>-1.1592222452163696</v>
      </c>
      <c r="DA26" s="78">
        <v>-0.96302932500839233</v>
      </c>
      <c r="DB26" s="78">
        <v>-1.0071593523025513</v>
      </c>
      <c r="DC26" s="78">
        <v>-1.0314252376556396</v>
      </c>
      <c r="DD26" s="78">
        <v>-0.85704523324966431</v>
      </c>
      <c r="DE26" s="78">
        <v>-0.81716334819793701</v>
      </c>
      <c r="DF26" s="78">
        <v>-0.71658527851104736</v>
      </c>
      <c r="DG26" s="78">
        <v>-0.4973793625831604</v>
      </c>
      <c r="DH26" s="78">
        <v>-0.65556645393371582</v>
      </c>
      <c r="DI26" s="78">
        <v>-0.56592696905136108</v>
      </c>
      <c r="DJ26" s="78">
        <v>-0.42611443996429443</v>
      </c>
      <c r="DK26" s="78">
        <v>-0.25669986009597778</v>
      </c>
      <c r="DL26" s="78">
        <v>-0.34812477231025696</v>
      </c>
      <c r="DM26" s="78">
        <v>-0.21160814166069031</v>
      </c>
      <c r="DN26" s="78">
        <v>-6.2764957547187805E-2</v>
      </c>
      <c r="DO26" s="78">
        <v>-5.9780895709991455E-2</v>
      </c>
      <c r="DP26" s="78">
        <v>0.17591074109077454</v>
      </c>
      <c r="DQ26" s="78">
        <v>0.4721393883228302</v>
      </c>
      <c r="DR26" s="78">
        <v>0.52158814668655396</v>
      </c>
      <c r="DS26" s="78">
        <v>0.53317779302597046</v>
      </c>
      <c r="DT26" s="78">
        <v>0.37726572155952454</v>
      </c>
      <c r="DU26" s="78">
        <v>0.1375868022441864</v>
      </c>
      <c r="DV26" s="78">
        <v>-0.59100800752639771</v>
      </c>
      <c r="DW26" s="78">
        <v>-1.0288316011428833</v>
      </c>
      <c r="DX26" s="78">
        <v>-0.97659182548522949</v>
      </c>
      <c r="DY26" s="78">
        <v>-0.69931477308273315</v>
      </c>
      <c r="DZ26" s="78">
        <v>-0.74850499629974365</v>
      </c>
      <c r="EA26" s="78">
        <v>-0.77548414468765259</v>
      </c>
      <c r="EB26" s="78">
        <v>-0.60650140047073364</v>
      </c>
      <c r="EC26" s="78">
        <v>-0.56517457962036133</v>
      </c>
      <c r="ED26" s="78">
        <v>-0.45381897687911987</v>
      </c>
      <c r="EE26" s="78">
        <v>-0.24005112051963806</v>
      </c>
      <c r="EF26" s="78">
        <v>-0.40721550583839417</v>
      </c>
      <c r="EG26" s="78">
        <v>-0.35389235615730286</v>
      </c>
      <c r="EH26" s="78">
        <v>-0.26569831371307373</v>
      </c>
      <c r="EI26" s="78">
        <v>-0.1006898432970047</v>
      </c>
      <c r="EJ26" s="78">
        <v>-0.19567316770553589</v>
      </c>
      <c r="EK26" s="78">
        <v>-5.5526603013277054E-2</v>
      </c>
      <c r="EL26" s="78">
        <v>9.8596334457397461E-2</v>
      </c>
      <c r="EM26" s="78">
        <v>9.4007663428783417E-2</v>
      </c>
      <c r="EN26" s="78">
        <v>0.32363083958625793</v>
      </c>
      <c r="EO26" s="78">
        <v>0.61229443550109863</v>
      </c>
      <c r="EP26" s="78">
        <v>0.6660606861114502</v>
      </c>
      <c r="EQ26" s="78">
        <v>0.66149139404296875</v>
      </c>
      <c r="ER26" s="78">
        <v>0.53335332870483398</v>
      </c>
      <c r="ES26" s="78">
        <v>0.32767564058303833</v>
      </c>
      <c r="ET26" s="78">
        <v>-0.35476520657539368</v>
      </c>
      <c r="EU26" s="78">
        <v>-0.76984941959381104</v>
      </c>
      <c r="EV26" s="78">
        <v>-0.71290242671966553</v>
      </c>
      <c r="EW26" s="78">
        <v>50.027828216552734</v>
      </c>
      <c r="EX26" s="78">
        <v>49.168777465820313</v>
      </c>
      <c r="EY26" s="78">
        <v>48.470237731933594</v>
      </c>
      <c r="EZ26" s="78">
        <v>47.791015625</v>
      </c>
      <c r="FA26" s="78">
        <v>47.273052215576172</v>
      </c>
      <c r="FB26" s="78">
        <v>46.816574096679688</v>
      </c>
      <c r="FC26" s="78">
        <v>46.601009368896484</v>
      </c>
      <c r="FD26" s="78">
        <v>46.638542175292969</v>
      </c>
      <c r="FE26" s="78">
        <v>48.644378662109375</v>
      </c>
      <c r="FF26" s="78">
        <v>51.828182220458984</v>
      </c>
      <c r="FG26" s="78">
        <v>54.628196716308594</v>
      </c>
      <c r="FH26" s="78">
        <v>56.887550354003906</v>
      </c>
      <c r="FI26" s="78">
        <v>58.855880737304688</v>
      </c>
      <c r="FJ26" s="78">
        <v>60.286861419677734</v>
      </c>
      <c r="FK26" s="78">
        <v>61.227157592773438</v>
      </c>
      <c r="FL26" s="78">
        <v>61.513320922851563</v>
      </c>
      <c r="FM26" s="78">
        <v>61.362586975097656</v>
      </c>
      <c r="FN26" s="78">
        <v>60.531166076660156</v>
      </c>
      <c r="FO26" s="78">
        <v>58.976428985595703</v>
      </c>
      <c r="FP26" s="78">
        <v>56.609413146972656</v>
      </c>
      <c r="FQ26" s="78">
        <v>54.690277099609375</v>
      </c>
      <c r="FR26" s="78">
        <v>53.278079986572266</v>
      </c>
      <c r="FS26" s="78">
        <v>52.097450256347656</v>
      </c>
      <c r="FT26" s="78">
        <v>51.142646789550781</v>
      </c>
      <c r="FU26" s="78">
        <v>0.19018132984638214</v>
      </c>
      <c r="FV26" s="78">
        <v>0.14834032952785492</v>
      </c>
      <c r="FW26" s="78">
        <v>0.21855409443378448</v>
      </c>
      <c r="FX26" s="78">
        <v>0</v>
      </c>
      <c r="FY26" s="78">
        <v>2645.636474609375</v>
      </c>
      <c r="FZ26" s="78">
        <v>1</v>
      </c>
    </row>
    <row r="27" spans="1:182" x14ac:dyDescent="0.2">
      <c r="A27" t="s">
        <v>186</v>
      </c>
      <c r="B27" t="s">
        <v>244</v>
      </c>
      <c r="C27" t="s">
        <v>2</v>
      </c>
      <c r="D27" t="s">
        <v>202</v>
      </c>
      <c r="E27" t="s">
        <v>204</v>
      </c>
      <c r="F27" t="s">
        <v>178</v>
      </c>
      <c r="G27" t="s">
        <v>1</v>
      </c>
      <c r="H27" s="78">
        <v>8048</v>
      </c>
      <c r="I27" s="78">
        <v>4.1244897842407227</v>
      </c>
      <c r="J27" s="78">
        <v>3.6950461864471436</v>
      </c>
      <c r="K27" s="78">
        <v>3.455937385559082</v>
      </c>
      <c r="L27" s="78">
        <v>3.4211063385009766</v>
      </c>
      <c r="M27" s="78">
        <v>3.4333884716033936</v>
      </c>
      <c r="N27" s="78">
        <v>3.7137131690979004</v>
      </c>
      <c r="O27" s="78">
        <v>4.3786931037902832</v>
      </c>
      <c r="P27" s="78">
        <v>5.0133352279663086</v>
      </c>
      <c r="Q27" s="78">
        <v>5.1401410102844238</v>
      </c>
      <c r="R27" s="78">
        <v>5.0980887413024902</v>
      </c>
      <c r="S27" s="78">
        <v>5.0553426742553711</v>
      </c>
      <c r="T27" s="78">
        <v>5.0504641532897949</v>
      </c>
      <c r="U27" s="78">
        <v>5.0689454078674316</v>
      </c>
      <c r="V27" s="78">
        <v>4.8799028396606445</v>
      </c>
      <c r="W27" s="78">
        <v>4.6785111427307129</v>
      </c>
      <c r="X27" s="78">
        <v>4.6588053703308105</v>
      </c>
      <c r="Y27" s="78">
        <v>4.8482389450073242</v>
      </c>
      <c r="Z27" s="78">
        <v>5.3659415245056152</v>
      </c>
      <c r="AA27" s="78">
        <v>5.9880070686340332</v>
      </c>
      <c r="AB27" s="78">
        <v>6.4227023124694824</v>
      </c>
      <c r="AC27" s="78">
        <v>6.4317512512207031</v>
      </c>
      <c r="AD27" s="78">
        <v>6.038172721862793</v>
      </c>
      <c r="AE27" s="78">
        <v>5.4448027610778809</v>
      </c>
      <c r="AF27" s="78">
        <v>4.7212591171264648</v>
      </c>
      <c r="AG27" s="78">
        <v>-0.58094686269760132</v>
      </c>
      <c r="AH27" s="78">
        <v>-0.6063200831413269</v>
      </c>
      <c r="AI27" s="78">
        <v>-0.64783459901809692</v>
      </c>
      <c r="AJ27" s="78">
        <v>-0.53494429588317871</v>
      </c>
      <c r="AK27" s="78">
        <v>-0.53896999359130859</v>
      </c>
      <c r="AL27" s="78">
        <v>-0.51536214351654053</v>
      </c>
      <c r="AM27" s="78">
        <v>-0.44445830583572388</v>
      </c>
      <c r="AN27" s="78">
        <v>-0.42761653661727905</v>
      </c>
      <c r="AO27" s="78">
        <v>-0.53352433443069458</v>
      </c>
      <c r="AP27" s="78">
        <v>-0.53179538249969482</v>
      </c>
      <c r="AQ27" s="78">
        <v>-0.46218085289001465</v>
      </c>
      <c r="AR27" s="78">
        <v>-0.50791913270950317</v>
      </c>
      <c r="AS27" s="78">
        <v>-0.46658065915107727</v>
      </c>
      <c r="AT27" s="78">
        <v>-0.38603562116622925</v>
      </c>
      <c r="AU27" s="78">
        <v>-0.40214645862579346</v>
      </c>
      <c r="AV27" s="78">
        <v>-0.26829352974891663</v>
      </c>
      <c r="AW27" s="78">
        <v>-0.10942699760198593</v>
      </c>
      <c r="AX27" s="78">
        <v>-9.0895682573318481E-2</v>
      </c>
      <c r="AY27" s="78">
        <v>-5.2724415436387062E-3</v>
      </c>
      <c r="AZ27" s="78">
        <v>5.0595685839653015E-2</v>
      </c>
      <c r="BA27" s="78">
        <v>4.9965128302574158E-2</v>
      </c>
      <c r="BB27" s="78">
        <v>-0.34478470683097839</v>
      </c>
      <c r="BC27" s="78">
        <v>-0.5129656195640564</v>
      </c>
      <c r="BD27" s="78">
        <v>-0.56208342313766479</v>
      </c>
      <c r="BE27" s="78">
        <v>-0.48569801449775696</v>
      </c>
      <c r="BF27" s="78">
        <v>-0.51221311092376709</v>
      </c>
      <c r="BG27" s="78">
        <v>-0.55429172515869141</v>
      </c>
      <c r="BH27" s="78">
        <v>-0.44496822357177734</v>
      </c>
      <c r="BI27" s="78">
        <v>-0.44897183775901794</v>
      </c>
      <c r="BJ27" s="78">
        <v>-0.42276027798652649</v>
      </c>
      <c r="BK27" s="78">
        <v>-0.35147690773010254</v>
      </c>
      <c r="BL27" s="78">
        <v>-0.34621745347976685</v>
      </c>
      <c r="BM27" s="78">
        <v>-0.44752833247184753</v>
      </c>
      <c r="BN27" s="78">
        <v>-0.45199590921401978</v>
      </c>
      <c r="BO27" s="78">
        <v>-0.38735657930374146</v>
      </c>
      <c r="BP27" s="78">
        <v>-0.43602398037910461</v>
      </c>
      <c r="BQ27" s="78">
        <v>-0.39655014872550964</v>
      </c>
      <c r="BR27" s="78">
        <v>-0.31557497382164001</v>
      </c>
      <c r="BS27" s="78">
        <v>-0.33406281471252441</v>
      </c>
      <c r="BT27" s="78">
        <v>-0.20705351233482361</v>
      </c>
      <c r="BU27" s="78">
        <v>-4.8033948987722397E-2</v>
      </c>
      <c r="BV27" s="78">
        <v>-2.0088406279683113E-2</v>
      </c>
      <c r="BW27" s="78">
        <v>6.0561735183000565E-2</v>
      </c>
      <c r="BX27" s="78">
        <v>0.11614377796649933</v>
      </c>
      <c r="BY27" s="78">
        <v>0.11586851626634598</v>
      </c>
      <c r="BZ27" s="78">
        <v>-0.26169842481613159</v>
      </c>
      <c r="CA27" s="78">
        <v>-0.42173343896865845</v>
      </c>
      <c r="CB27" s="78">
        <v>-0.46636947989463806</v>
      </c>
      <c r="CC27" s="78">
        <v>-0.41972893476486206</v>
      </c>
      <c r="CD27" s="78">
        <v>-0.44703495502471924</v>
      </c>
      <c r="CE27" s="78">
        <v>-0.48950424790382385</v>
      </c>
      <c r="CF27" s="78">
        <v>-0.38265106081962585</v>
      </c>
      <c r="CG27" s="78">
        <v>-0.38663938641548157</v>
      </c>
      <c r="CH27" s="78">
        <v>-0.35862448811531067</v>
      </c>
      <c r="CI27" s="78">
        <v>-0.28707829117774963</v>
      </c>
      <c r="CJ27" s="78">
        <v>-0.2898406982421875</v>
      </c>
      <c r="CK27" s="78">
        <v>-0.3879677951335907</v>
      </c>
      <c r="CL27" s="78">
        <v>-0.39672702550888062</v>
      </c>
      <c r="CM27" s="78">
        <v>-0.33553352952003479</v>
      </c>
      <c r="CN27" s="78">
        <v>-0.38622960448265076</v>
      </c>
      <c r="CO27" s="78">
        <v>-0.34804722666740417</v>
      </c>
      <c r="CP27" s="78">
        <v>-0.26677414774894714</v>
      </c>
      <c r="CQ27" s="78">
        <v>-0.28690829873085022</v>
      </c>
      <c r="CR27" s="78">
        <v>-0.16463886201381683</v>
      </c>
      <c r="CS27" s="78">
        <v>-5.5133122950792313E-3</v>
      </c>
      <c r="CT27" s="78">
        <v>2.8952499851584435E-2</v>
      </c>
      <c r="CU27" s="78">
        <v>0.10615828633308411</v>
      </c>
      <c r="CV27" s="78">
        <v>0.16154219210147858</v>
      </c>
      <c r="CW27" s="78">
        <v>0.16151300072669983</v>
      </c>
      <c r="CX27" s="78">
        <v>-0.20415313541889191</v>
      </c>
      <c r="CY27" s="78">
        <v>-0.35854628682136536</v>
      </c>
      <c r="CZ27" s="78">
        <v>-0.40007826685905457</v>
      </c>
      <c r="DA27" s="78">
        <v>-0.35375985503196716</v>
      </c>
      <c r="DB27" s="78">
        <v>-0.381856769323349</v>
      </c>
      <c r="DC27" s="78">
        <v>-0.4247167706489563</v>
      </c>
      <c r="DD27" s="78">
        <v>-0.32033389806747437</v>
      </c>
      <c r="DE27" s="78">
        <v>-0.32430693507194519</v>
      </c>
      <c r="DF27" s="78">
        <v>-0.29448869824409485</v>
      </c>
      <c r="DG27" s="78">
        <v>-0.22267965972423553</v>
      </c>
      <c r="DH27" s="78">
        <v>-0.23346394300460815</v>
      </c>
      <c r="DI27" s="78">
        <v>-0.32840725779533386</v>
      </c>
      <c r="DJ27" s="78">
        <v>-0.34145814180374146</v>
      </c>
      <c r="DK27" s="78">
        <v>-0.28371047973632813</v>
      </c>
      <c r="DL27" s="78">
        <v>-0.3364352285861969</v>
      </c>
      <c r="DM27" s="78">
        <v>-0.29954430460929871</v>
      </c>
      <c r="DN27" s="78">
        <v>-0.21797332167625427</v>
      </c>
      <c r="DO27" s="78">
        <v>-0.23975376784801483</v>
      </c>
      <c r="DP27" s="78">
        <v>-0.12222421169281006</v>
      </c>
      <c r="DQ27" s="78">
        <v>3.7007324397563934E-2</v>
      </c>
      <c r="DR27" s="78">
        <v>7.7993407845497131E-2</v>
      </c>
      <c r="DS27" s="78">
        <v>0.15175484120845795</v>
      </c>
      <c r="DT27" s="78">
        <v>0.20694060623645782</v>
      </c>
      <c r="DU27" s="78">
        <v>0.20715749263763428</v>
      </c>
      <c r="DV27" s="78">
        <v>-0.14660783112049103</v>
      </c>
      <c r="DW27" s="78">
        <v>-0.29535913467407227</v>
      </c>
      <c r="DX27" s="78">
        <v>-0.33378705382347107</v>
      </c>
      <c r="DY27" s="78">
        <v>-0.25851097702980042</v>
      </c>
      <c r="DZ27" s="78">
        <v>-0.28774985671043396</v>
      </c>
      <c r="EA27" s="78">
        <v>-0.33117389678955078</v>
      </c>
      <c r="EB27" s="78">
        <v>-0.230357825756073</v>
      </c>
      <c r="EC27" s="78">
        <v>-0.23430877923965454</v>
      </c>
      <c r="ED27" s="78">
        <v>-0.20188681781291962</v>
      </c>
      <c r="EE27" s="78">
        <v>-0.12969827651977539</v>
      </c>
      <c r="EF27" s="78">
        <v>-0.15206487476825714</v>
      </c>
      <c r="EG27" s="78">
        <v>-0.2424112856388092</v>
      </c>
      <c r="EH27" s="78">
        <v>-0.26165866851806641</v>
      </c>
      <c r="EI27" s="78">
        <v>-0.20888620615005493</v>
      </c>
      <c r="EJ27" s="78">
        <v>-0.26454007625579834</v>
      </c>
      <c r="EK27" s="78">
        <v>-0.22951379418373108</v>
      </c>
      <c r="EL27" s="78">
        <v>-0.14751265943050385</v>
      </c>
      <c r="EM27" s="78">
        <v>-0.17167012393474579</v>
      </c>
      <c r="EN27" s="78">
        <v>-6.0984190553426743E-2</v>
      </c>
      <c r="EO27" s="78">
        <v>9.8400376737117767E-2</v>
      </c>
      <c r="EP27" s="78">
        <v>0.14880068600177765</v>
      </c>
      <c r="EQ27" s="78">
        <v>0.21758902072906494</v>
      </c>
      <c r="ER27" s="78">
        <v>0.27248871326446533</v>
      </c>
      <c r="ES27" s="78">
        <v>0.27306085824966431</v>
      </c>
      <c r="ET27" s="78">
        <v>-6.352156400680542E-2</v>
      </c>
      <c r="EU27" s="78">
        <v>-0.20412695407867432</v>
      </c>
      <c r="EV27" s="78">
        <v>-0.23807308077812195</v>
      </c>
      <c r="EW27" s="78">
        <v>51.490379333496094</v>
      </c>
      <c r="EX27" s="78">
        <v>50.827114105224609</v>
      </c>
      <c r="EY27" s="78">
        <v>50.163177490234375</v>
      </c>
      <c r="EZ27" s="78">
        <v>49.591548919677734</v>
      </c>
      <c r="FA27" s="78">
        <v>49.234214782714844</v>
      </c>
      <c r="FB27" s="78">
        <v>48.884620666503906</v>
      </c>
      <c r="FC27" s="78">
        <v>48.848995208740234</v>
      </c>
      <c r="FD27" s="78">
        <v>48.867904663085938</v>
      </c>
      <c r="FE27" s="78">
        <v>50.541618347167969</v>
      </c>
      <c r="FF27" s="78">
        <v>53.312198638916016</v>
      </c>
      <c r="FG27" s="78">
        <v>55.674140930175781</v>
      </c>
      <c r="FH27" s="78">
        <v>57.5042724609375</v>
      </c>
      <c r="FI27" s="78">
        <v>59.231101989746094</v>
      </c>
      <c r="FJ27" s="78">
        <v>60.595310211181641</v>
      </c>
      <c r="FK27" s="78">
        <v>61.50042724609375</v>
      </c>
      <c r="FL27" s="78">
        <v>61.484249114990234</v>
      </c>
      <c r="FM27" s="78">
        <v>61.035320281982422</v>
      </c>
      <c r="FN27" s="78">
        <v>60.156734466552734</v>
      </c>
      <c r="FO27" s="78">
        <v>58.664939880371094</v>
      </c>
      <c r="FP27" s="78">
        <v>56.634307861328125</v>
      </c>
      <c r="FQ27" s="78">
        <v>55.110992431640625</v>
      </c>
      <c r="FR27" s="78">
        <v>54.087703704833984</v>
      </c>
      <c r="FS27" s="78">
        <v>53.151344299316406</v>
      </c>
      <c r="FT27" s="78">
        <v>52.411792755126953</v>
      </c>
      <c r="FU27" s="78">
        <v>8.2597821950912476E-2</v>
      </c>
      <c r="FV27" s="78">
        <v>7.448413223028183E-2</v>
      </c>
      <c r="FW27" s="78">
        <v>9.1208651661872864E-2</v>
      </c>
      <c r="FX27" s="78">
        <v>0</v>
      </c>
      <c r="FY27" s="78">
        <v>1861.227294921875</v>
      </c>
      <c r="FZ27" s="78">
        <v>1</v>
      </c>
    </row>
    <row r="28" spans="1:182" x14ac:dyDescent="0.2">
      <c r="A28" t="s">
        <v>186</v>
      </c>
      <c r="B28" t="s">
        <v>244</v>
      </c>
      <c r="C28" t="s">
        <v>2</v>
      </c>
      <c r="D28" t="s">
        <v>202</v>
      </c>
      <c r="E28" t="s">
        <v>204</v>
      </c>
      <c r="F28" t="s">
        <v>179</v>
      </c>
      <c r="G28" t="s">
        <v>1</v>
      </c>
      <c r="H28" s="78">
        <v>989</v>
      </c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>
        <v>0</v>
      </c>
      <c r="FY28" s="78">
        <v>71.045455932617188</v>
      </c>
      <c r="FZ28" s="78">
        <v>0</v>
      </c>
    </row>
    <row r="29" spans="1:182" x14ac:dyDescent="0.2">
      <c r="A29" t="s">
        <v>186</v>
      </c>
      <c r="B29" t="s">
        <v>244</v>
      </c>
      <c r="C29" t="s">
        <v>2</v>
      </c>
      <c r="D29" t="s">
        <v>202</v>
      </c>
      <c r="E29" t="s">
        <v>204</v>
      </c>
      <c r="F29" t="s">
        <v>180</v>
      </c>
      <c r="G29" t="s">
        <v>1</v>
      </c>
      <c r="H29" s="78">
        <v>233</v>
      </c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>
        <v>0</v>
      </c>
      <c r="FY29" s="78">
        <v>46.590908050537109</v>
      </c>
      <c r="FZ29" s="78">
        <v>0</v>
      </c>
    </row>
    <row r="30" spans="1:182" x14ac:dyDescent="0.2">
      <c r="A30" t="s">
        <v>186</v>
      </c>
      <c r="B30" t="s">
        <v>244</v>
      </c>
      <c r="C30" t="s">
        <v>2</v>
      </c>
      <c r="D30" t="s">
        <v>202</v>
      </c>
      <c r="E30" t="s">
        <v>204</v>
      </c>
      <c r="F30" t="s">
        <v>181</v>
      </c>
      <c r="G30" t="s">
        <v>1</v>
      </c>
      <c r="H30" s="78">
        <v>299</v>
      </c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>
        <v>0</v>
      </c>
      <c r="FY30" s="78">
        <v>15.5</v>
      </c>
      <c r="FZ30" s="78">
        <v>0</v>
      </c>
    </row>
    <row r="31" spans="1:182" x14ac:dyDescent="0.2">
      <c r="A31" t="s">
        <v>186</v>
      </c>
      <c r="B31" t="s">
        <v>244</v>
      </c>
      <c r="C31" t="s">
        <v>2</v>
      </c>
      <c r="D31" t="s">
        <v>202</v>
      </c>
      <c r="E31" t="s">
        <v>204</v>
      </c>
      <c r="F31" t="s">
        <v>182</v>
      </c>
      <c r="G31" t="s">
        <v>1</v>
      </c>
      <c r="H31" s="78">
        <v>1222</v>
      </c>
      <c r="I31" s="78">
        <v>0.67322456836700439</v>
      </c>
      <c r="J31" s="78">
        <v>0.62817478179931641</v>
      </c>
      <c r="K31" s="78">
        <v>0.61678659915924072</v>
      </c>
      <c r="L31" s="78">
        <v>0.61371934413909912</v>
      </c>
      <c r="M31" s="78">
        <v>0.61945635080337524</v>
      </c>
      <c r="N31" s="78">
        <v>0.71338719129562378</v>
      </c>
      <c r="O31" s="78">
        <v>0.88212710618972778</v>
      </c>
      <c r="P31" s="78">
        <v>1.0238351821899414</v>
      </c>
      <c r="Q31" s="78">
        <v>1.0808044672012329</v>
      </c>
      <c r="R31" s="78">
        <v>1.03998863697052</v>
      </c>
      <c r="S31" s="78">
        <v>0.98992878198623657</v>
      </c>
      <c r="T31" s="78">
        <v>0.96775734424591064</v>
      </c>
      <c r="U31" s="78">
        <v>0.93739253282546997</v>
      </c>
      <c r="V31" s="78">
        <v>0.89524781703948975</v>
      </c>
      <c r="W31" s="78">
        <v>0.85511267185211182</v>
      </c>
      <c r="X31" s="78">
        <v>0.86546969413757324</v>
      </c>
      <c r="Y31" s="78">
        <v>0.88766783475875854</v>
      </c>
      <c r="Z31" s="78">
        <v>0.94811910390853882</v>
      </c>
      <c r="AA31" s="78">
        <v>1.075297474861145</v>
      </c>
      <c r="AB31" s="78">
        <v>1.1369047164916992</v>
      </c>
      <c r="AC31" s="78">
        <v>1.1319653987884521</v>
      </c>
      <c r="AD31" s="78">
        <v>1.0376474857330322</v>
      </c>
      <c r="AE31" s="78">
        <v>0.89705801010131836</v>
      </c>
      <c r="AF31" s="78">
        <v>0.77009618282318115</v>
      </c>
      <c r="AG31" s="78">
        <v>-0.19602859020233154</v>
      </c>
      <c r="AH31" s="78">
        <v>-0.18148313462734222</v>
      </c>
      <c r="AI31" s="78">
        <v>-0.17774130403995514</v>
      </c>
      <c r="AJ31" s="78">
        <v>-0.17017526924610138</v>
      </c>
      <c r="AK31" s="78">
        <v>-0.17319211363792419</v>
      </c>
      <c r="AL31" s="78">
        <v>-0.13600167632102966</v>
      </c>
      <c r="AM31" s="78">
        <v>-0.10608626902103424</v>
      </c>
      <c r="AN31" s="78">
        <v>-0.14372089505195618</v>
      </c>
      <c r="AO31" s="78">
        <v>-7.1790903806686401E-2</v>
      </c>
      <c r="AP31" s="78">
        <v>-8.7930560111999512E-2</v>
      </c>
      <c r="AQ31" s="78">
        <v>-0.11909854412078857</v>
      </c>
      <c r="AR31" s="78">
        <v>-0.13981688022613525</v>
      </c>
      <c r="AS31" s="78">
        <v>-0.15820717811584473</v>
      </c>
      <c r="AT31" s="78">
        <v>-0.12233230471611023</v>
      </c>
      <c r="AU31" s="78">
        <v>-9.4137690961360931E-2</v>
      </c>
      <c r="AV31" s="78">
        <v>-4.6477694064378738E-2</v>
      </c>
      <c r="AW31" s="78">
        <v>-1.9109175773337483E-3</v>
      </c>
      <c r="AX31" s="78">
        <v>-7.8117595985531807E-3</v>
      </c>
      <c r="AY31" s="78">
        <v>1.5095050446689129E-2</v>
      </c>
      <c r="AZ31" s="78">
        <v>4.1177193634212017E-3</v>
      </c>
      <c r="BA31" s="78">
        <v>-9.314679354429245E-2</v>
      </c>
      <c r="BB31" s="78">
        <v>-0.17084480822086334</v>
      </c>
      <c r="BC31" s="78">
        <v>-0.18768128752708435</v>
      </c>
      <c r="BD31" s="78">
        <v>-0.19391956925392151</v>
      </c>
      <c r="BE31" s="78">
        <v>-0.15025134384632111</v>
      </c>
      <c r="BF31" s="78">
        <v>-0.13675728440284729</v>
      </c>
      <c r="BG31" s="78">
        <v>-0.13351225852966309</v>
      </c>
      <c r="BH31" s="78">
        <v>-0.12573245167732239</v>
      </c>
      <c r="BI31" s="78">
        <v>-0.12827365100383759</v>
      </c>
      <c r="BJ31" s="78">
        <v>-8.9928373694419861E-2</v>
      </c>
      <c r="BK31" s="78">
        <v>-5.6913673877716064E-2</v>
      </c>
      <c r="BL31" s="78">
        <v>-9.2304103076457977E-2</v>
      </c>
      <c r="BM31" s="78">
        <v>-4.0053248405456543E-2</v>
      </c>
      <c r="BN31" s="78">
        <v>-5.57735376060009E-2</v>
      </c>
      <c r="BO31" s="78">
        <v>-8.4003821015357971E-2</v>
      </c>
      <c r="BP31" s="78">
        <v>-0.1116715744137764</v>
      </c>
      <c r="BQ31" s="78">
        <v>-0.12949691712856293</v>
      </c>
      <c r="BR31" s="78">
        <v>-9.5080509781837463E-2</v>
      </c>
      <c r="BS31" s="78">
        <v>-6.9021999835968018E-2</v>
      </c>
      <c r="BT31" s="78">
        <v>-2.1558353677392006E-2</v>
      </c>
      <c r="BU31" s="78">
        <v>2.1458394825458527E-2</v>
      </c>
      <c r="BV31" s="78">
        <v>1.7334979027509689E-2</v>
      </c>
      <c r="BW31" s="78">
        <v>4.0446233004331589E-2</v>
      </c>
      <c r="BX31" s="78">
        <v>3.5324979573488235E-2</v>
      </c>
      <c r="BY31" s="78">
        <v>-4.578351229429245E-2</v>
      </c>
      <c r="BZ31" s="78">
        <v>-0.1233326718211174</v>
      </c>
      <c r="CA31" s="78">
        <v>-0.14239823818206787</v>
      </c>
      <c r="CB31" s="78">
        <v>-0.14898677170276642</v>
      </c>
      <c r="CC31" s="78">
        <v>-0.11854616552591324</v>
      </c>
      <c r="CD31" s="78">
        <v>-0.10578029602766037</v>
      </c>
      <c r="CE31" s="78">
        <v>-0.1028793677687645</v>
      </c>
      <c r="CF31" s="78">
        <v>-9.4951480627059937E-2</v>
      </c>
      <c r="CG31" s="78">
        <v>-9.7163252532482147E-2</v>
      </c>
      <c r="CH31" s="78">
        <v>-5.8018140494823456E-2</v>
      </c>
      <c r="CI31" s="78">
        <v>-2.2856883704662323E-2</v>
      </c>
      <c r="CJ31" s="78">
        <v>-5.6692995131015778E-2</v>
      </c>
      <c r="CK31" s="78">
        <v>-1.8071848899126053E-2</v>
      </c>
      <c r="CL31" s="78">
        <v>-3.3501680940389633E-2</v>
      </c>
      <c r="CM31" s="78">
        <v>-5.9697318822145462E-2</v>
      </c>
      <c r="CN31" s="78">
        <v>-9.2178225517272949E-2</v>
      </c>
      <c r="CO31" s="78">
        <v>-0.10961229354143143</v>
      </c>
      <c r="CP31" s="78">
        <v>-7.6205998659133911E-2</v>
      </c>
      <c r="CQ31" s="78">
        <v>-5.1626943051815033E-2</v>
      </c>
      <c r="CR31" s="78">
        <v>-4.2992937378585339E-3</v>
      </c>
      <c r="CS31" s="78">
        <v>3.7643909454345703E-2</v>
      </c>
      <c r="CT31" s="78">
        <v>3.4751534461975098E-2</v>
      </c>
      <c r="CU31" s="78">
        <v>5.8004382997751236E-2</v>
      </c>
      <c r="CV31" s="78">
        <v>5.6939031928777695E-2</v>
      </c>
      <c r="CW31" s="78">
        <v>-1.2979849241673946E-2</v>
      </c>
      <c r="CX31" s="78">
        <v>-9.0425916016101837E-2</v>
      </c>
      <c r="CY31" s="78">
        <v>-0.11103533208370209</v>
      </c>
      <c r="CZ31" s="78">
        <v>-0.11786644905805588</v>
      </c>
      <c r="DA31" s="78">
        <v>-8.6840987205505371E-2</v>
      </c>
      <c r="DB31" s="78">
        <v>-7.480330765247345E-2</v>
      </c>
      <c r="DC31" s="78">
        <v>-7.2246469557285309E-2</v>
      </c>
      <c r="DD31" s="78">
        <v>-6.4170517027378082E-2</v>
      </c>
      <c r="DE31" s="78">
        <v>-6.6052854061126709E-2</v>
      </c>
      <c r="DF31" s="78">
        <v>-2.61079091578722E-2</v>
      </c>
      <c r="DG31" s="78">
        <v>1.1199904605746269E-2</v>
      </c>
      <c r="DH31" s="78">
        <v>-2.1081883460283279E-2</v>
      </c>
      <c r="DI31" s="78">
        <v>3.9095515385270119E-3</v>
      </c>
      <c r="DJ31" s="78">
        <v>-1.1229824274778366E-2</v>
      </c>
      <c r="DK31" s="78">
        <v>-3.5390820354223251E-2</v>
      </c>
      <c r="DL31" s="78">
        <v>-7.2684876620769501E-2</v>
      </c>
      <c r="DM31" s="78">
        <v>-8.972766250371933E-2</v>
      </c>
      <c r="DN31" s="78">
        <v>-5.7331487536430359E-2</v>
      </c>
      <c r="DO31" s="78">
        <v>-3.4231889992952347E-2</v>
      </c>
      <c r="DP31" s="78">
        <v>1.2959766201674938E-2</v>
      </c>
      <c r="DQ31" s="78">
        <v>5.382942408323288E-2</v>
      </c>
      <c r="DR31" s="78">
        <v>5.2168089896440506E-2</v>
      </c>
      <c r="DS31" s="78">
        <v>7.5562536716461182E-2</v>
      </c>
      <c r="DT31" s="78">
        <v>7.8553088009357452E-2</v>
      </c>
      <c r="DU31" s="78">
        <v>1.9823813810944557E-2</v>
      </c>
      <c r="DV31" s="78">
        <v>-5.7519160211086273E-2</v>
      </c>
      <c r="DW31" s="78">
        <v>-7.9672425985336304E-2</v>
      </c>
      <c r="DX31" s="78">
        <v>-8.6746126413345337E-2</v>
      </c>
      <c r="DY31" s="78">
        <v>-4.1063740849494934E-2</v>
      </c>
      <c r="DZ31" s="78">
        <v>-3.0077449977397919E-2</v>
      </c>
      <c r="EA31" s="78">
        <v>-2.8017435222864151E-2</v>
      </c>
      <c r="EB31" s="78">
        <v>-1.9727693870663643E-2</v>
      </c>
      <c r="EC31" s="78">
        <v>-2.1134387701749802E-2</v>
      </c>
      <c r="ED31" s="78">
        <v>1.996539905667305E-2</v>
      </c>
      <c r="EE31" s="78">
        <v>6.0372497886419296E-2</v>
      </c>
      <c r="EF31" s="78">
        <v>3.0334904789924622E-2</v>
      </c>
      <c r="EG31" s="78">
        <v>3.5647202283143997E-2</v>
      </c>
      <c r="EH31" s="78">
        <v>2.0927198231220245E-2</v>
      </c>
      <c r="EI31" s="78">
        <v>-2.9609448392875493E-4</v>
      </c>
      <c r="EJ31" s="78">
        <v>-4.4539570808410645E-2</v>
      </c>
      <c r="EK31" s="78">
        <v>-6.1017416417598724E-2</v>
      </c>
      <c r="EL31" s="78">
        <v>-3.0079688876867294E-2</v>
      </c>
      <c r="EM31" s="78">
        <v>-9.1161951422691345E-3</v>
      </c>
      <c r="EN31" s="78">
        <v>3.7879105657339096E-2</v>
      </c>
      <c r="EO31" s="78">
        <v>7.7198736369609833E-2</v>
      </c>
      <c r="EP31" s="78">
        <v>7.73148313164711E-2</v>
      </c>
      <c r="EQ31" s="78">
        <v>0.10091371834278107</v>
      </c>
      <c r="ER31" s="78">
        <v>0.1097603440284729</v>
      </c>
      <c r="ES31" s="78">
        <v>6.7187093198299408E-2</v>
      </c>
      <c r="ET31" s="78">
        <v>-1.0007028467953205E-2</v>
      </c>
      <c r="EU31" s="78">
        <v>-3.4389369189739227E-2</v>
      </c>
      <c r="EV31" s="78">
        <v>-4.1813325136899948E-2</v>
      </c>
      <c r="EW31" s="78">
        <v>47.415580749511719</v>
      </c>
      <c r="EX31" s="78">
        <v>46.493785858154297</v>
      </c>
      <c r="EY31" s="78">
        <v>45.726112365722656</v>
      </c>
      <c r="EZ31" s="78">
        <v>44.920608520507813</v>
      </c>
      <c r="FA31" s="78">
        <v>44.353763580322266</v>
      </c>
      <c r="FB31" s="78">
        <v>43.939365386962891</v>
      </c>
      <c r="FC31" s="78">
        <v>43.82598876953125</v>
      </c>
      <c r="FD31" s="78">
        <v>43.631996154785156</v>
      </c>
      <c r="FE31" s="78">
        <v>45.419273376464844</v>
      </c>
      <c r="FF31" s="78">
        <v>49.034027099609375</v>
      </c>
      <c r="FG31" s="78">
        <v>52.331722259521484</v>
      </c>
      <c r="FH31" s="78">
        <v>55.249462127685547</v>
      </c>
      <c r="FI31" s="78">
        <v>58.124702453613281</v>
      </c>
      <c r="FJ31" s="78">
        <v>59.760814666748047</v>
      </c>
      <c r="FK31" s="78">
        <v>61.171474456787109</v>
      </c>
      <c r="FL31" s="78">
        <v>61.684066772460938</v>
      </c>
      <c r="FM31" s="78">
        <v>61.267940521240234</v>
      </c>
      <c r="FN31" s="78">
        <v>60.175209045410156</v>
      </c>
      <c r="FO31" s="78">
        <v>58.428165435791016</v>
      </c>
      <c r="FP31" s="78">
        <v>55.375240325927734</v>
      </c>
      <c r="FQ31" s="78">
        <v>52.885356903076172</v>
      </c>
      <c r="FR31" s="78">
        <v>50.8760986328125</v>
      </c>
      <c r="FS31" s="78">
        <v>49.667984008789063</v>
      </c>
      <c r="FT31" s="78">
        <v>48.396877288818359</v>
      </c>
      <c r="FU31" s="78">
        <v>3.8548741489648819E-2</v>
      </c>
      <c r="FV31" s="78">
        <v>3.342832624912262E-2</v>
      </c>
      <c r="FW31" s="78">
        <v>4.1572943329811096E-2</v>
      </c>
      <c r="FX31" s="78">
        <v>0</v>
      </c>
      <c r="FY31" s="78">
        <v>265.59091186523438</v>
      </c>
      <c r="FZ31" s="78">
        <v>1</v>
      </c>
    </row>
    <row r="32" spans="1:182" x14ac:dyDescent="0.2">
      <c r="A32" t="s">
        <v>186</v>
      </c>
      <c r="B32" t="s">
        <v>244</v>
      </c>
      <c r="C32" t="s">
        <v>2</v>
      </c>
      <c r="D32" t="s">
        <v>202</v>
      </c>
      <c r="E32" t="s">
        <v>204</v>
      </c>
      <c r="F32" t="s">
        <v>183</v>
      </c>
      <c r="G32" t="s">
        <v>1</v>
      </c>
      <c r="H32" s="78">
        <v>1827</v>
      </c>
      <c r="I32" s="78">
        <v>1.3498266935348511</v>
      </c>
      <c r="J32" s="78">
        <v>1.2702614068984985</v>
      </c>
      <c r="K32" s="78">
        <v>1.2306009531021118</v>
      </c>
      <c r="L32" s="78">
        <v>1.2538919448852539</v>
      </c>
      <c r="M32" s="78">
        <v>1.2918038368225098</v>
      </c>
      <c r="N32" s="78">
        <v>1.5052400827407837</v>
      </c>
      <c r="O32" s="78">
        <v>1.8742948770523071</v>
      </c>
      <c r="P32" s="78">
        <v>1.9386359453201294</v>
      </c>
      <c r="Q32" s="78">
        <v>1.8661479949951172</v>
      </c>
      <c r="R32" s="78">
        <v>1.6755603551864624</v>
      </c>
      <c r="S32" s="78">
        <v>1.5992597341537476</v>
      </c>
      <c r="T32" s="78">
        <v>1.610686182975769</v>
      </c>
      <c r="U32" s="78">
        <v>1.5264389514923096</v>
      </c>
      <c r="V32" s="78">
        <v>1.4576282501220703</v>
      </c>
      <c r="W32" s="78">
        <v>1.400551438331604</v>
      </c>
      <c r="X32" s="78">
        <v>1.4150687456130981</v>
      </c>
      <c r="Y32" s="78">
        <v>1.4545568227767944</v>
      </c>
      <c r="Z32" s="78">
        <v>1.5682011842727661</v>
      </c>
      <c r="AA32" s="78">
        <v>1.7134113311767578</v>
      </c>
      <c r="AB32" s="78">
        <v>1.7955116033554077</v>
      </c>
      <c r="AC32" s="78">
        <v>1.7941038608551025</v>
      </c>
      <c r="AD32" s="78">
        <v>1.812588095664978</v>
      </c>
      <c r="AE32" s="78">
        <v>1.6553025245666504</v>
      </c>
      <c r="AF32" s="78">
        <v>1.4813868999481201</v>
      </c>
      <c r="AG32" s="78">
        <v>-0.16103173792362213</v>
      </c>
      <c r="AH32" s="78">
        <v>-0.14649908244609833</v>
      </c>
      <c r="AI32" s="78">
        <v>-0.14156578481197357</v>
      </c>
      <c r="AJ32" s="78">
        <v>-0.15567585825920105</v>
      </c>
      <c r="AK32" s="78">
        <v>-0.15197385847568512</v>
      </c>
      <c r="AL32" s="78">
        <v>-0.1181536465883255</v>
      </c>
      <c r="AM32" s="78">
        <v>-4.4349811971187592E-2</v>
      </c>
      <c r="AN32" s="78">
        <v>-0.12150058150291443</v>
      </c>
      <c r="AO32" s="78">
        <v>-9.9488630890846252E-2</v>
      </c>
      <c r="AP32" s="78">
        <v>-9.7663044929504395E-2</v>
      </c>
      <c r="AQ32" s="78">
        <v>-0.11288035660982132</v>
      </c>
      <c r="AR32" s="78">
        <v>-7.5441017746925354E-2</v>
      </c>
      <c r="AS32" s="78">
        <v>-9.4511501491069794E-2</v>
      </c>
      <c r="AT32" s="78">
        <v>-0.11093192547559738</v>
      </c>
      <c r="AU32" s="78">
        <v>-0.12112404406070709</v>
      </c>
      <c r="AV32" s="78">
        <v>-8.0174632370471954E-2</v>
      </c>
      <c r="AW32" s="78">
        <v>-4.8390500247478485E-2</v>
      </c>
      <c r="AX32" s="78">
        <v>-2.2670313715934753E-2</v>
      </c>
      <c r="AY32" s="78">
        <v>1.1599184013903141E-2</v>
      </c>
      <c r="AZ32" s="78">
        <v>-5.3909268230199814E-2</v>
      </c>
      <c r="BA32" s="78">
        <v>-0.1291249543428421</v>
      </c>
      <c r="BB32" s="78">
        <v>-0.20595456659793854</v>
      </c>
      <c r="BC32" s="78">
        <v>-0.22780331969261169</v>
      </c>
      <c r="BD32" s="78">
        <v>-0.18639399111270905</v>
      </c>
      <c r="BE32" s="78">
        <v>-8.9169725775718689E-2</v>
      </c>
      <c r="BF32" s="78">
        <v>-7.6443031430244446E-2</v>
      </c>
      <c r="BG32" s="78">
        <v>-7.1313902735710144E-2</v>
      </c>
      <c r="BH32" s="78">
        <v>-8.0882743000984192E-2</v>
      </c>
      <c r="BI32" s="78">
        <v>-7.4792288243770599E-2</v>
      </c>
      <c r="BJ32" s="78">
        <v>-3.8713380694389343E-2</v>
      </c>
      <c r="BK32" s="78">
        <v>4.8796381801366806E-2</v>
      </c>
      <c r="BL32" s="78">
        <v>-3.5882938653230667E-2</v>
      </c>
      <c r="BM32" s="78">
        <v>-2.7336148545145988E-2</v>
      </c>
      <c r="BN32" s="78">
        <v>-3.3484127372503281E-2</v>
      </c>
      <c r="BO32" s="78">
        <v>-5.1323581486940384E-2</v>
      </c>
      <c r="BP32" s="78">
        <v>-1.4113551005721092E-2</v>
      </c>
      <c r="BQ32" s="78">
        <v>-3.7680059671401978E-2</v>
      </c>
      <c r="BR32" s="78">
        <v>-5.4638363420963287E-2</v>
      </c>
      <c r="BS32" s="78">
        <v>-6.4963221549987793E-2</v>
      </c>
      <c r="BT32" s="78">
        <v>-2.4658706039190292E-2</v>
      </c>
      <c r="BU32" s="78">
        <v>5.3275283426046371E-3</v>
      </c>
      <c r="BV32" s="78">
        <v>3.1522154808044434E-2</v>
      </c>
      <c r="BW32" s="78">
        <v>6.6497065126895905E-2</v>
      </c>
      <c r="BX32" s="78">
        <v>9.8504181951284409E-3</v>
      </c>
      <c r="BY32" s="78">
        <v>-5.363105982542038E-2</v>
      </c>
      <c r="BZ32" s="78">
        <v>-0.13049569725990295</v>
      </c>
      <c r="CA32" s="78">
        <v>-0.15242867171764374</v>
      </c>
      <c r="CB32" s="78">
        <v>-0.1112482026219368</v>
      </c>
      <c r="CC32" s="78">
        <v>-3.9398316293954849E-2</v>
      </c>
      <c r="CD32" s="78">
        <v>-2.7922423556447029E-2</v>
      </c>
      <c r="CE32" s="78">
        <v>-2.2657670080661774E-2</v>
      </c>
      <c r="CF32" s="78">
        <v>-2.9081260785460472E-2</v>
      </c>
      <c r="CG32" s="78">
        <v>-2.1336574107408524E-2</v>
      </c>
      <c r="CH32" s="78">
        <v>1.6306707635521889E-2</v>
      </c>
      <c r="CI32" s="78">
        <v>0.11330915242433548</v>
      </c>
      <c r="CJ32" s="78">
        <v>2.3415576666593552E-2</v>
      </c>
      <c r="CK32" s="78">
        <v>2.2636439651250839E-2</v>
      </c>
      <c r="CL32" s="78">
        <v>1.0965991765260696E-2</v>
      </c>
      <c r="CM32" s="78">
        <v>-8.6895450949668884E-3</v>
      </c>
      <c r="CN32" s="78">
        <v>2.8361665084958076E-2</v>
      </c>
      <c r="CO32" s="78">
        <v>1.6812247922644019E-3</v>
      </c>
      <c r="CP32" s="78">
        <v>-1.5649612993001938E-2</v>
      </c>
      <c r="CQ32" s="78">
        <v>-2.6066409423947334E-2</v>
      </c>
      <c r="CR32" s="78">
        <v>1.3791455887258053E-2</v>
      </c>
      <c r="CS32" s="78">
        <v>4.253247007727623E-2</v>
      </c>
      <c r="CT32" s="78">
        <v>6.9055691361427307E-2</v>
      </c>
      <c r="CU32" s="78">
        <v>0.10451917350292206</v>
      </c>
      <c r="CV32" s="78">
        <v>5.4010182619094849E-2</v>
      </c>
      <c r="CW32" s="78">
        <v>-1.3442191993817687E-3</v>
      </c>
      <c r="CX32" s="78">
        <v>-7.8233107924461365E-2</v>
      </c>
      <c r="CY32" s="78">
        <v>-0.10022442787885666</v>
      </c>
      <c r="CZ32" s="78">
        <v>-5.9202466160058975E-2</v>
      </c>
      <c r="DA32" s="78">
        <v>1.0373094119131565E-2</v>
      </c>
      <c r="DB32" s="78">
        <v>2.0598182454705238E-2</v>
      </c>
      <c r="DC32" s="78">
        <v>2.5998564437031746E-2</v>
      </c>
      <c r="DD32" s="78">
        <v>2.2720219567418098E-2</v>
      </c>
      <c r="DE32" s="78">
        <v>3.2119143754243851E-2</v>
      </c>
      <c r="DF32" s="78">
        <v>7.1326792240142822E-2</v>
      </c>
      <c r="DG32" s="78">
        <v>0.17782191932201385</v>
      </c>
      <c r="DH32" s="78">
        <v>8.2714095711708069E-2</v>
      </c>
      <c r="DI32" s="78">
        <v>7.2609029710292816E-2</v>
      </c>
      <c r="DJ32" s="78">
        <v>5.5416110903024673E-2</v>
      </c>
      <c r="DK32" s="78">
        <v>3.3944491297006607E-2</v>
      </c>
      <c r="DL32" s="78">
        <v>7.0836879312992096E-2</v>
      </c>
      <c r="DM32" s="78">
        <v>4.1042510420084E-2</v>
      </c>
      <c r="DN32" s="78">
        <v>2.3339135572314262E-2</v>
      </c>
      <c r="DO32" s="78">
        <v>1.2830403633415699E-2</v>
      </c>
      <c r="DP32" s="78">
        <v>5.2241615951061249E-2</v>
      </c>
      <c r="DQ32" s="78">
        <v>7.9737409949302673E-2</v>
      </c>
      <c r="DR32" s="78">
        <v>0.10658922791481018</v>
      </c>
      <c r="DS32" s="78">
        <v>0.14254127442836761</v>
      </c>
      <c r="DT32" s="78">
        <v>9.8169945180416107E-2</v>
      </c>
      <c r="DU32" s="78">
        <v>5.0942622125148773E-2</v>
      </c>
      <c r="DV32" s="78">
        <v>-2.5970520451664925E-2</v>
      </c>
      <c r="DW32" s="78">
        <v>-4.8020180314779282E-2</v>
      </c>
      <c r="DX32" s="78">
        <v>-7.1567278355360031E-3</v>
      </c>
      <c r="DY32" s="78">
        <v>8.2235105335712433E-2</v>
      </c>
      <c r="DZ32" s="78">
        <v>9.0654231607913971E-2</v>
      </c>
      <c r="EA32" s="78">
        <v>9.6250437200069427E-2</v>
      </c>
      <c r="EB32" s="78">
        <v>9.7513332962989807E-2</v>
      </c>
      <c r="EC32" s="78">
        <v>0.10930071026086807</v>
      </c>
      <c r="ED32" s="78">
        <v>0.15076705813407898</v>
      </c>
      <c r="EE32" s="78">
        <v>0.27096810936927795</v>
      </c>
      <c r="EF32" s="78">
        <v>0.16833172738552094</v>
      </c>
      <c r="EG32" s="78">
        <v>0.14476150274276733</v>
      </c>
      <c r="EH32" s="78">
        <v>0.11959502846002579</v>
      </c>
      <c r="EI32" s="78">
        <v>9.5501266419887543E-2</v>
      </c>
      <c r="EJ32" s="78">
        <v>0.13216434419155121</v>
      </c>
      <c r="EK32" s="78">
        <v>9.7873955965042114E-2</v>
      </c>
      <c r="EL32" s="78">
        <v>7.9632699489593506E-2</v>
      </c>
      <c r="EM32" s="78">
        <v>6.8991221487522125E-2</v>
      </c>
      <c r="EN32" s="78">
        <v>0.10775754600763321</v>
      </c>
      <c r="EO32" s="78">
        <v>0.13345544040203094</v>
      </c>
      <c r="EP32" s="78">
        <v>0.16078169643878937</v>
      </c>
      <c r="EQ32" s="78">
        <v>0.19743916392326355</v>
      </c>
      <c r="ER32" s="78">
        <v>0.16192963719367981</v>
      </c>
      <c r="ES32" s="78">
        <v>0.1264365166425705</v>
      </c>
      <c r="ET32" s="78">
        <v>4.9488354474306107E-2</v>
      </c>
      <c r="EU32" s="78">
        <v>2.7354462072253227E-2</v>
      </c>
      <c r="EV32" s="78">
        <v>6.7989051342010498E-2</v>
      </c>
      <c r="EW32" s="78">
        <v>49.860904693603516</v>
      </c>
      <c r="EX32" s="78">
        <v>48.865367889404297</v>
      </c>
      <c r="EY32" s="78">
        <v>48.098648071289063</v>
      </c>
      <c r="EZ32" s="78">
        <v>47.268905639648438</v>
      </c>
      <c r="FA32" s="78">
        <v>46.518898010253906</v>
      </c>
      <c r="FB32" s="78">
        <v>45.925399780273438</v>
      </c>
      <c r="FC32" s="78">
        <v>45.405746459960938</v>
      </c>
      <c r="FD32" s="78">
        <v>45.563076019287109</v>
      </c>
      <c r="FE32" s="78">
        <v>47.920169830322266</v>
      </c>
      <c r="FF32" s="78">
        <v>51.351974487304688</v>
      </c>
      <c r="FG32" s="78">
        <v>54.636001586914063</v>
      </c>
      <c r="FH32" s="78">
        <v>57.231258392333984</v>
      </c>
      <c r="FI32" s="78">
        <v>59.305068969726563</v>
      </c>
      <c r="FJ32" s="78">
        <v>60.811557769775391</v>
      </c>
      <c r="FK32" s="78">
        <v>61.667350769042969</v>
      </c>
      <c r="FL32" s="78">
        <v>62.194087982177734</v>
      </c>
      <c r="FM32" s="78">
        <v>62.159656524658203</v>
      </c>
      <c r="FN32" s="78">
        <v>61.469268798828125</v>
      </c>
      <c r="FO32" s="78">
        <v>59.657550811767578</v>
      </c>
      <c r="FP32" s="78">
        <v>57.086688995361328</v>
      </c>
      <c r="FQ32" s="78">
        <v>54.918670654296875</v>
      </c>
      <c r="FR32" s="78">
        <v>53.472770690917969</v>
      </c>
      <c r="FS32" s="78">
        <v>52.228614807128906</v>
      </c>
      <c r="FT32" s="78">
        <v>51.254505157470703</v>
      </c>
      <c r="FU32" s="78">
        <v>6.6624924540519714E-2</v>
      </c>
      <c r="FV32" s="78">
        <v>6.5114863216876984E-2</v>
      </c>
      <c r="FW32" s="78">
        <v>7.1638338267803192E-2</v>
      </c>
      <c r="FX32" s="78">
        <v>0</v>
      </c>
      <c r="FY32" s="78">
        <v>211.63636779785156</v>
      </c>
      <c r="FZ32" s="78">
        <v>1</v>
      </c>
    </row>
    <row r="33" spans="1:182" x14ac:dyDescent="0.2">
      <c r="A33" t="s">
        <v>186</v>
      </c>
      <c r="B33" t="s">
        <v>244</v>
      </c>
      <c r="C33" t="s">
        <v>2</v>
      </c>
      <c r="D33" t="s">
        <v>202</v>
      </c>
      <c r="E33" t="s">
        <v>204</v>
      </c>
      <c r="F33" t="s">
        <v>184</v>
      </c>
      <c r="G33" t="s">
        <v>1</v>
      </c>
      <c r="H33" s="78">
        <v>909</v>
      </c>
      <c r="I33" s="78">
        <v>0.91241049766540527</v>
      </c>
      <c r="J33" s="78">
        <v>0.87140142917633057</v>
      </c>
      <c r="K33" s="78">
        <v>0.84081149101257324</v>
      </c>
      <c r="L33" s="78">
        <v>0.8726956844329834</v>
      </c>
      <c r="M33" s="78">
        <v>0.89426881074905396</v>
      </c>
      <c r="N33" s="78">
        <v>0.99374943971633911</v>
      </c>
      <c r="O33" s="78">
        <v>1.0455679893493652</v>
      </c>
      <c r="P33" s="78">
        <v>1.1265302896499634</v>
      </c>
      <c r="Q33" s="78">
        <v>1.2015855312347412</v>
      </c>
      <c r="R33" s="78">
        <v>1.1827616691589355</v>
      </c>
      <c r="S33" s="78">
        <v>1.1692087650299072</v>
      </c>
      <c r="T33" s="78">
        <v>1.1210992336273193</v>
      </c>
      <c r="U33" s="78">
        <v>1.0874983072280884</v>
      </c>
      <c r="V33" s="78">
        <v>1.0655848979949951</v>
      </c>
      <c r="W33" s="78">
        <v>1.0171151161193848</v>
      </c>
      <c r="X33" s="78">
        <v>1.0711716413497925</v>
      </c>
      <c r="Y33" s="78">
        <v>1.0936936140060425</v>
      </c>
      <c r="Z33" s="78">
        <v>1.1645307540893555</v>
      </c>
      <c r="AA33" s="78">
        <v>1.2514549493789673</v>
      </c>
      <c r="AB33" s="78">
        <v>1.2596862316131592</v>
      </c>
      <c r="AC33" s="78">
        <v>1.2526694536209106</v>
      </c>
      <c r="AD33" s="78">
        <v>1.1971187591552734</v>
      </c>
      <c r="AE33" s="78">
        <v>1.0602699518203735</v>
      </c>
      <c r="AF33" s="78">
        <v>0.97175323963165283</v>
      </c>
      <c r="AG33" s="78">
        <v>-0.12871997058391571</v>
      </c>
      <c r="AH33" s="78">
        <v>-0.13270127773284912</v>
      </c>
      <c r="AI33" s="78">
        <v>-0.12269363552331924</v>
      </c>
      <c r="AJ33" s="78">
        <v>-0.109945148229599</v>
      </c>
      <c r="AK33" s="78">
        <v>-0.13811424374580383</v>
      </c>
      <c r="AL33" s="78">
        <v>-0.12005781382322311</v>
      </c>
      <c r="AM33" s="78">
        <v>-0.13702888786792755</v>
      </c>
      <c r="AN33" s="78">
        <v>-0.19018524885177612</v>
      </c>
      <c r="AO33" s="78">
        <v>-9.637770801782608E-2</v>
      </c>
      <c r="AP33" s="78">
        <v>-2.1463854238390923E-2</v>
      </c>
      <c r="AQ33" s="78">
        <v>-1.2339571490883827E-2</v>
      </c>
      <c r="AR33" s="78">
        <v>-2.8892382979393005E-2</v>
      </c>
      <c r="AS33" s="78">
        <v>-1.0359956882894039E-2</v>
      </c>
      <c r="AT33" s="78">
        <v>2.6803703978657722E-2</v>
      </c>
      <c r="AU33" s="78">
        <v>2.5084031745791435E-2</v>
      </c>
      <c r="AV33" s="78">
        <v>7.3062844574451447E-2</v>
      </c>
      <c r="AW33" s="78">
        <v>9.7629807889461517E-2</v>
      </c>
      <c r="AX33" s="78">
        <v>9.5150448381900787E-2</v>
      </c>
      <c r="AY33" s="78">
        <v>9.1396495699882507E-2</v>
      </c>
      <c r="AZ33" s="78">
        <v>7.4243396520614624E-2</v>
      </c>
      <c r="BA33" s="78">
        <v>7.7460557222366333E-2</v>
      </c>
      <c r="BB33" s="78">
        <v>-2.7239387854933739E-3</v>
      </c>
      <c r="BC33" s="78">
        <v>-0.15290170907974243</v>
      </c>
      <c r="BD33" s="78">
        <v>-0.16420343518257141</v>
      </c>
      <c r="BE33" s="78">
        <v>-6.9579318165779114E-2</v>
      </c>
      <c r="BF33" s="78">
        <v>-7.084973156452179E-2</v>
      </c>
      <c r="BG33" s="78">
        <v>-6.4426630735397339E-2</v>
      </c>
      <c r="BH33" s="78">
        <v>-4.8295363783836365E-2</v>
      </c>
      <c r="BI33" s="78">
        <v>-7.5162336230278015E-2</v>
      </c>
      <c r="BJ33" s="78">
        <v>-5.0399921834468842E-2</v>
      </c>
      <c r="BK33" s="78">
        <v>-6.7897379398345947E-2</v>
      </c>
      <c r="BL33" s="78">
        <v>-0.12056608498096466</v>
      </c>
      <c r="BM33" s="78">
        <v>-4.1742570698261261E-2</v>
      </c>
      <c r="BN33" s="78">
        <v>3.4051764756441116E-2</v>
      </c>
      <c r="BO33" s="78">
        <v>4.210614413022995E-2</v>
      </c>
      <c r="BP33" s="78">
        <v>2.5044392794370651E-2</v>
      </c>
      <c r="BQ33" s="78">
        <v>4.2198259383440018E-2</v>
      </c>
      <c r="BR33" s="78">
        <v>8.0639831721782684E-2</v>
      </c>
      <c r="BS33" s="78">
        <v>7.3120445013046265E-2</v>
      </c>
      <c r="BT33" s="78">
        <v>0.12970182299613953</v>
      </c>
      <c r="BU33" s="78">
        <v>0.15505272150039673</v>
      </c>
      <c r="BV33" s="78">
        <v>0.15548883378505707</v>
      </c>
      <c r="BW33" s="78">
        <v>0.15659810602664948</v>
      </c>
      <c r="BX33" s="78">
        <v>0.13202908635139465</v>
      </c>
      <c r="BY33" s="78">
        <v>0.1370198130607605</v>
      </c>
      <c r="BZ33" s="78">
        <v>4.2524974793195724E-2</v>
      </c>
      <c r="CA33" s="78">
        <v>-9.4989098608493805E-2</v>
      </c>
      <c r="CB33" s="78">
        <v>-0.10282669961452484</v>
      </c>
      <c r="CC33" s="78">
        <v>-2.8618672862648964E-2</v>
      </c>
      <c r="CD33" s="78">
        <v>-2.8011536225676537E-2</v>
      </c>
      <c r="CE33" s="78">
        <v>-2.4071086198091507E-2</v>
      </c>
      <c r="CF33" s="78">
        <v>-5.5969096720218658E-3</v>
      </c>
      <c r="CG33" s="78">
        <v>-3.1562037765979767E-2</v>
      </c>
      <c r="CH33" s="78">
        <v>-2.1550778765231371E-3</v>
      </c>
      <c r="CI33" s="78">
        <v>-2.0017106086015701E-2</v>
      </c>
      <c r="CJ33" s="78">
        <v>-7.2348058223724365E-2</v>
      </c>
      <c r="CK33" s="78">
        <v>-3.9024429861456156E-3</v>
      </c>
      <c r="CL33" s="78">
        <v>7.2501711547374725E-2</v>
      </c>
      <c r="CM33" s="78">
        <v>7.9815082252025604E-2</v>
      </c>
      <c r="CN33" s="78">
        <v>6.2400840222835541E-2</v>
      </c>
      <c r="CO33" s="78">
        <v>7.8599922358989716E-2</v>
      </c>
      <c r="CP33" s="78">
        <v>0.11792657524347305</v>
      </c>
      <c r="CQ33" s="78">
        <v>0.10639031231403351</v>
      </c>
      <c r="CR33" s="78">
        <v>0.1689298003911972</v>
      </c>
      <c r="CS33" s="78">
        <v>0.19482366740703583</v>
      </c>
      <c r="CT33" s="78">
        <v>0.19727900624275208</v>
      </c>
      <c r="CU33" s="78">
        <v>0.20175653696060181</v>
      </c>
      <c r="CV33" s="78">
        <v>0.17205128073692322</v>
      </c>
      <c r="CW33" s="78">
        <v>0.1782703697681427</v>
      </c>
      <c r="CX33" s="78">
        <v>7.386423647403717E-2</v>
      </c>
      <c r="CY33" s="78">
        <v>-5.4878991097211838E-2</v>
      </c>
      <c r="CZ33" s="78">
        <v>-6.0317352414131165E-2</v>
      </c>
      <c r="DA33" s="78">
        <v>1.2341969646513462E-2</v>
      </c>
      <c r="DB33" s="78">
        <v>1.4826657250523567E-2</v>
      </c>
      <c r="DC33" s="78">
        <v>1.6284460201859474E-2</v>
      </c>
      <c r="DD33" s="78">
        <v>3.7101544439792633E-2</v>
      </c>
      <c r="DE33" s="78">
        <v>1.2038262560963631E-2</v>
      </c>
      <c r="DF33" s="78">
        <v>4.6089764684438705E-2</v>
      </c>
      <c r="DG33" s="78">
        <v>2.7863167226314545E-2</v>
      </c>
      <c r="DH33" s="78">
        <v>-2.4130035191774368E-2</v>
      </c>
      <c r="DI33" s="78">
        <v>3.3937685191631317E-2</v>
      </c>
      <c r="DJ33" s="78">
        <v>0.11095166206359863</v>
      </c>
      <c r="DK33" s="78">
        <v>0.11752402037382126</v>
      </c>
      <c r="DL33" s="78">
        <v>9.9757283926010132E-2</v>
      </c>
      <c r="DM33" s="78">
        <v>0.11500158160924911</v>
      </c>
      <c r="DN33" s="78">
        <v>0.15521331131458282</v>
      </c>
      <c r="DO33" s="78">
        <v>0.13966017961502075</v>
      </c>
      <c r="DP33" s="78">
        <v>0.20815777778625488</v>
      </c>
      <c r="DQ33" s="78">
        <v>0.23459461331367493</v>
      </c>
      <c r="DR33" s="78">
        <v>0.23906917870044708</v>
      </c>
      <c r="DS33" s="78">
        <v>0.24691496789455414</v>
      </c>
      <c r="DT33" s="78">
        <v>0.21207347512245178</v>
      </c>
      <c r="DU33" s="78">
        <v>0.2195209264755249</v>
      </c>
      <c r="DV33" s="78">
        <v>0.10520349442958832</v>
      </c>
      <c r="DW33" s="78">
        <v>-1.4768886379897594E-2</v>
      </c>
      <c r="DX33" s="78">
        <v>-1.7808008939027786E-2</v>
      </c>
      <c r="DY33" s="78">
        <v>7.1482628583908081E-2</v>
      </c>
      <c r="DZ33" s="78">
        <v>7.667820155620575E-2</v>
      </c>
      <c r="EA33" s="78">
        <v>7.455146312713623E-2</v>
      </c>
      <c r="EB33" s="78">
        <v>9.8751328885555267E-2</v>
      </c>
      <c r="EC33" s="78">
        <v>7.4990168213844299E-2</v>
      </c>
      <c r="ED33" s="78">
        <v>0.11574766039848328</v>
      </c>
      <c r="EE33" s="78">
        <v>9.6994675695896149E-2</v>
      </c>
      <c r="EF33" s="78">
        <v>4.5489132404327393E-2</v>
      </c>
      <c r="EG33" s="78">
        <v>8.8572822511196136E-2</v>
      </c>
      <c r="EH33" s="78">
        <v>0.16646727919578552</v>
      </c>
      <c r="EI33" s="78">
        <v>0.17196974158287048</v>
      </c>
      <c r="EJ33" s="78">
        <v>0.15369406342506409</v>
      </c>
      <c r="EK33" s="78">
        <v>0.16755980253219604</v>
      </c>
      <c r="EL33" s="78">
        <v>0.20904944837093353</v>
      </c>
      <c r="EM33" s="78">
        <v>0.18769659101963043</v>
      </c>
      <c r="EN33" s="78">
        <v>0.26479676365852356</v>
      </c>
      <c r="EO33" s="78">
        <v>0.29201751947402954</v>
      </c>
      <c r="EP33" s="78">
        <v>0.29940757155418396</v>
      </c>
      <c r="EQ33" s="78">
        <v>0.31211656332015991</v>
      </c>
      <c r="ER33" s="78">
        <v>0.26985916495323181</v>
      </c>
      <c r="ES33" s="78">
        <v>0.27908018231391907</v>
      </c>
      <c r="ET33" s="78">
        <v>0.15045240521430969</v>
      </c>
      <c r="EU33" s="78">
        <v>4.3143734335899353E-2</v>
      </c>
      <c r="EV33" s="78">
        <v>4.3568730354309082E-2</v>
      </c>
      <c r="EW33" s="78">
        <v>45.838943481445313</v>
      </c>
      <c r="EX33" s="78">
        <v>44.873161315917969</v>
      </c>
      <c r="EY33" s="78">
        <v>44.203620910644531</v>
      </c>
      <c r="EZ33" s="78">
        <v>43.487415313720703</v>
      </c>
      <c r="FA33" s="78">
        <v>43.013557434082031</v>
      </c>
      <c r="FB33" s="78">
        <v>42.634807586669922</v>
      </c>
      <c r="FC33" s="78">
        <v>42.512332916259766</v>
      </c>
      <c r="FD33" s="78">
        <v>42.643604278564453</v>
      </c>
      <c r="FE33" s="78">
        <v>45.534908294677734</v>
      </c>
      <c r="FF33" s="78">
        <v>49.730438232421875</v>
      </c>
      <c r="FG33" s="78">
        <v>52.751415252685547</v>
      </c>
      <c r="FH33" s="78">
        <v>55.359928131103516</v>
      </c>
      <c r="FI33" s="78">
        <v>57.408306121826172</v>
      </c>
      <c r="FJ33" s="78">
        <v>58.676486968994141</v>
      </c>
      <c r="FK33" s="78">
        <v>59.208827972412109</v>
      </c>
      <c r="FL33" s="78">
        <v>59.783615112304688</v>
      </c>
      <c r="FM33" s="78">
        <v>60.053695678710938</v>
      </c>
      <c r="FN33" s="78">
        <v>59.595909118652344</v>
      </c>
      <c r="FO33" s="78">
        <v>57.226139068603516</v>
      </c>
      <c r="FP33" s="78">
        <v>54.150745391845703</v>
      </c>
      <c r="FQ33" s="78">
        <v>51.082500457763672</v>
      </c>
      <c r="FR33" s="78">
        <v>49.197761535644531</v>
      </c>
      <c r="FS33" s="78">
        <v>47.695613861083984</v>
      </c>
      <c r="FT33" s="78">
        <v>46.637771606445313</v>
      </c>
      <c r="FU33" s="78">
        <v>4.0173158049583435E-2</v>
      </c>
      <c r="FV33" s="78">
        <v>7.4550770223140717E-2</v>
      </c>
      <c r="FW33" s="78">
        <v>4.3105807155370712E-2</v>
      </c>
      <c r="FX33" s="78">
        <v>0</v>
      </c>
      <c r="FY33" s="78">
        <v>132.27272033691406</v>
      </c>
      <c r="FZ33" s="78">
        <v>1</v>
      </c>
    </row>
    <row r="34" spans="1:182" x14ac:dyDescent="0.2">
      <c r="A34" t="s">
        <v>186</v>
      </c>
      <c r="B34" t="s">
        <v>244</v>
      </c>
      <c r="C34" t="s">
        <v>2</v>
      </c>
      <c r="D34" t="s">
        <v>202</v>
      </c>
      <c r="E34" t="s">
        <v>204</v>
      </c>
      <c r="F34" t="s">
        <v>185</v>
      </c>
      <c r="G34" t="s">
        <v>1</v>
      </c>
      <c r="H34" s="78">
        <v>438</v>
      </c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>
        <v>0</v>
      </c>
      <c r="FY34" s="78">
        <v>41.772727966308594</v>
      </c>
      <c r="FZ34" s="78">
        <v>0</v>
      </c>
    </row>
    <row r="35" spans="1:182" x14ac:dyDescent="0.2">
      <c r="A35" t="s">
        <v>186</v>
      </c>
      <c r="B35" t="s">
        <v>244</v>
      </c>
      <c r="C35" t="s">
        <v>2</v>
      </c>
      <c r="D35" t="s">
        <v>202</v>
      </c>
      <c r="E35" t="s">
        <v>205</v>
      </c>
      <c r="F35" t="s">
        <v>1</v>
      </c>
      <c r="G35" t="s">
        <v>198</v>
      </c>
      <c r="H35" s="78">
        <v>11974</v>
      </c>
      <c r="I35" s="78">
        <v>6.6044349670410156</v>
      </c>
      <c r="J35" s="78">
        <v>5.9663829803466797</v>
      </c>
      <c r="K35" s="78">
        <v>5.6517019271850586</v>
      </c>
      <c r="L35" s="78">
        <v>5.5834770202636719</v>
      </c>
      <c r="M35" s="78">
        <v>5.703000545501709</v>
      </c>
      <c r="N35" s="78">
        <v>6.1295685768127441</v>
      </c>
      <c r="O35" s="78">
        <v>7.0223870277404785</v>
      </c>
      <c r="P35" s="78">
        <v>7.9922337532043457</v>
      </c>
      <c r="Q35" s="78">
        <v>8.6177530288696289</v>
      </c>
      <c r="R35" s="78">
        <v>8.7515392303466797</v>
      </c>
      <c r="S35" s="78">
        <v>8.67486572265625</v>
      </c>
      <c r="T35" s="78">
        <v>8.684173583984375</v>
      </c>
      <c r="U35" s="78">
        <v>8.7018404006958008</v>
      </c>
      <c r="V35" s="78">
        <v>8.3928737640380859</v>
      </c>
      <c r="W35" s="78">
        <v>8.0638437271118164</v>
      </c>
      <c r="X35" s="78">
        <v>8.0285196304321289</v>
      </c>
      <c r="Y35" s="78">
        <v>8.1957235336303711</v>
      </c>
      <c r="Z35" s="78">
        <v>8.8570003509521484</v>
      </c>
      <c r="AA35" s="78">
        <v>9.428192138671875</v>
      </c>
      <c r="AB35" s="78">
        <v>9.6494503021240234</v>
      </c>
      <c r="AC35" s="78">
        <v>9.9343795776367188</v>
      </c>
      <c r="AD35" s="78">
        <v>9.5268354415893555</v>
      </c>
      <c r="AE35" s="78">
        <v>8.5826692581176758</v>
      </c>
      <c r="AF35" s="78">
        <v>7.4465184211730957</v>
      </c>
      <c r="AG35" s="78">
        <v>-1.4808785915374756</v>
      </c>
      <c r="AH35" s="78">
        <v>-1.5319992303848267</v>
      </c>
      <c r="AI35" s="78">
        <v>-1.5050595998764038</v>
      </c>
      <c r="AJ35" s="78">
        <v>-1.4279371500015259</v>
      </c>
      <c r="AK35" s="78">
        <v>-1.3873275518417358</v>
      </c>
      <c r="AL35" s="78">
        <v>-1.3759466409683228</v>
      </c>
      <c r="AM35" s="78">
        <v>-1.1806937456130981</v>
      </c>
      <c r="AN35" s="78">
        <v>-1.1095201969146729</v>
      </c>
      <c r="AO35" s="78">
        <v>-0.8180193305015564</v>
      </c>
      <c r="AP35" s="78">
        <v>-0.49954423308372498</v>
      </c>
      <c r="AQ35" s="78">
        <v>-0.4981139600276947</v>
      </c>
      <c r="AR35" s="78">
        <v>-0.65359401702880859</v>
      </c>
      <c r="AS35" s="78">
        <v>-0.60003459453582764</v>
      </c>
      <c r="AT35" s="78">
        <v>-0.48038682341575623</v>
      </c>
      <c r="AU35" s="78">
        <v>-0.56877309083938599</v>
      </c>
      <c r="AV35" s="78">
        <v>-0.30321282148361206</v>
      </c>
      <c r="AW35" s="78">
        <v>-0.18585638701915741</v>
      </c>
      <c r="AX35" s="78">
        <v>-6.0131542384624481E-2</v>
      </c>
      <c r="AY35" s="78">
        <v>-0.12954530119895935</v>
      </c>
      <c r="AZ35" s="78">
        <v>-0.35761335492134094</v>
      </c>
      <c r="BA35" s="78">
        <v>-0.66992825269699097</v>
      </c>
      <c r="BB35" s="78">
        <v>-1.3044530153274536</v>
      </c>
      <c r="BC35" s="78">
        <v>-1.5362687110900879</v>
      </c>
      <c r="BD35" s="78">
        <v>-1.5393563508987427</v>
      </c>
      <c r="BE35" s="78">
        <v>-1.2051060199737549</v>
      </c>
      <c r="BF35" s="78">
        <v>-1.260374903678894</v>
      </c>
      <c r="BG35" s="78">
        <v>-1.2346898317337036</v>
      </c>
      <c r="BH35" s="78">
        <v>-1.1584630012512207</v>
      </c>
      <c r="BI35" s="78">
        <v>-1.1154181957244873</v>
      </c>
      <c r="BJ35" s="78">
        <v>-1.0985808372497559</v>
      </c>
      <c r="BK35" s="78">
        <v>-0.91890114545822144</v>
      </c>
      <c r="BL35" s="78">
        <v>-0.83912503719329834</v>
      </c>
      <c r="BM35" s="78">
        <v>-0.60228163003921509</v>
      </c>
      <c r="BN35" s="78">
        <v>-0.31990036368370056</v>
      </c>
      <c r="BO35" s="78">
        <v>-0.34506833553314209</v>
      </c>
      <c r="BP35" s="78">
        <v>-0.49075591564178467</v>
      </c>
      <c r="BQ35" s="78">
        <v>-0.43788519501686096</v>
      </c>
      <c r="BR35" s="78">
        <v>-0.32029765844345093</v>
      </c>
      <c r="BS35" s="78">
        <v>-0.4091455340385437</v>
      </c>
      <c r="BT35" s="78">
        <v>-0.15235763788223267</v>
      </c>
      <c r="BU35" s="78">
        <v>-3.7200216203927994E-2</v>
      </c>
      <c r="BV35" s="78">
        <v>8.0477960407733917E-2</v>
      </c>
      <c r="BW35" s="78">
        <v>6.6531095653772354E-3</v>
      </c>
      <c r="BX35" s="78">
        <v>-0.17985671758651733</v>
      </c>
      <c r="BY35" s="78">
        <v>-0.44497519731521606</v>
      </c>
      <c r="BZ35" s="78">
        <v>-1.0451920032501221</v>
      </c>
      <c r="CA35" s="78">
        <v>-1.2555041313171387</v>
      </c>
      <c r="CB35" s="78">
        <v>-1.2605075836181641</v>
      </c>
      <c r="CC35" s="78">
        <v>-1.0141067504882813</v>
      </c>
      <c r="CD35" s="78">
        <v>-1.0722486972808838</v>
      </c>
      <c r="CE35" s="78">
        <v>-1.0474324226379395</v>
      </c>
      <c r="CF35" s="78">
        <v>-0.97182613611221313</v>
      </c>
      <c r="CG35" s="78">
        <v>-0.92709463834762573</v>
      </c>
      <c r="CH35" s="78">
        <v>-0.90647804737091064</v>
      </c>
      <c r="CI35" s="78">
        <v>-0.73758435249328613</v>
      </c>
      <c r="CJ35" s="78">
        <v>-0.65185016393661499</v>
      </c>
      <c r="CK35" s="78">
        <v>-0.45286232233047485</v>
      </c>
      <c r="CL35" s="78">
        <v>-0.19547957181930542</v>
      </c>
      <c r="CM35" s="78">
        <v>-0.2390693724155426</v>
      </c>
      <c r="CN35" s="78">
        <v>-0.3779747486114502</v>
      </c>
      <c r="CO35" s="78">
        <v>-0.32558101415634155</v>
      </c>
      <c r="CP35" s="78">
        <v>-0.20942038297653198</v>
      </c>
      <c r="CQ35" s="78">
        <v>-0.29858797788619995</v>
      </c>
      <c r="CR35" s="78">
        <v>-4.7875810414552689E-2</v>
      </c>
      <c r="CS35" s="78">
        <v>6.5758593380451202E-2</v>
      </c>
      <c r="CT35" s="78">
        <v>0.17786367237567902</v>
      </c>
      <c r="CU35" s="78">
        <v>0.10098370909690857</v>
      </c>
      <c r="CV35" s="78">
        <v>-5.674300342798233E-2</v>
      </c>
      <c r="CW35" s="78">
        <v>-0.289173424243927</v>
      </c>
      <c r="CX35" s="78">
        <v>-0.86562854051589966</v>
      </c>
      <c r="CY35" s="78">
        <v>-1.0610475540161133</v>
      </c>
      <c r="CZ35" s="78">
        <v>-1.0673776865005493</v>
      </c>
      <c r="DA35" s="78">
        <v>-0.82310748100280762</v>
      </c>
      <c r="DB35" s="78">
        <v>-0.88412249088287354</v>
      </c>
      <c r="DC35" s="78">
        <v>-0.86017507314682007</v>
      </c>
      <c r="DD35" s="78">
        <v>-0.78518921136856079</v>
      </c>
      <c r="DE35" s="78">
        <v>-0.73877108097076416</v>
      </c>
      <c r="DF35" s="78">
        <v>-0.71437531709671021</v>
      </c>
      <c r="DG35" s="78">
        <v>-0.55626755952835083</v>
      </c>
      <c r="DH35" s="78">
        <v>-0.46457532048225403</v>
      </c>
      <c r="DI35" s="78">
        <v>-0.30344304442405701</v>
      </c>
      <c r="DJ35" s="78">
        <v>-7.1058779954910278E-2</v>
      </c>
      <c r="DK35" s="78">
        <v>-0.13307042419910431</v>
      </c>
      <c r="DL35" s="78">
        <v>-0.26519358158111572</v>
      </c>
      <c r="DM35" s="78">
        <v>-0.21327684819698334</v>
      </c>
      <c r="DN35" s="78">
        <v>-9.8543114960193634E-2</v>
      </c>
      <c r="DO35" s="78">
        <v>-0.1880304217338562</v>
      </c>
      <c r="DP35" s="78">
        <v>5.6606020778417587E-2</v>
      </c>
      <c r="DQ35" s="78">
        <v>0.1687173992395401</v>
      </c>
      <c r="DR35" s="78">
        <v>0.27524939179420471</v>
      </c>
      <c r="DS35" s="78">
        <v>0.19531430304050446</v>
      </c>
      <c r="DT35" s="78">
        <v>6.6370710730552673E-2</v>
      </c>
      <c r="DU35" s="78">
        <v>-0.13337165117263794</v>
      </c>
      <c r="DV35" s="78">
        <v>-0.68606507778167725</v>
      </c>
      <c r="DW35" s="78">
        <v>-0.86659091711044312</v>
      </c>
      <c r="DX35" s="78">
        <v>-0.87424784898757935</v>
      </c>
      <c r="DY35" s="78">
        <v>-0.54733484983444214</v>
      </c>
      <c r="DZ35" s="78">
        <v>-0.61249810457229614</v>
      </c>
      <c r="EA35" s="78">
        <v>-0.58980518579483032</v>
      </c>
      <c r="EB35" s="78">
        <v>-0.51571518182754517</v>
      </c>
      <c r="EC35" s="78">
        <v>-0.46686175465583801</v>
      </c>
      <c r="ED35" s="78">
        <v>-0.43700942397117615</v>
      </c>
      <c r="EE35" s="78">
        <v>-0.29447489976882935</v>
      </c>
      <c r="EF35" s="78">
        <v>-0.19418016076087952</v>
      </c>
      <c r="EG35" s="78">
        <v>-8.7705329060554504E-2</v>
      </c>
      <c r="EH35" s="78">
        <v>0.10858508199453354</v>
      </c>
      <c r="EI35" s="78">
        <v>1.9975230097770691E-2</v>
      </c>
      <c r="EJ35" s="78">
        <v>-0.1023554801940918</v>
      </c>
      <c r="EK35" s="78">
        <v>-5.1127459853887558E-2</v>
      </c>
      <c r="EL35" s="78">
        <v>6.1546057462692261E-2</v>
      </c>
      <c r="EM35" s="78">
        <v>-2.8402883559465408E-2</v>
      </c>
      <c r="EN35" s="78">
        <v>0.20746119320392609</v>
      </c>
      <c r="EO35" s="78">
        <v>0.31737357378005981</v>
      </c>
      <c r="EP35" s="78">
        <v>0.41585889458656311</v>
      </c>
      <c r="EQ35" s="78">
        <v>0.33151271939277649</v>
      </c>
      <c r="ER35" s="78">
        <v>0.24412736296653748</v>
      </c>
      <c r="ES35" s="78">
        <v>9.1581374406814575E-2</v>
      </c>
      <c r="ET35" s="78">
        <v>-0.42680400609970093</v>
      </c>
      <c r="EU35" s="78">
        <v>-0.58582645654678345</v>
      </c>
      <c r="EV35" s="78">
        <v>-0.59539896249771118</v>
      </c>
      <c r="EW35" s="78">
        <v>55.041492462158203</v>
      </c>
      <c r="EX35" s="78">
        <v>54.177310943603516</v>
      </c>
      <c r="EY35" s="78">
        <v>53.333881378173828</v>
      </c>
      <c r="EZ35" s="78">
        <v>52.549396514892578</v>
      </c>
      <c r="FA35" s="78">
        <v>51.912956237792969</v>
      </c>
      <c r="FB35" s="78">
        <v>51.271739959716797</v>
      </c>
      <c r="FC35" s="78">
        <v>50.668056488037109</v>
      </c>
      <c r="FD35" s="78">
        <v>51.398880004882813</v>
      </c>
      <c r="FE35" s="78">
        <v>54.640762329101563</v>
      </c>
      <c r="FF35" s="78">
        <v>57.699153900146484</v>
      </c>
      <c r="FG35" s="78">
        <v>60.668430328369141</v>
      </c>
      <c r="FH35" s="78">
        <v>63.270309448242188</v>
      </c>
      <c r="FI35" s="78">
        <v>65.481452941894531</v>
      </c>
      <c r="FJ35" s="78">
        <v>67.298545837402344</v>
      </c>
      <c r="FK35" s="78">
        <v>68.402297973632813</v>
      </c>
      <c r="FL35" s="78">
        <v>68.914207458496094</v>
      </c>
      <c r="FM35" s="78">
        <v>68.770973205566406</v>
      </c>
      <c r="FN35" s="78">
        <v>67.695686340332031</v>
      </c>
      <c r="FO35" s="78">
        <v>65.9781494140625</v>
      </c>
      <c r="FP35" s="78">
        <v>63.201923370361328</v>
      </c>
      <c r="FQ35" s="78">
        <v>60.599494934082031</v>
      </c>
      <c r="FR35" s="78">
        <v>59.000328063964844</v>
      </c>
      <c r="FS35" s="78">
        <v>57.756805419921875</v>
      </c>
      <c r="FT35" s="78">
        <v>56.624996185302734</v>
      </c>
      <c r="FU35" s="78">
        <v>0.20579978823661804</v>
      </c>
      <c r="FV35" s="78">
        <v>0.16590294241905212</v>
      </c>
      <c r="FW35" s="78">
        <v>0.23085175454616547</v>
      </c>
      <c r="FX35" s="78">
        <v>0</v>
      </c>
      <c r="FY35" s="78">
        <v>2396</v>
      </c>
      <c r="FZ35" s="78">
        <v>1</v>
      </c>
    </row>
    <row r="36" spans="1:182" x14ac:dyDescent="0.2">
      <c r="A36" t="s">
        <v>186</v>
      </c>
      <c r="B36" t="s">
        <v>244</v>
      </c>
      <c r="C36" t="s">
        <v>2</v>
      </c>
      <c r="D36" t="s">
        <v>202</v>
      </c>
      <c r="E36" t="s">
        <v>205</v>
      </c>
      <c r="F36" t="s">
        <v>1</v>
      </c>
      <c r="G36" t="s">
        <v>200</v>
      </c>
      <c r="H36" s="78">
        <v>3134</v>
      </c>
      <c r="I36" s="78">
        <v>2.0974037647247314</v>
      </c>
      <c r="J36" s="78">
        <v>1.9077329635620117</v>
      </c>
      <c r="K36" s="78">
        <v>1.8136582374572754</v>
      </c>
      <c r="L36" s="78">
        <v>1.7757459878921509</v>
      </c>
      <c r="M36" s="78">
        <v>1.7544094324111938</v>
      </c>
      <c r="N36" s="78">
        <v>1.8656268119812012</v>
      </c>
      <c r="O36" s="78">
        <v>2.0360805988311768</v>
      </c>
      <c r="P36" s="78">
        <v>2.1463112831115723</v>
      </c>
      <c r="Q36" s="78">
        <v>2.2735915184020996</v>
      </c>
      <c r="R36" s="78">
        <v>2.3461349010467529</v>
      </c>
      <c r="S36" s="78">
        <v>2.3933258056640625</v>
      </c>
      <c r="T36" s="78">
        <v>2.4277284145355225</v>
      </c>
      <c r="U36" s="78">
        <v>2.4364213943481445</v>
      </c>
      <c r="V36" s="78">
        <v>2.3885657787322998</v>
      </c>
      <c r="W36" s="78">
        <v>2.3945403099060059</v>
      </c>
      <c r="X36" s="78">
        <v>2.4267945289611816</v>
      </c>
      <c r="Y36" s="78">
        <v>2.54190993309021</v>
      </c>
      <c r="Z36" s="78">
        <v>2.688136100769043</v>
      </c>
      <c r="AA36" s="78">
        <v>2.7569620609283447</v>
      </c>
      <c r="AB36" s="78">
        <v>2.8951730728149414</v>
      </c>
      <c r="AC36" s="78">
        <v>3.0548100471496582</v>
      </c>
      <c r="AD36" s="78">
        <v>2.9052970409393311</v>
      </c>
      <c r="AE36" s="78">
        <v>2.6746339797973633</v>
      </c>
      <c r="AF36" s="78">
        <v>2.3742787837982178</v>
      </c>
      <c r="AG36" s="78">
        <v>-0.37091237306594849</v>
      </c>
      <c r="AH36" s="78">
        <v>-0.38697460293769836</v>
      </c>
      <c r="AI36" s="78">
        <v>-0.3713090717792511</v>
      </c>
      <c r="AJ36" s="78">
        <v>-0.36481881141662598</v>
      </c>
      <c r="AK36" s="78">
        <v>-0.35396319627761841</v>
      </c>
      <c r="AL36" s="78">
        <v>-0.36178866028785706</v>
      </c>
      <c r="AM36" s="78">
        <v>-0.32230830192565918</v>
      </c>
      <c r="AN36" s="78">
        <v>-0.42009922862052917</v>
      </c>
      <c r="AO36" s="78">
        <v>-0.42430341243743896</v>
      </c>
      <c r="AP36" s="78">
        <v>-0.3200657069683075</v>
      </c>
      <c r="AQ36" s="78">
        <v>-0.28528678417205811</v>
      </c>
      <c r="AR36" s="78">
        <v>-0.3064287006855011</v>
      </c>
      <c r="AS36" s="78">
        <v>-0.35334497690200806</v>
      </c>
      <c r="AT36" s="78">
        <v>-0.34637811779975891</v>
      </c>
      <c r="AU36" s="78">
        <v>-0.27644968032836914</v>
      </c>
      <c r="AV36" s="78">
        <v>-0.22279928624629974</v>
      </c>
      <c r="AW36" s="78">
        <v>-0.11209730803966522</v>
      </c>
      <c r="AX36" s="78">
        <v>-5.9104517102241516E-2</v>
      </c>
      <c r="AY36" s="78">
        <v>-8.5407331585884094E-2</v>
      </c>
      <c r="AZ36" s="78">
        <v>-9.1324364766478539E-3</v>
      </c>
      <c r="BA36" s="78">
        <v>-4.668570589274168E-3</v>
      </c>
      <c r="BB36" s="78">
        <v>-0.27280712127685547</v>
      </c>
      <c r="BC36" s="78">
        <v>-0.29076561331748962</v>
      </c>
      <c r="BD36" s="78">
        <v>-0.33937615156173706</v>
      </c>
      <c r="BE36" s="78">
        <v>-0.29893708229064941</v>
      </c>
      <c r="BF36" s="78">
        <v>-0.31502130627632141</v>
      </c>
      <c r="BG36" s="78">
        <v>-0.29863354563713074</v>
      </c>
      <c r="BH36" s="78">
        <v>-0.29393446445465088</v>
      </c>
      <c r="BI36" s="78">
        <v>-0.28425672650337219</v>
      </c>
      <c r="BJ36" s="78">
        <v>-0.28827175498008728</v>
      </c>
      <c r="BK36" s="78">
        <v>-0.24531598389148712</v>
      </c>
      <c r="BL36" s="78">
        <v>-0.34113556146621704</v>
      </c>
      <c r="BM36" s="78">
        <v>-0.34784427285194397</v>
      </c>
      <c r="BN36" s="78">
        <v>-0.2560211718082428</v>
      </c>
      <c r="BO36" s="78">
        <v>-0.22215034067630768</v>
      </c>
      <c r="BP36" s="78">
        <v>-0.24513909220695496</v>
      </c>
      <c r="BQ36" s="78">
        <v>-0.29117679595947266</v>
      </c>
      <c r="BR36" s="78">
        <v>-0.28483143448829651</v>
      </c>
      <c r="BS36" s="78">
        <v>-0.21780666708946228</v>
      </c>
      <c r="BT36" s="78">
        <v>-0.17390242218971252</v>
      </c>
      <c r="BU36" s="78">
        <v>-6.3204847276210785E-2</v>
      </c>
      <c r="BV36" s="78">
        <v>-8.7311910465359688E-3</v>
      </c>
      <c r="BW36" s="78">
        <v>-3.5785015672445297E-2</v>
      </c>
      <c r="BX36" s="78">
        <v>3.9185266941785812E-2</v>
      </c>
      <c r="BY36" s="78">
        <v>5.7616166770458221E-2</v>
      </c>
      <c r="BZ36" s="78">
        <v>-0.20250532031059265</v>
      </c>
      <c r="CA36" s="78">
        <v>-0.21744190156459808</v>
      </c>
      <c r="CB36" s="78">
        <v>-0.26670745015144348</v>
      </c>
      <c r="CC36" s="78">
        <v>-0.24908722937107086</v>
      </c>
      <c r="CD36" s="78">
        <v>-0.26518666744232178</v>
      </c>
      <c r="CE36" s="78">
        <v>-0.24829868972301483</v>
      </c>
      <c r="CF36" s="78">
        <v>-0.24484018981456757</v>
      </c>
      <c r="CG36" s="78">
        <v>-0.23597826063632965</v>
      </c>
      <c r="CH36" s="78">
        <v>-0.23735417425632477</v>
      </c>
      <c r="CI36" s="78">
        <v>-0.19199134409427643</v>
      </c>
      <c r="CJ36" s="78">
        <v>-0.28644555807113647</v>
      </c>
      <c r="CK36" s="78">
        <v>-0.29488891363143921</v>
      </c>
      <c r="CL36" s="78">
        <v>-0.21166414022445679</v>
      </c>
      <c r="CM36" s="78">
        <v>-0.1784222424030304</v>
      </c>
      <c r="CN36" s="78">
        <v>-0.20269010961055756</v>
      </c>
      <c r="CO36" s="78">
        <v>-0.2481192946434021</v>
      </c>
      <c r="CP36" s="78">
        <v>-0.24220436811447144</v>
      </c>
      <c r="CQ36" s="78">
        <v>-0.17719069123268127</v>
      </c>
      <c r="CR36" s="78">
        <v>-0.14003659784793854</v>
      </c>
      <c r="CS36" s="78">
        <v>-2.9342079535126686E-2</v>
      </c>
      <c r="CT36" s="78">
        <v>2.615722082555294E-2</v>
      </c>
      <c r="CU36" s="78">
        <v>-1.4167504850775003E-3</v>
      </c>
      <c r="CV36" s="78">
        <v>7.2649963200092316E-2</v>
      </c>
      <c r="CW36" s="78">
        <v>0.10075438767671585</v>
      </c>
      <c r="CX36" s="78">
        <v>-0.15381449460983276</v>
      </c>
      <c r="CY36" s="78">
        <v>-0.16665811836719513</v>
      </c>
      <c r="CZ36" s="78">
        <v>-0.21637734770774841</v>
      </c>
      <c r="DA36" s="78">
        <v>-0.19923736155033112</v>
      </c>
      <c r="DB36" s="78">
        <v>-0.21535204350948334</v>
      </c>
      <c r="DC36" s="78">
        <v>-0.19796383380889893</v>
      </c>
      <c r="DD36" s="78">
        <v>-0.19574591517448425</v>
      </c>
      <c r="DE36" s="78">
        <v>-0.18769977986812592</v>
      </c>
      <c r="DF36" s="78">
        <v>-0.18643659353256226</v>
      </c>
      <c r="DG36" s="78">
        <v>-0.13866670429706573</v>
      </c>
      <c r="DH36" s="78">
        <v>-0.2317555695772171</v>
      </c>
      <c r="DI36" s="78">
        <v>-0.24193355441093445</v>
      </c>
      <c r="DJ36" s="78">
        <v>-0.16730709373950958</v>
      </c>
      <c r="DK36" s="78">
        <v>-0.13469414412975311</v>
      </c>
      <c r="DL36" s="78">
        <v>-0.16024112701416016</v>
      </c>
      <c r="DM36" s="78">
        <v>-0.20506179332733154</v>
      </c>
      <c r="DN36" s="78">
        <v>-0.19957731664180756</v>
      </c>
      <c r="DO36" s="78">
        <v>-0.13657471537590027</v>
      </c>
      <c r="DP36" s="78">
        <v>-0.10617077350616455</v>
      </c>
      <c r="DQ36" s="78">
        <v>4.5206877402961254E-3</v>
      </c>
      <c r="DR36" s="78">
        <v>6.1045631766319275E-2</v>
      </c>
      <c r="DS36" s="78">
        <v>3.2951515167951584E-2</v>
      </c>
      <c r="DT36" s="78">
        <v>0.10611465573310852</v>
      </c>
      <c r="DU36" s="78">
        <v>0.14389260113239288</v>
      </c>
      <c r="DV36" s="78">
        <v>-0.10512367635965347</v>
      </c>
      <c r="DW36" s="78">
        <v>-0.11587433516979218</v>
      </c>
      <c r="DX36" s="78">
        <v>-0.16604723036289215</v>
      </c>
      <c r="DY36" s="78">
        <v>-0.12726208567619324</v>
      </c>
      <c r="DZ36" s="78">
        <v>-0.14339874684810638</v>
      </c>
      <c r="EA36" s="78">
        <v>-0.12528830766677856</v>
      </c>
      <c r="EB36" s="78">
        <v>-0.12486157566308975</v>
      </c>
      <c r="EC36" s="78">
        <v>-0.11799332499504089</v>
      </c>
      <c r="ED36" s="78">
        <v>-0.11291970312595367</v>
      </c>
      <c r="EE36" s="78">
        <v>-6.1674401164054871E-2</v>
      </c>
      <c r="EF36" s="78">
        <v>-0.15279190242290497</v>
      </c>
      <c r="EG36" s="78">
        <v>-0.16547442972660065</v>
      </c>
      <c r="EH36" s="78">
        <v>-0.10326256603002548</v>
      </c>
      <c r="EI36" s="78">
        <v>-7.1557715535163879E-2</v>
      </c>
      <c r="EJ36" s="78">
        <v>-9.8951525986194611E-2</v>
      </c>
      <c r="EK36" s="78">
        <v>-0.14289361238479614</v>
      </c>
      <c r="EL36" s="78">
        <v>-0.13803060352802277</v>
      </c>
      <c r="EM36" s="78">
        <v>-7.7931702136993408E-2</v>
      </c>
      <c r="EN36" s="78">
        <v>-5.7273901998996735E-2</v>
      </c>
      <c r="EO36" s="78">
        <v>5.3413145244121552E-2</v>
      </c>
      <c r="EP36" s="78">
        <v>0.1114189624786377</v>
      </c>
      <c r="EQ36" s="78">
        <v>8.2573831081390381E-2</v>
      </c>
      <c r="ER36" s="78">
        <v>0.15443235635757446</v>
      </c>
      <c r="ES36" s="78">
        <v>0.20617733895778656</v>
      </c>
      <c r="ET36" s="78">
        <v>-3.4821867942810059E-2</v>
      </c>
      <c r="EU36" s="78">
        <v>-4.2550612241029739E-2</v>
      </c>
      <c r="EV36" s="78">
        <v>-9.3378551304340363E-2</v>
      </c>
      <c r="EW36" s="78">
        <v>55.792591094970703</v>
      </c>
      <c r="EX36" s="78">
        <v>54.814369201660156</v>
      </c>
      <c r="EY36" s="78">
        <v>53.952178955078125</v>
      </c>
      <c r="EZ36" s="78">
        <v>53.144458770751953</v>
      </c>
      <c r="FA36" s="78">
        <v>52.436923980712891</v>
      </c>
      <c r="FB36" s="78">
        <v>51.820125579833984</v>
      </c>
      <c r="FC36" s="78">
        <v>51.178066253662109</v>
      </c>
      <c r="FD36" s="78">
        <v>51.804256439208984</v>
      </c>
      <c r="FE36" s="78">
        <v>54.943206787109375</v>
      </c>
      <c r="FF36" s="78">
        <v>58.175994873046875</v>
      </c>
      <c r="FG36" s="78">
        <v>61.178745269775391</v>
      </c>
      <c r="FH36" s="78">
        <v>64.057662963867188</v>
      </c>
      <c r="FI36" s="78">
        <v>66.457588195800781</v>
      </c>
      <c r="FJ36" s="78">
        <v>68.513626098632813</v>
      </c>
      <c r="FK36" s="78">
        <v>69.859130859375</v>
      </c>
      <c r="FL36" s="78">
        <v>70.729263305664063</v>
      </c>
      <c r="FM36" s="78">
        <v>70.940597534179688</v>
      </c>
      <c r="FN36" s="78">
        <v>69.901405334472656</v>
      </c>
      <c r="FO36" s="78">
        <v>68.169647216796875</v>
      </c>
      <c r="FP36" s="78">
        <v>65.232170104980469</v>
      </c>
      <c r="FQ36" s="78">
        <v>62.400165557861328</v>
      </c>
      <c r="FR36" s="78">
        <v>60.544567108154297</v>
      </c>
      <c r="FS36" s="78">
        <v>58.852954864501953</v>
      </c>
      <c r="FT36" s="78">
        <v>57.580966949462891</v>
      </c>
      <c r="FU36" s="78">
        <v>6.5399579703807831E-2</v>
      </c>
      <c r="FV36" s="78">
        <v>5.6737836450338364E-2</v>
      </c>
      <c r="FW36" s="78">
        <v>7.3325261473655701E-2</v>
      </c>
      <c r="FX36" s="78">
        <v>0</v>
      </c>
      <c r="FY36" s="78">
        <v>878.68182373046875</v>
      </c>
      <c r="FZ36" s="78">
        <v>1</v>
      </c>
    </row>
    <row r="37" spans="1:182" x14ac:dyDescent="0.2">
      <c r="A37" t="s">
        <v>186</v>
      </c>
      <c r="B37" t="s">
        <v>244</v>
      </c>
      <c r="C37" t="s">
        <v>2</v>
      </c>
      <c r="D37" t="s">
        <v>202</v>
      </c>
      <c r="E37" t="s">
        <v>205</v>
      </c>
      <c r="F37" t="s">
        <v>1</v>
      </c>
      <c r="G37" t="s">
        <v>1</v>
      </c>
      <c r="H37" s="78">
        <v>15108</v>
      </c>
      <c r="I37" s="78">
        <v>8.701838493347168</v>
      </c>
      <c r="J37" s="78">
        <v>7.8741159439086914</v>
      </c>
      <c r="K37" s="78">
        <v>7.465360164642334</v>
      </c>
      <c r="L37" s="78">
        <v>7.3592228889465332</v>
      </c>
      <c r="M37" s="78">
        <v>7.4574098587036133</v>
      </c>
      <c r="N37" s="78">
        <v>7.9951953887939453</v>
      </c>
      <c r="O37" s="78">
        <v>9.0584678649902344</v>
      </c>
      <c r="P37" s="78">
        <v>10.138545036315918</v>
      </c>
      <c r="Q37" s="78">
        <v>10.891345024108887</v>
      </c>
      <c r="R37" s="78">
        <v>11.097673416137695</v>
      </c>
      <c r="S37" s="78">
        <v>11.068191528320313</v>
      </c>
      <c r="T37" s="78">
        <v>11.11190128326416</v>
      </c>
      <c r="U37" s="78">
        <v>11.138261795043945</v>
      </c>
      <c r="V37" s="78">
        <v>10.781439781188965</v>
      </c>
      <c r="W37" s="78">
        <v>10.45838451385498</v>
      </c>
      <c r="X37" s="78">
        <v>10.455313682556152</v>
      </c>
      <c r="Y37" s="78">
        <v>10.73763370513916</v>
      </c>
      <c r="Z37" s="78">
        <v>11.545136451721191</v>
      </c>
      <c r="AA37" s="78">
        <v>12.185153961181641</v>
      </c>
      <c r="AB37" s="78">
        <v>12.544623374938965</v>
      </c>
      <c r="AC37" s="78">
        <v>12.989189147949219</v>
      </c>
      <c r="AD37" s="78">
        <v>12.432132720947266</v>
      </c>
      <c r="AE37" s="78">
        <v>11.257303237915039</v>
      </c>
      <c r="AF37" s="78">
        <v>9.8207969665527344</v>
      </c>
      <c r="AG37" s="78">
        <v>-1.7456018924713135</v>
      </c>
      <c r="AH37" s="78">
        <v>-1.8130432367324829</v>
      </c>
      <c r="AI37" s="78">
        <v>-1.7696027755737305</v>
      </c>
      <c r="AJ37" s="78">
        <v>-1.68829345703125</v>
      </c>
      <c r="AK37" s="78">
        <v>-1.6381884813308716</v>
      </c>
      <c r="AL37" s="78">
        <v>-1.629511833190918</v>
      </c>
      <c r="AM37" s="78">
        <v>-1.3914506435394287</v>
      </c>
      <c r="AN37" s="78">
        <v>-1.4150819778442383</v>
      </c>
      <c r="AO37" s="78">
        <v>-1.1351628303527832</v>
      </c>
      <c r="AP37" s="78">
        <v>-0.7299535870552063</v>
      </c>
      <c r="AQ37" s="78">
        <v>-0.69771319627761841</v>
      </c>
      <c r="AR37" s="78">
        <v>-0.87516051530838013</v>
      </c>
      <c r="AS37" s="78">
        <v>-0.86763429641723633</v>
      </c>
      <c r="AT37" s="78">
        <v>-0.74192631244659424</v>
      </c>
      <c r="AU37" s="78">
        <v>-0.76361948251724243</v>
      </c>
      <c r="AV37" s="78">
        <v>-0.45632746815681458</v>
      </c>
      <c r="AW37" s="78">
        <v>-0.22845803201198578</v>
      </c>
      <c r="AX37" s="78">
        <v>-4.8785913735628128E-2</v>
      </c>
      <c r="AY37" s="78">
        <v>-0.14578592777252197</v>
      </c>
      <c r="AZ37" s="78">
        <v>-0.29588037729263306</v>
      </c>
      <c r="BA37" s="78">
        <v>-0.58349907398223877</v>
      </c>
      <c r="BB37" s="78">
        <v>-1.4741145372390747</v>
      </c>
      <c r="BC37" s="78">
        <v>-1.7188653945922852</v>
      </c>
      <c r="BD37" s="78">
        <v>-1.7714972496032715</v>
      </c>
      <c r="BE37" s="78">
        <v>-1.4605913162231445</v>
      </c>
      <c r="BF37" s="78">
        <v>-1.5320502519607544</v>
      </c>
      <c r="BG37" s="78">
        <v>-1.4896355867385864</v>
      </c>
      <c r="BH37" s="78">
        <v>-1.4096523523330688</v>
      </c>
      <c r="BI37" s="78">
        <v>-1.357486367225647</v>
      </c>
      <c r="BJ37" s="78">
        <v>-1.3425683975219727</v>
      </c>
      <c r="BK37" s="78">
        <v>-1.1185711622238159</v>
      </c>
      <c r="BL37" s="78">
        <v>-1.1333928108215332</v>
      </c>
      <c r="BM37" s="78">
        <v>-0.90627694129943848</v>
      </c>
      <c r="BN37" s="78">
        <v>-0.53923487663269043</v>
      </c>
      <c r="BO37" s="78">
        <v>-0.53215599060058594</v>
      </c>
      <c r="BP37" s="78">
        <v>-0.70117008686065674</v>
      </c>
      <c r="BQ37" s="78">
        <v>-0.69397574663162231</v>
      </c>
      <c r="BR37" s="78">
        <v>-0.57041376829147339</v>
      </c>
      <c r="BS37" s="78">
        <v>-0.59356081485748291</v>
      </c>
      <c r="BT37" s="78">
        <v>-0.29774567484855652</v>
      </c>
      <c r="BU37" s="78">
        <v>-7.1968004107475281E-2</v>
      </c>
      <c r="BV37" s="78">
        <v>0.10057440400123596</v>
      </c>
      <c r="BW37" s="78">
        <v>-8.2945363828912377E-4</v>
      </c>
      <c r="BX37" s="78">
        <v>-0.11167388409376144</v>
      </c>
      <c r="BY37" s="78">
        <v>-0.35008257627487183</v>
      </c>
      <c r="BZ37" s="78">
        <v>-1.2054909467697144</v>
      </c>
      <c r="CA37" s="78">
        <v>-1.4286842346191406</v>
      </c>
      <c r="CB37" s="78">
        <v>-1.4833351373672485</v>
      </c>
      <c r="CC37" s="78">
        <v>-1.2631939649581909</v>
      </c>
      <c r="CD37" s="78">
        <v>-1.3374353647232056</v>
      </c>
      <c r="CE37" s="78">
        <v>-1.2957311868667603</v>
      </c>
      <c r="CF37" s="78">
        <v>-1.2166663408279419</v>
      </c>
      <c r="CG37" s="78">
        <v>-1.163072943687439</v>
      </c>
      <c r="CH37" s="78">
        <v>-1.1438322067260742</v>
      </c>
      <c r="CI37" s="78">
        <v>-0.92957568168640137</v>
      </c>
      <c r="CJ37" s="78">
        <v>-0.93829572200775146</v>
      </c>
      <c r="CK37" s="78">
        <v>-0.74775123596191406</v>
      </c>
      <c r="CL37" s="78">
        <v>-0.40714371204376221</v>
      </c>
      <c r="CM37" s="78">
        <v>-0.417491614818573</v>
      </c>
      <c r="CN37" s="78">
        <v>-0.58066487312316895</v>
      </c>
      <c r="CO37" s="78">
        <v>-0.57370030879974365</v>
      </c>
      <c r="CP37" s="78">
        <v>-0.45162475109100342</v>
      </c>
      <c r="CQ37" s="78">
        <v>-0.47577866911888123</v>
      </c>
      <c r="CR37" s="78">
        <v>-0.18791240453720093</v>
      </c>
      <c r="CS37" s="78">
        <v>3.6416515707969666E-2</v>
      </c>
      <c r="CT37" s="78">
        <v>0.2040209025144577</v>
      </c>
      <c r="CU37" s="78">
        <v>9.9566958844661713E-2</v>
      </c>
      <c r="CV37" s="78">
        <v>1.5906957909464836E-2</v>
      </c>
      <c r="CW37" s="78">
        <v>-0.18841904401779175</v>
      </c>
      <c r="CX37" s="78">
        <v>-1.0194430351257324</v>
      </c>
      <c r="CY37" s="78">
        <v>-1.227705717086792</v>
      </c>
      <c r="CZ37" s="78">
        <v>-1.2837549448013306</v>
      </c>
      <c r="DA37" s="78">
        <v>-1.0657966136932373</v>
      </c>
      <c r="DB37" s="78">
        <v>-1.1428204774856567</v>
      </c>
      <c r="DC37" s="78">
        <v>-1.1018267869949341</v>
      </c>
      <c r="DD37" s="78">
        <v>-1.0236803293228149</v>
      </c>
      <c r="DE37" s="78">
        <v>-0.96865952014923096</v>
      </c>
      <c r="DF37" s="78">
        <v>-0.94509601593017578</v>
      </c>
      <c r="DG37" s="78">
        <v>-0.74058020114898682</v>
      </c>
      <c r="DH37" s="78">
        <v>-0.74319863319396973</v>
      </c>
      <c r="DI37" s="78">
        <v>-0.58922553062438965</v>
      </c>
      <c r="DJ37" s="78">
        <v>-0.2750525176525116</v>
      </c>
      <c r="DK37" s="78">
        <v>-0.30282720923423767</v>
      </c>
      <c r="DL37" s="78">
        <v>-0.46015965938568115</v>
      </c>
      <c r="DM37" s="78">
        <v>-0.45342490077018738</v>
      </c>
      <c r="DN37" s="78">
        <v>-0.33283570408821106</v>
      </c>
      <c r="DO37" s="78">
        <v>-0.35799655318260193</v>
      </c>
      <c r="DP37" s="78">
        <v>-7.8079134225845337E-2</v>
      </c>
      <c r="DQ37" s="78">
        <v>0.14480103552341461</v>
      </c>
      <c r="DR37" s="78">
        <v>0.30746740102767944</v>
      </c>
      <c r="DS37" s="78">
        <v>0.19996337592601776</v>
      </c>
      <c r="DT37" s="78">
        <v>0.14348779618740082</v>
      </c>
      <c r="DU37" s="78">
        <v>-2.6755504310131073E-2</v>
      </c>
      <c r="DV37" s="78">
        <v>-0.83339512348175049</v>
      </c>
      <c r="DW37" s="78">
        <v>-1.0267271995544434</v>
      </c>
      <c r="DX37" s="78">
        <v>-1.0841747522354126</v>
      </c>
      <c r="DY37" s="78">
        <v>-0.78078609704971313</v>
      </c>
      <c r="DZ37" s="78">
        <v>-0.86182743310928345</v>
      </c>
      <c r="EA37" s="78">
        <v>-0.82185965776443481</v>
      </c>
      <c r="EB37" s="78">
        <v>-0.74503928422927856</v>
      </c>
      <c r="EC37" s="78">
        <v>-0.68795746564865112</v>
      </c>
      <c r="ED37" s="78">
        <v>-0.65815258026123047</v>
      </c>
      <c r="EE37" s="78">
        <v>-0.46770071983337402</v>
      </c>
      <c r="EF37" s="78">
        <v>-0.46150946617126465</v>
      </c>
      <c r="EG37" s="78">
        <v>-0.36033964157104492</v>
      </c>
      <c r="EH37" s="78">
        <v>-8.4333837032318115E-2</v>
      </c>
      <c r="EI37" s="78">
        <v>-0.13727003335952759</v>
      </c>
      <c r="EJ37" s="78">
        <v>-0.28616926074028015</v>
      </c>
      <c r="EK37" s="78">
        <v>-0.27976629137992859</v>
      </c>
      <c r="EL37" s="78">
        <v>-0.16132321953773499</v>
      </c>
      <c r="EM37" s="78">
        <v>-0.18793785572052002</v>
      </c>
      <c r="EN37" s="78">
        <v>8.050265908241272E-2</v>
      </c>
      <c r="EO37" s="78">
        <v>0.3012910783290863</v>
      </c>
      <c r="EP37" s="78">
        <v>0.45682772994041443</v>
      </c>
      <c r="EQ37" s="78">
        <v>0.34491986036300659</v>
      </c>
      <c r="ER37" s="78">
        <v>0.32769426703453064</v>
      </c>
      <c r="ES37" s="78">
        <v>0.20666097104549408</v>
      </c>
      <c r="ET37" s="78">
        <v>-0.56477147340774536</v>
      </c>
      <c r="EU37" s="78">
        <v>-0.7365460991859436</v>
      </c>
      <c r="EV37" s="78">
        <v>-0.79601258039474487</v>
      </c>
      <c r="EW37" s="78">
        <v>55.218353271484375</v>
      </c>
      <c r="EX37" s="78">
        <v>54.327587127685547</v>
      </c>
      <c r="EY37" s="78">
        <v>53.479400634765625</v>
      </c>
      <c r="EZ37" s="78">
        <v>52.689598083496094</v>
      </c>
      <c r="FA37" s="78">
        <v>52.033935546875</v>
      </c>
      <c r="FB37" s="78">
        <v>51.397930145263672</v>
      </c>
      <c r="FC37" s="78">
        <v>50.781826019287109</v>
      </c>
      <c r="FD37" s="78">
        <v>51.487911224365234</v>
      </c>
      <c r="FE37" s="78">
        <v>54.707504272460938</v>
      </c>
      <c r="FF37" s="78">
        <v>57.805168151855469</v>
      </c>
      <c r="FG37" s="78">
        <v>60.782695770263672</v>
      </c>
      <c r="FH37" s="78">
        <v>63.447437286376953</v>
      </c>
      <c r="FI37" s="78">
        <v>65.7052001953125</v>
      </c>
      <c r="FJ37" s="78">
        <v>67.583114624023438</v>
      </c>
      <c r="FK37" s="78">
        <v>68.744949340820313</v>
      </c>
      <c r="FL37" s="78">
        <v>69.351943969726563</v>
      </c>
      <c r="FM37" s="78">
        <v>69.292282104492188</v>
      </c>
      <c r="FN37" s="78">
        <v>68.213409423828125</v>
      </c>
      <c r="FO37" s="78">
        <v>66.478324890136719</v>
      </c>
      <c r="FP37" s="78">
        <v>63.659305572509766</v>
      </c>
      <c r="FQ37" s="78">
        <v>61.003154754638672</v>
      </c>
      <c r="FR37" s="78">
        <v>59.351512908935547</v>
      </c>
      <c r="FS37" s="78">
        <v>58.006263732910156</v>
      </c>
      <c r="FT37" s="78">
        <v>56.8480224609375</v>
      </c>
      <c r="FU37" s="78">
        <v>0.21594133973121643</v>
      </c>
      <c r="FV37" s="78">
        <v>0.17533673346042633</v>
      </c>
      <c r="FW37" s="78">
        <v>0.24221710860729218</v>
      </c>
      <c r="FX37" s="78">
        <v>0</v>
      </c>
      <c r="FY37" s="78">
        <v>3274.681884765625</v>
      </c>
      <c r="FZ37" s="78">
        <v>1</v>
      </c>
    </row>
    <row r="38" spans="1:182" x14ac:dyDescent="0.2">
      <c r="A38" t="s">
        <v>186</v>
      </c>
      <c r="B38" t="s">
        <v>244</v>
      </c>
      <c r="C38" t="s">
        <v>2</v>
      </c>
      <c r="D38" t="s">
        <v>202</v>
      </c>
      <c r="E38" t="s">
        <v>205</v>
      </c>
      <c r="F38" t="s">
        <v>178</v>
      </c>
      <c r="G38" t="s">
        <v>1</v>
      </c>
      <c r="H38" s="78">
        <v>8781</v>
      </c>
      <c r="I38" s="78">
        <v>4.1300697326660156</v>
      </c>
      <c r="J38" s="78">
        <v>3.6343972682952881</v>
      </c>
      <c r="K38" s="78">
        <v>3.3867692947387695</v>
      </c>
      <c r="L38" s="78">
        <v>3.305201530456543</v>
      </c>
      <c r="M38" s="78">
        <v>3.2929286956787109</v>
      </c>
      <c r="N38" s="78">
        <v>3.4788286685943604</v>
      </c>
      <c r="O38" s="78">
        <v>4.0078415870666504</v>
      </c>
      <c r="P38" s="78">
        <v>4.6320285797119141</v>
      </c>
      <c r="Q38" s="78">
        <v>5.0802040100097656</v>
      </c>
      <c r="R38" s="78">
        <v>5.2420997619628906</v>
      </c>
      <c r="S38" s="78">
        <v>5.3698348999023438</v>
      </c>
      <c r="T38" s="78">
        <v>5.500429630279541</v>
      </c>
      <c r="U38" s="78">
        <v>5.5474615097045898</v>
      </c>
      <c r="V38" s="78">
        <v>5.3201947212219238</v>
      </c>
      <c r="W38" s="78">
        <v>5.1575913429260254</v>
      </c>
      <c r="X38" s="78">
        <v>5.0877838134765625</v>
      </c>
      <c r="Y38" s="78">
        <v>5.2391839027404785</v>
      </c>
      <c r="Z38" s="78">
        <v>5.6887879371643066</v>
      </c>
      <c r="AA38" s="78">
        <v>6.0741128921508789</v>
      </c>
      <c r="AB38" s="78">
        <v>6.3548636436462402</v>
      </c>
      <c r="AC38" s="78">
        <v>6.5214753150939941</v>
      </c>
      <c r="AD38" s="78">
        <v>6.2052631378173828</v>
      </c>
      <c r="AE38" s="78">
        <v>5.5648255348205566</v>
      </c>
      <c r="AF38" s="78">
        <v>4.7947225570678711</v>
      </c>
      <c r="AG38" s="78">
        <v>-0.46425321698188782</v>
      </c>
      <c r="AH38" s="78">
        <v>-0.51765090227127075</v>
      </c>
      <c r="AI38" s="78">
        <v>-0.52757704257965088</v>
      </c>
      <c r="AJ38" s="78">
        <v>-0.476371169090271</v>
      </c>
      <c r="AK38" s="78">
        <v>-0.47003421187400818</v>
      </c>
      <c r="AL38" s="78">
        <v>-0.4901764988899231</v>
      </c>
      <c r="AM38" s="78">
        <v>-0.4394344687461853</v>
      </c>
      <c r="AN38" s="78">
        <v>-0.40897396206855774</v>
      </c>
      <c r="AO38" s="78">
        <v>-0.53110027313232422</v>
      </c>
      <c r="AP38" s="78">
        <v>-0.56438261270523071</v>
      </c>
      <c r="AQ38" s="78">
        <v>-0.53110772371292114</v>
      </c>
      <c r="AR38" s="78">
        <v>-0.57512855529785156</v>
      </c>
      <c r="AS38" s="78">
        <v>-0.56204062700271606</v>
      </c>
      <c r="AT38" s="78">
        <v>-0.4407539963722229</v>
      </c>
      <c r="AU38" s="78">
        <v>-0.40323561429977417</v>
      </c>
      <c r="AV38" s="78">
        <v>-0.28631708025932312</v>
      </c>
      <c r="AW38" s="78">
        <v>-0.12176670134067535</v>
      </c>
      <c r="AX38" s="78">
        <v>-7.2841838002204895E-2</v>
      </c>
      <c r="AY38" s="78">
        <v>-3.5475384443998337E-2</v>
      </c>
      <c r="AZ38" s="78">
        <v>-6.2048840336501598E-3</v>
      </c>
      <c r="BA38" s="78">
        <v>1.5835333615541458E-2</v>
      </c>
      <c r="BB38" s="78">
        <v>-0.27382168173789978</v>
      </c>
      <c r="BC38" s="78">
        <v>-0.40009111166000366</v>
      </c>
      <c r="BD38" s="78">
        <v>-0.44537317752838135</v>
      </c>
      <c r="BE38" s="78">
        <v>-0.37476503849029541</v>
      </c>
      <c r="BF38" s="78">
        <v>-0.43058755993843079</v>
      </c>
      <c r="BG38" s="78">
        <v>-0.4403843879699707</v>
      </c>
      <c r="BH38" s="78">
        <v>-0.39072701334953308</v>
      </c>
      <c r="BI38" s="78">
        <v>-0.38357889652252197</v>
      </c>
      <c r="BJ38" s="78">
        <v>-0.40130549669265747</v>
      </c>
      <c r="BK38" s="78">
        <v>-0.34867694973945618</v>
      </c>
      <c r="BL38" s="78">
        <v>-0.32488921284675598</v>
      </c>
      <c r="BM38" s="78">
        <v>-0.43917569518089294</v>
      </c>
      <c r="BN38" s="78">
        <v>-0.47998490929603577</v>
      </c>
      <c r="BO38" s="78">
        <v>-0.4521118700504303</v>
      </c>
      <c r="BP38" s="78">
        <v>-0.49940153956413269</v>
      </c>
      <c r="BQ38" s="78">
        <v>-0.48884716629981995</v>
      </c>
      <c r="BR38" s="78">
        <v>-0.37042936682701111</v>
      </c>
      <c r="BS38" s="78">
        <v>-0.33454829454421997</v>
      </c>
      <c r="BT38" s="78">
        <v>-0.22328312695026398</v>
      </c>
      <c r="BU38" s="78">
        <v>-5.8725211769342422E-2</v>
      </c>
      <c r="BV38" s="78">
        <v>-4.7194440849125385E-3</v>
      </c>
      <c r="BW38" s="78">
        <v>2.6637354865670204E-2</v>
      </c>
      <c r="BX38" s="78">
        <v>5.6456815451383591E-2</v>
      </c>
      <c r="BY38" s="78">
        <v>7.9672239720821381E-2</v>
      </c>
      <c r="BZ38" s="78">
        <v>-0.19466188549995422</v>
      </c>
      <c r="CA38" s="78">
        <v>-0.31597128510475159</v>
      </c>
      <c r="CB38" s="78">
        <v>-0.35471773147583008</v>
      </c>
      <c r="CC38" s="78">
        <v>-0.312785804271698</v>
      </c>
      <c r="CD38" s="78">
        <v>-0.37028777599334717</v>
      </c>
      <c r="CE38" s="78">
        <v>-0.37999501824378967</v>
      </c>
      <c r="CF38" s="78">
        <v>-0.33141010999679565</v>
      </c>
      <c r="CG38" s="78">
        <v>-0.32370021939277649</v>
      </c>
      <c r="CH38" s="78">
        <v>-0.33975371718406677</v>
      </c>
      <c r="CI38" s="78">
        <v>-0.28581854701042175</v>
      </c>
      <c r="CJ38" s="78">
        <v>-0.26665237545967102</v>
      </c>
      <c r="CK38" s="78">
        <v>-0.37550902366638184</v>
      </c>
      <c r="CL38" s="78">
        <v>-0.42153128981590271</v>
      </c>
      <c r="CM38" s="78">
        <v>-0.39739957451820374</v>
      </c>
      <c r="CN38" s="78">
        <v>-0.44695323705673218</v>
      </c>
      <c r="CO38" s="78">
        <v>-0.43815359473228455</v>
      </c>
      <c r="CP38" s="78">
        <v>-0.32172271609306335</v>
      </c>
      <c r="CQ38" s="78">
        <v>-0.2869756817817688</v>
      </c>
      <c r="CR38" s="78">
        <v>-0.17962600290775299</v>
      </c>
      <c r="CS38" s="78">
        <v>-1.5062866732478142E-2</v>
      </c>
      <c r="CT38" s="78">
        <v>4.2461920529603958E-2</v>
      </c>
      <c r="CU38" s="78">
        <v>6.9656446576118469E-2</v>
      </c>
      <c r="CV38" s="78">
        <v>9.9856115877628326E-2</v>
      </c>
      <c r="CW38" s="78">
        <v>0.12388548254966736</v>
      </c>
      <c r="CX38" s="78">
        <v>-0.13983604311943054</v>
      </c>
      <c r="CY38" s="78">
        <v>-0.25771012902259827</v>
      </c>
      <c r="CZ38" s="78">
        <v>-0.29193001985549927</v>
      </c>
      <c r="DA38" s="78">
        <v>-0.25080657005310059</v>
      </c>
      <c r="DB38" s="78">
        <v>-0.30998799204826355</v>
      </c>
      <c r="DC38" s="78">
        <v>-0.31960564851760864</v>
      </c>
      <c r="DD38" s="78">
        <v>-0.27209320664405823</v>
      </c>
      <c r="DE38" s="78">
        <v>-0.26382154226303101</v>
      </c>
      <c r="DF38" s="78">
        <v>-0.27820193767547607</v>
      </c>
      <c r="DG38" s="78">
        <v>-0.22296015918254852</v>
      </c>
      <c r="DH38" s="78">
        <v>-0.20841553807258606</v>
      </c>
      <c r="DI38" s="78">
        <v>-0.31184235215187073</v>
      </c>
      <c r="DJ38" s="78">
        <v>-0.36307767033576965</v>
      </c>
      <c r="DK38" s="78">
        <v>-0.34268727898597717</v>
      </c>
      <c r="DL38" s="78">
        <v>-0.39450493454933167</v>
      </c>
      <c r="DM38" s="78">
        <v>-0.38746002316474915</v>
      </c>
      <c r="DN38" s="78">
        <v>-0.2730160653591156</v>
      </c>
      <c r="DO38" s="78">
        <v>-0.23940306901931763</v>
      </c>
      <c r="DP38" s="78">
        <v>-0.135968878865242</v>
      </c>
      <c r="DQ38" s="78">
        <v>2.8599478304386139E-2</v>
      </c>
      <c r="DR38" s="78">
        <v>8.9643284678459167E-2</v>
      </c>
      <c r="DS38" s="78">
        <v>0.11267554014921188</v>
      </c>
      <c r="DT38" s="78">
        <v>0.14325541257858276</v>
      </c>
      <c r="DU38" s="78">
        <v>0.16809873282909393</v>
      </c>
      <c r="DV38" s="78">
        <v>-8.501020073890686E-2</v>
      </c>
      <c r="DW38" s="78">
        <v>-0.19944898784160614</v>
      </c>
      <c r="DX38" s="78">
        <v>-0.22914232313632965</v>
      </c>
      <c r="DY38" s="78">
        <v>-0.16131840646266937</v>
      </c>
      <c r="DZ38" s="78">
        <v>-0.22292466461658478</v>
      </c>
      <c r="EA38" s="78">
        <v>-0.23241296410560608</v>
      </c>
      <c r="EB38" s="78">
        <v>-0.18644905090332031</v>
      </c>
      <c r="EC38" s="78">
        <v>-0.17736624181270599</v>
      </c>
      <c r="ED38" s="78">
        <v>-0.18933093547821045</v>
      </c>
      <c r="EE38" s="78">
        <v>-0.1322026252746582</v>
      </c>
      <c r="EF38" s="78">
        <v>-0.1243307814002037</v>
      </c>
      <c r="EG38" s="78">
        <v>-0.21991775929927826</v>
      </c>
      <c r="EH38" s="78">
        <v>-0.27867996692657471</v>
      </c>
      <c r="EI38" s="78">
        <v>-0.26369142532348633</v>
      </c>
      <c r="EJ38" s="78">
        <v>-0.31877788901329041</v>
      </c>
      <c r="EK38" s="78">
        <v>-0.31426656246185303</v>
      </c>
      <c r="EL38" s="78">
        <v>-0.20269142091274261</v>
      </c>
      <c r="EM38" s="78">
        <v>-0.17071574926376343</v>
      </c>
      <c r="EN38" s="78">
        <v>-7.2934925556182861E-2</v>
      </c>
      <c r="EO38" s="78">
        <v>9.1640971601009369E-2</v>
      </c>
      <c r="EP38" s="78">
        <v>0.15776568651199341</v>
      </c>
      <c r="EQ38" s="78">
        <v>0.17478828132152557</v>
      </c>
      <c r="ER38" s="78">
        <v>0.2059171199798584</v>
      </c>
      <c r="ES38" s="78">
        <v>0.23193563520908356</v>
      </c>
      <c r="ET38" s="78">
        <v>-5.8503961190581322E-3</v>
      </c>
      <c r="EU38" s="78">
        <v>-0.11532914638519287</v>
      </c>
      <c r="EV38" s="78">
        <v>-0.13848684728145599</v>
      </c>
      <c r="EW38" s="78">
        <v>54.325687408447266</v>
      </c>
      <c r="EX38" s="78">
        <v>53.750877380371094</v>
      </c>
      <c r="EY38" s="78">
        <v>53.173160552978516</v>
      </c>
      <c r="EZ38" s="78">
        <v>52.594306945800781</v>
      </c>
      <c r="FA38" s="78">
        <v>52.197719573974609</v>
      </c>
      <c r="FB38" s="78">
        <v>51.793781280517578</v>
      </c>
      <c r="FC38" s="78">
        <v>51.452438354492188</v>
      </c>
      <c r="FD38" s="78">
        <v>51.976634979248047</v>
      </c>
      <c r="FE38" s="78">
        <v>54.7353515625</v>
      </c>
      <c r="FF38" s="78">
        <v>57.290523529052734</v>
      </c>
      <c r="FG38" s="78">
        <v>59.634723663330078</v>
      </c>
      <c r="FH38" s="78">
        <v>62.083187103271484</v>
      </c>
      <c r="FI38" s="78">
        <v>64.212196350097656</v>
      </c>
      <c r="FJ38" s="78">
        <v>65.86602783203125</v>
      </c>
      <c r="FK38" s="78">
        <v>66.822624206542969</v>
      </c>
      <c r="FL38" s="78">
        <v>67.121864318847656</v>
      </c>
      <c r="FM38" s="78">
        <v>66.759193420410156</v>
      </c>
      <c r="FN38" s="78">
        <v>65.440765380859375</v>
      </c>
      <c r="FO38" s="78">
        <v>63.447219848632813</v>
      </c>
      <c r="FP38" s="78">
        <v>60.734512329101563</v>
      </c>
      <c r="FQ38" s="78">
        <v>58.487224578857422</v>
      </c>
      <c r="FR38" s="78">
        <v>57.268409729003906</v>
      </c>
      <c r="FS38" s="78">
        <v>56.340126037597656</v>
      </c>
      <c r="FT38" s="78">
        <v>55.481216430664063</v>
      </c>
      <c r="FU38" s="78">
        <v>8.1413567066192627E-2</v>
      </c>
      <c r="FV38" s="78">
        <v>7.1859240531921387E-2</v>
      </c>
      <c r="FW38" s="78">
        <v>9.0024031698703766E-2</v>
      </c>
      <c r="FX38" s="78">
        <v>0</v>
      </c>
      <c r="FY38" s="78">
        <v>2315.363525390625</v>
      </c>
      <c r="FZ38" s="78">
        <v>1</v>
      </c>
    </row>
    <row r="39" spans="1:182" x14ac:dyDescent="0.2">
      <c r="A39" t="s">
        <v>186</v>
      </c>
      <c r="B39" t="s">
        <v>244</v>
      </c>
      <c r="C39" t="s">
        <v>2</v>
      </c>
      <c r="D39" t="s">
        <v>202</v>
      </c>
      <c r="E39" t="s">
        <v>205</v>
      </c>
      <c r="F39" t="s">
        <v>179</v>
      </c>
      <c r="G39" t="s">
        <v>1</v>
      </c>
      <c r="H39" s="78">
        <v>1038</v>
      </c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>
        <v>0</v>
      </c>
      <c r="FY39" s="78">
        <v>80.636360168457031</v>
      </c>
      <c r="FZ39" s="78">
        <v>0</v>
      </c>
    </row>
    <row r="40" spans="1:182" x14ac:dyDescent="0.2">
      <c r="A40" t="s">
        <v>186</v>
      </c>
      <c r="B40" t="s">
        <v>244</v>
      </c>
      <c r="C40" t="s">
        <v>2</v>
      </c>
      <c r="D40" t="s">
        <v>202</v>
      </c>
      <c r="E40" t="s">
        <v>205</v>
      </c>
      <c r="F40" t="s">
        <v>180</v>
      </c>
      <c r="G40" t="s">
        <v>1</v>
      </c>
      <c r="H40" s="78">
        <v>260</v>
      </c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>
        <v>0</v>
      </c>
      <c r="FY40" s="78">
        <v>59.727272033691406</v>
      </c>
      <c r="FZ40" s="78">
        <v>0</v>
      </c>
    </row>
    <row r="41" spans="1:182" x14ac:dyDescent="0.2">
      <c r="A41" t="s">
        <v>186</v>
      </c>
      <c r="B41" t="s">
        <v>244</v>
      </c>
      <c r="C41" t="s">
        <v>2</v>
      </c>
      <c r="D41" t="s">
        <v>202</v>
      </c>
      <c r="E41" t="s">
        <v>205</v>
      </c>
      <c r="F41" t="s">
        <v>181</v>
      </c>
      <c r="G41" t="s">
        <v>1</v>
      </c>
      <c r="H41" s="78">
        <v>317</v>
      </c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>
        <v>0</v>
      </c>
      <c r="FY41" s="78">
        <v>16.272727966308594</v>
      </c>
      <c r="FZ41" s="78">
        <v>0</v>
      </c>
    </row>
    <row r="42" spans="1:182" x14ac:dyDescent="0.2">
      <c r="A42" t="s">
        <v>186</v>
      </c>
      <c r="B42" t="s">
        <v>244</v>
      </c>
      <c r="C42" t="s">
        <v>2</v>
      </c>
      <c r="D42" t="s">
        <v>202</v>
      </c>
      <c r="E42" t="s">
        <v>205</v>
      </c>
      <c r="F42" t="s">
        <v>182</v>
      </c>
      <c r="G42" t="s">
        <v>1</v>
      </c>
      <c r="H42" s="78">
        <v>1352</v>
      </c>
      <c r="I42" s="78">
        <v>0.69961607456207275</v>
      </c>
      <c r="J42" s="78">
        <v>0.64923232793807983</v>
      </c>
      <c r="K42" s="78">
        <v>0.62717437744140625</v>
      </c>
      <c r="L42" s="78">
        <v>0.62581294775009155</v>
      </c>
      <c r="M42" s="78">
        <v>0.62700450420379639</v>
      </c>
      <c r="N42" s="78">
        <v>0.70054012537002563</v>
      </c>
      <c r="O42" s="78">
        <v>0.81228238344192505</v>
      </c>
      <c r="P42" s="78">
        <v>0.94552958011627197</v>
      </c>
      <c r="Q42" s="78">
        <v>1.0388617515563965</v>
      </c>
      <c r="R42" s="78">
        <v>1.0456020832061768</v>
      </c>
      <c r="S42" s="78">
        <v>1.0147252082824707</v>
      </c>
      <c r="T42" s="78">
        <v>0.98726266622543335</v>
      </c>
      <c r="U42" s="78">
        <v>0.9970773458480835</v>
      </c>
      <c r="V42" s="78">
        <v>0.97203159332275391</v>
      </c>
      <c r="W42" s="78">
        <v>0.93300610780715942</v>
      </c>
      <c r="X42" s="78">
        <v>0.90985512733459473</v>
      </c>
      <c r="Y42" s="78">
        <v>0.93210345506668091</v>
      </c>
      <c r="Z42" s="78">
        <v>1.0119037628173828</v>
      </c>
      <c r="AA42" s="78">
        <v>1.0900958776473999</v>
      </c>
      <c r="AB42" s="78">
        <v>1.1373598575592041</v>
      </c>
      <c r="AC42" s="78">
        <v>1.1945129632949829</v>
      </c>
      <c r="AD42" s="78">
        <v>1.097678542137146</v>
      </c>
      <c r="AE42" s="78">
        <v>0.95979440212249756</v>
      </c>
      <c r="AF42" s="78">
        <v>0.8085782527923584</v>
      </c>
      <c r="AG42" s="78">
        <v>-0.14738088846206665</v>
      </c>
      <c r="AH42" s="78">
        <v>-0.14474381506443024</v>
      </c>
      <c r="AI42" s="78">
        <v>-0.16449980437755585</v>
      </c>
      <c r="AJ42" s="78">
        <v>-0.13034148514270782</v>
      </c>
      <c r="AK42" s="78">
        <v>-0.14499944448471069</v>
      </c>
      <c r="AL42" s="78">
        <v>-0.14932218194007874</v>
      </c>
      <c r="AM42" s="78">
        <v>-0.13904380798339844</v>
      </c>
      <c r="AN42" s="78">
        <v>-0.12328506261110306</v>
      </c>
      <c r="AO42" s="78">
        <v>-8.1264995038509369E-2</v>
      </c>
      <c r="AP42" s="78">
        <v>-5.5271275341510773E-2</v>
      </c>
      <c r="AQ42" s="78">
        <v>-5.722079798579216E-2</v>
      </c>
      <c r="AR42" s="78">
        <v>-9.8490811884403229E-2</v>
      </c>
      <c r="AS42" s="78">
        <v>-9.1605588793754578E-2</v>
      </c>
      <c r="AT42" s="78">
        <v>-7.0581570267677307E-2</v>
      </c>
      <c r="AU42" s="78">
        <v>-8.2238107919692993E-2</v>
      </c>
      <c r="AV42" s="78">
        <v>-7.1724176406860352E-2</v>
      </c>
      <c r="AW42" s="78">
        <v>-4.4157460331916809E-2</v>
      </c>
      <c r="AX42" s="78">
        <v>-3.406035527586937E-2</v>
      </c>
      <c r="AY42" s="78">
        <v>-1.256045326590538E-2</v>
      </c>
      <c r="AZ42" s="78">
        <v>-4.447588324546814E-2</v>
      </c>
      <c r="BA42" s="78">
        <v>-1.9364744424819946E-2</v>
      </c>
      <c r="BB42" s="78">
        <v>-0.11060614883899689</v>
      </c>
      <c r="BC42" s="78">
        <v>-0.10633475333452225</v>
      </c>
      <c r="BD42" s="78">
        <v>-0.13238672912120819</v>
      </c>
      <c r="BE42" s="78">
        <v>-0.10744825750589371</v>
      </c>
      <c r="BF42" s="78">
        <v>-0.10453851521015167</v>
      </c>
      <c r="BG42" s="78">
        <v>-0.12275353819131851</v>
      </c>
      <c r="BH42" s="78">
        <v>-9.0239055454730988E-2</v>
      </c>
      <c r="BI42" s="78">
        <v>-0.1045750230550766</v>
      </c>
      <c r="BJ42" s="78">
        <v>-0.10758352279663086</v>
      </c>
      <c r="BK42" s="78">
        <v>-9.6970312297344208E-2</v>
      </c>
      <c r="BL42" s="78">
        <v>-8.7802432477474213E-2</v>
      </c>
      <c r="BM42" s="78">
        <v>-4.6919282525777817E-2</v>
      </c>
      <c r="BN42" s="78">
        <v>-2.4333607405424118E-2</v>
      </c>
      <c r="BO42" s="78">
        <v>-2.7150357142090797E-2</v>
      </c>
      <c r="BP42" s="78">
        <v>-6.9793626666069031E-2</v>
      </c>
      <c r="BQ42" s="78">
        <v>-6.4628109335899353E-2</v>
      </c>
      <c r="BR42" s="78">
        <v>-4.295908659696579E-2</v>
      </c>
      <c r="BS42" s="78">
        <v>-5.5240515619516373E-2</v>
      </c>
      <c r="BT42" s="78">
        <v>-4.6946067363023758E-2</v>
      </c>
      <c r="BU42" s="78">
        <v>-2.1216461434960365E-2</v>
      </c>
      <c r="BV42" s="78">
        <v>-1.0541637428104877E-2</v>
      </c>
      <c r="BW42" s="78">
        <v>1.3580111786723137E-2</v>
      </c>
      <c r="BX42" s="78">
        <v>-4.7199479304254055E-3</v>
      </c>
      <c r="BY42" s="78">
        <v>2.1782008931040764E-2</v>
      </c>
      <c r="BZ42" s="78">
        <v>-6.6374629735946655E-2</v>
      </c>
      <c r="CA42" s="78">
        <v>-6.4020164310932159E-2</v>
      </c>
      <c r="CB42" s="78">
        <v>-9.1129772365093231E-2</v>
      </c>
      <c r="CC42" s="78">
        <v>-7.9791031777858734E-2</v>
      </c>
      <c r="CD42" s="78">
        <v>-7.6692447066307068E-2</v>
      </c>
      <c r="CE42" s="78">
        <v>-9.3840204179286957E-2</v>
      </c>
      <c r="CF42" s="78">
        <v>-6.2464233487844467E-2</v>
      </c>
      <c r="CG42" s="78">
        <v>-7.6577186584472656E-2</v>
      </c>
      <c r="CH42" s="78">
        <v>-7.8675448894500732E-2</v>
      </c>
      <c r="CI42" s="78">
        <v>-6.7830339074134827E-2</v>
      </c>
      <c r="CJ42" s="78">
        <v>-6.3227266073226929E-2</v>
      </c>
      <c r="CK42" s="78">
        <v>-2.3131543770432472E-2</v>
      </c>
      <c r="CL42" s="78">
        <v>-2.9062728863209486E-3</v>
      </c>
      <c r="CM42" s="78">
        <v>-6.3236616551876068E-3</v>
      </c>
      <c r="CN42" s="78">
        <v>-4.9918036907911301E-2</v>
      </c>
      <c r="CO42" s="78">
        <v>-4.5943595468997955E-2</v>
      </c>
      <c r="CP42" s="78">
        <v>-2.3827839642763138E-2</v>
      </c>
      <c r="CQ42" s="78">
        <v>-3.654206171631813E-2</v>
      </c>
      <c r="CR42" s="78">
        <v>-2.9784824699163437E-2</v>
      </c>
      <c r="CS42" s="78">
        <v>-5.3275949321687222E-3</v>
      </c>
      <c r="CT42" s="78">
        <v>5.7473541237413883E-3</v>
      </c>
      <c r="CU42" s="78">
        <v>3.1684987246990204E-2</v>
      </c>
      <c r="CV42" s="78">
        <v>2.281489223241806E-2</v>
      </c>
      <c r="CW42" s="78">
        <v>5.0280123949050903E-2</v>
      </c>
      <c r="CX42" s="78">
        <v>-3.5740017890930176E-2</v>
      </c>
      <c r="CY42" s="78">
        <v>-3.4713204950094223E-2</v>
      </c>
      <c r="CZ42" s="78">
        <v>-6.2555328011512756E-2</v>
      </c>
      <c r="DA42" s="78">
        <v>-5.2133809775114059E-2</v>
      </c>
      <c r="DB42" s="78">
        <v>-4.8846378922462463E-2</v>
      </c>
      <c r="DC42" s="78">
        <v>-6.4926870167255402E-2</v>
      </c>
      <c r="DD42" s="78">
        <v>-3.4689411520957947E-2</v>
      </c>
      <c r="DE42" s="78">
        <v>-4.8579350113868713E-2</v>
      </c>
      <c r="DF42" s="78">
        <v>-4.9767378717660904E-2</v>
      </c>
      <c r="DG42" s="78">
        <v>-3.8690365850925446E-2</v>
      </c>
      <c r="DH42" s="78">
        <v>-3.8652103394269943E-2</v>
      </c>
      <c r="DI42" s="78">
        <v>6.5619347151368856E-4</v>
      </c>
      <c r="DJ42" s="78">
        <v>1.8521061167120934E-2</v>
      </c>
      <c r="DK42" s="78">
        <v>1.4503033831715584E-2</v>
      </c>
      <c r="DL42" s="78">
        <v>-3.0042450875043869E-2</v>
      </c>
      <c r="DM42" s="78">
        <v>-2.7259077876806259E-2</v>
      </c>
      <c r="DN42" s="78">
        <v>-4.6965926885604858E-3</v>
      </c>
      <c r="DO42" s="78">
        <v>-1.7843609675765038E-2</v>
      </c>
      <c r="DP42" s="78">
        <v>-1.2623582035303116E-2</v>
      </c>
      <c r="DQ42" s="78">
        <v>1.0561271570622921E-2</v>
      </c>
      <c r="DR42" s="78">
        <v>2.2036345675587654E-2</v>
      </c>
      <c r="DS42" s="78">
        <v>4.978986456990242E-2</v>
      </c>
      <c r="DT42" s="78">
        <v>5.0349730998277664E-2</v>
      </c>
      <c r="DU42" s="78">
        <v>7.8778237104415894E-2</v>
      </c>
      <c r="DV42" s="78">
        <v>-5.1054027862846851E-3</v>
      </c>
      <c r="DW42" s="78">
        <v>-5.4062465205788612E-3</v>
      </c>
      <c r="DX42" s="78">
        <v>-3.398088738322258E-2</v>
      </c>
      <c r="DY42" s="78">
        <v>-1.220116950571537E-2</v>
      </c>
      <c r="DZ42" s="78">
        <v>-8.6410781368613243E-3</v>
      </c>
      <c r="EA42" s="78">
        <v>-2.3180603981018066E-2</v>
      </c>
      <c r="EB42" s="78">
        <v>5.4130242206156254E-3</v>
      </c>
      <c r="EC42" s="78">
        <v>-8.1549230962991714E-3</v>
      </c>
      <c r="ED42" s="78">
        <v>-8.0287149176001549E-3</v>
      </c>
      <c r="EE42" s="78">
        <v>3.3831244800239801E-3</v>
      </c>
      <c r="EF42" s="78">
        <v>-3.1694704666733742E-3</v>
      </c>
      <c r="EG42" s="78">
        <v>3.5001907497644424E-2</v>
      </c>
      <c r="EH42" s="78">
        <v>4.9458730965852737E-2</v>
      </c>
      <c r="EI42" s="78">
        <v>4.4573474675416946E-2</v>
      </c>
      <c r="EJ42" s="78">
        <v>-1.3452611165121198E-3</v>
      </c>
      <c r="EK42" s="78">
        <v>-2.8160359943285584E-4</v>
      </c>
      <c r="EL42" s="78">
        <v>2.2925889119505882E-2</v>
      </c>
      <c r="EM42" s="78">
        <v>9.1539863497018814E-3</v>
      </c>
      <c r="EN42" s="78">
        <v>1.2154527008533478E-2</v>
      </c>
      <c r="EO42" s="78">
        <v>3.350226953625679E-2</v>
      </c>
      <c r="EP42" s="78">
        <v>4.5555062592029572E-2</v>
      </c>
      <c r="EQ42" s="78">
        <v>7.593042403459549E-2</v>
      </c>
      <c r="ER42" s="78">
        <v>9.010566771030426E-2</v>
      </c>
      <c r="ES42" s="78">
        <v>0.11992499232292175</v>
      </c>
      <c r="ET42" s="78">
        <v>3.9126116782426834E-2</v>
      </c>
      <c r="EU42" s="78">
        <v>3.69083471596241E-2</v>
      </c>
      <c r="EV42" s="78">
        <v>7.2760698385536671E-3</v>
      </c>
      <c r="EW42" s="78">
        <v>52.790737152099609</v>
      </c>
      <c r="EX42" s="78">
        <v>51.627861022949219</v>
      </c>
      <c r="EY42" s="78">
        <v>50.840274810791016</v>
      </c>
      <c r="EZ42" s="78">
        <v>50.048465728759766</v>
      </c>
      <c r="FA42" s="78">
        <v>49.070964813232422</v>
      </c>
      <c r="FB42" s="78">
        <v>48.410160064697266</v>
      </c>
      <c r="FC42" s="78">
        <v>48.066623687744141</v>
      </c>
      <c r="FD42" s="78">
        <v>48.786464691162109</v>
      </c>
      <c r="FE42" s="78">
        <v>52.349758148193359</v>
      </c>
      <c r="FF42" s="78">
        <v>56.127738952636719</v>
      </c>
      <c r="FG42" s="78">
        <v>60.483463287353516</v>
      </c>
      <c r="FH42" s="78">
        <v>64.345794677734375</v>
      </c>
      <c r="FI42" s="78">
        <v>67.469100952148438</v>
      </c>
      <c r="FJ42" s="78">
        <v>69.771530151367188</v>
      </c>
      <c r="FK42" s="78">
        <v>71.1015625</v>
      </c>
      <c r="FL42" s="78">
        <v>71.256576538085938</v>
      </c>
      <c r="FM42" s="78">
        <v>70.208824157714844</v>
      </c>
      <c r="FN42" s="78">
        <v>68.531631469726563</v>
      </c>
      <c r="FO42" s="78">
        <v>66.207923889160156</v>
      </c>
      <c r="FP42" s="78">
        <v>62.693576812744141</v>
      </c>
      <c r="FQ42" s="78">
        <v>59.631603240966797</v>
      </c>
      <c r="FR42" s="78">
        <v>57.644130706787109</v>
      </c>
      <c r="FS42" s="78">
        <v>56.22314453125</v>
      </c>
      <c r="FT42" s="78">
        <v>54.928157806396484</v>
      </c>
      <c r="FU42" s="78">
        <v>3.5991858690977097E-2</v>
      </c>
      <c r="FV42" s="78">
        <v>3.4289337694644928E-2</v>
      </c>
      <c r="FW42" s="78">
        <v>3.7853248417377472E-2</v>
      </c>
      <c r="FX42" s="78">
        <v>0</v>
      </c>
      <c r="FY42" s="78">
        <v>335.54544067382813</v>
      </c>
      <c r="FZ42" s="78">
        <v>1</v>
      </c>
    </row>
    <row r="43" spans="1:182" x14ac:dyDescent="0.2">
      <c r="A43" t="s">
        <v>186</v>
      </c>
      <c r="B43" t="s">
        <v>244</v>
      </c>
      <c r="C43" t="s">
        <v>2</v>
      </c>
      <c r="D43" t="s">
        <v>202</v>
      </c>
      <c r="E43" t="s">
        <v>205</v>
      </c>
      <c r="F43" t="s">
        <v>183</v>
      </c>
      <c r="G43" t="s">
        <v>1</v>
      </c>
      <c r="H43" s="78">
        <v>1930</v>
      </c>
      <c r="I43" s="78">
        <v>1.2581863403320313</v>
      </c>
      <c r="J43" s="78">
        <v>1.1662056446075439</v>
      </c>
      <c r="K43" s="78">
        <v>1.1253540515899658</v>
      </c>
      <c r="L43" s="78">
        <v>1.1311426162719727</v>
      </c>
      <c r="M43" s="78">
        <v>1.1614161729812622</v>
      </c>
      <c r="N43" s="78">
        <v>1.2979691028594971</v>
      </c>
      <c r="O43" s="78">
        <v>1.5503909587860107</v>
      </c>
      <c r="P43" s="78">
        <v>1.6139847040176392</v>
      </c>
      <c r="Q43" s="78">
        <v>1.7012782096862793</v>
      </c>
      <c r="R43" s="78">
        <v>1.6821669340133667</v>
      </c>
      <c r="S43" s="78">
        <v>1.6423008441925049</v>
      </c>
      <c r="T43" s="78">
        <v>1.6537208557128906</v>
      </c>
      <c r="U43" s="78">
        <v>1.6023859977722168</v>
      </c>
      <c r="V43" s="78">
        <v>1.5123504400253296</v>
      </c>
      <c r="W43" s="78">
        <v>1.4590357542037964</v>
      </c>
      <c r="X43" s="78">
        <v>1.4804115295410156</v>
      </c>
      <c r="Y43" s="78">
        <v>1.5097287893295288</v>
      </c>
      <c r="Z43" s="78">
        <v>1.6252129077911377</v>
      </c>
      <c r="AA43" s="78">
        <v>1.6858850717544556</v>
      </c>
      <c r="AB43" s="78">
        <v>1.728274941444397</v>
      </c>
      <c r="AC43" s="78">
        <v>1.8173985481262207</v>
      </c>
      <c r="AD43" s="78">
        <v>1.8009730577468872</v>
      </c>
      <c r="AE43" s="78">
        <v>1.5959579944610596</v>
      </c>
      <c r="AF43" s="78">
        <v>1.3977169990539551</v>
      </c>
      <c r="AG43" s="78">
        <v>-0.41334182024002075</v>
      </c>
      <c r="AH43" s="78">
        <v>-0.40237349271774292</v>
      </c>
      <c r="AI43" s="78">
        <v>-0.39415878057479858</v>
      </c>
      <c r="AJ43" s="78">
        <v>-0.39830100536346436</v>
      </c>
      <c r="AK43" s="78">
        <v>-0.3816010057926178</v>
      </c>
      <c r="AL43" s="78">
        <v>-0.38317573070526123</v>
      </c>
      <c r="AM43" s="78">
        <v>-0.36249127984046936</v>
      </c>
      <c r="AN43" s="78">
        <v>-0.44510889053344727</v>
      </c>
      <c r="AO43" s="78">
        <v>-0.233811154961586</v>
      </c>
      <c r="AP43" s="78">
        <v>-7.2599612176418304E-2</v>
      </c>
      <c r="AQ43" s="78">
        <v>-0.11786352843046188</v>
      </c>
      <c r="AR43" s="78">
        <v>-0.14503750205039978</v>
      </c>
      <c r="AS43" s="78">
        <v>-0.15054447948932648</v>
      </c>
      <c r="AT43" s="78">
        <v>-0.13827128708362579</v>
      </c>
      <c r="AU43" s="78">
        <v>-0.15411253273487091</v>
      </c>
      <c r="AV43" s="78">
        <v>-0.12425065785646439</v>
      </c>
      <c r="AW43" s="78">
        <v>-0.12881126999855042</v>
      </c>
      <c r="AX43" s="78">
        <v>-7.2155594825744629E-2</v>
      </c>
      <c r="AY43" s="78">
        <v>-3.3545166254043579E-2</v>
      </c>
      <c r="AZ43" s="78">
        <v>-7.8221708536148071E-2</v>
      </c>
      <c r="BA43" s="78">
        <v>-0.2352149486541748</v>
      </c>
      <c r="BB43" s="78">
        <v>-0.37968939542770386</v>
      </c>
      <c r="BC43" s="78">
        <v>-0.40518510341644287</v>
      </c>
      <c r="BD43" s="78">
        <v>-0.40632620453834534</v>
      </c>
      <c r="BE43" s="78">
        <v>-0.31003063917160034</v>
      </c>
      <c r="BF43" s="78">
        <v>-0.29988199472427368</v>
      </c>
      <c r="BG43" s="78">
        <v>-0.29122605919837952</v>
      </c>
      <c r="BH43" s="78">
        <v>-0.29506424069404602</v>
      </c>
      <c r="BI43" s="78">
        <v>-0.27759510278701782</v>
      </c>
      <c r="BJ43" s="78">
        <v>-0.27649247646331787</v>
      </c>
      <c r="BK43" s="78">
        <v>-0.24882026016712189</v>
      </c>
      <c r="BL43" s="78">
        <v>-0.32449635863304138</v>
      </c>
      <c r="BM43" s="78">
        <v>-0.14731612801551819</v>
      </c>
      <c r="BN43" s="78">
        <v>-9.5162419602274895E-3</v>
      </c>
      <c r="BO43" s="78">
        <v>-5.7000592350959778E-2</v>
      </c>
      <c r="BP43" s="78">
        <v>-8.2565829157829285E-2</v>
      </c>
      <c r="BQ43" s="78">
        <v>-9.2032566666603088E-2</v>
      </c>
      <c r="BR43" s="78">
        <v>-8.2983538508415222E-2</v>
      </c>
      <c r="BS43" s="78">
        <v>-0.10141286998987198</v>
      </c>
      <c r="BT43" s="78">
        <v>-7.1616843342781067E-2</v>
      </c>
      <c r="BU43" s="78">
        <v>-7.354997843503952E-2</v>
      </c>
      <c r="BV43" s="78">
        <v>-1.8734915181994438E-2</v>
      </c>
      <c r="BW43" s="78">
        <v>1.9946897402405739E-2</v>
      </c>
      <c r="BX43" s="78">
        <v>-7.5285988859832287E-3</v>
      </c>
      <c r="BY43" s="78">
        <v>-0.13728742301464081</v>
      </c>
      <c r="BZ43" s="78">
        <v>-0.27425569295883179</v>
      </c>
      <c r="CA43" s="78">
        <v>-0.29550459980964661</v>
      </c>
      <c r="CB43" s="78">
        <v>-0.30146050453186035</v>
      </c>
      <c r="CC43" s="78">
        <v>-0.23847766220569611</v>
      </c>
      <c r="CD43" s="78">
        <v>-0.22889667749404907</v>
      </c>
      <c r="CE43" s="78">
        <v>-0.21993517875671387</v>
      </c>
      <c r="CF43" s="78">
        <v>-0.22356274724006653</v>
      </c>
      <c r="CG43" s="78">
        <v>-0.20556093752384186</v>
      </c>
      <c r="CH43" s="78">
        <v>-0.2026040107011795</v>
      </c>
      <c r="CI43" s="78">
        <v>-0.17009206116199493</v>
      </c>
      <c r="CJ43" s="78">
        <v>-0.24096046388149261</v>
      </c>
      <c r="CK43" s="78">
        <v>-8.7409935891628265E-2</v>
      </c>
      <c r="CL43" s="78">
        <v>3.4175105392932892E-2</v>
      </c>
      <c r="CM43" s="78">
        <v>-1.4847107231616974E-2</v>
      </c>
      <c r="CN43" s="78">
        <v>-3.9298132061958313E-2</v>
      </c>
      <c r="CO43" s="78">
        <v>-5.1507391035556793E-2</v>
      </c>
      <c r="CP43" s="78">
        <v>-4.4691409915685654E-2</v>
      </c>
      <c r="CQ43" s="78">
        <v>-6.4913243055343628E-2</v>
      </c>
      <c r="CR43" s="78">
        <v>-3.5162828862667084E-2</v>
      </c>
      <c r="CS43" s="78">
        <v>-3.5276178270578384E-2</v>
      </c>
      <c r="CT43" s="78">
        <v>1.8264085054397583E-2</v>
      </c>
      <c r="CU43" s="78">
        <v>5.6995339691638947E-2</v>
      </c>
      <c r="CV43" s="78">
        <v>4.1433233767747879E-2</v>
      </c>
      <c r="CW43" s="78">
        <v>-6.946311891078949E-2</v>
      </c>
      <c r="CX43" s="78">
        <v>-0.20123262703418732</v>
      </c>
      <c r="CY43" s="78">
        <v>-0.21954022347927094</v>
      </c>
      <c r="CZ43" s="78">
        <v>-0.22883084416389465</v>
      </c>
      <c r="DA43" s="78">
        <v>-0.16692467033863068</v>
      </c>
      <c r="DB43" s="78">
        <v>-0.15791137516498566</v>
      </c>
      <c r="DC43" s="78">
        <v>-0.14864428341388702</v>
      </c>
      <c r="DD43" s="78">
        <v>-0.15206126868724823</v>
      </c>
      <c r="DE43" s="78">
        <v>-0.13352677226066589</v>
      </c>
      <c r="DF43" s="78">
        <v>-0.12871553003787994</v>
      </c>
      <c r="DG43" s="78">
        <v>-9.1363862156867981E-2</v>
      </c>
      <c r="DH43" s="78">
        <v>-0.15742456912994385</v>
      </c>
      <c r="DI43" s="78">
        <v>-2.7503741905093193E-2</v>
      </c>
      <c r="DJ43" s="78">
        <v>7.7866449952125549E-2</v>
      </c>
      <c r="DK43" s="78">
        <v>2.730637788772583E-2</v>
      </c>
      <c r="DL43" s="78">
        <v>3.9695631712675095E-3</v>
      </c>
      <c r="DM43" s="78">
        <v>-1.0982217267155647E-2</v>
      </c>
      <c r="DN43" s="78">
        <v>-6.3992822542786598E-3</v>
      </c>
      <c r="DO43" s="78">
        <v>-2.8413617983460426E-2</v>
      </c>
      <c r="DP43" s="78">
        <v>1.291189226321876E-3</v>
      </c>
      <c r="DQ43" s="78">
        <v>2.9976244550198317E-3</v>
      </c>
      <c r="DR43" s="78">
        <v>5.5263087153434753E-2</v>
      </c>
      <c r="DS43" s="78">
        <v>9.4043783843517303E-2</v>
      </c>
      <c r="DT43" s="78">
        <v>9.0395063161849976E-2</v>
      </c>
      <c r="DU43" s="78">
        <v>-1.6388153890147805E-3</v>
      </c>
      <c r="DV43" s="78">
        <v>-0.12820956110954285</v>
      </c>
      <c r="DW43" s="78">
        <v>-0.14357584714889526</v>
      </c>
      <c r="DX43" s="78">
        <v>-0.15620116889476776</v>
      </c>
      <c r="DY43" s="78">
        <v>-6.3613519072532654E-2</v>
      </c>
      <c r="DZ43" s="78">
        <v>-5.5419865995645523E-2</v>
      </c>
      <c r="EA43" s="78">
        <v>-4.5711562037467957E-2</v>
      </c>
      <c r="EB43" s="78">
        <v>-4.8824477940797806E-2</v>
      </c>
      <c r="EC43" s="78">
        <v>-2.9520861804485321E-2</v>
      </c>
      <c r="ED43" s="78">
        <v>-2.2032301872968674E-2</v>
      </c>
      <c r="EE43" s="78">
        <v>2.2307146340608597E-2</v>
      </c>
      <c r="EF43" s="78">
        <v>-3.681202232837677E-2</v>
      </c>
      <c r="EG43" s="78">
        <v>5.8991286903619766E-2</v>
      </c>
      <c r="EH43" s="78">
        <v>0.14094981551170349</v>
      </c>
      <c r="EI43" s="78">
        <v>8.8169313967227936E-2</v>
      </c>
      <c r="EJ43" s="78">
        <v>6.6441245377063751E-2</v>
      </c>
      <c r="EK43" s="78">
        <v>4.7529697418212891E-2</v>
      </c>
      <c r="EL43" s="78">
        <v>4.8888467252254486E-2</v>
      </c>
      <c r="EM43" s="78">
        <v>2.4286044761538506E-2</v>
      </c>
      <c r="EN43" s="78">
        <v>5.3925000131130219E-2</v>
      </c>
      <c r="EO43" s="78">
        <v>5.8258917182683945E-2</v>
      </c>
      <c r="EP43" s="78">
        <v>0.10868376493453979</v>
      </c>
      <c r="EQ43" s="78">
        <v>0.14753584563732147</v>
      </c>
      <c r="ER43" s="78">
        <v>0.16108818352222443</v>
      </c>
      <c r="ES43" s="78">
        <v>9.6288703382015228E-2</v>
      </c>
      <c r="ET43" s="78">
        <v>-2.2775845602154732E-2</v>
      </c>
      <c r="EU43" s="78">
        <v>-3.3895339816808701E-2</v>
      </c>
      <c r="EV43" s="78">
        <v>-5.1335472613573074E-2</v>
      </c>
      <c r="EW43" s="78">
        <v>56.460090637207031</v>
      </c>
      <c r="EX43" s="78">
        <v>55.385032653808594</v>
      </c>
      <c r="EY43" s="78">
        <v>54.390384674072266</v>
      </c>
      <c r="EZ43" s="78">
        <v>53.325515747070313</v>
      </c>
      <c r="FA43" s="78">
        <v>52.53399658203125</v>
      </c>
      <c r="FB43" s="78">
        <v>51.6937255859375</v>
      </c>
      <c r="FC43" s="78">
        <v>50.94805908203125</v>
      </c>
      <c r="FD43" s="78">
        <v>51.800304412841797</v>
      </c>
      <c r="FE43" s="78">
        <v>55.1824951171875</v>
      </c>
      <c r="FF43" s="78">
        <v>58.598583221435547</v>
      </c>
      <c r="FG43" s="78">
        <v>62.277080535888672</v>
      </c>
      <c r="FH43" s="78">
        <v>65.410224914550781</v>
      </c>
      <c r="FI43" s="78">
        <v>67.775619506835938</v>
      </c>
      <c r="FJ43" s="78">
        <v>69.731758117675781</v>
      </c>
      <c r="FK43" s="78">
        <v>70.905349731445313</v>
      </c>
      <c r="FL43" s="78">
        <v>71.755256652832031</v>
      </c>
      <c r="FM43" s="78">
        <v>71.955825805664063</v>
      </c>
      <c r="FN43" s="78">
        <v>70.942634582519531</v>
      </c>
      <c r="FO43" s="78">
        <v>68.965896606445313</v>
      </c>
      <c r="FP43" s="78">
        <v>65.856048583984375</v>
      </c>
      <c r="FQ43" s="78">
        <v>63.031402587890625</v>
      </c>
      <c r="FR43" s="78">
        <v>61.5106201171875</v>
      </c>
      <c r="FS43" s="78">
        <v>59.942764282226563</v>
      </c>
      <c r="FT43" s="78">
        <v>58.473609924316406</v>
      </c>
      <c r="FU43" s="78">
        <v>8.8805317878723145E-2</v>
      </c>
      <c r="FV43" s="78">
        <v>7.3577530682086945E-2</v>
      </c>
      <c r="FW43" s="78">
        <v>9.8228931427001953E-2</v>
      </c>
      <c r="FX43" s="78">
        <v>0</v>
      </c>
      <c r="FY43" s="78">
        <v>262.04544067382813</v>
      </c>
      <c r="FZ43" s="78">
        <v>1</v>
      </c>
    </row>
    <row r="44" spans="1:182" x14ac:dyDescent="0.2">
      <c r="A44" t="s">
        <v>186</v>
      </c>
      <c r="B44" t="s">
        <v>244</v>
      </c>
      <c r="C44" t="s">
        <v>2</v>
      </c>
      <c r="D44" t="s">
        <v>202</v>
      </c>
      <c r="E44" t="s">
        <v>205</v>
      </c>
      <c r="F44" t="s">
        <v>184</v>
      </c>
      <c r="G44" t="s">
        <v>1</v>
      </c>
      <c r="H44" s="78">
        <v>963</v>
      </c>
      <c r="I44" s="78">
        <v>0.93851017951965332</v>
      </c>
      <c r="J44" s="78">
        <v>0.88749909400939941</v>
      </c>
      <c r="K44" s="78">
        <v>0.85594511032104492</v>
      </c>
      <c r="L44" s="78">
        <v>0.86209577322006226</v>
      </c>
      <c r="M44" s="78">
        <v>0.89452391862869263</v>
      </c>
      <c r="N44" s="78">
        <v>0.98956382274627686</v>
      </c>
      <c r="O44" s="78">
        <v>1.012785792350769</v>
      </c>
      <c r="P44" s="78">
        <v>1.1397596597671509</v>
      </c>
      <c r="Q44" s="78">
        <v>1.1583603620529175</v>
      </c>
      <c r="R44" s="78">
        <v>1.2135165929794312</v>
      </c>
      <c r="S44" s="78">
        <v>1.1263689994812012</v>
      </c>
      <c r="T44" s="78">
        <v>1.0635955333709717</v>
      </c>
      <c r="U44" s="78">
        <v>1.0433942079544067</v>
      </c>
      <c r="V44" s="78">
        <v>1.0185056924819946</v>
      </c>
      <c r="W44" s="78">
        <v>1.012109637260437</v>
      </c>
      <c r="X44" s="78">
        <v>1.0553200244903564</v>
      </c>
      <c r="Y44" s="78">
        <v>1.0774110555648804</v>
      </c>
      <c r="Z44" s="78">
        <v>1.1362361907958984</v>
      </c>
      <c r="AA44" s="78">
        <v>1.2251454591751099</v>
      </c>
      <c r="AB44" s="78">
        <v>1.2524452209472656</v>
      </c>
      <c r="AC44" s="78">
        <v>1.2849018573760986</v>
      </c>
      <c r="AD44" s="78">
        <v>1.2063156366348267</v>
      </c>
      <c r="AE44" s="78">
        <v>1.1397891044616699</v>
      </c>
      <c r="AF44" s="78">
        <v>1.014371395111084</v>
      </c>
      <c r="AG44" s="78">
        <v>-0.10869669914245605</v>
      </c>
      <c r="AH44" s="78">
        <v>-0.10363508760929108</v>
      </c>
      <c r="AI44" s="78">
        <v>-9.4203047454357147E-2</v>
      </c>
      <c r="AJ44" s="78">
        <v>-7.3326848447322845E-2</v>
      </c>
      <c r="AK44" s="78">
        <v>-7.6999053359031677E-2</v>
      </c>
      <c r="AL44" s="78">
        <v>-5.3008135408163071E-2</v>
      </c>
      <c r="AM44" s="78">
        <v>-0.1267210990190506</v>
      </c>
      <c r="AN44" s="78">
        <v>-0.12772086262702942</v>
      </c>
      <c r="AO44" s="78">
        <v>-0.13658779859542847</v>
      </c>
      <c r="AP44" s="78">
        <v>-1.3407985679805279E-2</v>
      </c>
      <c r="AQ44" s="78">
        <v>-6.3588112592697144E-2</v>
      </c>
      <c r="AR44" s="78">
        <v>-0.12418892234563828</v>
      </c>
      <c r="AS44" s="78">
        <v>-0.13678853213787079</v>
      </c>
      <c r="AT44" s="78">
        <v>-0.10734294354915619</v>
      </c>
      <c r="AU44" s="78">
        <v>-0.11257871985435486</v>
      </c>
      <c r="AV44" s="78">
        <v>-3.9607450366020203E-2</v>
      </c>
      <c r="AW44" s="78">
        <v>-4.5419640839099884E-2</v>
      </c>
      <c r="AX44" s="78">
        <v>-3.2754749059677124E-2</v>
      </c>
      <c r="AY44" s="78">
        <v>-3.512747585773468E-3</v>
      </c>
      <c r="AZ44" s="78">
        <v>2.6441663503646851E-2</v>
      </c>
      <c r="BA44" s="78">
        <v>2.5586564093828201E-2</v>
      </c>
      <c r="BB44" s="78">
        <v>-0.12565535306930542</v>
      </c>
      <c r="BC44" s="78">
        <v>-0.14091157913208008</v>
      </c>
      <c r="BD44" s="78">
        <v>-0.13905605673789978</v>
      </c>
      <c r="BE44" s="78">
        <v>-4.7969300299882889E-2</v>
      </c>
      <c r="BF44" s="78">
        <v>-4.3759170919656754E-2</v>
      </c>
      <c r="BG44" s="78">
        <v>-3.7763200700283051E-2</v>
      </c>
      <c r="BH44" s="78">
        <v>-1.7916111275553703E-2</v>
      </c>
      <c r="BI44" s="78">
        <v>-1.987059973180294E-2</v>
      </c>
      <c r="BJ44" s="78">
        <v>9.4895325601100922E-3</v>
      </c>
      <c r="BK44" s="78">
        <v>-6.4194485545158386E-2</v>
      </c>
      <c r="BL44" s="78">
        <v>-6.0656767338514328E-2</v>
      </c>
      <c r="BM44" s="78">
        <v>-8.4436587989330292E-2</v>
      </c>
      <c r="BN44" s="78">
        <v>5.8188587427139282E-2</v>
      </c>
      <c r="BO44" s="78">
        <v>-5.61855873093009E-3</v>
      </c>
      <c r="BP44" s="78">
        <v>-6.836988776922226E-2</v>
      </c>
      <c r="BQ44" s="78">
        <v>-8.562905341386795E-2</v>
      </c>
      <c r="BR44" s="78">
        <v>-5.7606760412454605E-2</v>
      </c>
      <c r="BS44" s="78">
        <v>-5.3739003837108612E-2</v>
      </c>
      <c r="BT44" s="78">
        <v>1.7010331153869629E-2</v>
      </c>
      <c r="BU44" s="78">
        <v>1.3898983597755432E-2</v>
      </c>
      <c r="BV44" s="78">
        <v>2.8132000938057899E-2</v>
      </c>
      <c r="BW44" s="78">
        <v>5.7692613452672958E-2</v>
      </c>
      <c r="BX44" s="78">
        <v>8.6598306894302368E-2</v>
      </c>
      <c r="BY44" s="78">
        <v>9.6498399972915649E-2</v>
      </c>
      <c r="BZ44" s="78">
        <v>-6.589151918888092E-2</v>
      </c>
      <c r="CA44" s="78">
        <v>-7.8242458403110504E-2</v>
      </c>
      <c r="CB44" s="78">
        <v>-7.5903922319412231E-2</v>
      </c>
      <c r="CC44" s="78">
        <v>-5.9096887707710266E-3</v>
      </c>
      <c r="CD44" s="78">
        <v>-2.2892893757671118E-3</v>
      </c>
      <c r="CE44" s="78">
        <v>1.3268660986796021E-3</v>
      </c>
      <c r="CF44" s="78">
        <v>2.0461197942495346E-2</v>
      </c>
      <c r="CG44" s="78">
        <v>1.9696393981575966E-2</v>
      </c>
      <c r="CH44" s="78">
        <v>5.2775226533412933E-2</v>
      </c>
      <c r="CI44" s="78">
        <v>-2.0888732746243477E-2</v>
      </c>
      <c r="CJ44" s="78">
        <v>-1.4208373613655567E-2</v>
      </c>
      <c r="CK44" s="78">
        <v>-4.8316825181245804E-2</v>
      </c>
      <c r="CL44" s="78">
        <v>0.10777615755796432</v>
      </c>
      <c r="CM44" s="78">
        <v>3.453097864985466E-2</v>
      </c>
      <c r="CN44" s="78">
        <v>-2.9709791764616966E-2</v>
      </c>
      <c r="CO44" s="78">
        <v>-5.0196155905723572E-2</v>
      </c>
      <c r="CP44" s="78">
        <v>-2.3159626871347427E-2</v>
      </c>
      <c r="CQ44" s="78">
        <v>-1.2986795045435429E-2</v>
      </c>
      <c r="CR44" s="78">
        <v>5.6223634630441666E-2</v>
      </c>
      <c r="CS44" s="78">
        <v>5.4982881993055344E-2</v>
      </c>
      <c r="CT44" s="78">
        <v>7.0301979780197144E-2</v>
      </c>
      <c r="CU44" s="78">
        <v>0.10008326172828674</v>
      </c>
      <c r="CV44" s="78">
        <v>0.12826260924339294</v>
      </c>
      <c r="CW44" s="78">
        <v>0.1456117182970047</v>
      </c>
      <c r="CX44" s="78">
        <v>-2.449926920235157E-2</v>
      </c>
      <c r="CY44" s="78">
        <v>-3.4838017076253891E-2</v>
      </c>
      <c r="CZ44" s="78">
        <v>-3.216494619846344E-2</v>
      </c>
      <c r="DA44" s="78">
        <v>3.6149922758340836E-2</v>
      </c>
      <c r="DB44" s="78">
        <v>3.9180591702461243E-2</v>
      </c>
      <c r="DC44" s="78">
        <v>4.0416929870843887E-2</v>
      </c>
      <c r="DD44" s="78">
        <v>5.8838505297899246E-2</v>
      </c>
      <c r="DE44" s="78">
        <v>5.9263389557600021E-2</v>
      </c>
      <c r="DF44" s="78">
        <v>9.6060916781425476E-2</v>
      </c>
      <c r="DG44" s="78">
        <v>2.2417016327381134E-2</v>
      </c>
      <c r="DH44" s="78">
        <v>3.2240018248558044E-2</v>
      </c>
      <c r="DI44" s="78">
        <v>-1.2197059579193592E-2</v>
      </c>
      <c r="DJ44" s="78">
        <v>0.15736372768878937</v>
      </c>
      <c r="DK44" s="78">
        <v>7.4680514633655548E-2</v>
      </c>
      <c r="DL44" s="78">
        <v>8.9503023773431778E-3</v>
      </c>
      <c r="DM44" s="78">
        <v>-1.4763259328901768E-2</v>
      </c>
      <c r="DN44" s="78">
        <v>1.1287505738437176E-2</v>
      </c>
      <c r="DO44" s="78">
        <v>2.7765413746237755E-2</v>
      </c>
      <c r="DP44" s="78">
        <v>9.5436938107013702E-2</v>
      </c>
      <c r="DQ44" s="78">
        <v>9.6066780388355255E-2</v>
      </c>
      <c r="DR44" s="78">
        <v>0.11247196048498154</v>
      </c>
      <c r="DS44" s="78">
        <v>0.14247390627861023</v>
      </c>
      <c r="DT44" s="78">
        <v>0.16992691159248352</v>
      </c>
      <c r="DU44" s="78">
        <v>0.19472503662109375</v>
      </c>
      <c r="DV44" s="78">
        <v>1.689298078417778E-2</v>
      </c>
      <c r="DW44" s="78">
        <v>8.5664251819252968E-3</v>
      </c>
      <c r="DX44" s="78">
        <v>1.1574027128517628E-2</v>
      </c>
      <c r="DY44" s="78">
        <v>9.6877321600914001E-2</v>
      </c>
      <c r="DZ44" s="78">
        <v>9.9056512117385864E-2</v>
      </c>
      <c r="EA44" s="78">
        <v>9.6856780350208282E-2</v>
      </c>
      <c r="EB44" s="78">
        <v>0.11424924433231354</v>
      </c>
      <c r="EC44" s="78">
        <v>0.11639184504747391</v>
      </c>
      <c r="ED44" s="78">
        <v>0.15855859220027924</v>
      </c>
      <c r="EE44" s="78">
        <v>8.4943637251853943E-2</v>
      </c>
      <c r="EF44" s="78">
        <v>9.9304124712944031E-2</v>
      </c>
      <c r="EG44" s="78">
        <v>3.9954144507646561E-2</v>
      </c>
      <c r="EH44" s="78">
        <v>0.2289603054523468</v>
      </c>
      <c r="EI44" s="78">
        <v>0.13265007734298706</v>
      </c>
      <c r="EJ44" s="78">
        <v>6.4769335091114044E-2</v>
      </c>
      <c r="EK44" s="78">
        <v>3.6396216601133347E-2</v>
      </c>
      <c r="EL44" s="78">
        <v>6.1023693531751633E-2</v>
      </c>
      <c r="EM44" s="78">
        <v>8.660513162612915E-2</v>
      </c>
      <c r="EN44" s="78">
        <v>0.15205471217632294</v>
      </c>
      <c r="EO44" s="78">
        <v>0.15538540482521057</v>
      </c>
      <c r="EP44" s="78">
        <v>0.17335870862007141</v>
      </c>
      <c r="EQ44" s="78">
        <v>0.20367927849292755</v>
      </c>
      <c r="ER44" s="78">
        <v>0.23008355498313904</v>
      </c>
      <c r="ES44" s="78">
        <v>0.2656368613243103</v>
      </c>
      <c r="ET44" s="78">
        <v>7.6656818389892578E-2</v>
      </c>
      <c r="EU44" s="78">
        <v>7.1235544979572296E-2</v>
      </c>
      <c r="EV44" s="78">
        <v>7.4726156890392303E-2</v>
      </c>
      <c r="EW44" s="78">
        <v>52.786182403564453</v>
      </c>
      <c r="EX44" s="78">
        <v>51.81842041015625</v>
      </c>
      <c r="EY44" s="78">
        <v>50.733585357666016</v>
      </c>
      <c r="EZ44" s="78">
        <v>49.820064544677734</v>
      </c>
      <c r="FA44" s="78">
        <v>49.213264465332031</v>
      </c>
      <c r="FB44" s="78">
        <v>48.140785217285156</v>
      </c>
      <c r="FC44" s="78">
        <v>47.404556274414063</v>
      </c>
      <c r="FD44" s="78">
        <v>48.675769805908203</v>
      </c>
      <c r="FE44" s="78">
        <v>54.040790557861328</v>
      </c>
      <c r="FF44" s="78">
        <v>58.611499786376953</v>
      </c>
      <c r="FG44" s="78">
        <v>62.095359802246094</v>
      </c>
      <c r="FH44" s="78">
        <v>64.346664428710938</v>
      </c>
      <c r="FI44" s="78">
        <v>66.187644958496094</v>
      </c>
      <c r="FJ44" s="78">
        <v>68.265861511230469</v>
      </c>
      <c r="FK44" s="78">
        <v>69.710830688476563</v>
      </c>
      <c r="FL44" s="78">
        <v>70.933807373046875</v>
      </c>
      <c r="FM44" s="78">
        <v>71.258201599121094</v>
      </c>
      <c r="FN44" s="78">
        <v>71.046775817871094</v>
      </c>
      <c r="FO44" s="78">
        <v>69.666786193847656</v>
      </c>
      <c r="FP44" s="78">
        <v>66.058403015136719</v>
      </c>
      <c r="FQ44" s="78">
        <v>60.918617248535156</v>
      </c>
      <c r="FR44" s="78">
        <v>58.017501831054688</v>
      </c>
      <c r="FS44" s="78">
        <v>55.752971649169922</v>
      </c>
      <c r="FT44" s="78">
        <v>54.376125335693359</v>
      </c>
      <c r="FU44" s="78">
        <v>4.5682098716497421E-2</v>
      </c>
      <c r="FV44" s="78">
        <v>7.7520251274108887E-2</v>
      </c>
      <c r="FW44" s="78">
        <v>4.8354029655456543E-2</v>
      </c>
      <c r="FX44" s="78">
        <v>0</v>
      </c>
      <c r="FY44" s="78">
        <v>149.5</v>
      </c>
      <c r="FZ44" s="78">
        <v>1</v>
      </c>
    </row>
    <row r="45" spans="1:182" x14ac:dyDescent="0.2">
      <c r="A45" t="s">
        <v>186</v>
      </c>
      <c r="B45" t="s">
        <v>244</v>
      </c>
      <c r="C45" t="s">
        <v>2</v>
      </c>
      <c r="D45" t="s">
        <v>202</v>
      </c>
      <c r="E45" t="s">
        <v>205</v>
      </c>
      <c r="F45" t="s">
        <v>185</v>
      </c>
      <c r="G45" t="s">
        <v>1</v>
      </c>
      <c r="H45" s="78">
        <v>467</v>
      </c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>
        <v>0</v>
      </c>
      <c r="FY45" s="78">
        <v>55.590908050537109</v>
      </c>
      <c r="FZ45" s="78">
        <v>0</v>
      </c>
    </row>
    <row r="46" spans="1:182" x14ac:dyDescent="0.2">
      <c r="A46" t="s">
        <v>186</v>
      </c>
      <c r="B46" t="s">
        <v>244</v>
      </c>
      <c r="C46" t="s">
        <v>2</v>
      </c>
      <c r="D46" t="s">
        <v>202</v>
      </c>
      <c r="E46" t="s">
        <v>206</v>
      </c>
      <c r="F46" t="s">
        <v>1</v>
      </c>
      <c r="G46" t="s">
        <v>198</v>
      </c>
      <c r="H46" s="78">
        <v>12515</v>
      </c>
      <c r="I46" s="78">
        <v>7.0522294044494629</v>
      </c>
      <c r="J46" s="78">
        <v>6.3147239685058594</v>
      </c>
      <c r="K46" s="78">
        <v>5.9865374565124512</v>
      </c>
      <c r="L46" s="78">
        <v>5.8293204307556152</v>
      </c>
      <c r="M46" s="78">
        <v>5.8030781745910645</v>
      </c>
      <c r="N46" s="78">
        <v>6.1845307350158691</v>
      </c>
      <c r="O46" s="78">
        <v>6.9999523162841797</v>
      </c>
      <c r="P46" s="78">
        <v>7.7185568809509277</v>
      </c>
      <c r="Q46" s="78">
        <v>8.1378021240234375</v>
      </c>
      <c r="R46" s="78">
        <v>8.3728866577148438</v>
      </c>
      <c r="S46" s="78">
        <v>8.5806913375854492</v>
      </c>
      <c r="T46" s="78">
        <v>8.9504308700561523</v>
      </c>
      <c r="U46" s="78">
        <v>9.1578435897827148</v>
      </c>
      <c r="V46" s="78">
        <v>9.1803131103515625</v>
      </c>
      <c r="W46" s="78">
        <v>9.0817575454711914</v>
      </c>
      <c r="X46" s="78">
        <v>9.2652950286865234</v>
      </c>
      <c r="Y46" s="78">
        <v>9.5796642303466797</v>
      </c>
      <c r="Z46" s="78">
        <v>10.264487266540527</v>
      </c>
      <c r="AA46" s="78">
        <v>10.550797462463379</v>
      </c>
      <c r="AB46" s="78">
        <v>10.480064392089844</v>
      </c>
      <c r="AC46" s="78">
        <v>10.809917449951172</v>
      </c>
      <c r="AD46" s="78">
        <v>10.488001823425293</v>
      </c>
      <c r="AE46" s="78">
        <v>9.3194427490234375</v>
      </c>
      <c r="AF46" s="78">
        <v>8.0467100143432617</v>
      </c>
      <c r="AG46" s="78">
        <v>-1.0804003477096558</v>
      </c>
      <c r="AH46" s="78">
        <v>-1.1573939323425293</v>
      </c>
      <c r="AI46" s="78">
        <v>-1.0728625059127808</v>
      </c>
      <c r="AJ46" s="78">
        <v>-0.96202719211578369</v>
      </c>
      <c r="AK46" s="78">
        <v>-1.0024813413619995</v>
      </c>
      <c r="AL46" s="78">
        <v>-0.9454038143157959</v>
      </c>
      <c r="AM46" s="78">
        <v>-0.68243646621704102</v>
      </c>
      <c r="AN46" s="78">
        <v>-0.72743058204650879</v>
      </c>
      <c r="AO46" s="78">
        <v>-0.82438337802886963</v>
      </c>
      <c r="AP46" s="78">
        <v>-0.50079590082168579</v>
      </c>
      <c r="AQ46" s="78">
        <v>-0.43297699093818665</v>
      </c>
      <c r="AR46" s="78">
        <v>-0.48234337568283081</v>
      </c>
      <c r="AS46" s="78">
        <v>-0.48680004477500916</v>
      </c>
      <c r="AT46" s="78">
        <v>-0.3232942521572113</v>
      </c>
      <c r="AU46" s="78">
        <v>-0.34274396300315857</v>
      </c>
      <c r="AV46" s="78">
        <v>-0.11860558390617371</v>
      </c>
      <c r="AW46" s="78">
        <v>-3.5704687237739563E-2</v>
      </c>
      <c r="AX46" s="78">
        <v>6.0351800173521042E-2</v>
      </c>
      <c r="AY46" s="78">
        <v>4.0872402489185333E-2</v>
      </c>
      <c r="AZ46" s="78">
        <v>-8.0484360456466675E-2</v>
      </c>
      <c r="BA46" s="78">
        <v>-0.23689699172973633</v>
      </c>
      <c r="BB46" s="78">
        <v>-0.80477398633956909</v>
      </c>
      <c r="BC46" s="78">
        <v>-1.1590946912765503</v>
      </c>
      <c r="BD46" s="78">
        <v>-1.1578185558319092</v>
      </c>
      <c r="BE46" s="78">
        <v>-0.82039296627044678</v>
      </c>
      <c r="BF46" s="78">
        <v>-0.89541876316070557</v>
      </c>
      <c r="BG46" s="78">
        <v>-0.82358157634735107</v>
      </c>
      <c r="BH46" s="78">
        <v>-0.71287751197814941</v>
      </c>
      <c r="BI46" s="78">
        <v>-0.74639946222305298</v>
      </c>
      <c r="BJ46" s="78">
        <v>-0.69106531143188477</v>
      </c>
      <c r="BK46" s="78">
        <v>-0.42904722690582275</v>
      </c>
      <c r="BL46" s="78">
        <v>-0.4686686098575592</v>
      </c>
      <c r="BM46" s="78">
        <v>-0.62573939561843872</v>
      </c>
      <c r="BN46" s="78">
        <v>-0.34822043776512146</v>
      </c>
      <c r="BO46" s="78">
        <v>-0.2981540858745575</v>
      </c>
      <c r="BP46" s="78">
        <v>-0.34589874744415283</v>
      </c>
      <c r="BQ46" s="78">
        <v>-0.34167248010635376</v>
      </c>
      <c r="BR46" s="78">
        <v>-0.17219240963459015</v>
      </c>
      <c r="BS46" s="78">
        <v>-0.19032183289527893</v>
      </c>
      <c r="BT46" s="78">
        <v>3.1169533729553223E-2</v>
      </c>
      <c r="BU46" s="78">
        <v>0.11718176305294037</v>
      </c>
      <c r="BV46" s="78">
        <v>0.20795585215091705</v>
      </c>
      <c r="BW46" s="78">
        <v>0.18689084053039551</v>
      </c>
      <c r="BX46" s="78">
        <v>8.6352065205574036E-2</v>
      </c>
      <c r="BY46" s="78">
        <v>-1.1345536448061466E-2</v>
      </c>
      <c r="BZ46" s="78">
        <v>-0.54096871614456177</v>
      </c>
      <c r="CA46" s="78">
        <v>-0.89150363206863403</v>
      </c>
      <c r="CB46" s="78">
        <v>-0.89049226045608521</v>
      </c>
      <c r="CC46" s="78">
        <v>-0.64031267166137695</v>
      </c>
      <c r="CD46" s="78">
        <v>-0.71397548913955688</v>
      </c>
      <c r="CE46" s="78">
        <v>-0.65093034505844116</v>
      </c>
      <c r="CF46" s="78">
        <v>-0.54031717777252197</v>
      </c>
      <c r="CG46" s="78">
        <v>-0.56903791427612305</v>
      </c>
      <c r="CH46" s="78">
        <v>-0.5149112343788147</v>
      </c>
      <c r="CI46" s="78">
        <v>-0.25355061888694763</v>
      </c>
      <c r="CJ46" s="78">
        <v>-0.28945085406303406</v>
      </c>
      <c r="CK46" s="78">
        <v>-0.4881591796875</v>
      </c>
      <c r="CL46" s="78">
        <v>-0.24254712462425232</v>
      </c>
      <c r="CM46" s="78">
        <v>-0.20477613806724548</v>
      </c>
      <c r="CN46" s="78">
        <v>-0.25139763951301575</v>
      </c>
      <c r="CO46" s="78">
        <v>-0.24115757644176483</v>
      </c>
      <c r="CP46" s="78">
        <v>-6.753973662853241E-2</v>
      </c>
      <c r="CQ46" s="78">
        <v>-8.4754727780818939E-2</v>
      </c>
      <c r="CR46" s="78">
        <v>0.13490332663059235</v>
      </c>
      <c r="CS46" s="78">
        <v>0.22307045757770538</v>
      </c>
      <c r="CT46" s="78">
        <v>0.31018596887588501</v>
      </c>
      <c r="CU46" s="78">
        <v>0.28802275657653809</v>
      </c>
      <c r="CV46" s="78">
        <v>0.20190246403217316</v>
      </c>
      <c r="CW46" s="78">
        <v>0.14487071335315704</v>
      </c>
      <c r="CX46" s="78">
        <v>-0.35825797915458679</v>
      </c>
      <c r="CY46" s="78">
        <v>-0.70617085695266724</v>
      </c>
      <c r="CZ46" s="78">
        <v>-0.70534288883209229</v>
      </c>
      <c r="DA46" s="78">
        <v>-0.46023237705230713</v>
      </c>
      <c r="DB46" s="78">
        <v>-0.5325322151184082</v>
      </c>
      <c r="DC46" s="78">
        <v>-0.47827911376953125</v>
      </c>
      <c r="DD46" s="78">
        <v>-0.36775687336921692</v>
      </c>
      <c r="DE46" s="78">
        <v>-0.3916763961315155</v>
      </c>
      <c r="DF46" s="78">
        <v>-0.33875715732574463</v>
      </c>
      <c r="DG46" s="78">
        <v>-7.8053995966911316E-2</v>
      </c>
      <c r="DH46" s="78">
        <v>-0.11023309826850891</v>
      </c>
      <c r="DI46" s="78">
        <v>-0.35057896375656128</v>
      </c>
      <c r="DJ46" s="78">
        <v>-0.13687382638454437</v>
      </c>
      <c r="DK46" s="78">
        <v>-0.11139819771051407</v>
      </c>
      <c r="DL46" s="78">
        <v>-0.15689651668071747</v>
      </c>
      <c r="DM46" s="78">
        <v>-0.1406426727771759</v>
      </c>
      <c r="DN46" s="78">
        <v>3.7112932652235031E-2</v>
      </c>
      <c r="DO46" s="78">
        <v>2.0812375470995903E-2</v>
      </c>
      <c r="DP46" s="78">
        <v>0.23863711953163147</v>
      </c>
      <c r="DQ46" s="78">
        <v>0.3289591372013092</v>
      </c>
      <c r="DR46" s="78">
        <v>0.41241607069969177</v>
      </c>
      <c r="DS46" s="78">
        <v>0.38915467262268066</v>
      </c>
      <c r="DT46" s="78">
        <v>0.31745287775993347</v>
      </c>
      <c r="DU46" s="78">
        <v>0.30108696222305298</v>
      </c>
      <c r="DV46" s="78">
        <v>-0.17554724216461182</v>
      </c>
      <c r="DW46" s="78">
        <v>-0.52083808183670044</v>
      </c>
      <c r="DX46" s="78">
        <v>-0.52019351720809937</v>
      </c>
      <c r="DY46" s="78">
        <v>-0.20022504031658173</v>
      </c>
      <c r="DZ46" s="78">
        <v>-0.27055701613426208</v>
      </c>
      <c r="EA46" s="78">
        <v>-0.22899818420410156</v>
      </c>
      <c r="EB46" s="78">
        <v>-0.11860717087984085</v>
      </c>
      <c r="EC46" s="78">
        <v>-0.13559451699256897</v>
      </c>
      <c r="ED46" s="78">
        <v>-8.4418639540672302E-2</v>
      </c>
      <c r="EE46" s="78">
        <v>0.17533525824546814</v>
      </c>
      <c r="EF46" s="78">
        <v>0.14852887392044067</v>
      </c>
      <c r="EG46" s="78">
        <v>-0.15193498134613037</v>
      </c>
      <c r="EH46" s="78">
        <v>1.5701636672019958E-2</v>
      </c>
      <c r="EI46" s="78">
        <v>2.3424714803695679E-2</v>
      </c>
      <c r="EJ46" s="78">
        <v>-2.0451910793781281E-2</v>
      </c>
      <c r="EK46" s="78">
        <v>4.4848816469311714E-3</v>
      </c>
      <c r="EL46" s="78">
        <v>0.18821476399898529</v>
      </c>
      <c r="EM46" s="78">
        <v>0.17323450744152069</v>
      </c>
      <c r="EN46" s="78">
        <v>0.3884122371673584</v>
      </c>
      <c r="EO46" s="78">
        <v>0.48184558749198914</v>
      </c>
      <c r="EP46" s="78">
        <v>0.56002014875411987</v>
      </c>
      <c r="EQ46" s="78">
        <v>0.53517311811447144</v>
      </c>
      <c r="ER46" s="78">
        <v>0.48428928852081299</v>
      </c>
      <c r="ES46" s="78">
        <v>0.52663838863372803</v>
      </c>
      <c r="ET46" s="78">
        <v>8.8258042931556702E-2</v>
      </c>
      <c r="EU46" s="78">
        <v>-0.25324702262878418</v>
      </c>
      <c r="EV46" s="78">
        <v>-0.25286722183227539</v>
      </c>
      <c r="EW46" s="78">
        <v>61.170600891113281</v>
      </c>
      <c r="EX46" s="78">
        <v>59.935543060302734</v>
      </c>
      <c r="EY46" s="78">
        <v>58.828365325927734</v>
      </c>
      <c r="EZ46" s="78">
        <v>57.824703216552734</v>
      </c>
      <c r="FA46" s="78">
        <v>56.896419525146484</v>
      </c>
      <c r="FB46" s="78">
        <v>56.135879516601563</v>
      </c>
      <c r="FC46" s="78">
        <v>55.532394409179688</v>
      </c>
      <c r="FD46" s="78">
        <v>57.865226745605469</v>
      </c>
      <c r="FE46" s="78">
        <v>61.442436218261719</v>
      </c>
      <c r="FF46" s="78">
        <v>64.887870788574219</v>
      </c>
      <c r="FG46" s="78">
        <v>68.050163269042969</v>
      </c>
      <c r="FH46" s="78">
        <v>70.972541809082031</v>
      </c>
      <c r="FI46" s="78">
        <v>73.718734741210938</v>
      </c>
      <c r="FJ46" s="78">
        <v>75.923919677734375</v>
      </c>
      <c r="FK46" s="78">
        <v>77.476654052734375</v>
      </c>
      <c r="FL46" s="78">
        <v>78.130691528320313</v>
      </c>
      <c r="FM46" s="78">
        <v>78.009819030761719</v>
      </c>
      <c r="FN46" s="78">
        <v>76.854042053222656</v>
      </c>
      <c r="FO46" s="78">
        <v>75.005271911621094</v>
      </c>
      <c r="FP46" s="78">
        <v>71.881744384765625</v>
      </c>
      <c r="FQ46" s="78">
        <v>68.029510498046875</v>
      </c>
      <c r="FR46" s="78">
        <v>65.436790466308594</v>
      </c>
      <c r="FS46" s="78">
        <v>63.775882720947266</v>
      </c>
      <c r="FT46" s="78">
        <v>62.3443603515625</v>
      </c>
      <c r="FU46" s="78">
        <v>0.20130063593387604</v>
      </c>
      <c r="FV46" s="78">
        <v>0.17321665585041046</v>
      </c>
      <c r="FW46" s="78">
        <v>0.22180621325969696</v>
      </c>
      <c r="FX46" s="78">
        <v>0</v>
      </c>
      <c r="FY46" s="78">
        <v>2783.5</v>
      </c>
      <c r="FZ46" s="78">
        <v>1</v>
      </c>
    </row>
    <row r="47" spans="1:182" x14ac:dyDescent="0.2">
      <c r="A47" t="s">
        <v>186</v>
      </c>
      <c r="B47" t="s">
        <v>244</v>
      </c>
      <c r="C47" t="s">
        <v>2</v>
      </c>
      <c r="D47" t="s">
        <v>202</v>
      </c>
      <c r="E47" t="s">
        <v>206</v>
      </c>
      <c r="F47" t="s">
        <v>1</v>
      </c>
      <c r="G47" t="s">
        <v>200</v>
      </c>
      <c r="H47" s="78">
        <v>3383</v>
      </c>
      <c r="I47" s="78">
        <v>2.2956793308258057</v>
      </c>
      <c r="J47" s="78">
        <v>2.0716955661773682</v>
      </c>
      <c r="K47" s="78">
        <v>1.9235076904296875</v>
      </c>
      <c r="L47" s="78">
        <v>1.8200490474700928</v>
      </c>
      <c r="M47" s="78">
        <v>1.7926830053329468</v>
      </c>
      <c r="N47" s="78">
        <v>1.84554123878479</v>
      </c>
      <c r="O47" s="78">
        <v>2.0318582057952881</v>
      </c>
      <c r="P47" s="78">
        <v>2.2090239524841309</v>
      </c>
      <c r="Q47" s="78">
        <v>2.246406078338623</v>
      </c>
      <c r="R47" s="78">
        <v>2.3198621273040771</v>
      </c>
      <c r="S47" s="78">
        <v>2.4920022487640381</v>
      </c>
      <c r="T47" s="78">
        <v>2.6450152397155762</v>
      </c>
      <c r="U47" s="78">
        <v>2.7629678249359131</v>
      </c>
      <c r="V47" s="78">
        <v>2.8698122501373291</v>
      </c>
      <c r="W47" s="78">
        <v>2.9310953617095947</v>
      </c>
      <c r="X47" s="78">
        <v>3.0183451175689697</v>
      </c>
      <c r="Y47" s="78">
        <v>3.1514875888824463</v>
      </c>
      <c r="Z47" s="78">
        <v>3.2870340347290039</v>
      </c>
      <c r="AA47" s="78">
        <v>3.3244035243988037</v>
      </c>
      <c r="AB47" s="78">
        <v>3.3006269931793213</v>
      </c>
      <c r="AC47" s="78">
        <v>3.3113000392913818</v>
      </c>
      <c r="AD47" s="78">
        <v>3.3351390361785889</v>
      </c>
      <c r="AE47" s="78">
        <v>2.9938981533050537</v>
      </c>
      <c r="AF47" s="78">
        <v>2.6249856948852539</v>
      </c>
      <c r="AG47" s="78">
        <v>-0.38210219144821167</v>
      </c>
      <c r="AH47" s="78">
        <v>-0.38069885969161987</v>
      </c>
      <c r="AI47" s="78">
        <v>-0.42294609546661377</v>
      </c>
      <c r="AJ47" s="78">
        <v>-0.45613741874694824</v>
      </c>
      <c r="AK47" s="78">
        <v>-0.42427176237106323</v>
      </c>
      <c r="AL47" s="78">
        <v>-0.46297019720077515</v>
      </c>
      <c r="AM47" s="78">
        <v>-0.34999659657478333</v>
      </c>
      <c r="AN47" s="78">
        <v>-0.32063132524490356</v>
      </c>
      <c r="AO47" s="78">
        <v>-0.44101694226264954</v>
      </c>
      <c r="AP47" s="78">
        <v>-0.29833105206489563</v>
      </c>
      <c r="AQ47" s="78">
        <v>-0.26056197285652161</v>
      </c>
      <c r="AR47" s="78">
        <v>-0.24762003123760223</v>
      </c>
      <c r="AS47" s="78">
        <v>-0.21620564162731171</v>
      </c>
      <c r="AT47" s="78">
        <v>-0.23967300355434418</v>
      </c>
      <c r="AU47" s="78">
        <v>-0.22991251945495605</v>
      </c>
      <c r="AV47" s="78">
        <v>-0.16090631484985352</v>
      </c>
      <c r="AW47" s="78">
        <v>-0.1380544900894165</v>
      </c>
      <c r="AX47" s="78">
        <v>-9.2678748071193695E-2</v>
      </c>
      <c r="AY47" s="78">
        <v>-8.2668900489807129E-2</v>
      </c>
      <c r="AZ47" s="78">
        <v>-8.0437131226062775E-2</v>
      </c>
      <c r="BA47" s="78">
        <v>-0.13099442422389984</v>
      </c>
      <c r="BB47" s="78">
        <v>-0.33284324407577515</v>
      </c>
      <c r="BC47" s="78">
        <v>-0.40049448609352112</v>
      </c>
      <c r="BD47" s="78">
        <v>-0.37986636161804199</v>
      </c>
      <c r="BE47" s="78">
        <v>-0.29460814595222473</v>
      </c>
      <c r="BF47" s="78">
        <v>-0.29555603861808777</v>
      </c>
      <c r="BG47" s="78">
        <v>-0.33676663041114807</v>
      </c>
      <c r="BH47" s="78">
        <v>-0.37034544348716736</v>
      </c>
      <c r="BI47" s="78">
        <v>-0.33833247423171997</v>
      </c>
      <c r="BJ47" s="78">
        <v>-0.37390550971031189</v>
      </c>
      <c r="BK47" s="78">
        <v>-0.26086568832397461</v>
      </c>
      <c r="BL47" s="78">
        <v>-0.23483853042125702</v>
      </c>
      <c r="BM47" s="78">
        <v>-0.36055251955986023</v>
      </c>
      <c r="BN47" s="78">
        <v>-0.23405104875564575</v>
      </c>
      <c r="BO47" s="78">
        <v>-0.1953205019235611</v>
      </c>
      <c r="BP47" s="78">
        <v>-0.17849797010421753</v>
      </c>
      <c r="BQ47" s="78">
        <v>-0.14716829359531403</v>
      </c>
      <c r="BR47" s="78">
        <v>-0.16699396073818207</v>
      </c>
      <c r="BS47" s="78">
        <v>-0.1562284380197525</v>
      </c>
      <c r="BT47" s="78">
        <v>-9.340493381023407E-2</v>
      </c>
      <c r="BU47" s="78">
        <v>-7.2919115424156189E-2</v>
      </c>
      <c r="BV47" s="78">
        <v>-2.4702489376068115E-2</v>
      </c>
      <c r="BW47" s="78">
        <v>-2.1141858771443367E-2</v>
      </c>
      <c r="BX47" s="78">
        <v>-1.7020110040903091E-2</v>
      </c>
      <c r="BY47" s="78">
        <v>-7.3494367301464081E-2</v>
      </c>
      <c r="BZ47" s="78">
        <v>-0.24626098573207855</v>
      </c>
      <c r="CA47" s="78">
        <v>-0.31013309955596924</v>
      </c>
      <c r="CB47" s="78">
        <v>-0.29187282919883728</v>
      </c>
      <c r="CC47" s="78">
        <v>-0.23401005566120148</v>
      </c>
      <c r="CD47" s="78">
        <v>-0.23658634722232819</v>
      </c>
      <c r="CE47" s="78">
        <v>-0.27707898616790771</v>
      </c>
      <c r="CF47" s="78">
        <v>-0.3109261691570282</v>
      </c>
      <c r="CG47" s="78">
        <v>-0.27881118655204773</v>
      </c>
      <c r="CH47" s="78">
        <v>-0.31221958994865417</v>
      </c>
      <c r="CI47" s="78">
        <v>-0.19913388788700104</v>
      </c>
      <c r="CJ47" s="78">
        <v>-0.17541871964931488</v>
      </c>
      <c r="CK47" s="78">
        <v>-0.30482310056686401</v>
      </c>
      <c r="CL47" s="78">
        <v>-0.18953090906143188</v>
      </c>
      <c r="CM47" s="78">
        <v>-0.15013445913791656</v>
      </c>
      <c r="CN47" s="78">
        <v>-0.13062424957752228</v>
      </c>
      <c r="CO47" s="78">
        <v>-9.9353238940238953E-2</v>
      </c>
      <c r="CP47" s="78">
        <v>-0.11665666848421097</v>
      </c>
      <c r="CQ47" s="78">
        <v>-0.1051950603723526</v>
      </c>
      <c r="CR47" s="78">
        <v>-4.6653684228658676E-2</v>
      </c>
      <c r="CS47" s="78">
        <v>-2.7806555852293968E-2</v>
      </c>
      <c r="CT47" s="78">
        <v>2.2377660498023033E-2</v>
      </c>
      <c r="CU47" s="78">
        <v>2.1471582353115082E-2</v>
      </c>
      <c r="CV47" s="78">
        <v>2.6902323588728905E-2</v>
      </c>
      <c r="CW47" s="78">
        <v>-3.3669997006654739E-2</v>
      </c>
      <c r="CX47" s="78">
        <v>-0.18629437685012817</v>
      </c>
      <c r="CY47" s="78">
        <v>-0.24754905700683594</v>
      </c>
      <c r="CZ47" s="78">
        <v>-0.23092879354953766</v>
      </c>
      <c r="DA47" s="78">
        <v>-0.17341195046901703</v>
      </c>
      <c r="DB47" s="78">
        <v>-0.1776166707277298</v>
      </c>
      <c r="DC47" s="78">
        <v>-0.21739134192466736</v>
      </c>
      <c r="DD47" s="78">
        <v>-0.25150689482688904</v>
      </c>
      <c r="DE47" s="78">
        <v>-0.21928989887237549</v>
      </c>
      <c r="DF47" s="78">
        <v>-0.25053367018699646</v>
      </c>
      <c r="DG47" s="78">
        <v>-0.13740208745002747</v>
      </c>
      <c r="DH47" s="78">
        <v>-0.11599890142679214</v>
      </c>
      <c r="DI47" s="78">
        <v>-0.2490936815738678</v>
      </c>
      <c r="DJ47" s="78">
        <v>-0.14501076936721802</v>
      </c>
      <c r="DK47" s="78">
        <v>-0.10494840890169144</v>
      </c>
      <c r="DL47" s="78">
        <v>-8.2750521600246429E-2</v>
      </c>
      <c r="DM47" s="78">
        <v>-5.1538184285163879E-2</v>
      </c>
      <c r="DN47" s="78">
        <v>-6.6319383680820465E-2</v>
      </c>
      <c r="DO47" s="78">
        <v>-5.4161690175533295E-2</v>
      </c>
      <c r="DP47" s="78">
        <v>9.7566182375885546E-5</v>
      </c>
      <c r="DQ47" s="78">
        <v>1.7306003719568253E-2</v>
      </c>
      <c r="DR47" s="78">
        <v>6.9457806646823883E-2</v>
      </c>
      <c r="DS47" s="78">
        <v>6.4085021615028381E-2</v>
      </c>
      <c r="DT47" s="78">
        <v>7.0824757218360901E-2</v>
      </c>
      <c r="DU47" s="78">
        <v>6.1543709598481655E-3</v>
      </c>
      <c r="DV47" s="78">
        <v>-0.1263277679681778</v>
      </c>
      <c r="DW47" s="78">
        <v>-0.18496502935886383</v>
      </c>
      <c r="DX47" s="78">
        <v>-0.16998474299907684</v>
      </c>
      <c r="DY47" s="78">
        <v>-8.5917927324771881E-2</v>
      </c>
      <c r="DZ47" s="78">
        <v>-9.2473819851875305E-2</v>
      </c>
      <c r="EA47" s="78">
        <v>-0.13121186196804047</v>
      </c>
      <c r="EB47" s="78">
        <v>-0.16571490466594696</v>
      </c>
      <c r="EC47" s="78">
        <v>-0.13335062563419342</v>
      </c>
      <c r="ED47" s="78">
        <v>-0.1614689826965332</v>
      </c>
      <c r="EE47" s="78">
        <v>-4.827117919921875E-2</v>
      </c>
      <c r="EF47" s="78">
        <v>-3.0206123366951942E-2</v>
      </c>
      <c r="EG47" s="78">
        <v>-0.1686292439699173</v>
      </c>
      <c r="EH47" s="78">
        <v>-8.073076605796814E-2</v>
      </c>
      <c r="EI47" s="78">
        <v>-3.9706937968730927E-2</v>
      </c>
      <c r="EJ47" s="78">
        <v>-1.3628463260829449E-2</v>
      </c>
      <c r="EK47" s="78">
        <v>1.7499160021543503E-2</v>
      </c>
      <c r="EL47" s="78">
        <v>6.3596684485673904E-3</v>
      </c>
      <c r="EM47" s="78">
        <v>1.9522394984960556E-2</v>
      </c>
      <c r="EN47" s="78">
        <v>6.7598946392536163E-2</v>
      </c>
      <c r="EO47" s="78">
        <v>8.2441374659538269E-2</v>
      </c>
      <c r="EP47" s="78">
        <v>0.13743406534194946</v>
      </c>
      <c r="EQ47" s="78">
        <v>0.12561206519603729</v>
      </c>
      <c r="ER47" s="78">
        <v>0.13424177467823029</v>
      </c>
      <c r="ES47" s="78">
        <v>6.3654430210590363E-2</v>
      </c>
      <c r="ET47" s="78">
        <v>-3.9745520800352097E-2</v>
      </c>
      <c r="EU47" s="78">
        <v>-9.4603635370731354E-2</v>
      </c>
      <c r="EV47" s="78">
        <v>-8.1991218030452728E-2</v>
      </c>
      <c r="EW47" s="78">
        <v>62.869735717773438</v>
      </c>
      <c r="EX47" s="78">
        <v>61.563301086425781</v>
      </c>
      <c r="EY47" s="78">
        <v>60.355087280273438</v>
      </c>
      <c r="EZ47" s="78">
        <v>59.315177917480469</v>
      </c>
      <c r="FA47" s="78">
        <v>58.333248138427734</v>
      </c>
      <c r="FB47" s="78">
        <v>57.485157012939453</v>
      </c>
      <c r="FC47" s="78">
        <v>56.766345977783203</v>
      </c>
      <c r="FD47" s="78">
        <v>58.756694793701172</v>
      </c>
      <c r="FE47" s="78">
        <v>62.076587677001953</v>
      </c>
      <c r="FF47" s="78">
        <v>65.934547424316406</v>
      </c>
      <c r="FG47" s="78">
        <v>69.195381164550781</v>
      </c>
      <c r="FH47" s="78">
        <v>72.270225524902344</v>
      </c>
      <c r="FI47" s="78">
        <v>75.340652465820313</v>
      </c>
      <c r="FJ47" s="78">
        <v>77.887092590332031</v>
      </c>
      <c r="FK47" s="78">
        <v>79.609199523925781</v>
      </c>
      <c r="FL47" s="78">
        <v>80.561294555664063</v>
      </c>
      <c r="FM47" s="78">
        <v>80.532135009765625</v>
      </c>
      <c r="FN47" s="78">
        <v>79.695838928222656</v>
      </c>
      <c r="FO47" s="78">
        <v>78.040077209472656</v>
      </c>
      <c r="FP47" s="78">
        <v>75.101371765136719</v>
      </c>
      <c r="FQ47" s="78">
        <v>71.233856201171875</v>
      </c>
      <c r="FR47" s="78">
        <v>68.190376281738281</v>
      </c>
      <c r="FS47" s="78">
        <v>65.996315002441406</v>
      </c>
      <c r="FT47" s="78">
        <v>64.232231140136719</v>
      </c>
      <c r="FU47" s="78">
        <v>8.1459037959575653E-2</v>
      </c>
      <c r="FV47" s="78">
        <v>7.62820765376091E-2</v>
      </c>
      <c r="FW47" s="78">
        <v>8.8945098221302032E-2</v>
      </c>
      <c r="FX47" s="78">
        <v>0</v>
      </c>
      <c r="FY47" s="78">
        <v>1031.300048828125</v>
      </c>
      <c r="FZ47" s="78">
        <v>1</v>
      </c>
    </row>
    <row r="48" spans="1:182" x14ac:dyDescent="0.2">
      <c r="A48" t="s">
        <v>186</v>
      </c>
      <c r="B48" t="s">
        <v>244</v>
      </c>
      <c r="C48" t="s">
        <v>2</v>
      </c>
      <c r="D48" t="s">
        <v>202</v>
      </c>
      <c r="E48" t="s">
        <v>206</v>
      </c>
      <c r="F48" t="s">
        <v>1</v>
      </c>
      <c r="G48" t="s">
        <v>1</v>
      </c>
      <c r="H48" s="78">
        <v>15898</v>
      </c>
      <c r="I48" s="78">
        <v>9.3479089736938477</v>
      </c>
      <c r="J48" s="78">
        <v>8.3864192962646484</v>
      </c>
      <c r="K48" s="78">
        <v>7.9100451469421387</v>
      </c>
      <c r="L48" s="78">
        <v>7.6493697166442871</v>
      </c>
      <c r="M48" s="78">
        <v>7.5957612991333008</v>
      </c>
      <c r="N48" s="78">
        <v>8.0300722122192383</v>
      </c>
      <c r="O48" s="78">
        <v>9.0318098068237305</v>
      </c>
      <c r="P48" s="78">
        <v>9.9275808334350586</v>
      </c>
      <c r="Q48" s="78">
        <v>10.384207725524902</v>
      </c>
      <c r="R48" s="78">
        <v>10.6927490234375</v>
      </c>
      <c r="S48" s="78">
        <v>11.072693824768066</v>
      </c>
      <c r="T48" s="78">
        <v>11.595446586608887</v>
      </c>
      <c r="U48" s="78">
        <v>11.920810699462891</v>
      </c>
      <c r="V48" s="78">
        <v>12.050125122070313</v>
      </c>
      <c r="W48" s="78">
        <v>12.012852668762207</v>
      </c>
      <c r="X48" s="78">
        <v>12.283639907836914</v>
      </c>
      <c r="Y48" s="78">
        <v>12.731151580810547</v>
      </c>
      <c r="Z48" s="78">
        <v>13.551521301269531</v>
      </c>
      <c r="AA48" s="78">
        <v>13.875201225280762</v>
      </c>
      <c r="AB48" s="78">
        <v>13.780691146850586</v>
      </c>
      <c r="AC48" s="78">
        <v>14.121217727661133</v>
      </c>
      <c r="AD48" s="78">
        <v>13.823140144348145</v>
      </c>
      <c r="AE48" s="78">
        <v>12.31334114074707</v>
      </c>
      <c r="AF48" s="78">
        <v>10.671695709228516</v>
      </c>
      <c r="AG48" s="78">
        <v>-1.3386592864990234</v>
      </c>
      <c r="AH48" s="78">
        <v>-1.4168111085891724</v>
      </c>
      <c r="AI48" s="78">
        <v>-1.3744440078735352</v>
      </c>
      <c r="AJ48" s="78">
        <v>-1.2972540855407715</v>
      </c>
      <c r="AK48" s="78">
        <v>-1.3050491809844971</v>
      </c>
      <c r="AL48" s="78">
        <v>-1.2832553386688232</v>
      </c>
      <c r="AM48" s="78">
        <v>-0.90733009576797485</v>
      </c>
      <c r="AN48" s="78">
        <v>-0.92629444599151611</v>
      </c>
      <c r="AO48" s="78">
        <v>-1.1557432413101196</v>
      </c>
      <c r="AP48" s="78">
        <v>-0.71230989694595337</v>
      </c>
      <c r="AQ48" s="78">
        <v>-0.60842561721801758</v>
      </c>
      <c r="AR48" s="78">
        <v>-0.64091169834136963</v>
      </c>
      <c r="AS48" s="78">
        <v>-0.61253046989440918</v>
      </c>
      <c r="AT48" s="78">
        <v>-0.46799805760383606</v>
      </c>
      <c r="AU48" s="78">
        <v>-0.47650325298309326</v>
      </c>
      <c r="AV48" s="78">
        <v>-0.18981587886810303</v>
      </c>
      <c r="AW48" s="78">
        <v>-8.6017414927482605E-2</v>
      </c>
      <c r="AX48" s="78">
        <v>5.7508938014507294E-2</v>
      </c>
      <c r="AY48" s="78">
        <v>4.1299387812614441E-2</v>
      </c>
      <c r="AZ48" s="78">
        <v>-7.3294654488563538E-2</v>
      </c>
      <c r="BA48" s="78">
        <v>-0.28277722001075745</v>
      </c>
      <c r="BB48" s="78">
        <v>-1.0145025253295898</v>
      </c>
      <c r="BC48" s="78">
        <v>-1.4317704439163208</v>
      </c>
      <c r="BD48" s="78">
        <v>-1.4126293659210205</v>
      </c>
      <c r="BE48" s="78">
        <v>-1.0643254518508911</v>
      </c>
      <c r="BF48" s="78">
        <v>-1.1413472890853882</v>
      </c>
      <c r="BG48" s="78">
        <v>-1.1106867790222168</v>
      </c>
      <c r="BH48" s="78">
        <v>-1.0337473154067993</v>
      </c>
      <c r="BI48" s="78">
        <v>-1.0349316596984863</v>
      </c>
      <c r="BJ48" s="78">
        <v>-1.0137733221054077</v>
      </c>
      <c r="BK48" s="78">
        <v>-0.63872182369232178</v>
      </c>
      <c r="BL48" s="78">
        <v>-0.65368086099624634</v>
      </c>
      <c r="BM48" s="78">
        <v>-0.94142109155654907</v>
      </c>
      <c r="BN48" s="78">
        <v>-0.54674661159515381</v>
      </c>
      <c r="BO48" s="78">
        <v>-0.45864689350128174</v>
      </c>
      <c r="BP48" s="78">
        <v>-0.48795750737190247</v>
      </c>
      <c r="BQ48" s="78">
        <v>-0.45181906223297119</v>
      </c>
      <c r="BR48" s="78">
        <v>-0.30032575130462646</v>
      </c>
      <c r="BS48" s="78">
        <v>-0.30720514059066772</v>
      </c>
      <c r="BT48" s="78">
        <v>-2.5532517582178116E-2</v>
      </c>
      <c r="BU48" s="78">
        <v>8.0165870487689972E-2</v>
      </c>
      <c r="BV48" s="78">
        <v>0.22001348435878754</v>
      </c>
      <c r="BW48" s="78">
        <v>0.19975113868713379</v>
      </c>
      <c r="BX48" s="78">
        <v>0.10518815368413925</v>
      </c>
      <c r="BY48" s="78">
        <v>-5.0011862069368362E-2</v>
      </c>
      <c r="BZ48" s="78">
        <v>-0.73685216903686523</v>
      </c>
      <c r="CA48" s="78">
        <v>-1.1493343114852905</v>
      </c>
      <c r="CB48" s="78">
        <v>-1.1311933994293213</v>
      </c>
      <c r="CC48" s="78">
        <v>-0.87432277202606201</v>
      </c>
      <c r="CD48" s="78">
        <v>-0.95056182146072388</v>
      </c>
      <c r="CE48" s="78">
        <v>-0.92800933122634888</v>
      </c>
      <c r="CF48" s="78">
        <v>-0.85124331712722778</v>
      </c>
      <c r="CG48" s="78">
        <v>-0.84784907102584839</v>
      </c>
      <c r="CH48" s="78">
        <v>-0.82713079452514648</v>
      </c>
      <c r="CI48" s="78">
        <v>-0.45268449187278748</v>
      </c>
      <c r="CJ48" s="78">
        <v>-0.46486955881118774</v>
      </c>
      <c r="CK48" s="78">
        <v>-0.79298228025436401</v>
      </c>
      <c r="CL48" s="78">
        <v>-0.4320780336856842</v>
      </c>
      <c r="CM48" s="78">
        <v>-0.35491061210632324</v>
      </c>
      <c r="CN48" s="78">
        <v>-0.38202187418937683</v>
      </c>
      <c r="CO48" s="78">
        <v>-0.34051081538200378</v>
      </c>
      <c r="CP48" s="78">
        <v>-0.18419639766216278</v>
      </c>
      <c r="CQ48" s="78">
        <v>-0.18994979560375214</v>
      </c>
      <c r="CR48" s="78">
        <v>8.8249638676643372E-2</v>
      </c>
      <c r="CS48" s="78">
        <v>0.19526390731334686</v>
      </c>
      <c r="CT48" s="78">
        <v>0.33256363868713379</v>
      </c>
      <c r="CU48" s="78">
        <v>0.30949434638023376</v>
      </c>
      <c r="CV48" s="78">
        <v>0.22880479693412781</v>
      </c>
      <c r="CW48" s="78">
        <v>0.1112007200717926</v>
      </c>
      <c r="CX48" s="78">
        <v>-0.54455238580703735</v>
      </c>
      <c r="CY48" s="78">
        <v>-0.95371991395950317</v>
      </c>
      <c r="CZ48" s="78">
        <v>-0.93627166748046875</v>
      </c>
      <c r="DA48" s="78">
        <v>-0.68432003259658813</v>
      </c>
      <c r="DB48" s="78">
        <v>-0.75977641344070435</v>
      </c>
      <c r="DC48" s="78">
        <v>-0.74533188343048096</v>
      </c>
      <c r="DD48" s="78">
        <v>-0.66873931884765625</v>
      </c>
      <c r="DE48" s="78">
        <v>-0.66076648235321045</v>
      </c>
      <c r="DF48" s="78">
        <v>-0.64048832654953003</v>
      </c>
      <c r="DG48" s="78">
        <v>-0.26664718985557556</v>
      </c>
      <c r="DH48" s="78">
        <v>-0.27605822682380676</v>
      </c>
      <c r="DI48" s="78">
        <v>-0.64454346895217896</v>
      </c>
      <c r="DJ48" s="78">
        <v>-0.31740942597389221</v>
      </c>
      <c r="DK48" s="78">
        <v>-0.25117433071136475</v>
      </c>
      <c r="DL48" s="78">
        <v>-0.2760862410068512</v>
      </c>
      <c r="DM48" s="78">
        <v>-0.22920256853103638</v>
      </c>
      <c r="DN48" s="78">
        <v>-6.8067058920860291E-2</v>
      </c>
      <c r="DO48" s="78">
        <v>-7.2694443166255951E-2</v>
      </c>
      <c r="DP48" s="78">
        <v>0.20203179121017456</v>
      </c>
      <c r="DQ48" s="78">
        <v>0.31036195158958435</v>
      </c>
      <c r="DR48" s="78">
        <v>0.44511377811431885</v>
      </c>
      <c r="DS48" s="78">
        <v>0.41923755407333374</v>
      </c>
      <c r="DT48" s="78">
        <v>0.35242143273353577</v>
      </c>
      <c r="DU48" s="78">
        <v>0.27241331338882446</v>
      </c>
      <c r="DV48" s="78">
        <v>-0.35225260257720947</v>
      </c>
      <c r="DW48" s="78">
        <v>-0.75810551643371582</v>
      </c>
      <c r="DX48" s="78">
        <v>-0.74134999513626099</v>
      </c>
      <c r="DY48" s="78">
        <v>-0.40998625755310059</v>
      </c>
      <c r="DZ48" s="78">
        <v>-0.48431256413459778</v>
      </c>
      <c r="EA48" s="78">
        <v>-0.48157459497451782</v>
      </c>
      <c r="EB48" s="78">
        <v>-0.40523251891136169</v>
      </c>
      <c r="EC48" s="78">
        <v>-0.39064896106719971</v>
      </c>
      <c r="ED48" s="78">
        <v>-0.37100622057914734</v>
      </c>
      <c r="EE48" s="78">
        <v>1.9611350726336241E-3</v>
      </c>
      <c r="EF48" s="78">
        <v>-3.4446539357304573E-3</v>
      </c>
      <c r="EG48" s="78">
        <v>-0.43022137880325317</v>
      </c>
      <c r="EH48" s="78">
        <v>-0.15184617042541504</v>
      </c>
      <c r="EI48" s="78">
        <v>-0.10139559209346771</v>
      </c>
      <c r="EJ48" s="78">
        <v>-0.12313204258680344</v>
      </c>
      <c r="EK48" s="78">
        <v>-6.8491145968437195E-2</v>
      </c>
      <c r="EL48" s="78">
        <v>9.9605269730091095E-2</v>
      </c>
      <c r="EM48" s="78">
        <v>9.6603669226169586E-2</v>
      </c>
      <c r="EN48" s="78">
        <v>0.36631515622138977</v>
      </c>
      <c r="EO48" s="78">
        <v>0.47654521465301514</v>
      </c>
      <c r="EP48" s="78">
        <v>0.60761833190917969</v>
      </c>
      <c r="EQ48" s="78">
        <v>0.57768929004669189</v>
      </c>
      <c r="ER48" s="78">
        <v>0.53090423345565796</v>
      </c>
      <c r="ES48" s="78">
        <v>0.50517868995666504</v>
      </c>
      <c r="ET48" s="78">
        <v>-7.460225373506546E-2</v>
      </c>
      <c r="EU48" s="78">
        <v>-0.47566938400268555</v>
      </c>
      <c r="EV48" s="78">
        <v>-0.45991399884223938</v>
      </c>
      <c r="EW48" s="78">
        <v>61.591083526611328</v>
      </c>
      <c r="EX48" s="78">
        <v>60.337955474853516</v>
      </c>
      <c r="EY48" s="78">
        <v>59.208503723144531</v>
      </c>
      <c r="EZ48" s="78">
        <v>58.198345184326172</v>
      </c>
      <c r="FA48" s="78">
        <v>57.248920440673828</v>
      </c>
      <c r="FB48" s="78">
        <v>56.464588165283203</v>
      </c>
      <c r="FC48" s="78">
        <v>55.822650909423828</v>
      </c>
      <c r="FD48" s="78">
        <v>58.069766998291016</v>
      </c>
      <c r="FE48" s="78">
        <v>61.587181091308594</v>
      </c>
      <c r="FF48" s="78">
        <v>65.123970031738281</v>
      </c>
      <c r="FG48" s="78">
        <v>68.314949035644531</v>
      </c>
      <c r="FH48" s="78">
        <v>71.273262023925781</v>
      </c>
      <c r="FI48" s="78">
        <v>74.097358703613281</v>
      </c>
      <c r="FJ48" s="78">
        <v>76.40313720703125</v>
      </c>
      <c r="FK48" s="78">
        <v>78.007270812988281</v>
      </c>
      <c r="FL48" s="78">
        <v>78.741561889648438</v>
      </c>
      <c r="FM48" s="78">
        <v>78.649513244628906</v>
      </c>
      <c r="FN48" s="78">
        <v>77.555877685546875</v>
      </c>
      <c r="FO48" s="78">
        <v>75.744178771972656</v>
      </c>
      <c r="FP48" s="78">
        <v>72.659515380859375</v>
      </c>
      <c r="FQ48" s="78">
        <v>68.794563293457031</v>
      </c>
      <c r="FR48" s="78">
        <v>66.111679077148438</v>
      </c>
      <c r="FS48" s="78">
        <v>64.318382263183594</v>
      </c>
      <c r="FT48" s="78">
        <v>62.808834075927734</v>
      </c>
      <c r="FU48" s="78">
        <v>0.21715782582759857</v>
      </c>
      <c r="FV48" s="78">
        <v>0.18926955759525299</v>
      </c>
      <c r="FW48" s="78">
        <v>0.23897537589073181</v>
      </c>
      <c r="FX48" s="78">
        <v>0</v>
      </c>
      <c r="FY48" s="78">
        <v>3814.800048828125</v>
      </c>
      <c r="FZ48" s="78">
        <v>1</v>
      </c>
    </row>
    <row r="49" spans="1:182" x14ac:dyDescent="0.2">
      <c r="A49" t="s">
        <v>186</v>
      </c>
      <c r="B49" t="s">
        <v>244</v>
      </c>
      <c r="C49" t="s">
        <v>2</v>
      </c>
      <c r="D49" t="s">
        <v>202</v>
      </c>
      <c r="E49" t="s">
        <v>206</v>
      </c>
      <c r="F49" t="s">
        <v>178</v>
      </c>
      <c r="G49" t="s">
        <v>1</v>
      </c>
      <c r="H49" s="78">
        <v>9225</v>
      </c>
      <c r="I49" s="78">
        <v>4.338132381439209</v>
      </c>
      <c r="J49" s="78">
        <v>3.8058979511260986</v>
      </c>
      <c r="K49" s="78">
        <v>3.5285289287567139</v>
      </c>
      <c r="L49" s="78">
        <v>3.3985090255737305</v>
      </c>
      <c r="M49" s="78">
        <v>3.3222212791442871</v>
      </c>
      <c r="N49" s="78">
        <v>3.47782301902771</v>
      </c>
      <c r="O49" s="78">
        <v>3.9467425346374512</v>
      </c>
      <c r="P49" s="78">
        <v>4.4570293426513672</v>
      </c>
      <c r="Q49" s="78">
        <v>4.7874937057495117</v>
      </c>
      <c r="R49" s="78">
        <v>5.047612190246582</v>
      </c>
      <c r="S49" s="78">
        <v>5.2678842544555664</v>
      </c>
      <c r="T49" s="78">
        <v>5.5648117065429688</v>
      </c>
      <c r="U49" s="78">
        <v>5.7305750846862793</v>
      </c>
      <c r="V49" s="78">
        <v>5.6897964477539063</v>
      </c>
      <c r="W49" s="78">
        <v>5.6276392936706543</v>
      </c>
      <c r="X49" s="78">
        <v>5.69610595703125</v>
      </c>
      <c r="Y49" s="78">
        <v>5.9039206504821777</v>
      </c>
      <c r="Z49" s="78">
        <v>6.3226504325866699</v>
      </c>
      <c r="AA49" s="78">
        <v>6.5423893928527832</v>
      </c>
      <c r="AB49" s="78">
        <v>6.5554981231689453</v>
      </c>
      <c r="AC49" s="78">
        <v>6.7450456619262695</v>
      </c>
      <c r="AD49" s="78">
        <v>6.5586457252502441</v>
      </c>
      <c r="AE49" s="78">
        <v>5.8851032257080078</v>
      </c>
      <c r="AF49" s="78">
        <v>5.0530333518981934</v>
      </c>
      <c r="AG49" s="78">
        <v>-0.27848473191261292</v>
      </c>
      <c r="AH49" s="78">
        <v>-0.33616173267364502</v>
      </c>
      <c r="AI49" s="78">
        <v>-0.36531153321266174</v>
      </c>
      <c r="AJ49" s="78">
        <v>-0.32563358545303345</v>
      </c>
      <c r="AK49" s="78">
        <v>-0.32520648837089539</v>
      </c>
      <c r="AL49" s="78">
        <v>-0.31121134757995605</v>
      </c>
      <c r="AM49" s="78">
        <v>-0.23915252089500427</v>
      </c>
      <c r="AN49" s="78">
        <v>-0.19577345252037048</v>
      </c>
      <c r="AO49" s="78">
        <v>-0.47174596786499023</v>
      </c>
      <c r="AP49" s="78">
        <v>-0.35658171772956848</v>
      </c>
      <c r="AQ49" s="78">
        <v>-0.4291398823261261</v>
      </c>
      <c r="AR49" s="78">
        <v>-0.47466862201690674</v>
      </c>
      <c r="AS49" s="78">
        <v>-0.44091683626174927</v>
      </c>
      <c r="AT49" s="78">
        <v>-0.29749438166618347</v>
      </c>
      <c r="AU49" s="78">
        <v>-0.26856487989425659</v>
      </c>
      <c r="AV49" s="78">
        <v>-0.14048507809638977</v>
      </c>
      <c r="AW49" s="78">
        <v>-1.9096851348876953E-2</v>
      </c>
      <c r="AX49" s="78">
        <v>5.9978269040584564E-2</v>
      </c>
      <c r="AY49" s="78">
        <v>0.13251630961894989</v>
      </c>
      <c r="AZ49" s="78">
        <v>0.11481571197509766</v>
      </c>
      <c r="BA49" s="78">
        <v>0.12126466631889343</v>
      </c>
      <c r="BB49" s="78">
        <v>-0.21600279211997986</v>
      </c>
      <c r="BC49" s="78">
        <v>-0.30094242095947266</v>
      </c>
      <c r="BD49" s="78">
        <v>-0.30492430925369263</v>
      </c>
      <c r="BE49" s="78">
        <v>-0.18517813086509705</v>
      </c>
      <c r="BF49" s="78">
        <v>-0.24663220345973969</v>
      </c>
      <c r="BG49" s="78">
        <v>-0.2757469117641449</v>
      </c>
      <c r="BH49" s="78">
        <v>-0.23844058811664581</v>
      </c>
      <c r="BI49" s="78">
        <v>-0.23830965161323547</v>
      </c>
      <c r="BJ49" s="78">
        <v>-0.22280782461166382</v>
      </c>
      <c r="BK49" s="78">
        <v>-0.14690525829792023</v>
      </c>
      <c r="BL49" s="78">
        <v>-0.11230532079935074</v>
      </c>
      <c r="BM49" s="78">
        <v>-0.38007768988609314</v>
      </c>
      <c r="BN49" s="78">
        <v>-0.27915003895759583</v>
      </c>
      <c r="BO49" s="78">
        <v>-0.35052114725112915</v>
      </c>
      <c r="BP49" s="78">
        <v>-0.39540204405784607</v>
      </c>
      <c r="BQ49" s="78">
        <v>-0.36381933093070984</v>
      </c>
      <c r="BR49" s="78">
        <v>-0.2221657931804657</v>
      </c>
      <c r="BS49" s="78">
        <v>-0.19479426741600037</v>
      </c>
      <c r="BT49" s="78">
        <v>-6.9617554545402527E-2</v>
      </c>
      <c r="BU49" s="78">
        <v>5.1798336207866669E-2</v>
      </c>
      <c r="BV49" s="78">
        <v>0.1341438889503479</v>
      </c>
      <c r="BW49" s="78">
        <v>0.19711680710315704</v>
      </c>
      <c r="BX49" s="78">
        <v>0.17812994122505188</v>
      </c>
      <c r="BY49" s="78">
        <v>0.18639694154262543</v>
      </c>
      <c r="BZ49" s="78">
        <v>-0.13178479671478271</v>
      </c>
      <c r="CA49" s="78">
        <v>-0.20946513116359711</v>
      </c>
      <c r="CB49" s="78">
        <v>-0.21260353922843933</v>
      </c>
      <c r="CC49" s="78">
        <v>-0.12055425345897675</v>
      </c>
      <c r="CD49" s="78">
        <v>-0.1846243292093277</v>
      </c>
      <c r="CE49" s="78">
        <v>-0.21371474862098694</v>
      </c>
      <c r="CF49" s="78">
        <v>-0.17805099487304688</v>
      </c>
      <c r="CG49" s="78">
        <v>-0.17812517285346985</v>
      </c>
      <c r="CH49" s="78">
        <v>-0.16157980263233185</v>
      </c>
      <c r="CI49" s="78">
        <v>-8.3015084266662598E-2</v>
      </c>
      <c r="CJ49" s="78">
        <v>-5.4495543241500854E-2</v>
      </c>
      <c r="CK49" s="78">
        <v>-0.31658852100372314</v>
      </c>
      <c r="CL49" s="78">
        <v>-0.22552108764648438</v>
      </c>
      <c r="CM49" s="78">
        <v>-0.29607006907463074</v>
      </c>
      <c r="CN49" s="78">
        <v>-0.34050226211547852</v>
      </c>
      <c r="CO49" s="78">
        <v>-0.31042185425758362</v>
      </c>
      <c r="CP49" s="78">
        <v>-0.16999343037605286</v>
      </c>
      <c r="CQ49" s="78">
        <v>-0.14370095729827881</v>
      </c>
      <c r="CR49" s="78">
        <v>-2.0534919574856758E-2</v>
      </c>
      <c r="CS49" s="78">
        <v>0.10090012848377228</v>
      </c>
      <c r="CT49" s="78">
        <v>0.18551076948642731</v>
      </c>
      <c r="CU49" s="78">
        <v>0.24185891449451447</v>
      </c>
      <c r="CV49" s="78">
        <v>0.22198119759559631</v>
      </c>
      <c r="CW49" s="78">
        <v>0.23150736093521118</v>
      </c>
      <c r="CX49" s="78">
        <v>-7.3455668985843658E-2</v>
      </c>
      <c r="CY49" s="78">
        <v>-0.1461082249879837</v>
      </c>
      <c r="CZ49" s="78">
        <v>-0.14866246283054352</v>
      </c>
      <c r="DA49" s="78">
        <v>-5.5930379778146744E-2</v>
      </c>
      <c r="DB49" s="78">
        <v>-0.12261644750833511</v>
      </c>
      <c r="DC49" s="78">
        <v>-0.15168257057666779</v>
      </c>
      <c r="DD49" s="78">
        <v>-0.11766139417886734</v>
      </c>
      <c r="DE49" s="78">
        <v>-0.11794069409370422</v>
      </c>
      <c r="DF49" s="78">
        <v>-0.10035178810358047</v>
      </c>
      <c r="DG49" s="78">
        <v>-1.9124913960695267E-2</v>
      </c>
      <c r="DH49" s="78">
        <v>3.3142317552119493E-3</v>
      </c>
      <c r="DI49" s="78">
        <v>-0.25309935212135315</v>
      </c>
      <c r="DJ49" s="78">
        <v>-0.17189213633537292</v>
      </c>
      <c r="DK49" s="78">
        <v>-0.24161899089813232</v>
      </c>
      <c r="DL49" s="78">
        <v>-0.28560248017311096</v>
      </c>
      <c r="DM49" s="78">
        <v>-0.2570243775844574</v>
      </c>
      <c r="DN49" s="78">
        <v>-0.11782107502222061</v>
      </c>
      <c r="DO49" s="78">
        <v>-9.2607647180557251E-2</v>
      </c>
      <c r="DP49" s="78">
        <v>2.8547715395689011E-2</v>
      </c>
      <c r="DQ49" s="78">
        <v>0.15000191330909729</v>
      </c>
      <c r="DR49" s="78">
        <v>0.23687765002250671</v>
      </c>
      <c r="DS49" s="78">
        <v>0.28660103678703308</v>
      </c>
      <c r="DT49" s="78">
        <v>0.26583245396614075</v>
      </c>
      <c r="DU49" s="78">
        <v>0.27661776542663574</v>
      </c>
      <c r="DV49" s="78">
        <v>-1.5126538462936878E-2</v>
      </c>
      <c r="DW49" s="78">
        <v>-8.27513188123703E-2</v>
      </c>
      <c r="DX49" s="78">
        <v>-8.4721386432647705E-2</v>
      </c>
      <c r="DY49" s="78">
        <v>3.7376228719949722E-2</v>
      </c>
      <c r="DZ49" s="78">
        <v>-3.3086922019720078E-2</v>
      </c>
      <c r="EA49" s="78">
        <v>-6.2117960304021835E-2</v>
      </c>
      <c r="EB49" s="78">
        <v>-3.0468408018350601E-2</v>
      </c>
      <c r="EC49" s="78">
        <v>-3.1043862923979759E-2</v>
      </c>
      <c r="ED49" s="78">
        <v>-1.1948253959417343E-2</v>
      </c>
      <c r="EE49" s="78">
        <v>7.312234491109848E-2</v>
      </c>
      <c r="EF49" s="78">
        <v>8.6782366037368774E-2</v>
      </c>
      <c r="EG49" s="78">
        <v>-0.16143108904361725</v>
      </c>
      <c r="EH49" s="78">
        <v>-9.4460450112819672E-2</v>
      </c>
      <c r="EI49" s="78">
        <v>-0.16300027072429657</v>
      </c>
      <c r="EJ49" s="78">
        <v>-0.20633590221405029</v>
      </c>
      <c r="EK49" s="78">
        <v>-0.17992688715457916</v>
      </c>
      <c r="EL49" s="78">
        <v>-4.2492479085922241E-2</v>
      </c>
      <c r="EM49" s="78">
        <v>-1.8837021663784981E-2</v>
      </c>
      <c r="EN49" s="78">
        <v>9.9415242671966553E-2</v>
      </c>
      <c r="EO49" s="78">
        <v>0.22089710831642151</v>
      </c>
      <c r="EP49" s="78">
        <v>0.31104326248168945</v>
      </c>
      <c r="EQ49" s="78">
        <v>0.35120153427124023</v>
      </c>
      <c r="ER49" s="78">
        <v>0.32914668321609497</v>
      </c>
      <c r="ES49" s="78">
        <v>0.34175005555152893</v>
      </c>
      <c r="ET49" s="78">
        <v>6.9091461598873138E-2</v>
      </c>
      <c r="EU49" s="78">
        <v>8.7259840220212936E-3</v>
      </c>
      <c r="EV49" s="78">
        <v>7.5993798673152924E-3</v>
      </c>
      <c r="EW49" s="78">
        <v>59.592426300048828</v>
      </c>
      <c r="EX49" s="78">
        <v>58.642341613769531</v>
      </c>
      <c r="EY49" s="78">
        <v>57.872352600097656</v>
      </c>
      <c r="EZ49" s="78">
        <v>57.172481536865234</v>
      </c>
      <c r="FA49" s="78">
        <v>56.530948638916016</v>
      </c>
      <c r="FB49" s="78">
        <v>55.978645324707031</v>
      </c>
      <c r="FC49" s="78">
        <v>55.542938232421875</v>
      </c>
      <c r="FD49" s="78">
        <v>57.664020538330078</v>
      </c>
      <c r="FE49" s="78">
        <v>60.742374420166016</v>
      </c>
      <c r="FF49" s="78">
        <v>63.860488891601563</v>
      </c>
      <c r="FG49" s="78">
        <v>66.655220031738281</v>
      </c>
      <c r="FH49" s="78">
        <v>69.381912231445313</v>
      </c>
      <c r="FI49" s="78">
        <v>72.124725341796875</v>
      </c>
      <c r="FJ49" s="78">
        <v>74.010971069335938</v>
      </c>
      <c r="FK49" s="78">
        <v>75.200607299804688</v>
      </c>
      <c r="FL49" s="78">
        <v>75.56988525390625</v>
      </c>
      <c r="FM49" s="78">
        <v>75.057441711425781</v>
      </c>
      <c r="FN49" s="78">
        <v>73.525657653808594</v>
      </c>
      <c r="FO49" s="78">
        <v>71.234916687011719</v>
      </c>
      <c r="FP49" s="78">
        <v>68.047012329101563</v>
      </c>
      <c r="FQ49" s="78">
        <v>64.620262145996094</v>
      </c>
      <c r="FR49" s="78">
        <v>62.540611267089844</v>
      </c>
      <c r="FS49" s="78">
        <v>61.326900482177734</v>
      </c>
      <c r="FT49" s="78">
        <v>60.324367523193359</v>
      </c>
      <c r="FU49" s="78">
        <v>8.309367299079895E-2</v>
      </c>
      <c r="FV49" s="78">
        <v>7.690255343914032E-2</v>
      </c>
      <c r="FW49" s="78">
        <v>9.1552607715129852E-2</v>
      </c>
      <c r="FX49" s="78">
        <v>0</v>
      </c>
      <c r="FY49" s="78">
        <v>2717.800048828125</v>
      </c>
      <c r="FZ49" s="78">
        <v>1</v>
      </c>
    </row>
    <row r="50" spans="1:182" x14ac:dyDescent="0.2">
      <c r="A50" t="s">
        <v>186</v>
      </c>
      <c r="B50" t="s">
        <v>244</v>
      </c>
      <c r="C50" t="s">
        <v>2</v>
      </c>
      <c r="D50" t="s">
        <v>202</v>
      </c>
      <c r="E50" t="s">
        <v>206</v>
      </c>
      <c r="F50" t="s">
        <v>179</v>
      </c>
      <c r="G50" t="s">
        <v>1</v>
      </c>
      <c r="H50" s="78">
        <v>1105</v>
      </c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O50" s="78"/>
      <c r="CP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  <c r="DA50" s="78"/>
      <c r="DB50" s="78"/>
      <c r="DC50" s="78"/>
      <c r="DD50" s="78"/>
      <c r="DE50" s="78"/>
      <c r="DF50" s="78"/>
      <c r="DG50" s="78"/>
      <c r="DH50" s="78"/>
      <c r="DI50" s="78"/>
      <c r="DJ50" s="78"/>
      <c r="DK50" s="78"/>
      <c r="DL50" s="78"/>
      <c r="DM50" s="78"/>
      <c r="DN50" s="78"/>
      <c r="DO50" s="78"/>
      <c r="DP50" s="78"/>
      <c r="DQ50" s="78"/>
      <c r="DR50" s="78"/>
      <c r="DS50" s="78"/>
      <c r="DT50" s="78"/>
      <c r="DU50" s="78"/>
      <c r="DV50" s="78"/>
      <c r="DW50" s="78"/>
      <c r="DX50" s="78"/>
      <c r="DY50" s="78"/>
      <c r="DZ50" s="78"/>
      <c r="EA50" s="78"/>
      <c r="EB50" s="78"/>
      <c r="EC50" s="78"/>
      <c r="ED50" s="78"/>
      <c r="EE50" s="78"/>
      <c r="EF50" s="78"/>
      <c r="EG50" s="78"/>
      <c r="EH50" s="78"/>
      <c r="EI50" s="78"/>
      <c r="EJ50" s="78"/>
      <c r="EK50" s="78"/>
      <c r="EL50" s="78"/>
      <c r="EM50" s="78"/>
      <c r="EN50" s="78"/>
      <c r="EO50" s="78"/>
      <c r="EP50" s="78"/>
      <c r="EQ50" s="78"/>
      <c r="ER50" s="78"/>
      <c r="ES50" s="78"/>
      <c r="ET50" s="78"/>
      <c r="EU50" s="78"/>
      <c r="EV50" s="78"/>
      <c r="EW50" s="78"/>
      <c r="EX50" s="78"/>
      <c r="EY50" s="78"/>
      <c r="EZ50" s="78"/>
      <c r="FA50" s="78"/>
      <c r="FB50" s="78"/>
      <c r="FC50" s="78"/>
      <c r="FD50" s="78"/>
      <c r="FE50" s="78"/>
      <c r="FF50" s="78"/>
      <c r="FG50" s="78"/>
      <c r="FH50" s="78"/>
      <c r="FI50" s="78"/>
      <c r="FJ50" s="78"/>
      <c r="FK50" s="78"/>
      <c r="FL50" s="78"/>
      <c r="FM50" s="78"/>
      <c r="FN50" s="78"/>
      <c r="FO50" s="78"/>
      <c r="FP50" s="78"/>
      <c r="FQ50" s="78"/>
      <c r="FR50" s="78"/>
      <c r="FS50" s="78"/>
      <c r="FT50" s="78"/>
      <c r="FU50" s="78"/>
      <c r="FV50" s="78"/>
      <c r="FW50" s="78"/>
      <c r="FX50" s="78">
        <v>0</v>
      </c>
      <c r="FY50" s="78">
        <v>88.150001525878906</v>
      </c>
      <c r="FZ50" s="78">
        <v>0</v>
      </c>
    </row>
    <row r="51" spans="1:182" x14ac:dyDescent="0.2">
      <c r="A51" t="s">
        <v>186</v>
      </c>
      <c r="B51" t="s">
        <v>244</v>
      </c>
      <c r="C51" t="s">
        <v>2</v>
      </c>
      <c r="D51" t="s">
        <v>202</v>
      </c>
      <c r="E51" t="s">
        <v>206</v>
      </c>
      <c r="F51" t="s">
        <v>180</v>
      </c>
      <c r="G51" t="s">
        <v>1</v>
      </c>
      <c r="H51" s="78">
        <v>285</v>
      </c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>
        <v>0</v>
      </c>
      <c r="FY51" s="78">
        <v>70.400001525878906</v>
      </c>
      <c r="FZ51" s="78">
        <v>0</v>
      </c>
    </row>
    <row r="52" spans="1:182" x14ac:dyDescent="0.2">
      <c r="A52" t="s">
        <v>186</v>
      </c>
      <c r="B52" t="s">
        <v>244</v>
      </c>
      <c r="C52" t="s">
        <v>2</v>
      </c>
      <c r="D52" t="s">
        <v>202</v>
      </c>
      <c r="E52" t="s">
        <v>206</v>
      </c>
      <c r="F52" t="s">
        <v>181</v>
      </c>
      <c r="G52" t="s">
        <v>1</v>
      </c>
      <c r="H52" s="78">
        <v>338</v>
      </c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  <c r="DA52" s="78"/>
      <c r="DB52" s="78"/>
      <c r="DC52" s="78"/>
      <c r="DD52" s="78"/>
      <c r="DE52" s="78"/>
      <c r="DF52" s="78"/>
      <c r="DG52" s="78"/>
      <c r="DH52" s="78"/>
      <c r="DI52" s="78"/>
      <c r="DJ52" s="78"/>
      <c r="DK52" s="78"/>
      <c r="DL52" s="78"/>
      <c r="DM52" s="78"/>
      <c r="DN52" s="78"/>
      <c r="DO52" s="78"/>
      <c r="DP52" s="78"/>
      <c r="DQ52" s="78"/>
      <c r="DR52" s="78"/>
      <c r="DS52" s="78"/>
      <c r="DT52" s="78"/>
      <c r="DU52" s="78"/>
      <c r="DV52" s="78"/>
      <c r="DW52" s="78"/>
      <c r="DX52" s="78"/>
      <c r="DY52" s="78"/>
      <c r="DZ52" s="78"/>
      <c r="EA52" s="78"/>
      <c r="EB52" s="78"/>
      <c r="EC52" s="78"/>
      <c r="ED52" s="78"/>
      <c r="EE52" s="78"/>
      <c r="EF52" s="78"/>
      <c r="EG52" s="78"/>
      <c r="EH52" s="78"/>
      <c r="EI52" s="78"/>
      <c r="EJ52" s="78"/>
      <c r="EK52" s="78"/>
      <c r="EL52" s="78"/>
      <c r="EM52" s="78"/>
      <c r="EN52" s="78"/>
      <c r="EO52" s="78"/>
      <c r="EP52" s="78"/>
      <c r="EQ52" s="78"/>
      <c r="ER52" s="78"/>
      <c r="ES52" s="78"/>
      <c r="ET52" s="78"/>
      <c r="EU52" s="78"/>
      <c r="EV52" s="78"/>
      <c r="EW52" s="78"/>
      <c r="EX52" s="78"/>
      <c r="EY52" s="78"/>
      <c r="EZ52" s="78"/>
      <c r="FA52" s="78"/>
      <c r="FB52" s="78"/>
      <c r="FC52" s="78"/>
      <c r="FD52" s="78"/>
      <c r="FE52" s="78"/>
      <c r="FF52" s="78"/>
      <c r="FG52" s="78"/>
      <c r="FH52" s="78"/>
      <c r="FI52" s="78"/>
      <c r="FJ52" s="78"/>
      <c r="FK52" s="78"/>
      <c r="FL52" s="78"/>
      <c r="FM52" s="78"/>
      <c r="FN52" s="78"/>
      <c r="FO52" s="78"/>
      <c r="FP52" s="78"/>
      <c r="FQ52" s="78"/>
      <c r="FR52" s="78"/>
      <c r="FS52" s="78"/>
      <c r="FT52" s="78"/>
      <c r="FU52" s="78"/>
      <c r="FV52" s="78"/>
      <c r="FW52" s="78"/>
      <c r="FX52" s="78">
        <v>0</v>
      </c>
      <c r="FY52" s="78">
        <v>16.5</v>
      </c>
      <c r="FZ52" s="78">
        <v>0</v>
      </c>
    </row>
    <row r="53" spans="1:182" x14ac:dyDescent="0.2">
      <c r="A53" t="s">
        <v>186</v>
      </c>
      <c r="B53" t="s">
        <v>244</v>
      </c>
      <c r="C53" t="s">
        <v>2</v>
      </c>
      <c r="D53" t="s">
        <v>202</v>
      </c>
      <c r="E53" t="s">
        <v>206</v>
      </c>
      <c r="F53" t="s">
        <v>182</v>
      </c>
      <c r="G53" t="s">
        <v>1</v>
      </c>
      <c r="H53" s="78">
        <v>1390</v>
      </c>
      <c r="I53" s="78">
        <v>0.73593950271606445</v>
      </c>
      <c r="J53" s="78">
        <v>0.66715109348297119</v>
      </c>
      <c r="K53" s="78">
        <v>0.62943029403686523</v>
      </c>
      <c r="L53" s="78">
        <v>0.60495704412460327</v>
      </c>
      <c r="M53" s="78">
        <v>0.61654418706893921</v>
      </c>
      <c r="N53" s="78">
        <v>0.66514837741851807</v>
      </c>
      <c r="O53" s="78">
        <v>0.78847968578338623</v>
      </c>
      <c r="P53" s="78">
        <v>0.88117063045501709</v>
      </c>
      <c r="Q53" s="78">
        <v>0.93652898073196411</v>
      </c>
      <c r="R53" s="78">
        <v>0.95678526163101196</v>
      </c>
      <c r="S53" s="78">
        <v>0.94689434766769409</v>
      </c>
      <c r="T53" s="78">
        <v>1.002821683883667</v>
      </c>
      <c r="U53" s="78">
        <v>1.0089247226715088</v>
      </c>
      <c r="V53" s="78">
        <v>1.0079003572463989</v>
      </c>
      <c r="W53" s="78">
        <v>0.97693246603012085</v>
      </c>
      <c r="X53" s="78">
        <v>0.97843903303146362</v>
      </c>
      <c r="Y53" s="78">
        <v>1.0007027387619019</v>
      </c>
      <c r="Z53" s="78">
        <v>1.0957554578781128</v>
      </c>
      <c r="AA53" s="78">
        <v>1.1365970373153687</v>
      </c>
      <c r="AB53" s="78">
        <v>1.1298186779022217</v>
      </c>
      <c r="AC53" s="78">
        <v>1.1603841781616211</v>
      </c>
      <c r="AD53" s="78">
        <v>1.1400867700576782</v>
      </c>
      <c r="AE53" s="78">
        <v>0.99755746126174927</v>
      </c>
      <c r="AF53" s="78">
        <v>0.83509165048599243</v>
      </c>
      <c r="AG53" s="78">
        <v>-0.1279875785112381</v>
      </c>
      <c r="AH53" s="78">
        <v>-0.13414844870567322</v>
      </c>
      <c r="AI53" s="78">
        <v>-0.16010835766792297</v>
      </c>
      <c r="AJ53" s="78">
        <v>-0.15754014253616333</v>
      </c>
      <c r="AK53" s="78">
        <v>-0.15594710409641266</v>
      </c>
      <c r="AL53" s="78">
        <v>-0.16469170153141022</v>
      </c>
      <c r="AM53" s="78">
        <v>-0.13755826652050018</v>
      </c>
      <c r="AN53" s="78">
        <v>-0.13762807846069336</v>
      </c>
      <c r="AO53" s="78">
        <v>-0.15330789983272552</v>
      </c>
      <c r="AP53" s="78">
        <v>-8.1262081861495972E-2</v>
      </c>
      <c r="AQ53" s="78">
        <v>-0.11184322834014893</v>
      </c>
      <c r="AR53" s="78">
        <v>-8.6720339953899384E-2</v>
      </c>
      <c r="AS53" s="78">
        <v>-0.10491069406270981</v>
      </c>
      <c r="AT53" s="78">
        <v>-9.6553891897201538E-2</v>
      </c>
      <c r="AU53" s="78">
        <v>-0.11647582799196243</v>
      </c>
      <c r="AV53" s="78">
        <v>-0.10644952952861786</v>
      </c>
      <c r="AW53" s="78">
        <v>-6.7091837525367737E-2</v>
      </c>
      <c r="AX53" s="78">
        <v>-4.5744244009256363E-2</v>
      </c>
      <c r="AY53" s="78">
        <v>-1.8254591152071953E-2</v>
      </c>
      <c r="AZ53" s="78">
        <v>-3.7279687821865082E-2</v>
      </c>
      <c r="BA53" s="78">
        <v>-3.2230120152235031E-2</v>
      </c>
      <c r="BB53" s="78">
        <v>-0.10159718245267868</v>
      </c>
      <c r="BC53" s="78">
        <v>-0.12318328768014908</v>
      </c>
      <c r="BD53" s="78">
        <v>-0.13967797160148621</v>
      </c>
      <c r="BE53" s="78">
        <v>-7.9895392060279846E-2</v>
      </c>
      <c r="BF53" s="78">
        <v>-8.6359128355979919E-2</v>
      </c>
      <c r="BG53" s="78">
        <v>-0.11174824833869934</v>
      </c>
      <c r="BH53" s="78">
        <v>-0.10912090539932251</v>
      </c>
      <c r="BI53" s="78">
        <v>-0.10763109475374222</v>
      </c>
      <c r="BJ53" s="78">
        <v>-0.11553499847650528</v>
      </c>
      <c r="BK53" s="78">
        <v>-8.8204421103000641E-2</v>
      </c>
      <c r="BL53" s="78">
        <v>-9.0542532503604889E-2</v>
      </c>
      <c r="BM53" s="78">
        <v>-0.10654345154762268</v>
      </c>
      <c r="BN53" s="78">
        <v>-5.1855608820915222E-2</v>
      </c>
      <c r="BO53" s="78">
        <v>-8.3122566342353821E-2</v>
      </c>
      <c r="BP53" s="78">
        <v>-5.8769058436155319E-2</v>
      </c>
      <c r="BQ53" s="78">
        <v>-7.801712304353714E-2</v>
      </c>
      <c r="BR53" s="78">
        <v>-6.9010749459266663E-2</v>
      </c>
      <c r="BS53" s="78">
        <v>-8.8137716054916382E-2</v>
      </c>
      <c r="BT53" s="78">
        <v>-7.9105816781520844E-2</v>
      </c>
      <c r="BU53" s="78">
        <v>-4.1167262941598892E-2</v>
      </c>
      <c r="BV53" s="78">
        <v>-1.9015267491340637E-2</v>
      </c>
      <c r="BW53" s="78">
        <v>6.6600390709936619E-3</v>
      </c>
      <c r="BX53" s="78">
        <v>-7.5398753397166729E-3</v>
      </c>
      <c r="BY53" s="78">
        <v>-1.1470554163679481E-3</v>
      </c>
      <c r="BZ53" s="78">
        <v>-5.4057478904724121E-2</v>
      </c>
      <c r="CA53" s="78">
        <v>-7.5073607265949249E-2</v>
      </c>
      <c r="CB53" s="78">
        <v>-9.1656781733036041E-2</v>
      </c>
      <c r="CC53" s="78">
        <v>-4.6586886048316956E-2</v>
      </c>
      <c r="CD53" s="78">
        <v>-5.3260385990142822E-2</v>
      </c>
      <c r="CE53" s="78">
        <v>-7.8254185616970062E-2</v>
      </c>
      <c r="CF53" s="78">
        <v>-7.5585886836051941E-2</v>
      </c>
      <c r="CG53" s="78">
        <v>-7.4167579412460327E-2</v>
      </c>
      <c r="CH53" s="78">
        <v>-8.1489212810993195E-2</v>
      </c>
      <c r="CI53" s="78">
        <v>-5.4022103548049927E-2</v>
      </c>
      <c r="CJ53" s="78">
        <v>-5.7931229472160339E-2</v>
      </c>
      <c r="CK53" s="78">
        <v>-7.4154533445835114E-2</v>
      </c>
      <c r="CL53" s="78">
        <v>-3.1488776206970215E-2</v>
      </c>
      <c r="CM53" s="78">
        <v>-6.3230723142623901E-2</v>
      </c>
      <c r="CN53" s="78">
        <v>-3.9410088211297989E-2</v>
      </c>
      <c r="CO53" s="78">
        <v>-5.9390716254711151E-2</v>
      </c>
      <c r="CP53" s="78">
        <v>-4.9934446811676025E-2</v>
      </c>
      <c r="CQ53" s="78">
        <v>-6.8510830402374268E-2</v>
      </c>
      <c r="CR53" s="78">
        <v>-6.0167647898197174E-2</v>
      </c>
      <c r="CS53" s="78">
        <v>-2.3211982101202011E-2</v>
      </c>
      <c r="CT53" s="78">
        <v>-5.0286005716770887E-4</v>
      </c>
      <c r="CU53" s="78">
        <v>2.3915836587548256E-2</v>
      </c>
      <c r="CV53" s="78">
        <v>1.30578288808465E-2</v>
      </c>
      <c r="CW53" s="78">
        <v>2.0380979403853416E-2</v>
      </c>
      <c r="CX53" s="78">
        <v>-2.1131627261638641E-2</v>
      </c>
      <c r="CY53" s="78">
        <v>-4.1752990335226059E-2</v>
      </c>
      <c r="CZ53" s="78">
        <v>-5.8397445827722549E-2</v>
      </c>
      <c r="DA53" s="78">
        <v>-1.3278382830321789E-2</v>
      </c>
      <c r="DB53" s="78">
        <v>-2.0161645486950874E-2</v>
      </c>
      <c r="DC53" s="78">
        <v>-4.4760119169950485E-2</v>
      </c>
      <c r="DD53" s="78">
        <v>-4.2050871998071671E-2</v>
      </c>
      <c r="DE53" s="78">
        <v>-4.0704060345888138E-2</v>
      </c>
      <c r="DF53" s="78">
        <v>-4.744342714548111E-2</v>
      </c>
      <c r="DG53" s="78">
        <v>-1.9839785993099213E-2</v>
      </c>
      <c r="DH53" s="78">
        <v>-2.5319924578070641E-2</v>
      </c>
      <c r="DI53" s="78">
        <v>-4.1765619069337845E-2</v>
      </c>
      <c r="DJ53" s="78">
        <v>-1.1121943593025208E-2</v>
      </c>
      <c r="DK53" s="78">
        <v>-4.3338879942893982E-2</v>
      </c>
      <c r="DL53" s="78">
        <v>-2.0051116123795509E-2</v>
      </c>
      <c r="DM53" s="78">
        <v>-4.0764309465885162E-2</v>
      </c>
      <c r="DN53" s="78">
        <v>-3.0858146026730537E-2</v>
      </c>
      <c r="DO53" s="78">
        <v>-4.8883941024541855E-2</v>
      </c>
      <c r="DP53" s="78">
        <v>-4.1229475289583206E-2</v>
      </c>
      <c r="DQ53" s="78">
        <v>-5.25670126080513E-3</v>
      </c>
      <c r="DR53" s="78">
        <v>1.8009547144174576E-2</v>
      </c>
      <c r="DS53" s="78">
        <v>4.1171632707118988E-2</v>
      </c>
      <c r="DT53" s="78">
        <v>3.3655531704425812E-2</v>
      </c>
      <c r="DU53" s="78">
        <v>4.1909012943506241E-2</v>
      </c>
      <c r="DV53" s="78">
        <v>1.1794224381446838E-2</v>
      </c>
      <c r="DW53" s="78">
        <v>-8.4323715418577194E-3</v>
      </c>
      <c r="DX53" s="78">
        <v>-2.5138109922409058E-2</v>
      </c>
      <c r="DY53" s="78">
        <v>3.4813806414604187E-2</v>
      </c>
      <c r="DZ53" s="78">
        <v>2.7627678588032722E-2</v>
      </c>
      <c r="EA53" s="78">
        <v>3.5999927204102278E-3</v>
      </c>
      <c r="EB53" s="78">
        <v>6.3683660700917244E-3</v>
      </c>
      <c r="EC53" s="78">
        <v>7.6119420118629932E-3</v>
      </c>
      <c r="ED53" s="78">
        <v>1.7132803332060575E-3</v>
      </c>
      <c r="EE53" s="78">
        <v>2.9514051973819733E-2</v>
      </c>
      <c r="EF53" s="78">
        <v>2.176562137901783E-2</v>
      </c>
      <c r="EG53" s="78">
        <v>4.9988292157649994E-3</v>
      </c>
      <c r="EH53" s="78">
        <v>1.8284527584910393E-2</v>
      </c>
      <c r="EI53" s="78">
        <v>-1.4618215151131153E-2</v>
      </c>
      <c r="EJ53" s="78">
        <v>7.9001644626259804E-3</v>
      </c>
      <c r="EK53" s="78">
        <v>-1.3870737515389919E-2</v>
      </c>
      <c r="EL53" s="78">
        <v>-3.3149989321827888E-3</v>
      </c>
      <c r="EM53" s="78">
        <v>-2.0545830950140953E-2</v>
      </c>
      <c r="EN53" s="78">
        <v>-1.3885763473808765E-2</v>
      </c>
      <c r="EO53" s="78">
        <v>2.0667871460318565E-2</v>
      </c>
      <c r="EP53" s="78">
        <v>4.4738523662090302E-2</v>
      </c>
      <c r="EQ53" s="78">
        <v>6.6086262464523315E-2</v>
      </c>
      <c r="ER53" s="78">
        <v>6.3395343720912933E-2</v>
      </c>
      <c r="ES53" s="78">
        <v>7.2992078959941864E-2</v>
      </c>
      <c r="ET53" s="78">
        <v>5.9333924204111099E-2</v>
      </c>
      <c r="EU53" s="78">
        <v>3.9677310734987259E-2</v>
      </c>
      <c r="EV53" s="78">
        <v>2.2883087396621704E-2</v>
      </c>
      <c r="EW53" s="78">
        <v>56.588737487792969</v>
      </c>
      <c r="EX53" s="78">
        <v>55.326488494873047</v>
      </c>
      <c r="EY53" s="78">
        <v>54.146835327148438</v>
      </c>
      <c r="EZ53" s="78">
        <v>53.229022979736328</v>
      </c>
      <c r="FA53" s="78">
        <v>52.46038818359375</v>
      </c>
      <c r="FB53" s="78">
        <v>51.758712768554688</v>
      </c>
      <c r="FC53" s="78">
        <v>51.287113189697266</v>
      </c>
      <c r="FD53" s="78">
        <v>53.839546203613281</v>
      </c>
      <c r="FE53" s="78">
        <v>58.148006439208984</v>
      </c>
      <c r="FF53" s="78">
        <v>62.294361114501953</v>
      </c>
      <c r="FG53" s="78">
        <v>66.106590270996094</v>
      </c>
      <c r="FH53" s="78">
        <v>69.3365478515625</v>
      </c>
      <c r="FI53" s="78">
        <v>72.538070678710938</v>
      </c>
      <c r="FJ53" s="78">
        <v>75.114814758300781</v>
      </c>
      <c r="FK53" s="78">
        <v>76.947860717773438</v>
      </c>
      <c r="FL53" s="78">
        <v>77.094413757324219</v>
      </c>
      <c r="FM53" s="78">
        <v>76.629135131835938</v>
      </c>
      <c r="FN53" s="78">
        <v>74.984046936035156</v>
      </c>
      <c r="FO53" s="78">
        <v>73.263221740722656</v>
      </c>
      <c r="FP53" s="78">
        <v>69.693359375</v>
      </c>
      <c r="FQ53" s="78">
        <v>65.321235656738281</v>
      </c>
      <c r="FR53" s="78">
        <v>61.909049987792969</v>
      </c>
      <c r="FS53" s="78">
        <v>59.810596466064453</v>
      </c>
      <c r="FT53" s="78">
        <v>58.134300231933594</v>
      </c>
      <c r="FU53" s="78">
        <v>3.9313856512308121E-2</v>
      </c>
      <c r="FV53" s="78">
        <v>3.0672222375869751E-2</v>
      </c>
      <c r="FW53" s="78">
        <v>4.4367104768753052E-2</v>
      </c>
      <c r="FX53" s="78">
        <v>0</v>
      </c>
      <c r="FY53" s="78">
        <v>399.04998779296875</v>
      </c>
      <c r="FZ53" s="78">
        <v>1</v>
      </c>
    </row>
    <row r="54" spans="1:182" x14ac:dyDescent="0.2">
      <c r="A54" t="s">
        <v>186</v>
      </c>
      <c r="B54" t="s">
        <v>244</v>
      </c>
      <c r="C54" t="s">
        <v>2</v>
      </c>
      <c r="D54" t="s">
        <v>202</v>
      </c>
      <c r="E54" t="s">
        <v>206</v>
      </c>
      <c r="F54" t="s">
        <v>183</v>
      </c>
      <c r="G54" t="s">
        <v>1</v>
      </c>
      <c r="H54" s="78">
        <v>2024</v>
      </c>
      <c r="I54" s="78">
        <v>1.4306503534317017</v>
      </c>
      <c r="J54" s="78">
        <v>1.3419493436813354</v>
      </c>
      <c r="K54" s="78">
        <v>1.2720880508422852</v>
      </c>
      <c r="L54" s="78">
        <v>1.2239193916320801</v>
      </c>
      <c r="M54" s="78">
        <v>1.2437485456466675</v>
      </c>
      <c r="N54" s="78">
        <v>1.3369367122650146</v>
      </c>
      <c r="O54" s="78">
        <v>1.4992870092391968</v>
      </c>
      <c r="P54" s="78">
        <v>1.556073784828186</v>
      </c>
      <c r="Q54" s="78">
        <v>1.6355788707733154</v>
      </c>
      <c r="R54" s="78">
        <v>1.5566815137863159</v>
      </c>
      <c r="S54" s="78">
        <v>1.5362159013748169</v>
      </c>
      <c r="T54" s="78">
        <v>1.5983352661132813</v>
      </c>
      <c r="U54" s="78">
        <v>1.6332608461380005</v>
      </c>
      <c r="V54" s="78">
        <v>1.6666293144226074</v>
      </c>
      <c r="W54" s="78">
        <v>1.6534684896469116</v>
      </c>
      <c r="X54" s="78">
        <v>1.7204762697219849</v>
      </c>
      <c r="Y54" s="78">
        <v>1.7806742191314697</v>
      </c>
      <c r="Z54" s="78">
        <v>1.8690776824951172</v>
      </c>
      <c r="AA54" s="78">
        <v>1.8785700798034668</v>
      </c>
      <c r="AB54" s="78">
        <v>1.8659883737564087</v>
      </c>
      <c r="AC54" s="78">
        <v>1.9658381938934326</v>
      </c>
      <c r="AD54" s="78">
        <v>2.0578737258911133</v>
      </c>
      <c r="AE54" s="78">
        <v>1.853893518447876</v>
      </c>
      <c r="AF54" s="78">
        <v>1.612554669380188</v>
      </c>
      <c r="AG54" s="78">
        <v>-0.23304998874664307</v>
      </c>
      <c r="AH54" s="78">
        <v>-0.19517666101455688</v>
      </c>
      <c r="AI54" s="78">
        <v>-0.22929725050926208</v>
      </c>
      <c r="AJ54" s="78">
        <v>-0.24487173557281494</v>
      </c>
      <c r="AK54" s="78">
        <v>-0.24172763526439667</v>
      </c>
      <c r="AL54" s="78">
        <v>-0.24401600658893585</v>
      </c>
      <c r="AM54" s="78">
        <v>-0.21657717227935791</v>
      </c>
      <c r="AN54" s="78">
        <v>-0.34306016564369202</v>
      </c>
      <c r="AO54" s="78">
        <v>-0.27785471081733704</v>
      </c>
      <c r="AP54" s="78">
        <v>-0.18948231637477875</v>
      </c>
      <c r="AQ54" s="78">
        <v>-0.20135757327079773</v>
      </c>
      <c r="AR54" s="78">
        <v>-0.20960384607315063</v>
      </c>
      <c r="AS54" s="78">
        <v>-0.19325225055217743</v>
      </c>
      <c r="AT54" s="78">
        <v>-0.16308386623859406</v>
      </c>
      <c r="AU54" s="78">
        <v>-0.20241792500019073</v>
      </c>
      <c r="AV54" s="78">
        <v>-0.14678774774074554</v>
      </c>
      <c r="AW54" s="78">
        <v>-0.1947755366563797</v>
      </c>
      <c r="AX54" s="78">
        <v>-0.18370825052261353</v>
      </c>
      <c r="AY54" s="78">
        <v>-0.1465960294008255</v>
      </c>
      <c r="AZ54" s="78">
        <v>-0.1271551102399826</v>
      </c>
      <c r="BA54" s="78">
        <v>-0.10382872074842453</v>
      </c>
      <c r="BB54" s="78">
        <v>-0.20825241506099701</v>
      </c>
      <c r="BC54" s="78">
        <v>-0.22577863931655884</v>
      </c>
      <c r="BD54" s="78">
        <v>-0.26453179121017456</v>
      </c>
      <c r="BE54" s="78">
        <v>-0.15537439286708832</v>
      </c>
      <c r="BF54" s="78">
        <v>-0.11957795172929764</v>
      </c>
      <c r="BG54" s="78">
        <v>-0.15159344673156738</v>
      </c>
      <c r="BH54" s="78">
        <v>-0.17059169709682465</v>
      </c>
      <c r="BI54" s="78">
        <v>-0.16537268459796906</v>
      </c>
      <c r="BJ54" s="78">
        <v>-0.1671891063451767</v>
      </c>
      <c r="BK54" s="78">
        <v>-0.13585224747657776</v>
      </c>
      <c r="BL54" s="78">
        <v>-0.25012427568435669</v>
      </c>
      <c r="BM54" s="78">
        <v>-0.19948564469814301</v>
      </c>
      <c r="BN54" s="78">
        <v>-0.12210650742053986</v>
      </c>
      <c r="BO54" s="78">
        <v>-0.13313601911067963</v>
      </c>
      <c r="BP54" s="78">
        <v>-0.14331142604351044</v>
      </c>
      <c r="BQ54" s="78">
        <v>-0.12909382581710815</v>
      </c>
      <c r="BR54" s="78">
        <v>-9.5548056066036224E-2</v>
      </c>
      <c r="BS54" s="78">
        <v>-0.13392581045627594</v>
      </c>
      <c r="BT54" s="78">
        <v>-8.1307090818881989E-2</v>
      </c>
      <c r="BU54" s="78">
        <v>-0.12542669475078583</v>
      </c>
      <c r="BV54" s="78">
        <v>-0.11599829792976379</v>
      </c>
      <c r="BW54" s="78">
        <v>-8.4084808826446533E-2</v>
      </c>
      <c r="BX54" s="78">
        <v>-6.0209076851606369E-2</v>
      </c>
      <c r="BY54" s="78">
        <v>-4.351532831788063E-2</v>
      </c>
      <c r="BZ54" s="78">
        <v>-0.12769441306591034</v>
      </c>
      <c r="CA54" s="78">
        <v>-0.14276657998561859</v>
      </c>
      <c r="CB54" s="78">
        <v>-0.18215753138065338</v>
      </c>
      <c r="CC54" s="78">
        <v>-0.10157652199268341</v>
      </c>
      <c r="CD54" s="78">
        <v>-6.7218519747257233E-2</v>
      </c>
      <c r="CE54" s="78">
        <v>-9.7776025533676147E-2</v>
      </c>
      <c r="CF54" s="78">
        <v>-0.11914556473493576</v>
      </c>
      <c r="CG54" s="78">
        <v>-0.1124894842505455</v>
      </c>
      <c r="CH54" s="78">
        <v>-0.1139790341258049</v>
      </c>
      <c r="CI54" s="78">
        <v>-7.9942412674427032E-2</v>
      </c>
      <c r="CJ54" s="78">
        <v>-0.18575718998908997</v>
      </c>
      <c r="CK54" s="78">
        <v>-0.14520746469497681</v>
      </c>
      <c r="CL54" s="78">
        <v>-7.5442232191562653E-2</v>
      </c>
      <c r="CM54" s="78">
        <v>-8.5885979235172272E-2</v>
      </c>
      <c r="CN54" s="78">
        <v>-9.7397506237030029E-2</v>
      </c>
      <c r="CO54" s="78">
        <v>-8.465789258480072E-2</v>
      </c>
      <c r="CP54" s="78">
        <v>-4.8772964626550674E-2</v>
      </c>
      <c r="CQ54" s="78">
        <v>-8.6488388478755951E-2</v>
      </c>
      <c r="CR54" s="78">
        <v>-3.5955391824245453E-2</v>
      </c>
      <c r="CS54" s="78">
        <v>-7.7395901083946228E-2</v>
      </c>
      <c r="CT54" s="78">
        <v>-6.910260021686554E-2</v>
      </c>
      <c r="CU54" s="78">
        <v>-4.078972339630127E-2</v>
      </c>
      <c r="CV54" s="78">
        <v>-1.3842460699379444E-2</v>
      </c>
      <c r="CW54" s="78">
        <v>-1.7424545949324965E-3</v>
      </c>
      <c r="CX54" s="78">
        <v>-7.1900181472301483E-2</v>
      </c>
      <c r="CY54" s="78">
        <v>-8.5272692143917084E-2</v>
      </c>
      <c r="CZ54" s="78">
        <v>-0.1251053661108017</v>
      </c>
      <c r="DA54" s="78">
        <v>-4.7778643667697906E-2</v>
      </c>
      <c r="DB54" s="78">
        <v>-1.4859086833894253E-2</v>
      </c>
      <c r="DC54" s="78">
        <v>-4.3958608061075211E-2</v>
      </c>
      <c r="DD54" s="78">
        <v>-6.7699432373046875E-2</v>
      </c>
      <c r="DE54" s="78">
        <v>-5.960628017783165E-2</v>
      </c>
      <c r="DF54" s="78">
        <v>-6.0768958181142807E-2</v>
      </c>
      <c r="DG54" s="78">
        <v>-2.4032577872276306E-2</v>
      </c>
      <c r="DH54" s="78">
        <v>-0.12139008939266205</v>
      </c>
      <c r="DI54" s="78">
        <v>-9.0929284691810608E-2</v>
      </c>
      <c r="DJ54" s="78">
        <v>-2.8777953237295151E-2</v>
      </c>
      <c r="DK54" s="78">
        <v>-3.8635939359664917E-2</v>
      </c>
      <c r="DL54" s="78">
        <v>-5.1483578979969025E-2</v>
      </c>
      <c r="DM54" s="78">
        <v>-4.0221959352493286E-2</v>
      </c>
      <c r="DN54" s="78">
        <v>-1.9978731870651245E-3</v>
      </c>
      <c r="DO54" s="78">
        <v>-3.9050962775945663E-2</v>
      </c>
      <c r="DP54" s="78">
        <v>9.3963071703910828E-3</v>
      </c>
      <c r="DQ54" s="78">
        <v>-2.9365107417106628E-2</v>
      </c>
      <c r="DR54" s="78">
        <v>-2.2206898778676987E-2</v>
      </c>
      <c r="DS54" s="78">
        <v>2.5053606368601322E-3</v>
      </c>
      <c r="DT54" s="78">
        <v>3.252415731549263E-2</v>
      </c>
      <c r="DU54" s="78">
        <v>4.003041610121727E-2</v>
      </c>
      <c r="DV54" s="78">
        <v>-1.6105955466628075E-2</v>
      </c>
      <c r="DW54" s="78">
        <v>-2.7778796851634979E-2</v>
      </c>
      <c r="DX54" s="78">
        <v>-6.8053200840950012E-2</v>
      </c>
      <c r="DY54" s="78">
        <v>2.9896942898631096E-2</v>
      </c>
      <c r="DZ54" s="78">
        <v>6.0739617794752121E-2</v>
      </c>
      <c r="EA54" s="78">
        <v>3.374519944190979E-2</v>
      </c>
      <c r="EB54" s="78">
        <v>6.580607034265995E-3</v>
      </c>
      <c r="EC54" s="78">
        <v>1.6748670488595963E-2</v>
      </c>
      <c r="ED54" s="78">
        <v>1.6057942062616348E-2</v>
      </c>
      <c r="EE54" s="78">
        <v>5.6692343205213547E-2</v>
      </c>
      <c r="EF54" s="78">
        <v>-2.845422737300396E-2</v>
      </c>
      <c r="EG54" s="78">
        <v>-1.2560216709971428E-2</v>
      </c>
      <c r="EH54" s="78">
        <v>3.8597851991653442E-2</v>
      </c>
      <c r="EI54" s="78">
        <v>2.9585612937808037E-2</v>
      </c>
      <c r="EJ54" s="78">
        <v>1.48088363930583E-2</v>
      </c>
      <c r="EK54" s="78">
        <v>2.3936470970511436E-2</v>
      </c>
      <c r="EL54" s="78">
        <v>6.5537929534912109E-2</v>
      </c>
      <c r="EM54" s="78">
        <v>2.9441148042678833E-2</v>
      </c>
      <c r="EN54" s="78">
        <v>7.4876956641674042E-2</v>
      </c>
      <c r="EO54" s="78">
        <v>3.9983730763196945E-2</v>
      </c>
      <c r="EP54" s="78">
        <v>4.5503046363592148E-2</v>
      </c>
      <c r="EQ54" s="78">
        <v>6.5016582608222961E-2</v>
      </c>
      <c r="ER54" s="78">
        <v>9.9470183253288269E-2</v>
      </c>
      <c r="ES54" s="78">
        <v>0.10034380853176117</v>
      </c>
      <c r="ET54" s="78">
        <v>6.4452044665813446E-2</v>
      </c>
      <c r="EU54" s="78">
        <v>5.523325502872467E-2</v>
      </c>
      <c r="EV54" s="78">
        <v>1.4321059919893742E-2</v>
      </c>
      <c r="EW54" s="78">
        <v>63.081924438476563</v>
      </c>
      <c r="EX54" s="78">
        <v>61.495723724365234</v>
      </c>
      <c r="EY54" s="78">
        <v>60.37384033203125</v>
      </c>
      <c r="EZ54" s="78">
        <v>59.094738006591797</v>
      </c>
      <c r="FA54" s="78">
        <v>57.887355804443359</v>
      </c>
      <c r="FB54" s="78">
        <v>57.110107421875</v>
      </c>
      <c r="FC54" s="78">
        <v>56.417564392089844</v>
      </c>
      <c r="FD54" s="78">
        <v>59.118816375732422</v>
      </c>
      <c r="FE54" s="78">
        <v>63.005123138427734</v>
      </c>
      <c r="FF54" s="78">
        <v>66.978836059570313</v>
      </c>
      <c r="FG54" s="78">
        <v>70.45428466796875</v>
      </c>
      <c r="FH54" s="78">
        <v>73.470016479492188</v>
      </c>
      <c r="FI54" s="78">
        <v>76.251571655273438</v>
      </c>
      <c r="FJ54" s="78">
        <v>78.242507934570313</v>
      </c>
      <c r="FK54" s="78">
        <v>79.816978454589844</v>
      </c>
      <c r="FL54" s="78">
        <v>80.648162841796875</v>
      </c>
      <c r="FM54" s="78">
        <v>80.417465209960938</v>
      </c>
      <c r="FN54" s="78">
        <v>79.474197387695313</v>
      </c>
      <c r="FO54" s="78">
        <v>77.702949523925781</v>
      </c>
      <c r="FP54" s="78">
        <v>74.619796752929688</v>
      </c>
      <c r="FQ54" s="78">
        <v>70.799789428710938</v>
      </c>
      <c r="FR54" s="78">
        <v>68.360610961914063</v>
      </c>
      <c r="FS54" s="78">
        <v>66.19757080078125</v>
      </c>
      <c r="FT54" s="78">
        <v>64.424186706542969</v>
      </c>
      <c r="FU54" s="78">
        <v>7.5232908129692078E-2</v>
      </c>
      <c r="FV54" s="78">
        <v>7.7235132455825806E-2</v>
      </c>
      <c r="FW54" s="78">
        <v>8.0840662121772766E-2</v>
      </c>
      <c r="FX54" s="78">
        <v>0</v>
      </c>
      <c r="FY54" s="78">
        <v>286.89999389648438</v>
      </c>
      <c r="FZ54" s="78">
        <v>1</v>
      </c>
    </row>
    <row r="55" spans="1:182" x14ac:dyDescent="0.2">
      <c r="A55" t="s">
        <v>186</v>
      </c>
      <c r="B55" t="s">
        <v>244</v>
      </c>
      <c r="C55" t="s">
        <v>2</v>
      </c>
      <c r="D55" t="s">
        <v>202</v>
      </c>
      <c r="E55" t="s">
        <v>206</v>
      </c>
      <c r="F55" t="s">
        <v>184</v>
      </c>
      <c r="G55" t="s">
        <v>1</v>
      </c>
      <c r="H55" s="78">
        <v>1037</v>
      </c>
      <c r="I55" s="78">
        <v>0.999489426612854</v>
      </c>
      <c r="J55" s="78">
        <v>0.92112582921981812</v>
      </c>
      <c r="K55" s="78">
        <v>0.88514047861099243</v>
      </c>
      <c r="L55" s="78">
        <v>0.89279502630233765</v>
      </c>
      <c r="M55" s="78">
        <v>0.89430731534957886</v>
      </c>
      <c r="N55" s="78">
        <v>0.97955518960952759</v>
      </c>
      <c r="O55" s="78">
        <v>1.0395663976669312</v>
      </c>
      <c r="P55" s="78">
        <v>1.139067530632019</v>
      </c>
      <c r="Q55" s="78">
        <v>1.1487941741943359</v>
      </c>
      <c r="R55" s="78">
        <v>1.2155433893203735</v>
      </c>
      <c r="S55" s="78">
        <v>1.2396872043609619</v>
      </c>
      <c r="T55" s="78">
        <v>1.2567832469940186</v>
      </c>
      <c r="U55" s="78">
        <v>1.2467870712280273</v>
      </c>
      <c r="V55" s="78">
        <v>1.2604198455810547</v>
      </c>
      <c r="W55" s="78">
        <v>1.2468373775482178</v>
      </c>
      <c r="X55" s="78">
        <v>1.2939575910568237</v>
      </c>
      <c r="Y55" s="78">
        <v>1.3379542827606201</v>
      </c>
      <c r="Z55" s="78">
        <v>1.3743463754653931</v>
      </c>
      <c r="AA55" s="78">
        <v>1.4349138736724854</v>
      </c>
      <c r="AB55" s="78">
        <v>1.4469751119613647</v>
      </c>
      <c r="AC55" s="78">
        <v>1.4815587997436523</v>
      </c>
      <c r="AD55" s="78">
        <v>1.3620281219482422</v>
      </c>
      <c r="AE55" s="78">
        <v>1.2136005163192749</v>
      </c>
      <c r="AF55" s="78">
        <v>1.082453727722168</v>
      </c>
      <c r="AG55" s="78">
        <v>-1.853826642036438E-2</v>
      </c>
      <c r="AH55" s="78">
        <v>-2.0428594201803207E-2</v>
      </c>
      <c r="AI55" s="78">
        <v>-4.4203810393810272E-3</v>
      </c>
      <c r="AJ55" s="78">
        <v>2.6397943496704102E-2</v>
      </c>
      <c r="AK55" s="78">
        <v>1.9018992781639099E-2</v>
      </c>
      <c r="AL55" s="78">
        <v>-6.6160508431494236E-3</v>
      </c>
      <c r="AM55" s="78">
        <v>-2.2295201197266579E-2</v>
      </c>
      <c r="AN55" s="78">
        <v>-2.6737513020634651E-2</v>
      </c>
      <c r="AO55" s="78">
        <v>-0.16677840054035187</v>
      </c>
      <c r="AP55" s="78">
        <v>-8.3139762282371521E-2</v>
      </c>
      <c r="AQ55" s="78">
        <v>1.4220361597836018E-2</v>
      </c>
      <c r="AR55" s="78">
        <v>7.5392113067209721E-3</v>
      </c>
      <c r="AS55" s="78">
        <v>-2.0776031538844109E-2</v>
      </c>
      <c r="AT55" s="78">
        <v>-1.6671966761350632E-2</v>
      </c>
      <c r="AU55" s="78">
        <v>-2.9778942465782166E-2</v>
      </c>
      <c r="AV55" s="78">
        <v>1.682702824473381E-2</v>
      </c>
      <c r="AW55" s="78">
        <v>3.0947865918278694E-2</v>
      </c>
      <c r="AX55" s="78">
        <v>4.1570081375539303E-3</v>
      </c>
      <c r="AY55" s="78">
        <v>4.1324608027935028E-2</v>
      </c>
      <c r="AZ55" s="78">
        <v>5.1846001297235489E-2</v>
      </c>
      <c r="BA55" s="78">
        <v>5.2096378058195114E-2</v>
      </c>
      <c r="BB55" s="78">
        <v>1.83455441147089E-2</v>
      </c>
      <c r="BC55" s="78">
        <v>-4.665665328502655E-2</v>
      </c>
      <c r="BD55" s="78">
        <v>-3.5586763173341751E-2</v>
      </c>
      <c r="BE55" s="78">
        <v>3.0794680118560791E-2</v>
      </c>
      <c r="BF55" s="78">
        <v>2.6937579736113548E-2</v>
      </c>
      <c r="BG55" s="78">
        <v>4.1642952710390091E-2</v>
      </c>
      <c r="BH55" s="78">
        <v>7.155270129442215E-2</v>
      </c>
      <c r="BI55" s="78">
        <v>6.5069392323493958E-2</v>
      </c>
      <c r="BJ55" s="78">
        <v>4.3396636843681335E-2</v>
      </c>
      <c r="BK55" s="78">
        <v>3.1731601804494858E-2</v>
      </c>
      <c r="BL55" s="78">
        <v>2.7037803083658218E-2</v>
      </c>
      <c r="BM55" s="78">
        <v>-7.9069934785366058E-2</v>
      </c>
      <c r="BN55" s="78">
        <v>-9.6297822892665863E-3</v>
      </c>
      <c r="BO55" s="78">
        <v>7.0574402809143066E-2</v>
      </c>
      <c r="BP55" s="78">
        <v>5.363696813583374E-2</v>
      </c>
      <c r="BQ55" s="78">
        <v>2.1604128181934357E-2</v>
      </c>
      <c r="BR55" s="78">
        <v>2.8485679998993874E-2</v>
      </c>
      <c r="BS55" s="78">
        <v>1.9807128235697746E-2</v>
      </c>
      <c r="BT55" s="78">
        <v>6.4030729234218597E-2</v>
      </c>
      <c r="BU55" s="78">
        <v>8.0691225826740265E-2</v>
      </c>
      <c r="BV55" s="78">
        <v>5.5650480091571808E-2</v>
      </c>
      <c r="BW55" s="78">
        <v>9.134943038225174E-2</v>
      </c>
      <c r="BX55" s="78">
        <v>0.10667577385902405</v>
      </c>
      <c r="BY55" s="78">
        <v>0.13181529939174652</v>
      </c>
      <c r="BZ55" s="78">
        <v>9.1313205659389496E-2</v>
      </c>
      <c r="CA55" s="78">
        <v>3.4494490828365088E-3</v>
      </c>
      <c r="CB55" s="78">
        <v>1.2594522908329964E-2</v>
      </c>
      <c r="CC55" s="78">
        <v>6.4962528645992279E-2</v>
      </c>
      <c r="CD55" s="78">
        <v>5.9743247926235199E-2</v>
      </c>
      <c r="CE55" s="78">
        <v>7.3546275496482849E-2</v>
      </c>
      <c r="CF55" s="78">
        <v>0.10282674431800842</v>
      </c>
      <c r="CG55" s="78">
        <v>9.6963755786418915E-2</v>
      </c>
      <c r="CH55" s="78">
        <v>7.8035272657871246E-2</v>
      </c>
      <c r="CI55" s="78">
        <v>6.9150403141975403E-2</v>
      </c>
      <c r="CJ55" s="78">
        <v>6.4282424747943878E-2</v>
      </c>
      <c r="CK55" s="78">
        <v>-1.8323326483368874E-2</v>
      </c>
      <c r="CL55" s="78">
        <v>4.1283007711172104E-2</v>
      </c>
      <c r="CM55" s="78">
        <v>0.10960503667593002</v>
      </c>
      <c r="CN55" s="78">
        <v>8.5564136505126953E-2</v>
      </c>
      <c r="CO55" s="78">
        <v>5.0956498831510544E-2</v>
      </c>
      <c r="CP55" s="78">
        <v>5.9761729091405869E-2</v>
      </c>
      <c r="CQ55" s="78">
        <v>5.4150290787220001E-2</v>
      </c>
      <c r="CR55" s="78">
        <v>9.6723861992359161E-2</v>
      </c>
      <c r="CS55" s="78">
        <v>0.11514332145452499</v>
      </c>
      <c r="CT55" s="78">
        <v>9.1314703226089478E-2</v>
      </c>
      <c r="CU55" s="78">
        <v>0.12599647045135498</v>
      </c>
      <c r="CV55" s="78">
        <v>0.14465071260929108</v>
      </c>
      <c r="CW55" s="78">
        <v>0.18702837824821472</v>
      </c>
      <c r="CX55" s="78">
        <v>0.14185038208961487</v>
      </c>
      <c r="CY55" s="78">
        <v>3.8152784109115601E-2</v>
      </c>
      <c r="CZ55" s="78">
        <v>4.5964736491441727E-2</v>
      </c>
      <c r="DA55" s="78">
        <v>9.9130377173423767E-2</v>
      </c>
      <c r="DB55" s="78">
        <v>9.25489142537117E-2</v>
      </c>
      <c r="DC55" s="78">
        <v>0.10544960200786591</v>
      </c>
      <c r="DD55" s="78">
        <v>0.13410079479217529</v>
      </c>
      <c r="DE55" s="78">
        <v>0.12885811924934387</v>
      </c>
      <c r="DF55" s="78">
        <v>0.11267390847206116</v>
      </c>
      <c r="DG55" s="78">
        <v>0.10656920075416565</v>
      </c>
      <c r="DH55" s="78">
        <v>0.10152704268693924</v>
      </c>
      <c r="DI55" s="78">
        <v>4.242328554391861E-2</v>
      </c>
      <c r="DJ55" s="78">
        <v>9.2195801436901093E-2</v>
      </c>
      <c r="DK55" s="78">
        <v>0.14863567054271698</v>
      </c>
      <c r="DL55" s="78">
        <v>0.11749130487442017</v>
      </c>
      <c r="DM55" s="78">
        <v>8.0308869481086731E-2</v>
      </c>
      <c r="DN55" s="78">
        <v>9.1037780046463013E-2</v>
      </c>
      <c r="DO55" s="78">
        <v>8.8493451476097107E-2</v>
      </c>
      <c r="DP55" s="78">
        <v>0.12941700220108032</v>
      </c>
      <c r="DQ55" s="78">
        <v>0.14959542453289032</v>
      </c>
      <c r="DR55" s="78">
        <v>0.12697891891002655</v>
      </c>
      <c r="DS55" s="78">
        <v>0.16064351797103882</v>
      </c>
      <c r="DT55" s="78">
        <v>0.18262565135955811</v>
      </c>
      <c r="DU55" s="78">
        <v>0.24224145710468292</v>
      </c>
      <c r="DV55" s="78">
        <v>0.19238756597042084</v>
      </c>
      <c r="DW55" s="78">
        <v>7.2856120765209198E-2</v>
      </c>
      <c r="DX55" s="78">
        <v>7.9334951937198639E-2</v>
      </c>
      <c r="DY55" s="78">
        <v>0.14846332371234894</v>
      </c>
      <c r="DZ55" s="78">
        <v>0.1399150937795639</v>
      </c>
      <c r="EA55" s="78">
        <v>0.15151293575763702</v>
      </c>
      <c r="EB55" s="78">
        <v>0.17925554513931274</v>
      </c>
      <c r="EC55" s="78">
        <v>0.17490851879119873</v>
      </c>
      <c r="ED55" s="78">
        <v>0.16268660128116608</v>
      </c>
      <c r="EE55" s="78">
        <v>0.16059601306915283</v>
      </c>
      <c r="EF55" s="78">
        <v>0.15530236065387726</v>
      </c>
      <c r="EG55" s="78">
        <v>0.13013173639774323</v>
      </c>
      <c r="EH55" s="78">
        <v>0.16570578515529633</v>
      </c>
      <c r="EI55" s="78">
        <v>0.2049897164106369</v>
      </c>
      <c r="EJ55" s="78">
        <v>0.16358906030654907</v>
      </c>
      <c r="EK55" s="78">
        <v>0.12268903106451035</v>
      </c>
      <c r="EL55" s="78">
        <v>0.13619542121887207</v>
      </c>
      <c r="EM55" s="78">
        <v>0.13807952404022217</v>
      </c>
      <c r="EN55" s="78">
        <v>0.17662069201469421</v>
      </c>
      <c r="EO55" s="78">
        <v>0.19933877885341644</v>
      </c>
      <c r="EP55" s="78">
        <v>0.17847239971160889</v>
      </c>
      <c r="EQ55" s="78">
        <v>0.21066834032535553</v>
      </c>
      <c r="ER55" s="78">
        <v>0.23745542764663696</v>
      </c>
      <c r="ES55" s="78">
        <v>0.32196038961410522</v>
      </c>
      <c r="ET55" s="78">
        <v>0.26535522937774658</v>
      </c>
      <c r="EU55" s="78">
        <v>0.12296222150325775</v>
      </c>
      <c r="EV55" s="78">
        <v>0.1275162398815155</v>
      </c>
      <c r="EW55" s="78">
        <v>59.895790100097656</v>
      </c>
      <c r="EX55" s="78">
        <v>58.890277862548828</v>
      </c>
      <c r="EY55" s="78">
        <v>57.630641937255859</v>
      </c>
      <c r="EZ55" s="78">
        <v>56.624847412109375</v>
      </c>
      <c r="FA55" s="78">
        <v>55.7808837890625</v>
      </c>
      <c r="FB55" s="78">
        <v>54.813907623291016</v>
      </c>
      <c r="FC55" s="78">
        <v>54.185943603515625</v>
      </c>
      <c r="FD55" s="78">
        <v>57.3402099609375</v>
      </c>
      <c r="FE55" s="78">
        <v>62.193088531494141</v>
      </c>
      <c r="FF55" s="78">
        <v>66.126976013183594</v>
      </c>
      <c r="FG55" s="78">
        <v>69.512062072753906</v>
      </c>
      <c r="FH55" s="78">
        <v>72.400405883789063</v>
      </c>
      <c r="FI55" s="78">
        <v>74.947723388671875</v>
      </c>
      <c r="FJ55" s="78">
        <v>77.708328247070313</v>
      </c>
      <c r="FK55" s="78">
        <v>79.689071655273438</v>
      </c>
      <c r="FL55" s="78">
        <v>80.736824035644531</v>
      </c>
      <c r="FM55" s="78">
        <v>81.238677978515625</v>
      </c>
      <c r="FN55" s="78">
        <v>81.234619140625</v>
      </c>
      <c r="FO55" s="78">
        <v>79.817436218261719</v>
      </c>
      <c r="FP55" s="78">
        <v>75.418098449707031</v>
      </c>
      <c r="FQ55" s="78">
        <v>69.341094970703125</v>
      </c>
      <c r="FR55" s="78">
        <v>65.560707092285156</v>
      </c>
      <c r="FS55" s="78">
        <v>62.998767852783203</v>
      </c>
      <c r="FT55" s="78">
        <v>61.448390960693359</v>
      </c>
      <c r="FU55" s="78">
        <v>4.7135353088378906E-2</v>
      </c>
      <c r="FV55" s="78">
        <v>6.6190712153911591E-2</v>
      </c>
      <c r="FW55" s="78">
        <v>4.8911336809396744E-2</v>
      </c>
      <c r="FX55" s="78">
        <v>0</v>
      </c>
      <c r="FY55" s="78">
        <v>170.39999389648438</v>
      </c>
      <c r="FZ55" s="78">
        <v>1</v>
      </c>
    </row>
    <row r="56" spans="1:182" x14ac:dyDescent="0.2">
      <c r="A56" t="s">
        <v>186</v>
      </c>
      <c r="B56" t="s">
        <v>244</v>
      </c>
      <c r="C56" t="s">
        <v>2</v>
      </c>
      <c r="D56" t="s">
        <v>202</v>
      </c>
      <c r="E56" t="s">
        <v>206</v>
      </c>
      <c r="F56" t="s">
        <v>185</v>
      </c>
      <c r="G56" t="s">
        <v>1</v>
      </c>
      <c r="H56" s="78">
        <v>494</v>
      </c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/>
      <c r="CW56" s="78"/>
      <c r="CX56" s="78"/>
      <c r="CY56" s="78"/>
      <c r="CZ56" s="78"/>
      <c r="DA56" s="78"/>
      <c r="DB56" s="78"/>
      <c r="DC56" s="78"/>
      <c r="DD56" s="78"/>
      <c r="DE56" s="78"/>
      <c r="DF56" s="78"/>
      <c r="DG56" s="78"/>
      <c r="DH56" s="78"/>
      <c r="DI56" s="78"/>
      <c r="DJ56" s="78"/>
      <c r="DK56" s="78"/>
      <c r="DL56" s="78"/>
      <c r="DM56" s="78"/>
      <c r="DN56" s="78"/>
      <c r="DO56" s="78"/>
      <c r="DP56" s="78"/>
      <c r="DQ56" s="78"/>
      <c r="DR56" s="78"/>
      <c r="DS56" s="78"/>
      <c r="DT56" s="78"/>
      <c r="DU56" s="78"/>
      <c r="DV56" s="78"/>
      <c r="DW56" s="78"/>
      <c r="DX56" s="78"/>
      <c r="DY56" s="78"/>
      <c r="DZ56" s="78"/>
      <c r="EA56" s="78"/>
      <c r="EB56" s="78"/>
      <c r="EC56" s="78"/>
      <c r="ED56" s="78"/>
      <c r="EE56" s="78"/>
      <c r="EF56" s="78"/>
      <c r="EG56" s="78"/>
      <c r="EH56" s="78"/>
      <c r="EI56" s="78"/>
      <c r="EJ56" s="78"/>
      <c r="EK56" s="78"/>
      <c r="EL56" s="78"/>
      <c r="EM56" s="78"/>
      <c r="EN56" s="78"/>
      <c r="EO56" s="78"/>
      <c r="EP56" s="78"/>
      <c r="EQ56" s="78"/>
      <c r="ER56" s="78"/>
      <c r="ES56" s="78"/>
      <c r="ET56" s="78"/>
      <c r="EU56" s="78"/>
      <c r="EV56" s="78"/>
      <c r="EW56" s="78"/>
      <c r="EX56" s="78"/>
      <c r="EY56" s="78"/>
      <c r="EZ56" s="78"/>
      <c r="FA56" s="78"/>
      <c r="FB56" s="78"/>
      <c r="FC56" s="78"/>
      <c r="FD56" s="78"/>
      <c r="FE56" s="78"/>
      <c r="FF56" s="78"/>
      <c r="FG56" s="78"/>
      <c r="FH56" s="78"/>
      <c r="FI56" s="78"/>
      <c r="FJ56" s="78"/>
      <c r="FK56" s="78"/>
      <c r="FL56" s="78"/>
      <c r="FM56" s="78"/>
      <c r="FN56" s="78"/>
      <c r="FO56" s="78"/>
      <c r="FP56" s="78"/>
      <c r="FQ56" s="78"/>
      <c r="FR56" s="78"/>
      <c r="FS56" s="78"/>
      <c r="FT56" s="78"/>
      <c r="FU56" s="78"/>
      <c r="FV56" s="78"/>
      <c r="FW56" s="78"/>
      <c r="FX56" s="78">
        <v>0</v>
      </c>
      <c r="FY56" s="78">
        <v>65.599998474121094</v>
      </c>
      <c r="FZ56" s="78">
        <v>0</v>
      </c>
    </row>
    <row r="57" spans="1:182" x14ac:dyDescent="0.2">
      <c r="A57" t="s">
        <v>186</v>
      </c>
      <c r="B57" t="s">
        <v>244</v>
      </c>
      <c r="C57" t="s">
        <v>2</v>
      </c>
      <c r="D57" t="s">
        <v>202</v>
      </c>
      <c r="E57" t="s">
        <v>207</v>
      </c>
      <c r="F57" t="s">
        <v>1</v>
      </c>
      <c r="G57" t="s">
        <v>198</v>
      </c>
      <c r="H57" s="78">
        <v>14799</v>
      </c>
      <c r="I57" s="78">
        <v>8.7388772964477539</v>
      </c>
      <c r="J57" s="78">
        <v>7.7961926460266113</v>
      </c>
      <c r="K57" s="78">
        <v>7.2555952072143555</v>
      </c>
      <c r="L57" s="78">
        <v>6.933009147644043</v>
      </c>
      <c r="M57" s="78">
        <v>6.8245425224304199</v>
      </c>
      <c r="N57" s="78">
        <v>7.1772375106811523</v>
      </c>
      <c r="O57" s="78">
        <v>7.9297714233398438</v>
      </c>
      <c r="P57" s="78">
        <v>8.7357597351074219</v>
      </c>
      <c r="Q57" s="78">
        <v>9.2238597869873047</v>
      </c>
      <c r="R57" s="78">
        <v>9.456852912902832</v>
      </c>
      <c r="S57" s="78">
        <v>9.9309787750244141</v>
      </c>
      <c r="T57" s="78">
        <v>10.557817459106445</v>
      </c>
      <c r="U57" s="78">
        <v>11.10555362701416</v>
      </c>
      <c r="V57" s="78">
        <v>11.58800220489502</v>
      </c>
      <c r="W57" s="78">
        <v>11.928688049316406</v>
      </c>
      <c r="X57" s="78">
        <v>12.452927589416504</v>
      </c>
      <c r="Y57" s="78">
        <v>13.073757171630859</v>
      </c>
      <c r="Z57" s="78">
        <v>13.821048736572266</v>
      </c>
      <c r="AA57" s="78">
        <v>14.164285659790039</v>
      </c>
      <c r="AB57" s="78">
        <v>13.837023735046387</v>
      </c>
      <c r="AC57" s="78">
        <v>13.772283554077148</v>
      </c>
      <c r="AD57" s="78">
        <v>13.575011253356934</v>
      </c>
      <c r="AE57" s="78">
        <v>12.040223121643066</v>
      </c>
      <c r="AF57" s="78">
        <v>10.271597862243652</v>
      </c>
      <c r="AG57" s="78">
        <v>-1.0065183639526367</v>
      </c>
      <c r="AH57" s="78">
        <v>-1.0333249568939209</v>
      </c>
      <c r="AI57" s="78">
        <v>-1.0018672943115234</v>
      </c>
      <c r="AJ57" s="78">
        <v>-0.96991372108459473</v>
      </c>
      <c r="AK57" s="78">
        <v>-0.93918377161026001</v>
      </c>
      <c r="AL57" s="78">
        <v>-0.88158249855041504</v>
      </c>
      <c r="AM57" s="78">
        <v>-0.55325299501419067</v>
      </c>
      <c r="AN57" s="78">
        <v>-0.58640521764755249</v>
      </c>
      <c r="AO57" s="78">
        <v>-0.80637675523757935</v>
      </c>
      <c r="AP57" s="78">
        <v>-0.79261291027069092</v>
      </c>
      <c r="AQ57" s="78">
        <v>-0.7186468243598938</v>
      </c>
      <c r="AR57" s="78">
        <v>-0.76957428455352783</v>
      </c>
      <c r="AS57" s="78">
        <v>-0.69011104106903076</v>
      </c>
      <c r="AT57" s="78">
        <v>-0.55248469114303589</v>
      </c>
      <c r="AU57" s="78">
        <v>-0.49392256140708923</v>
      </c>
      <c r="AV57" s="78">
        <v>-0.37713488936424255</v>
      </c>
      <c r="AW57" s="78">
        <v>-0.12608598172664642</v>
      </c>
      <c r="AX57" s="78">
        <v>-0.22962674498558044</v>
      </c>
      <c r="AY57" s="78">
        <v>-2.718869224190712E-2</v>
      </c>
      <c r="AZ57" s="78">
        <v>-0.10200730711221695</v>
      </c>
      <c r="BA57" s="78">
        <v>-0.23670320212841034</v>
      </c>
      <c r="BB57" s="78">
        <v>-0.70500141382217407</v>
      </c>
      <c r="BC57" s="78">
        <v>-0.97823101282119751</v>
      </c>
      <c r="BD57" s="78">
        <v>-1.0322773456573486</v>
      </c>
      <c r="BE57" s="78">
        <v>-0.77487152814865112</v>
      </c>
      <c r="BF57" s="78">
        <v>-0.80728709697723389</v>
      </c>
      <c r="BG57" s="78">
        <v>-0.78285777568817139</v>
      </c>
      <c r="BH57" s="78">
        <v>-0.74944216012954712</v>
      </c>
      <c r="BI57" s="78">
        <v>-0.72383260726928711</v>
      </c>
      <c r="BJ57" s="78">
        <v>-0.6651880145072937</v>
      </c>
      <c r="BK57" s="78">
        <v>-0.34417217969894409</v>
      </c>
      <c r="BL57" s="78">
        <v>-0.37853860855102539</v>
      </c>
      <c r="BM57" s="78">
        <v>-0.63989925384521484</v>
      </c>
      <c r="BN57" s="78">
        <v>-0.64089542627334595</v>
      </c>
      <c r="BO57" s="78">
        <v>-0.55365908145904541</v>
      </c>
      <c r="BP57" s="78">
        <v>-0.60529708862304688</v>
      </c>
      <c r="BQ57" s="78">
        <v>-0.52162259817123413</v>
      </c>
      <c r="BR57" s="78">
        <v>-0.37345379590988159</v>
      </c>
      <c r="BS57" s="78">
        <v>-0.31576883792877197</v>
      </c>
      <c r="BT57" s="78">
        <v>-0.18264365196228027</v>
      </c>
      <c r="BU57" s="78">
        <v>5.6755423545837402E-2</v>
      </c>
      <c r="BV57" s="78">
        <v>-4.0531210601329803E-2</v>
      </c>
      <c r="BW57" s="78">
        <v>0.15576474368572235</v>
      </c>
      <c r="BX57" s="78">
        <v>9.3792088329792023E-2</v>
      </c>
      <c r="BY57" s="78">
        <v>-1.3819841668009758E-2</v>
      </c>
      <c r="BZ57" s="78">
        <v>-0.46291711926460266</v>
      </c>
      <c r="CA57" s="78">
        <v>-0.73718583583831787</v>
      </c>
      <c r="CB57" s="78">
        <v>-0.79448205232620239</v>
      </c>
      <c r="CC57" s="78">
        <v>-0.61443370580673218</v>
      </c>
      <c r="CD57" s="78">
        <v>-0.65073394775390625</v>
      </c>
      <c r="CE57" s="78">
        <v>-0.63117247819900513</v>
      </c>
      <c r="CF57" s="78">
        <v>-0.59674423933029175</v>
      </c>
      <c r="CG57" s="78">
        <v>-0.57468104362487793</v>
      </c>
      <c r="CH57" s="78">
        <v>-0.51531386375427246</v>
      </c>
      <c r="CI57" s="78">
        <v>-0.19936344027519226</v>
      </c>
      <c r="CJ57" s="78">
        <v>-0.23457083106040955</v>
      </c>
      <c r="CK57" s="78">
        <v>-0.5245974063873291</v>
      </c>
      <c r="CL57" s="78">
        <v>-0.53581637144088745</v>
      </c>
      <c r="CM57" s="78">
        <v>-0.43938907980918884</v>
      </c>
      <c r="CN57" s="78">
        <v>-0.49151921272277832</v>
      </c>
      <c r="CO57" s="78">
        <v>-0.404928058385849</v>
      </c>
      <c r="CP57" s="78">
        <v>-0.24945758283138275</v>
      </c>
      <c r="CQ57" s="78">
        <v>-0.19238010048866272</v>
      </c>
      <c r="CR57" s="78">
        <v>-4.7939617186784744E-2</v>
      </c>
      <c r="CS57" s="78">
        <v>0.18339082598686218</v>
      </c>
      <c r="CT57" s="78">
        <v>9.0435780584812164E-2</v>
      </c>
      <c r="CU57" s="78">
        <v>0.2824777364730835</v>
      </c>
      <c r="CV57" s="78">
        <v>0.22940215468406677</v>
      </c>
      <c r="CW57" s="78">
        <v>0.14054849743843079</v>
      </c>
      <c r="CX57" s="78">
        <v>-0.29525026679039001</v>
      </c>
      <c r="CY57" s="78">
        <v>-0.57023870944976807</v>
      </c>
      <c r="CZ57" s="78">
        <v>-0.62978571653366089</v>
      </c>
      <c r="DA57" s="78">
        <v>-0.45399585366249084</v>
      </c>
      <c r="DB57" s="78">
        <v>-0.49418079853057861</v>
      </c>
      <c r="DC57" s="78">
        <v>-0.47948718070983887</v>
      </c>
      <c r="DD57" s="78">
        <v>-0.44404631853103638</v>
      </c>
      <c r="DE57" s="78">
        <v>-0.42552947998046875</v>
      </c>
      <c r="DF57" s="78">
        <v>-0.36543971300125122</v>
      </c>
      <c r="DG57" s="78">
        <v>-5.4554689675569534E-2</v>
      </c>
      <c r="DH57" s="78">
        <v>-9.0603046119213104E-2</v>
      </c>
      <c r="DI57" s="78">
        <v>-0.40929558873176575</v>
      </c>
      <c r="DJ57" s="78">
        <v>-0.43073731660842896</v>
      </c>
      <c r="DK57" s="78">
        <v>-0.32511907815933228</v>
      </c>
      <c r="DL57" s="78">
        <v>-0.37774133682250977</v>
      </c>
      <c r="DM57" s="78">
        <v>-0.28823348879814148</v>
      </c>
      <c r="DN57" s="78">
        <v>-0.12546135485172272</v>
      </c>
      <c r="DO57" s="78">
        <v>-6.8991363048553467E-2</v>
      </c>
      <c r="DP57" s="78">
        <v>8.6764417588710785E-2</v>
      </c>
      <c r="DQ57" s="78">
        <v>0.31002622842788696</v>
      </c>
      <c r="DR57" s="78">
        <v>0.22140277922153473</v>
      </c>
      <c r="DS57" s="78">
        <v>0.40919071435928345</v>
      </c>
      <c r="DT57" s="78">
        <v>0.36501222848892212</v>
      </c>
      <c r="DU57" s="78">
        <v>0.29491683840751648</v>
      </c>
      <c r="DV57" s="78">
        <v>-0.12758341431617737</v>
      </c>
      <c r="DW57" s="78">
        <v>-0.40329158306121826</v>
      </c>
      <c r="DX57" s="78">
        <v>-0.46508938074111938</v>
      </c>
      <c r="DY57" s="78">
        <v>-0.22234909236431122</v>
      </c>
      <c r="DZ57" s="78">
        <v>-0.26814290881156921</v>
      </c>
      <c r="EA57" s="78">
        <v>-0.2604776918888092</v>
      </c>
      <c r="EB57" s="78">
        <v>-0.22357475757598877</v>
      </c>
      <c r="EC57" s="78">
        <v>-0.21017833054065704</v>
      </c>
      <c r="ED57" s="78">
        <v>-0.14904524385929108</v>
      </c>
      <c r="EE57" s="78">
        <v>0.15452614426612854</v>
      </c>
      <c r="EF57" s="78">
        <v>0.117263562977314</v>
      </c>
      <c r="EG57" s="78">
        <v>-0.24281805753707886</v>
      </c>
      <c r="EH57" s="78">
        <v>-0.27901983261108398</v>
      </c>
      <c r="EI57" s="78">
        <v>-0.16013135015964508</v>
      </c>
      <c r="EJ57" s="78">
        <v>-0.21346415579319</v>
      </c>
      <c r="EK57" s="78">
        <v>-0.11974507570266724</v>
      </c>
      <c r="EL57" s="78">
        <v>5.3569503128528595E-2</v>
      </c>
      <c r="EM57" s="78">
        <v>0.10916237533092499</v>
      </c>
      <c r="EN57" s="78">
        <v>0.28125566244125366</v>
      </c>
      <c r="EO57" s="78">
        <v>0.49286764860153198</v>
      </c>
      <c r="EP57" s="78">
        <v>0.41049832105636597</v>
      </c>
      <c r="EQ57" s="78">
        <v>0.5921441912651062</v>
      </c>
      <c r="ER57" s="78">
        <v>0.56081163883209229</v>
      </c>
      <c r="ES57" s="78">
        <v>0.51780021190643311</v>
      </c>
      <c r="ET57" s="78">
        <v>0.11450090259313583</v>
      </c>
      <c r="EU57" s="78">
        <v>-0.16224642097949982</v>
      </c>
      <c r="EV57" s="78">
        <v>-0.22729402780532837</v>
      </c>
      <c r="EW57" s="78">
        <v>65.702644348144531</v>
      </c>
      <c r="EX57" s="78">
        <v>64.671585083007813</v>
      </c>
      <c r="EY57" s="78">
        <v>63.462558746337891</v>
      </c>
      <c r="EZ57" s="78">
        <v>62.423549652099609</v>
      </c>
      <c r="FA57" s="78">
        <v>61.505245208740234</v>
      </c>
      <c r="FB57" s="78">
        <v>60.676021575927734</v>
      </c>
      <c r="FC57" s="78">
        <v>60.203681945800781</v>
      </c>
      <c r="FD57" s="78">
        <v>62.775985717773438</v>
      </c>
      <c r="FE57" s="78">
        <v>66.507026672363281</v>
      </c>
      <c r="FF57" s="78">
        <v>70.1005859375</v>
      </c>
      <c r="FG57" s="78">
        <v>73.687171936035156</v>
      </c>
      <c r="FH57" s="78">
        <v>77.012786865234375</v>
      </c>
      <c r="FI57" s="78">
        <v>79.929649353027344</v>
      </c>
      <c r="FJ57" s="78">
        <v>82.400146484375</v>
      </c>
      <c r="FK57" s="78">
        <v>84.248184204101563</v>
      </c>
      <c r="FL57" s="78">
        <v>85.214256286621094</v>
      </c>
      <c r="FM57" s="78">
        <v>85.14312744140625</v>
      </c>
      <c r="FN57" s="78">
        <v>83.960479736328125</v>
      </c>
      <c r="FO57" s="78">
        <v>81.879257202148438</v>
      </c>
      <c r="FP57" s="78">
        <v>78.919540405273438</v>
      </c>
      <c r="FQ57" s="78">
        <v>74.668418884277344</v>
      </c>
      <c r="FR57" s="78">
        <v>71.09246826171875</v>
      </c>
      <c r="FS57" s="78">
        <v>69.000030517578125</v>
      </c>
      <c r="FT57" s="78">
        <v>67.356033325195313</v>
      </c>
      <c r="FU57" s="78">
        <v>0.19106921553611755</v>
      </c>
      <c r="FV57" s="78">
        <v>0.21549957990646362</v>
      </c>
      <c r="FW57" s="78">
        <v>0.20090842247009277</v>
      </c>
      <c r="FX57" s="78">
        <v>0</v>
      </c>
      <c r="FY57" s="78">
        <v>3030.318115234375</v>
      </c>
      <c r="FZ57" s="78">
        <v>1</v>
      </c>
    </row>
    <row r="58" spans="1:182" x14ac:dyDescent="0.2">
      <c r="A58" t="s">
        <v>186</v>
      </c>
      <c r="B58" t="s">
        <v>244</v>
      </c>
      <c r="C58" t="s">
        <v>2</v>
      </c>
      <c r="D58" t="s">
        <v>202</v>
      </c>
      <c r="E58" t="s">
        <v>207</v>
      </c>
      <c r="F58" t="s">
        <v>1</v>
      </c>
      <c r="G58" t="s">
        <v>200</v>
      </c>
      <c r="H58" s="78">
        <v>4236</v>
      </c>
      <c r="I58" s="78">
        <v>3.2338554859161377</v>
      </c>
      <c r="J58" s="78">
        <v>2.8740630149841309</v>
      </c>
      <c r="K58" s="78">
        <v>2.61053466796875</v>
      </c>
      <c r="L58" s="78">
        <v>2.4741694927215576</v>
      </c>
      <c r="M58" s="78">
        <v>2.3911306858062744</v>
      </c>
      <c r="N58" s="78">
        <v>2.3946924209594727</v>
      </c>
      <c r="O58" s="78">
        <v>2.5278928279876709</v>
      </c>
      <c r="P58" s="78">
        <v>2.7515814304351807</v>
      </c>
      <c r="Q58" s="78">
        <v>2.9047737121582031</v>
      </c>
      <c r="R58" s="78">
        <v>3.0753297805786133</v>
      </c>
      <c r="S58" s="78">
        <v>3.2970280647277832</v>
      </c>
      <c r="T58" s="78">
        <v>3.6338145732879639</v>
      </c>
      <c r="U58" s="78">
        <v>3.943828821182251</v>
      </c>
      <c r="V58" s="78">
        <v>4.2709364891052246</v>
      </c>
      <c r="W58" s="78">
        <v>4.5321593284606934</v>
      </c>
      <c r="X58" s="78">
        <v>4.7628307342529297</v>
      </c>
      <c r="Y58" s="78">
        <v>5.0591425895690918</v>
      </c>
      <c r="Z58" s="78">
        <v>5.2100033760070801</v>
      </c>
      <c r="AA58" s="78">
        <v>5.2102236747741699</v>
      </c>
      <c r="AB58" s="78">
        <v>5.0920615196228027</v>
      </c>
      <c r="AC58" s="78">
        <v>4.9632644653320313</v>
      </c>
      <c r="AD58" s="78">
        <v>4.8118462562561035</v>
      </c>
      <c r="AE58" s="78">
        <v>4.2990646362304688</v>
      </c>
      <c r="AF58" s="78">
        <v>3.7692534923553467</v>
      </c>
      <c r="AG58" s="78">
        <v>-0.38512417674064636</v>
      </c>
      <c r="AH58" s="78">
        <v>-0.44175145030021667</v>
      </c>
      <c r="AI58" s="78">
        <v>-0.50562554597854614</v>
      </c>
      <c r="AJ58" s="78">
        <v>-0.52444469928741455</v>
      </c>
      <c r="AK58" s="78">
        <v>-0.51807677745819092</v>
      </c>
      <c r="AL58" s="78">
        <v>-0.56331878900527954</v>
      </c>
      <c r="AM58" s="78">
        <v>-0.52789556980133057</v>
      </c>
      <c r="AN58" s="78">
        <v>-0.49676826596260071</v>
      </c>
      <c r="AO58" s="78">
        <v>-0.47782093286514282</v>
      </c>
      <c r="AP58" s="78">
        <v>-0.34530949592590332</v>
      </c>
      <c r="AQ58" s="78">
        <v>-0.4112478494644165</v>
      </c>
      <c r="AR58" s="78">
        <v>-0.40712964534759521</v>
      </c>
      <c r="AS58" s="78">
        <v>-0.41388976573944092</v>
      </c>
      <c r="AT58" s="78">
        <v>-0.40345051884651184</v>
      </c>
      <c r="AU58" s="78">
        <v>-0.38504904508590698</v>
      </c>
      <c r="AV58" s="78">
        <v>-0.29553064703941345</v>
      </c>
      <c r="AW58" s="78">
        <v>-0.15532243251800537</v>
      </c>
      <c r="AX58" s="78">
        <v>-0.15617445111274719</v>
      </c>
      <c r="AY58" s="78">
        <v>-5.160081759095192E-2</v>
      </c>
      <c r="AZ58" s="78">
        <v>-2.0500654354691505E-2</v>
      </c>
      <c r="BA58" s="78">
        <v>-3.2241556793451309E-2</v>
      </c>
      <c r="BB58" s="78">
        <v>-0.43637070059776306</v>
      </c>
      <c r="BC58" s="78">
        <v>-0.46970030665397644</v>
      </c>
      <c r="BD58" s="78">
        <v>-0.38671296834945679</v>
      </c>
      <c r="BE58" s="78">
        <v>-0.27949714660644531</v>
      </c>
      <c r="BF58" s="78">
        <v>-0.33890509605407715</v>
      </c>
      <c r="BG58" s="78">
        <v>-0.40397045016288757</v>
      </c>
      <c r="BH58" s="78">
        <v>-0.42199566960334778</v>
      </c>
      <c r="BI58" s="78">
        <v>-0.4163757860660553</v>
      </c>
      <c r="BJ58" s="78">
        <v>-0.45986670255661011</v>
      </c>
      <c r="BK58" s="78">
        <v>-0.42466726899147034</v>
      </c>
      <c r="BL58" s="78">
        <v>-0.39126196503639221</v>
      </c>
      <c r="BM58" s="78">
        <v>-0.37902155518531799</v>
      </c>
      <c r="BN58" s="78">
        <v>-0.26068031787872314</v>
      </c>
      <c r="BO58" s="78">
        <v>-0.32068973779678345</v>
      </c>
      <c r="BP58" s="78">
        <v>-0.31317511200904846</v>
      </c>
      <c r="BQ58" s="78">
        <v>-0.31667184829711914</v>
      </c>
      <c r="BR58" s="78">
        <v>-0.30371707677841187</v>
      </c>
      <c r="BS58" s="78">
        <v>-0.28296586871147156</v>
      </c>
      <c r="BT58" s="78">
        <v>-0.20307527482509613</v>
      </c>
      <c r="BU58" s="78">
        <v>-6.1102569103240967E-2</v>
      </c>
      <c r="BV58" s="78">
        <v>-6.050269678235054E-2</v>
      </c>
      <c r="BW58" s="78">
        <v>3.6421090364456177E-2</v>
      </c>
      <c r="BX58" s="78">
        <v>7.2103396058082581E-2</v>
      </c>
      <c r="BY58" s="78">
        <v>4.9815714359283447E-2</v>
      </c>
      <c r="BZ58" s="78">
        <v>-0.33439537882804871</v>
      </c>
      <c r="CA58" s="78">
        <v>-0.36231216788291931</v>
      </c>
      <c r="CB58" s="78">
        <v>-0.27951082587242126</v>
      </c>
      <c r="CC58" s="78">
        <v>-0.20634017884731293</v>
      </c>
      <c r="CD58" s="78">
        <v>-0.2676740288734436</v>
      </c>
      <c r="CE58" s="78">
        <v>-0.33356443047523499</v>
      </c>
      <c r="CF58" s="78">
        <v>-0.35103979706764221</v>
      </c>
      <c r="CG58" s="78">
        <v>-0.34593799710273743</v>
      </c>
      <c r="CH58" s="78">
        <v>-0.38821610808372498</v>
      </c>
      <c r="CI58" s="78">
        <v>-0.35317164659500122</v>
      </c>
      <c r="CJ58" s="78">
        <v>-0.31818863749504089</v>
      </c>
      <c r="CK58" s="78">
        <v>-0.31059339642524719</v>
      </c>
      <c r="CL58" s="78">
        <v>-0.20206643640995026</v>
      </c>
      <c r="CM58" s="78">
        <v>-0.2579694390296936</v>
      </c>
      <c r="CN58" s="78">
        <v>-0.24810250103473663</v>
      </c>
      <c r="CO58" s="78">
        <v>-0.24933898448944092</v>
      </c>
      <c r="CP58" s="78">
        <v>-0.23464198410511017</v>
      </c>
      <c r="CQ58" s="78">
        <v>-0.21226337552070618</v>
      </c>
      <c r="CR58" s="78">
        <v>-0.13904096186161041</v>
      </c>
      <c r="CS58" s="78">
        <v>4.153822548687458E-3</v>
      </c>
      <c r="CT58" s="78">
        <v>5.7592676021158695E-3</v>
      </c>
      <c r="CU58" s="78">
        <v>9.7384795546531677E-2</v>
      </c>
      <c r="CV58" s="78">
        <v>0.13624067604541779</v>
      </c>
      <c r="CW58" s="78">
        <v>0.10664833337068558</v>
      </c>
      <c r="CX58" s="78">
        <v>-0.26376760005950928</v>
      </c>
      <c r="CY58" s="78">
        <v>-0.28793546557426453</v>
      </c>
      <c r="CZ58" s="78">
        <v>-0.2052629292011261</v>
      </c>
      <c r="DA58" s="78">
        <v>-0.13318321108818054</v>
      </c>
      <c r="DB58" s="78">
        <v>-0.19644296169281006</v>
      </c>
      <c r="DC58" s="78">
        <v>-0.2631584107875824</v>
      </c>
      <c r="DD58" s="78">
        <v>-0.28008392453193665</v>
      </c>
      <c r="DE58" s="78">
        <v>-0.27550020813941956</v>
      </c>
      <c r="DF58" s="78">
        <v>-0.31656551361083984</v>
      </c>
      <c r="DG58" s="78">
        <v>-0.2816760241985321</v>
      </c>
      <c r="DH58" s="78">
        <v>-0.24511529505252838</v>
      </c>
      <c r="DI58" s="78">
        <v>-0.24216523766517639</v>
      </c>
      <c r="DJ58" s="78">
        <v>-0.14345254004001617</v>
      </c>
      <c r="DK58" s="78">
        <v>-0.19524915516376495</v>
      </c>
      <c r="DL58" s="78">
        <v>-0.18302987515926361</v>
      </c>
      <c r="DM58" s="78">
        <v>-0.18200613558292389</v>
      </c>
      <c r="DN58" s="78">
        <v>-0.16556689143180847</v>
      </c>
      <c r="DO58" s="78">
        <v>-0.1415608823299408</v>
      </c>
      <c r="DP58" s="78">
        <v>-7.5006648898124695E-2</v>
      </c>
      <c r="DQ58" s="78">
        <v>6.9410212337970734E-2</v>
      </c>
      <c r="DR58" s="78">
        <v>7.2021231055259705E-2</v>
      </c>
      <c r="DS58" s="78">
        <v>0.15834850072860718</v>
      </c>
      <c r="DT58" s="78">
        <v>0.20037795603275299</v>
      </c>
      <c r="DU58" s="78">
        <v>0.16348095238208771</v>
      </c>
      <c r="DV58" s="78">
        <v>-0.19313982129096985</v>
      </c>
      <c r="DW58" s="78">
        <v>-0.21355876326560974</v>
      </c>
      <c r="DX58" s="78">
        <v>-0.13101504743099213</v>
      </c>
      <c r="DY58" s="78">
        <v>-2.7556182816624641E-2</v>
      </c>
      <c r="DZ58" s="78">
        <v>-9.3596614897251129E-2</v>
      </c>
      <c r="EA58" s="78">
        <v>-0.16150332987308502</v>
      </c>
      <c r="EB58" s="78">
        <v>-0.17763490974903107</v>
      </c>
      <c r="EC58" s="78">
        <v>-0.17379920184612274</v>
      </c>
      <c r="ED58" s="78">
        <v>-0.21311342716217041</v>
      </c>
      <c r="EE58" s="78">
        <v>-0.17844769358634949</v>
      </c>
      <c r="EF58" s="78">
        <v>-0.13960900902748108</v>
      </c>
      <c r="EG58" s="78">
        <v>-0.14336585998535156</v>
      </c>
      <c r="EH58" s="78">
        <v>-5.8823388069868088E-2</v>
      </c>
      <c r="EI58" s="78">
        <v>-0.10469102114439011</v>
      </c>
      <c r="EJ58" s="78">
        <v>-8.9075341820716858E-2</v>
      </c>
      <c r="EK58" s="78">
        <v>-8.4788188338279724E-2</v>
      </c>
      <c r="EL58" s="78">
        <v>-6.5833441913127899E-2</v>
      </c>
      <c r="EM58" s="78">
        <v>-3.9477720856666565E-2</v>
      </c>
      <c r="EN58" s="78">
        <v>1.7448732629418373E-2</v>
      </c>
      <c r="EO58" s="78">
        <v>0.16363008320331573</v>
      </c>
      <c r="EP58" s="78">
        <v>0.16769298911094666</v>
      </c>
      <c r="EQ58" s="78">
        <v>0.24637040495872498</v>
      </c>
      <c r="ER58" s="78">
        <v>0.29298201203346252</v>
      </c>
      <c r="ES58" s="78">
        <v>0.24553821980953217</v>
      </c>
      <c r="ET58" s="78">
        <v>-9.1164514422416687E-2</v>
      </c>
      <c r="EU58" s="78">
        <v>-0.10617061704397202</v>
      </c>
      <c r="EV58" s="78">
        <v>-2.3812886327505112E-2</v>
      </c>
      <c r="EW58" s="78">
        <v>68.4560546875</v>
      </c>
      <c r="EX58" s="78">
        <v>67.208961486816406</v>
      </c>
      <c r="EY58" s="78">
        <v>65.81109619140625</v>
      </c>
      <c r="EZ58" s="78">
        <v>64.551467895507813</v>
      </c>
      <c r="FA58" s="78">
        <v>63.386268615722656</v>
      </c>
      <c r="FB58" s="78">
        <v>62.363834381103516</v>
      </c>
      <c r="FC58" s="78">
        <v>62.019107818603516</v>
      </c>
      <c r="FD58" s="78">
        <v>64.434097290039063</v>
      </c>
      <c r="FE58" s="78">
        <v>68.23248291015625</v>
      </c>
      <c r="FF58" s="78">
        <v>72.089424133300781</v>
      </c>
      <c r="FG58" s="78">
        <v>75.866264343261719</v>
      </c>
      <c r="FH58" s="78">
        <v>79.251426696777344</v>
      </c>
      <c r="FI58" s="78">
        <v>82.355049133300781</v>
      </c>
      <c r="FJ58" s="78">
        <v>84.915390014648438</v>
      </c>
      <c r="FK58" s="78">
        <v>87.010063171386719</v>
      </c>
      <c r="FL58" s="78">
        <v>88.252723693847656</v>
      </c>
      <c r="FM58" s="78">
        <v>88.5950927734375</v>
      </c>
      <c r="FN58" s="78">
        <v>87.836982727050781</v>
      </c>
      <c r="FO58" s="78">
        <v>86.102874755859375</v>
      </c>
      <c r="FP58" s="78">
        <v>83.384696960449219</v>
      </c>
      <c r="FQ58" s="78">
        <v>79.155166625976563</v>
      </c>
      <c r="FR58" s="78">
        <v>75.4676513671875</v>
      </c>
      <c r="FS58" s="78">
        <v>72.874237060546875</v>
      </c>
      <c r="FT58" s="78">
        <v>70.720474243164063</v>
      </c>
      <c r="FU58" s="78">
        <v>0.10093738883733749</v>
      </c>
      <c r="FV58" s="78">
        <v>0.10601486265659332</v>
      </c>
      <c r="FW58" s="78">
        <v>0.10824704170227051</v>
      </c>
      <c r="FX58" s="78">
        <v>0</v>
      </c>
      <c r="FY58" s="78">
        <v>1127.727294921875</v>
      </c>
      <c r="FZ58" s="78">
        <v>1</v>
      </c>
    </row>
    <row r="59" spans="1:182" x14ac:dyDescent="0.2">
      <c r="A59" t="s">
        <v>186</v>
      </c>
      <c r="B59" t="s">
        <v>244</v>
      </c>
      <c r="C59" t="s">
        <v>2</v>
      </c>
      <c r="D59" t="s">
        <v>202</v>
      </c>
      <c r="E59" t="s">
        <v>207</v>
      </c>
      <c r="F59" t="s">
        <v>1</v>
      </c>
      <c r="G59" t="s">
        <v>1</v>
      </c>
      <c r="H59" s="78">
        <v>19035</v>
      </c>
      <c r="I59" s="78">
        <v>11.972732543945313</v>
      </c>
      <c r="J59" s="78">
        <v>10.670255661010742</v>
      </c>
      <c r="K59" s="78">
        <v>9.8661298751831055</v>
      </c>
      <c r="L59" s="78">
        <v>9.4071788787841797</v>
      </c>
      <c r="M59" s="78">
        <v>9.2156734466552734</v>
      </c>
      <c r="N59" s="78">
        <v>9.571929931640625</v>
      </c>
      <c r="O59" s="78">
        <v>10.457664489746094</v>
      </c>
      <c r="P59" s="78">
        <v>11.487340927124023</v>
      </c>
      <c r="Q59" s="78">
        <v>12.128633499145508</v>
      </c>
      <c r="R59" s="78">
        <v>12.532182693481445</v>
      </c>
      <c r="S59" s="78">
        <v>13.228007316589355</v>
      </c>
      <c r="T59" s="78">
        <v>14.191632270812988</v>
      </c>
      <c r="U59" s="78">
        <v>15.049383163452148</v>
      </c>
      <c r="V59" s="78">
        <v>15.858939170837402</v>
      </c>
      <c r="W59" s="78">
        <v>16.460847854614258</v>
      </c>
      <c r="X59" s="78">
        <v>17.21575927734375</v>
      </c>
      <c r="Y59" s="78">
        <v>18.132900238037109</v>
      </c>
      <c r="Z59" s="78">
        <v>19.031051635742188</v>
      </c>
      <c r="AA59" s="78">
        <v>19.374509811401367</v>
      </c>
      <c r="AB59" s="78">
        <v>18.929084777832031</v>
      </c>
      <c r="AC59" s="78">
        <v>18.73554801940918</v>
      </c>
      <c r="AD59" s="78">
        <v>18.386857986450195</v>
      </c>
      <c r="AE59" s="78">
        <v>16.339288711547852</v>
      </c>
      <c r="AF59" s="78">
        <v>14.040851593017578</v>
      </c>
      <c r="AG59" s="78">
        <v>-1.2516962289810181</v>
      </c>
      <c r="AH59" s="78">
        <v>-1.3387397527694702</v>
      </c>
      <c r="AI59" s="78">
        <v>-1.3734172582626343</v>
      </c>
      <c r="AJ59" s="78">
        <v>-1.3592748641967773</v>
      </c>
      <c r="AK59" s="78">
        <v>-1.3237245082855225</v>
      </c>
      <c r="AL59" s="78">
        <v>-1.3095023632049561</v>
      </c>
      <c r="AM59" s="78">
        <v>-0.94720751047134399</v>
      </c>
      <c r="AN59" s="78">
        <v>-0.94732016324996948</v>
      </c>
      <c r="AO59" s="78">
        <v>-1.1628563404083252</v>
      </c>
      <c r="AP59" s="78">
        <v>-1.0319287776947021</v>
      </c>
      <c r="AQ59" s="78">
        <v>-1.0159164667129517</v>
      </c>
      <c r="AR59" s="78">
        <v>-1.0599406957626343</v>
      </c>
      <c r="AS59" s="78">
        <v>-0.98351812362670898</v>
      </c>
      <c r="AT59" s="78">
        <v>-0.83097380399703979</v>
      </c>
      <c r="AU59" s="78">
        <v>-0.75218158960342407</v>
      </c>
      <c r="AV59" s="78">
        <v>-0.55147826671600342</v>
      </c>
      <c r="AW59" s="78">
        <v>-0.16060557961463928</v>
      </c>
      <c r="AX59" s="78">
        <v>-0.2625005841255188</v>
      </c>
      <c r="AY59" s="78">
        <v>3.62202487885952E-2</v>
      </c>
      <c r="AZ59" s="78">
        <v>-9.6334237605333328E-4</v>
      </c>
      <c r="BA59" s="78">
        <v>-0.15480969846248627</v>
      </c>
      <c r="BB59" s="78">
        <v>-1.0036388635635376</v>
      </c>
      <c r="BC59" s="78">
        <v>-1.3048241138458252</v>
      </c>
      <c r="BD59" s="78">
        <v>-1.27655029296875</v>
      </c>
      <c r="BE59" s="78">
        <v>-0.99710381031036377</v>
      </c>
      <c r="BF59" s="78">
        <v>-1.0904043912887573</v>
      </c>
      <c r="BG59" s="78">
        <v>-1.1319655179977417</v>
      </c>
      <c r="BH59" s="78">
        <v>-1.1161627769470215</v>
      </c>
      <c r="BI59" s="78">
        <v>-1.085566520690918</v>
      </c>
      <c r="BJ59" s="78">
        <v>-1.0696505308151245</v>
      </c>
      <c r="BK59" s="78">
        <v>-0.7140318751335144</v>
      </c>
      <c r="BL59" s="78">
        <v>-0.71421051025390625</v>
      </c>
      <c r="BM59" s="78">
        <v>-0.96926885843276978</v>
      </c>
      <c r="BN59" s="78">
        <v>-0.85820400714874268</v>
      </c>
      <c r="BO59" s="78">
        <v>-0.82770979404449463</v>
      </c>
      <c r="BP59" s="78">
        <v>-0.87069368362426758</v>
      </c>
      <c r="BQ59" s="78">
        <v>-0.78899389505386353</v>
      </c>
      <c r="BR59" s="78">
        <v>-0.62603771686553955</v>
      </c>
      <c r="BS59" s="78">
        <v>-0.54685324430465698</v>
      </c>
      <c r="BT59" s="78">
        <v>-0.3361300528049469</v>
      </c>
      <c r="BU59" s="78">
        <v>4.5084398239850998E-2</v>
      </c>
      <c r="BV59" s="78">
        <v>-5.0580292940139771E-2</v>
      </c>
      <c r="BW59" s="78">
        <v>0.23924688994884491</v>
      </c>
      <c r="BX59" s="78">
        <v>0.21563054621219635</v>
      </c>
      <c r="BY59" s="78">
        <v>8.2699008285999298E-2</v>
      </c>
      <c r="BZ59" s="78">
        <v>-0.74095320701599121</v>
      </c>
      <c r="CA59" s="78">
        <v>-1.0409396886825562</v>
      </c>
      <c r="CB59" s="78">
        <v>-1.0157076120376587</v>
      </c>
      <c r="CC59" s="78">
        <v>-0.8207738995552063</v>
      </c>
      <c r="CD59" s="78">
        <v>-0.91840797662734985</v>
      </c>
      <c r="CE59" s="78">
        <v>-0.96473687887191772</v>
      </c>
      <c r="CF59" s="78">
        <v>-0.94778406620025635</v>
      </c>
      <c r="CG59" s="78">
        <v>-0.92061901092529297</v>
      </c>
      <c r="CH59" s="78">
        <v>-0.90352994203567505</v>
      </c>
      <c r="CI59" s="78">
        <v>-0.55253511667251587</v>
      </c>
      <c r="CJ59" s="78">
        <v>-0.55275946855545044</v>
      </c>
      <c r="CK59" s="78">
        <v>-0.83519083261489868</v>
      </c>
      <c r="CL59" s="78">
        <v>-0.73788279294967651</v>
      </c>
      <c r="CM59" s="78">
        <v>-0.69735848903656006</v>
      </c>
      <c r="CN59" s="78">
        <v>-0.73962175846099854</v>
      </c>
      <c r="CO59" s="78">
        <v>-0.65426701307296753</v>
      </c>
      <c r="CP59" s="78">
        <v>-0.48409956693649292</v>
      </c>
      <c r="CQ59" s="78">
        <v>-0.4046434760093689</v>
      </c>
      <c r="CR59" s="78">
        <v>-0.18698057532310486</v>
      </c>
      <c r="CS59" s="78">
        <v>0.18754464387893677</v>
      </c>
      <c r="CT59" s="78">
        <v>9.6195049583911896E-2</v>
      </c>
      <c r="CU59" s="78">
        <v>0.37986251711845398</v>
      </c>
      <c r="CV59" s="78">
        <v>0.36564281582832336</v>
      </c>
      <c r="CW59" s="78">
        <v>0.24719682335853577</v>
      </c>
      <c r="CX59" s="78">
        <v>-0.55901789665222168</v>
      </c>
      <c r="CY59" s="78">
        <v>-0.85817414522171021</v>
      </c>
      <c r="CZ59" s="78">
        <v>-0.83504867553710938</v>
      </c>
      <c r="DA59" s="78">
        <v>-0.64444398880004883</v>
      </c>
      <c r="DB59" s="78">
        <v>-0.74641162157058716</v>
      </c>
      <c r="DC59" s="78">
        <v>-0.79750818014144897</v>
      </c>
      <c r="DD59" s="78">
        <v>-0.77940535545349121</v>
      </c>
      <c r="DE59" s="78">
        <v>-0.75567156076431274</v>
      </c>
      <c r="DF59" s="78">
        <v>-0.73740929365158081</v>
      </c>
      <c r="DG59" s="78">
        <v>-0.39103838801383972</v>
      </c>
      <c r="DH59" s="78">
        <v>-0.39130842685699463</v>
      </c>
      <c r="DI59" s="78">
        <v>-0.70111280679702759</v>
      </c>
      <c r="DJ59" s="78">
        <v>-0.61756157875061035</v>
      </c>
      <c r="DK59" s="78">
        <v>-0.56700718402862549</v>
      </c>
      <c r="DL59" s="78">
        <v>-0.60854983329772949</v>
      </c>
      <c r="DM59" s="78">
        <v>-0.51954013109207153</v>
      </c>
      <c r="DN59" s="78">
        <v>-0.34216144680976868</v>
      </c>
      <c r="DO59" s="78">
        <v>-0.26243370771408081</v>
      </c>
      <c r="DP59" s="78">
        <v>-3.7831082940101624E-2</v>
      </c>
      <c r="DQ59" s="78">
        <v>0.33000490069389343</v>
      </c>
      <c r="DR59" s="78">
        <v>0.24297039210796356</v>
      </c>
      <c r="DS59" s="78">
        <v>0.52047812938690186</v>
      </c>
      <c r="DT59" s="78">
        <v>0.51565510034561157</v>
      </c>
      <c r="DU59" s="78">
        <v>0.41169464588165283</v>
      </c>
      <c r="DV59" s="78">
        <v>-0.37708258628845215</v>
      </c>
      <c r="DW59" s="78">
        <v>-0.67540860176086426</v>
      </c>
      <c r="DX59" s="78">
        <v>-0.65438979864120483</v>
      </c>
      <c r="DY59" s="78">
        <v>-0.38985157012939453</v>
      </c>
      <c r="DZ59" s="78">
        <v>-0.49807614088058472</v>
      </c>
      <c r="EA59" s="78">
        <v>-0.55605649948120117</v>
      </c>
      <c r="EB59" s="78">
        <v>-0.53629320859909058</v>
      </c>
      <c r="EC59" s="78">
        <v>-0.51751357316970825</v>
      </c>
      <c r="ED59" s="78">
        <v>-0.49755746126174927</v>
      </c>
      <c r="EE59" s="78">
        <v>-0.15786272287368774</v>
      </c>
      <c r="EF59" s="78">
        <v>-0.15819880366325378</v>
      </c>
      <c r="EG59" s="78">
        <v>-0.50752538442611694</v>
      </c>
      <c r="EH59" s="78">
        <v>-0.44383680820465088</v>
      </c>
      <c r="EI59" s="78">
        <v>-0.37880057096481323</v>
      </c>
      <c r="EJ59" s="78">
        <v>-0.41930276155471802</v>
      </c>
      <c r="EK59" s="78">
        <v>-0.32501590251922607</v>
      </c>
      <c r="EL59" s="78">
        <v>-0.13722532987594604</v>
      </c>
      <c r="EM59" s="78">
        <v>-5.7105354964733124E-2</v>
      </c>
      <c r="EN59" s="78">
        <v>0.17751710116863251</v>
      </c>
      <c r="EO59" s="78">
        <v>0.53569483757019043</v>
      </c>
      <c r="EP59" s="78">
        <v>0.4548906683921814</v>
      </c>
      <c r="EQ59" s="78">
        <v>0.72350478172302246</v>
      </c>
      <c r="ER59" s="78">
        <v>0.73224896192550659</v>
      </c>
      <c r="ES59" s="78">
        <v>0.64920336008071899</v>
      </c>
      <c r="ET59" s="78">
        <v>-0.11439687758684158</v>
      </c>
      <c r="EU59" s="78">
        <v>-0.4115242063999176</v>
      </c>
      <c r="EV59" s="78">
        <v>-0.39354705810546875</v>
      </c>
      <c r="EW59" s="78">
        <v>66.443038940429688</v>
      </c>
      <c r="EX59" s="78">
        <v>65.359474182128906</v>
      </c>
      <c r="EY59" s="78">
        <v>64.1009521484375</v>
      </c>
      <c r="EZ59" s="78">
        <v>63.004123687744141</v>
      </c>
      <c r="FA59" s="78">
        <v>62.013172149658203</v>
      </c>
      <c r="FB59" s="78">
        <v>61.124404907226563</v>
      </c>
      <c r="FC59" s="78">
        <v>60.678730010986328</v>
      </c>
      <c r="FD59" s="78">
        <v>63.198741912841797</v>
      </c>
      <c r="FE59" s="78">
        <v>66.934982299804688</v>
      </c>
      <c r="FF59" s="78">
        <v>70.591781616210938</v>
      </c>
      <c r="FG59" s="78">
        <v>74.243476867675781</v>
      </c>
      <c r="FH59" s="78">
        <v>77.594802856445313</v>
      </c>
      <c r="FI59" s="78">
        <v>80.577278137207031</v>
      </c>
      <c r="FJ59" s="78">
        <v>83.093574523925781</v>
      </c>
      <c r="FK59" s="78">
        <v>85.025123596191406</v>
      </c>
      <c r="FL59" s="78">
        <v>86.070106506347656</v>
      </c>
      <c r="FM59" s="78">
        <v>86.115509033203125</v>
      </c>
      <c r="FN59" s="78">
        <v>85.025932312011719</v>
      </c>
      <c r="FO59" s="78">
        <v>83.016143798828125</v>
      </c>
      <c r="FP59" s="78">
        <v>80.111587524414063</v>
      </c>
      <c r="FQ59" s="78">
        <v>75.847023010253906</v>
      </c>
      <c r="FR59" s="78">
        <v>72.264579772949219</v>
      </c>
      <c r="FS59" s="78">
        <v>70.033378601074219</v>
      </c>
      <c r="FT59" s="78">
        <v>68.254936218261719</v>
      </c>
      <c r="FU59" s="78">
        <v>0.21609210968017578</v>
      </c>
      <c r="FV59" s="78">
        <v>0.24016498029232025</v>
      </c>
      <c r="FW59" s="78">
        <v>0.22821398079395294</v>
      </c>
      <c r="FX59" s="78">
        <v>0</v>
      </c>
      <c r="FY59" s="78">
        <v>4158.04541015625</v>
      </c>
      <c r="FZ59" s="78">
        <v>1</v>
      </c>
    </row>
    <row r="60" spans="1:182" x14ac:dyDescent="0.2">
      <c r="A60" t="s">
        <v>186</v>
      </c>
      <c r="B60" t="s">
        <v>244</v>
      </c>
      <c r="C60" t="s">
        <v>2</v>
      </c>
      <c r="D60" t="s">
        <v>202</v>
      </c>
      <c r="E60" t="s">
        <v>207</v>
      </c>
      <c r="F60" t="s">
        <v>178</v>
      </c>
      <c r="G60" t="s">
        <v>1</v>
      </c>
      <c r="H60" s="78">
        <v>10989</v>
      </c>
      <c r="I60" s="78">
        <v>5.1783084869384766</v>
      </c>
      <c r="J60" s="78">
        <v>4.5041074752807617</v>
      </c>
      <c r="K60" s="78">
        <v>4.1139769554138184</v>
      </c>
      <c r="L60" s="78">
        <v>3.905890941619873</v>
      </c>
      <c r="M60" s="78">
        <v>3.8226335048675537</v>
      </c>
      <c r="N60" s="78">
        <v>3.9721734523773193</v>
      </c>
      <c r="O60" s="78">
        <v>4.4664726257324219</v>
      </c>
      <c r="P60" s="78">
        <v>4.9949603080749512</v>
      </c>
      <c r="Q60" s="78">
        <v>5.4471702575683594</v>
      </c>
      <c r="R60" s="78">
        <v>5.7237086296081543</v>
      </c>
      <c r="S60" s="78">
        <v>5.9987578392028809</v>
      </c>
      <c r="T60" s="78">
        <v>6.3757791519165039</v>
      </c>
      <c r="U60" s="78">
        <v>6.6889052391052246</v>
      </c>
      <c r="V60" s="78">
        <v>6.8312692642211914</v>
      </c>
      <c r="W60" s="78">
        <v>6.9939122200012207</v>
      </c>
      <c r="X60" s="78">
        <v>7.2503986358642578</v>
      </c>
      <c r="Y60" s="78">
        <v>7.5609312057495117</v>
      </c>
      <c r="Z60" s="78">
        <v>8.0026922225952148</v>
      </c>
      <c r="AA60" s="78">
        <v>8.2149600982666016</v>
      </c>
      <c r="AB60" s="78">
        <v>8.0725736618041992</v>
      </c>
      <c r="AC60" s="78">
        <v>8.116480827331543</v>
      </c>
      <c r="AD60" s="78">
        <v>8.0013246536254883</v>
      </c>
      <c r="AE60" s="78">
        <v>7.2314944267272949</v>
      </c>
      <c r="AF60" s="78">
        <v>6.1354994773864746</v>
      </c>
      <c r="AG60" s="78">
        <v>-0.47078236937522888</v>
      </c>
      <c r="AH60" s="78">
        <v>-0.47973346710205078</v>
      </c>
      <c r="AI60" s="78">
        <v>-0.53516966104507446</v>
      </c>
      <c r="AJ60" s="78">
        <v>-0.52094954252243042</v>
      </c>
      <c r="AK60" s="78">
        <v>-0.50710213184356689</v>
      </c>
      <c r="AL60" s="78">
        <v>-0.49397978186607361</v>
      </c>
      <c r="AM60" s="78">
        <v>-0.36519119143486023</v>
      </c>
      <c r="AN60" s="78">
        <v>-0.3723829984664917</v>
      </c>
      <c r="AO60" s="78">
        <v>-0.49461895227432251</v>
      </c>
      <c r="AP60" s="78">
        <v>-0.47523492574691772</v>
      </c>
      <c r="AQ60" s="78">
        <v>-0.51294600963592529</v>
      </c>
      <c r="AR60" s="78">
        <v>-0.60050380229949951</v>
      </c>
      <c r="AS60" s="78">
        <v>-0.56337916851043701</v>
      </c>
      <c r="AT60" s="78">
        <v>-0.48915722966194153</v>
      </c>
      <c r="AU60" s="78">
        <v>-0.4177301824092865</v>
      </c>
      <c r="AV60" s="78">
        <v>-0.35015124082565308</v>
      </c>
      <c r="AW60" s="78">
        <v>-0.21026673913002014</v>
      </c>
      <c r="AX60" s="78">
        <v>-0.19809626042842865</v>
      </c>
      <c r="AY60" s="78">
        <v>-0.13407741487026215</v>
      </c>
      <c r="AZ60" s="78">
        <v>-0.10704232007265091</v>
      </c>
      <c r="BA60" s="78">
        <v>-3.8243301212787628E-2</v>
      </c>
      <c r="BB60" s="78">
        <v>-0.44594022631645203</v>
      </c>
      <c r="BC60" s="78">
        <v>-0.44730430841445923</v>
      </c>
      <c r="BD60" s="78">
        <v>-0.46254774928092957</v>
      </c>
      <c r="BE60" s="78">
        <v>-0.35881534218788147</v>
      </c>
      <c r="BF60" s="78">
        <v>-0.37973958253860474</v>
      </c>
      <c r="BG60" s="78">
        <v>-0.43172666430473328</v>
      </c>
      <c r="BH60" s="78">
        <v>-0.41866546869277954</v>
      </c>
      <c r="BI60" s="78">
        <v>-0.40374329686164856</v>
      </c>
      <c r="BJ60" s="78">
        <v>-0.39039519429206848</v>
      </c>
      <c r="BK60" s="78">
        <v>-0.26083436608314514</v>
      </c>
      <c r="BL60" s="78">
        <v>-0.27247434854507446</v>
      </c>
      <c r="BM60" s="78">
        <v>-0.39792191982269287</v>
      </c>
      <c r="BN60" s="78">
        <v>-0.39146479964256287</v>
      </c>
      <c r="BO60" s="78">
        <v>-0.43036773800849915</v>
      </c>
      <c r="BP60" s="78">
        <v>-0.51731693744659424</v>
      </c>
      <c r="BQ60" s="78">
        <v>-0.48333275318145752</v>
      </c>
      <c r="BR60" s="78">
        <v>-0.40917226672172546</v>
      </c>
      <c r="BS60" s="78">
        <v>-0.33552935719490051</v>
      </c>
      <c r="BT60" s="78">
        <v>-0.25913548469543457</v>
      </c>
      <c r="BU60" s="78">
        <v>-0.12008211016654968</v>
      </c>
      <c r="BV60" s="78">
        <v>-0.10424076765775681</v>
      </c>
      <c r="BW60" s="78">
        <v>-4.1652139276266098E-2</v>
      </c>
      <c r="BX60" s="78">
        <v>-1.8027329817414284E-2</v>
      </c>
      <c r="BY60" s="78">
        <v>5.0132162868976593E-2</v>
      </c>
      <c r="BZ60" s="78">
        <v>-0.34078827500343323</v>
      </c>
      <c r="CA60" s="78">
        <v>-0.33745983242988586</v>
      </c>
      <c r="CB60" s="78">
        <v>-0.35302609205245972</v>
      </c>
      <c r="CC60" s="78">
        <v>-0.28126734495162964</v>
      </c>
      <c r="CD60" s="78">
        <v>-0.31048411130905151</v>
      </c>
      <c r="CE60" s="78">
        <v>-0.36008235812187195</v>
      </c>
      <c r="CF60" s="78">
        <v>-0.34782382845878601</v>
      </c>
      <c r="CG60" s="78">
        <v>-0.33215725421905518</v>
      </c>
      <c r="CH60" s="78">
        <v>-0.31865283846855164</v>
      </c>
      <c r="CI60" s="78">
        <v>-0.18855716288089752</v>
      </c>
      <c r="CJ60" s="78">
        <v>-0.20327794551849365</v>
      </c>
      <c r="CK60" s="78">
        <v>-0.33094984292984009</v>
      </c>
      <c r="CL60" s="78">
        <v>-0.33344584703445435</v>
      </c>
      <c r="CM60" s="78">
        <v>-0.37317430973052979</v>
      </c>
      <c r="CN60" s="78">
        <v>-0.45970192551612854</v>
      </c>
      <c r="CO60" s="78">
        <v>-0.42789286375045776</v>
      </c>
      <c r="CP60" s="78">
        <v>-0.35377493500709534</v>
      </c>
      <c r="CQ60" s="78">
        <v>-0.27859732508659363</v>
      </c>
      <c r="CR60" s="78">
        <v>-0.19609823822975159</v>
      </c>
      <c r="CS60" s="78">
        <v>-5.762050673365593E-2</v>
      </c>
      <c r="CT60" s="78">
        <v>-3.9236735552549362E-2</v>
      </c>
      <c r="CU60" s="78">
        <v>2.2361328825354576E-2</v>
      </c>
      <c r="CV60" s="78">
        <v>4.3624181300401688E-2</v>
      </c>
      <c r="CW60" s="78">
        <v>0.11134073883295059</v>
      </c>
      <c r="CX60" s="78">
        <v>-0.26796036958694458</v>
      </c>
      <c r="CY60" s="78">
        <v>-0.26138186454772949</v>
      </c>
      <c r="CZ60" s="78">
        <v>-0.27717170119285583</v>
      </c>
      <c r="DA60" s="78">
        <v>-0.20371933281421661</v>
      </c>
      <c r="DB60" s="78">
        <v>-0.24122864007949829</v>
      </c>
      <c r="DC60" s="78">
        <v>-0.28843805193901062</v>
      </c>
      <c r="DD60" s="78">
        <v>-0.27698218822479248</v>
      </c>
      <c r="DE60" s="78">
        <v>-0.26057121157646179</v>
      </c>
      <c r="DF60" s="78">
        <v>-0.24691048264503479</v>
      </c>
      <c r="DG60" s="78">
        <v>-0.11627995222806931</v>
      </c>
      <c r="DH60" s="78">
        <v>-0.13408152759075165</v>
      </c>
      <c r="DI60" s="78">
        <v>-0.2639777660369873</v>
      </c>
      <c r="DJ60" s="78">
        <v>-0.27542689442634583</v>
      </c>
      <c r="DK60" s="78">
        <v>-0.31598088145256042</v>
      </c>
      <c r="DL60" s="78">
        <v>-0.40208694338798523</v>
      </c>
      <c r="DM60" s="78">
        <v>-0.37245297431945801</v>
      </c>
      <c r="DN60" s="78">
        <v>-0.29837760329246521</v>
      </c>
      <c r="DO60" s="78">
        <v>-0.22166527807712555</v>
      </c>
      <c r="DP60" s="78">
        <v>-0.1330609917640686</v>
      </c>
      <c r="DQ60" s="78">
        <v>4.8410948365926743E-3</v>
      </c>
      <c r="DR60" s="78">
        <v>2.5767292827367783E-2</v>
      </c>
      <c r="DS60" s="78">
        <v>8.637479692697525E-2</v>
      </c>
      <c r="DT60" s="78">
        <v>0.10527569055557251</v>
      </c>
      <c r="DU60" s="78">
        <v>0.17254932224750519</v>
      </c>
      <c r="DV60" s="78">
        <v>-0.19513246417045593</v>
      </c>
      <c r="DW60" s="78">
        <v>-0.18530391156673431</v>
      </c>
      <c r="DX60" s="78">
        <v>-0.20131732523441315</v>
      </c>
      <c r="DY60" s="78">
        <v>-9.1752327978610992E-2</v>
      </c>
      <c r="DZ60" s="78">
        <v>-0.14123475551605225</v>
      </c>
      <c r="EA60" s="78">
        <v>-0.18499505519866943</v>
      </c>
      <c r="EB60" s="78">
        <v>-0.17469808459281921</v>
      </c>
      <c r="EC60" s="78">
        <v>-0.15721237659454346</v>
      </c>
      <c r="ED60" s="78">
        <v>-0.14332590997219086</v>
      </c>
      <c r="EE60" s="78">
        <v>-1.192313339561224E-2</v>
      </c>
      <c r="EF60" s="78">
        <v>-3.4172888845205307E-2</v>
      </c>
      <c r="EG60" s="78">
        <v>-0.16728073358535767</v>
      </c>
      <c r="EH60" s="78">
        <v>-0.19165676832199097</v>
      </c>
      <c r="EI60" s="78">
        <v>-0.23340263962745667</v>
      </c>
      <c r="EJ60" s="78">
        <v>-0.31890004873275757</v>
      </c>
      <c r="EK60" s="78">
        <v>-0.29240655899047852</v>
      </c>
      <c r="EL60" s="78">
        <v>-0.21839264035224915</v>
      </c>
      <c r="EM60" s="78">
        <v>-0.13946445286273956</v>
      </c>
      <c r="EN60" s="78">
        <v>-4.2045235633850098E-2</v>
      </c>
      <c r="EO60" s="78">
        <v>9.5025725662708282E-2</v>
      </c>
      <c r="EP60" s="78">
        <v>0.11962278932332993</v>
      </c>
      <c r="EQ60" s="78">
        <v>0.1788000762462616</v>
      </c>
      <c r="ER60" s="78">
        <v>0.19429068267345428</v>
      </c>
      <c r="ES60" s="78">
        <v>0.26092478632926941</v>
      </c>
      <c r="ET60" s="78">
        <v>-8.9980520308017731E-2</v>
      </c>
      <c r="EU60" s="78">
        <v>-7.5459413230419159E-2</v>
      </c>
      <c r="EV60" s="78">
        <v>-9.1795645654201508E-2</v>
      </c>
      <c r="EW60" s="78">
        <v>61.874172210693359</v>
      </c>
      <c r="EX60" s="78">
        <v>61.117740631103516</v>
      </c>
      <c r="EY60" s="78">
        <v>60.253143310546875</v>
      </c>
      <c r="EZ60" s="78">
        <v>59.494808197021484</v>
      </c>
      <c r="FA60" s="78">
        <v>58.971199035644531</v>
      </c>
      <c r="FB60" s="78">
        <v>58.438282012939453</v>
      </c>
      <c r="FC60" s="78">
        <v>58.340023040771484</v>
      </c>
      <c r="FD60" s="78">
        <v>60.872177124023438</v>
      </c>
      <c r="FE60" s="78">
        <v>64.095993041992188</v>
      </c>
      <c r="FF60" s="78">
        <v>67.380615234375</v>
      </c>
      <c r="FG60" s="78">
        <v>70.628982543945313</v>
      </c>
      <c r="FH60" s="78">
        <v>73.666946411132813</v>
      </c>
      <c r="FI60" s="78">
        <v>76.447021484375</v>
      </c>
      <c r="FJ60" s="78">
        <v>78.723297119140625</v>
      </c>
      <c r="FK60" s="78">
        <v>80.31207275390625</v>
      </c>
      <c r="FL60" s="78">
        <v>80.89630126953125</v>
      </c>
      <c r="FM60" s="78">
        <v>80.208808898925781</v>
      </c>
      <c r="FN60" s="78">
        <v>78.448585510253906</v>
      </c>
      <c r="FO60" s="78">
        <v>75.869911193847656</v>
      </c>
      <c r="FP60" s="78">
        <v>72.633964538574219</v>
      </c>
      <c r="FQ60" s="78">
        <v>68.871986389160156</v>
      </c>
      <c r="FR60" s="78">
        <v>65.999496459960938</v>
      </c>
      <c r="FS60" s="78">
        <v>64.258735656738281</v>
      </c>
      <c r="FT60" s="78">
        <v>62.940792083740234</v>
      </c>
      <c r="FU60" s="78">
        <v>9.5899403095245361E-2</v>
      </c>
      <c r="FV60" s="78">
        <v>0.10818756371736526</v>
      </c>
      <c r="FW60" s="78">
        <v>0.10089163482189178</v>
      </c>
      <c r="FX60" s="78">
        <v>0</v>
      </c>
      <c r="FY60" s="78">
        <v>2975.272705078125</v>
      </c>
      <c r="FZ60" s="78">
        <v>1</v>
      </c>
    </row>
    <row r="61" spans="1:182" x14ac:dyDescent="0.2">
      <c r="A61" t="s">
        <v>186</v>
      </c>
      <c r="B61" t="s">
        <v>244</v>
      </c>
      <c r="C61" t="s">
        <v>2</v>
      </c>
      <c r="D61" t="s">
        <v>202</v>
      </c>
      <c r="E61" t="s">
        <v>207</v>
      </c>
      <c r="F61" t="s">
        <v>179</v>
      </c>
      <c r="G61" t="s">
        <v>1</v>
      </c>
      <c r="H61" s="78">
        <v>1356</v>
      </c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/>
      <c r="CW61" s="78"/>
      <c r="CX61" s="78"/>
      <c r="CY61" s="78"/>
      <c r="CZ61" s="78"/>
      <c r="DA61" s="78"/>
      <c r="DB61" s="78"/>
      <c r="DC61" s="78"/>
      <c r="DD61" s="78"/>
      <c r="DE61" s="78"/>
      <c r="DF61" s="78"/>
      <c r="DG61" s="78"/>
      <c r="DH61" s="78"/>
      <c r="DI61" s="78"/>
      <c r="DJ61" s="78"/>
      <c r="DK61" s="78"/>
      <c r="DL61" s="78"/>
      <c r="DM61" s="78"/>
      <c r="DN61" s="78"/>
      <c r="DO61" s="78"/>
      <c r="DP61" s="78"/>
      <c r="DQ61" s="78"/>
      <c r="DR61" s="78"/>
      <c r="DS61" s="78"/>
      <c r="DT61" s="78"/>
      <c r="DU61" s="78"/>
      <c r="DV61" s="78"/>
      <c r="DW61" s="78"/>
      <c r="DX61" s="78"/>
      <c r="DY61" s="78"/>
      <c r="DZ61" s="78"/>
      <c r="EA61" s="78"/>
      <c r="EB61" s="78"/>
      <c r="EC61" s="78"/>
      <c r="ED61" s="78"/>
      <c r="EE61" s="78"/>
      <c r="EF61" s="78"/>
      <c r="EG61" s="78"/>
      <c r="EH61" s="78"/>
      <c r="EI61" s="78"/>
      <c r="EJ61" s="78"/>
      <c r="EK61" s="78"/>
      <c r="EL61" s="78"/>
      <c r="EM61" s="78"/>
      <c r="EN61" s="78"/>
      <c r="EO61" s="78"/>
      <c r="EP61" s="78"/>
      <c r="EQ61" s="78"/>
      <c r="ER61" s="78"/>
      <c r="ES61" s="78"/>
      <c r="ET61" s="78"/>
      <c r="EU61" s="78"/>
      <c r="EV61" s="78"/>
      <c r="EW61" s="78"/>
      <c r="EX61" s="78"/>
      <c r="EY61" s="78"/>
      <c r="EZ61" s="78"/>
      <c r="FA61" s="78"/>
      <c r="FB61" s="78"/>
      <c r="FC61" s="78"/>
      <c r="FD61" s="78"/>
      <c r="FE61" s="78"/>
      <c r="FF61" s="78"/>
      <c r="FG61" s="78"/>
      <c r="FH61" s="78"/>
      <c r="FI61" s="78"/>
      <c r="FJ61" s="78"/>
      <c r="FK61" s="78"/>
      <c r="FL61" s="78"/>
      <c r="FM61" s="78"/>
      <c r="FN61" s="78"/>
      <c r="FO61" s="78"/>
      <c r="FP61" s="78"/>
      <c r="FQ61" s="78"/>
      <c r="FR61" s="78"/>
      <c r="FS61" s="78"/>
      <c r="FT61" s="78"/>
      <c r="FU61" s="78"/>
      <c r="FV61" s="78"/>
      <c r="FW61" s="78"/>
      <c r="FX61" s="78">
        <v>0</v>
      </c>
      <c r="FY61" s="78">
        <v>92.454544067382813</v>
      </c>
      <c r="FZ61" s="78">
        <v>0</v>
      </c>
    </row>
    <row r="62" spans="1:182" x14ac:dyDescent="0.2">
      <c r="A62" t="s">
        <v>186</v>
      </c>
      <c r="B62" t="s">
        <v>244</v>
      </c>
      <c r="C62" t="s">
        <v>2</v>
      </c>
      <c r="D62" t="s">
        <v>202</v>
      </c>
      <c r="E62" t="s">
        <v>207</v>
      </c>
      <c r="F62" t="s">
        <v>180</v>
      </c>
      <c r="G62" t="s">
        <v>1</v>
      </c>
      <c r="H62" s="78">
        <v>317</v>
      </c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  <c r="DA62" s="78"/>
      <c r="DB62" s="78"/>
      <c r="DC62" s="78"/>
      <c r="DD62" s="78"/>
      <c r="DE62" s="78"/>
      <c r="DF62" s="78"/>
      <c r="DG62" s="78"/>
      <c r="DH62" s="78"/>
      <c r="DI62" s="78"/>
      <c r="DJ62" s="78"/>
      <c r="DK62" s="78"/>
      <c r="DL62" s="78"/>
      <c r="DM62" s="78"/>
      <c r="DN62" s="78"/>
      <c r="DO62" s="78"/>
      <c r="DP62" s="78"/>
      <c r="DQ62" s="78"/>
      <c r="DR62" s="78"/>
      <c r="DS62" s="78"/>
      <c r="DT62" s="78"/>
      <c r="DU62" s="78"/>
      <c r="DV62" s="78"/>
      <c r="DW62" s="78"/>
      <c r="DX62" s="78"/>
      <c r="DY62" s="78"/>
      <c r="DZ62" s="78"/>
      <c r="EA62" s="78"/>
      <c r="EB62" s="78"/>
      <c r="EC62" s="78"/>
      <c r="ED62" s="78"/>
      <c r="EE62" s="78"/>
      <c r="EF62" s="78"/>
      <c r="EG62" s="78"/>
      <c r="EH62" s="78"/>
      <c r="EI62" s="78"/>
      <c r="EJ62" s="78"/>
      <c r="EK62" s="78"/>
      <c r="EL62" s="78"/>
      <c r="EM62" s="78"/>
      <c r="EN62" s="78"/>
      <c r="EO62" s="78"/>
      <c r="EP62" s="78"/>
      <c r="EQ62" s="78"/>
      <c r="ER62" s="78"/>
      <c r="ES62" s="78"/>
      <c r="ET62" s="78"/>
      <c r="EU62" s="78"/>
      <c r="EV62" s="78"/>
      <c r="EW62" s="78"/>
      <c r="EX62" s="78"/>
      <c r="EY62" s="78"/>
      <c r="EZ62" s="78"/>
      <c r="FA62" s="78"/>
      <c r="FB62" s="78"/>
      <c r="FC62" s="78"/>
      <c r="FD62" s="78"/>
      <c r="FE62" s="78"/>
      <c r="FF62" s="78"/>
      <c r="FG62" s="78"/>
      <c r="FH62" s="78"/>
      <c r="FI62" s="78"/>
      <c r="FJ62" s="78"/>
      <c r="FK62" s="78"/>
      <c r="FL62" s="78"/>
      <c r="FM62" s="78"/>
      <c r="FN62" s="78"/>
      <c r="FO62" s="78"/>
      <c r="FP62" s="78"/>
      <c r="FQ62" s="78"/>
      <c r="FR62" s="78"/>
      <c r="FS62" s="78"/>
      <c r="FT62" s="78"/>
      <c r="FU62" s="78"/>
      <c r="FV62" s="78"/>
      <c r="FW62" s="78"/>
      <c r="FX62" s="78">
        <v>0</v>
      </c>
      <c r="FY62" s="78">
        <v>74.181816101074219</v>
      </c>
      <c r="FZ62" s="78">
        <v>0</v>
      </c>
    </row>
    <row r="63" spans="1:182" x14ac:dyDescent="0.2">
      <c r="A63" t="s">
        <v>186</v>
      </c>
      <c r="B63" t="s">
        <v>244</v>
      </c>
      <c r="C63" t="s">
        <v>2</v>
      </c>
      <c r="D63" t="s">
        <v>202</v>
      </c>
      <c r="E63" t="s">
        <v>207</v>
      </c>
      <c r="F63" t="s">
        <v>181</v>
      </c>
      <c r="G63" t="s">
        <v>1</v>
      </c>
      <c r="H63" s="78">
        <v>403</v>
      </c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8"/>
      <c r="CN63" s="78"/>
      <c r="CO63" s="78"/>
      <c r="CP63" s="78"/>
      <c r="CQ63" s="78"/>
      <c r="CR63" s="78"/>
      <c r="CS63" s="78"/>
      <c r="CT63" s="78"/>
      <c r="CU63" s="78"/>
      <c r="CV63" s="78"/>
      <c r="CW63" s="78"/>
      <c r="CX63" s="78"/>
      <c r="CY63" s="78"/>
      <c r="CZ63" s="78"/>
      <c r="DA63" s="78"/>
      <c r="DB63" s="78"/>
      <c r="DC63" s="78"/>
      <c r="DD63" s="78"/>
      <c r="DE63" s="78"/>
      <c r="DF63" s="78"/>
      <c r="DG63" s="78"/>
      <c r="DH63" s="78"/>
      <c r="DI63" s="78"/>
      <c r="DJ63" s="78"/>
      <c r="DK63" s="78"/>
      <c r="DL63" s="78"/>
      <c r="DM63" s="78"/>
      <c r="DN63" s="78"/>
      <c r="DO63" s="78"/>
      <c r="DP63" s="78"/>
      <c r="DQ63" s="78"/>
      <c r="DR63" s="78"/>
      <c r="DS63" s="78"/>
      <c r="DT63" s="78"/>
      <c r="DU63" s="78"/>
      <c r="DV63" s="78"/>
      <c r="DW63" s="78"/>
      <c r="DX63" s="78"/>
      <c r="DY63" s="78"/>
      <c r="DZ63" s="78"/>
      <c r="EA63" s="78"/>
      <c r="EB63" s="78"/>
      <c r="EC63" s="78"/>
      <c r="ED63" s="78"/>
      <c r="EE63" s="78"/>
      <c r="EF63" s="78"/>
      <c r="EG63" s="78"/>
      <c r="EH63" s="78"/>
      <c r="EI63" s="78"/>
      <c r="EJ63" s="78"/>
      <c r="EK63" s="78"/>
      <c r="EL63" s="78"/>
      <c r="EM63" s="78"/>
      <c r="EN63" s="78"/>
      <c r="EO63" s="78"/>
      <c r="EP63" s="78"/>
      <c r="EQ63" s="78"/>
      <c r="ER63" s="78"/>
      <c r="ES63" s="78"/>
      <c r="ET63" s="78"/>
      <c r="EU63" s="78"/>
      <c r="EV63" s="78"/>
      <c r="EW63" s="78"/>
      <c r="EX63" s="78"/>
      <c r="EY63" s="78"/>
      <c r="EZ63" s="78"/>
      <c r="FA63" s="78"/>
      <c r="FB63" s="78"/>
      <c r="FC63" s="78"/>
      <c r="FD63" s="78"/>
      <c r="FE63" s="78"/>
      <c r="FF63" s="78"/>
      <c r="FG63" s="78"/>
      <c r="FH63" s="78"/>
      <c r="FI63" s="78"/>
      <c r="FJ63" s="78"/>
      <c r="FK63" s="78"/>
      <c r="FL63" s="78"/>
      <c r="FM63" s="78"/>
      <c r="FN63" s="78"/>
      <c r="FO63" s="78"/>
      <c r="FP63" s="78"/>
      <c r="FQ63" s="78"/>
      <c r="FR63" s="78"/>
      <c r="FS63" s="78"/>
      <c r="FT63" s="78"/>
      <c r="FU63" s="78"/>
      <c r="FV63" s="78"/>
      <c r="FW63" s="78"/>
      <c r="FX63" s="78">
        <v>0</v>
      </c>
      <c r="FY63" s="78">
        <v>16.272727966308594</v>
      </c>
      <c r="FZ63" s="78">
        <v>0</v>
      </c>
    </row>
    <row r="64" spans="1:182" x14ac:dyDescent="0.2">
      <c r="A64" t="s">
        <v>186</v>
      </c>
      <c r="B64" t="s">
        <v>244</v>
      </c>
      <c r="C64" t="s">
        <v>2</v>
      </c>
      <c r="D64" t="s">
        <v>202</v>
      </c>
      <c r="E64" t="s">
        <v>207</v>
      </c>
      <c r="F64" t="s">
        <v>182</v>
      </c>
      <c r="G64" t="s">
        <v>1</v>
      </c>
      <c r="H64" s="78">
        <v>1708</v>
      </c>
      <c r="I64" s="78">
        <v>0.90883666276931763</v>
      </c>
      <c r="J64" s="78">
        <v>0.81486266851425171</v>
      </c>
      <c r="K64" s="78">
        <v>0.75729548931121826</v>
      </c>
      <c r="L64" s="78">
        <v>0.7041206955909729</v>
      </c>
      <c r="M64" s="78">
        <v>0.70144557952880859</v>
      </c>
      <c r="N64" s="78">
        <v>0.78938055038452148</v>
      </c>
      <c r="O64" s="78">
        <v>0.87208014726638794</v>
      </c>
      <c r="P64" s="78">
        <v>0.97048091888427734</v>
      </c>
      <c r="Q64" s="78">
        <v>1.0432208776473999</v>
      </c>
      <c r="R64" s="78">
        <v>1.0834347009658813</v>
      </c>
      <c r="S64" s="78">
        <v>1.1085083484649658</v>
      </c>
      <c r="T64" s="78">
        <v>1.1499899625778198</v>
      </c>
      <c r="U64" s="78">
        <v>1.2210499048233032</v>
      </c>
      <c r="V64" s="78">
        <v>1.2573953866958618</v>
      </c>
      <c r="W64" s="78">
        <v>1.253948450088501</v>
      </c>
      <c r="X64" s="78">
        <v>1.2978932857513428</v>
      </c>
      <c r="Y64" s="78">
        <v>1.3862943649291992</v>
      </c>
      <c r="Z64" s="78">
        <v>1.4752881526947021</v>
      </c>
      <c r="AA64" s="78">
        <v>1.5269424915313721</v>
      </c>
      <c r="AB64" s="78">
        <v>1.4926502704620361</v>
      </c>
      <c r="AC64" s="78">
        <v>1.459741473197937</v>
      </c>
      <c r="AD64" s="78">
        <v>1.4274559020996094</v>
      </c>
      <c r="AE64" s="78">
        <v>1.2655923366546631</v>
      </c>
      <c r="AF64" s="78">
        <v>1.0410634279251099</v>
      </c>
      <c r="AG64" s="78">
        <v>-0.1346350759267807</v>
      </c>
      <c r="AH64" s="78">
        <v>-0.14661554992198944</v>
      </c>
      <c r="AI64" s="78">
        <v>-0.16377939283847809</v>
      </c>
      <c r="AJ64" s="78">
        <v>-0.18151800334453583</v>
      </c>
      <c r="AK64" s="78">
        <v>-0.1797865629196167</v>
      </c>
      <c r="AL64" s="78">
        <v>-0.14803902804851532</v>
      </c>
      <c r="AM64" s="78">
        <v>-0.15563377737998962</v>
      </c>
      <c r="AN64" s="78">
        <v>-0.17529141902923584</v>
      </c>
      <c r="AO64" s="78">
        <v>-0.18478478491306305</v>
      </c>
      <c r="AP64" s="78">
        <v>-0.12240211665630341</v>
      </c>
      <c r="AQ64" s="78">
        <v>-0.1338970959186554</v>
      </c>
      <c r="AR64" s="78">
        <v>-0.11473987996578217</v>
      </c>
      <c r="AS64" s="78">
        <v>-9.9634759128093719E-2</v>
      </c>
      <c r="AT64" s="78">
        <v>-0.10592452436685562</v>
      </c>
      <c r="AU64" s="78">
        <v>-0.11487746238708496</v>
      </c>
      <c r="AV64" s="78">
        <v>-0.11428207904100418</v>
      </c>
      <c r="AW64" s="78">
        <v>-5.9340521693229675E-2</v>
      </c>
      <c r="AX64" s="78">
        <v>-6.7902423441410065E-2</v>
      </c>
      <c r="AY64" s="78">
        <v>-2.4850739166140556E-2</v>
      </c>
      <c r="AZ64" s="78">
        <v>-2.5435823947191238E-2</v>
      </c>
      <c r="BA64" s="78">
        <v>-3.5928383469581604E-2</v>
      </c>
      <c r="BB64" s="78">
        <v>-0.11215144395828247</v>
      </c>
      <c r="BC64" s="78">
        <v>-0.11143350601196289</v>
      </c>
      <c r="BD64" s="78">
        <v>-0.13523654639720917</v>
      </c>
      <c r="BE64" s="78">
        <v>-9.5816962420940399E-2</v>
      </c>
      <c r="BF64" s="78">
        <v>-0.10741225630044937</v>
      </c>
      <c r="BG64" s="78">
        <v>-0.12473693490028381</v>
      </c>
      <c r="BH64" s="78">
        <v>-0.14176683127880096</v>
      </c>
      <c r="BI64" s="78">
        <v>-0.14055636525154114</v>
      </c>
      <c r="BJ64" s="78">
        <v>-0.10863548517227173</v>
      </c>
      <c r="BK64" s="78">
        <v>-0.11689101159572601</v>
      </c>
      <c r="BL64" s="78">
        <v>-0.13625256717205048</v>
      </c>
      <c r="BM64" s="78">
        <v>-0.14441478252410889</v>
      </c>
      <c r="BN64" s="78">
        <v>-9.3706168234348297E-2</v>
      </c>
      <c r="BO64" s="78">
        <v>-9.9980764091014862E-2</v>
      </c>
      <c r="BP64" s="78">
        <v>-8.4689609706401825E-2</v>
      </c>
      <c r="BQ64" s="78">
        <v>-7.0151977241039276E-2</v>
      </c>
      <c r="BR64" s="78">
        <v>-7.7577479183673859E-2</v>
      </c>
      <c r="BS64" s="78">
        <v>-8.4289796650409698E-2</v>
      </c>
      <c r="BT64" s="78">
        <v>-8.2022316753864288E-2</v>
      </c>
      <c r="BU64" s="78">
        <v>-2.639082632958889E-2</v>
      </c>
      <c r="BV64" s="78">
        <v>-3.5281933844089508E-2</v>
      </c>
      <c r="BW64" s="78">
        <v>7.1584759280085564E-3</v>
      </c>
      <c r="BX64" s="78">
        <v>9.5754005014896393E-3</v>
      </c>
      <c r="BY64" s="78">
        <v>-1.6698470572009683E-3</v>
      </c>
      <c r="BZ64" s="78">
        <v>-7.005242258310318E-2</v>
      </c>
      <c r="CA64" s="78">
        <v>-6.9573074579238892E-2</v>
      </c>
      <c r="CB64" s="78">
        <v>-9.6069604158401489E-2</v>
      </c>
      <c r="CC64" s="78">
        <v>-6.8931661546230316E-2</v>
      </c>
      <c r="CD64" s="78">
        <v>-8.0260172486305237E-2</v>
      </c>
      <c r="CE64" s="78">
        <v>-9.7696252167224884E-2</v>
      </c>
      <c r="CF64" s="78">
        <v>-0.1142352819442749</v>
      </c>
      <c r="CG64" s="78">
        <v>-0.11338565498590469</v>
      </c>
      <c r="CH64" s="78">
        <v>-8.1344708800315857E-2</v>
      </c>
      <c r="CI64" s="78">
        <v>-9.0057879686355591E-2</v>
      </c>
      <c r="CJ64" s="78">
        <v>-0.10921437293291092</v>
      </c>
      <c r="CK64" s="78">
        <v>-0.11645463854074478</v>
      </c>
      <c r="CL64" s="78">
        <v>-7.3831439018249512E-2</v>
      </c>
      <c r="CM64" s="78">
        <v>-7.6490417122840881E-2</v>
      </c>
      <c r="CN64" s="78">
        <v>-6.3876889646053314E-2</v>
      </c>
      <c r="CO64" s="78">
        <v>-4.973229393362999E-2</v>
      </c>
      <c r="CP64" s="78">
        <v>-5.7944405823945999E-2</v>
      </c>
      <c r="CQ64" s="78">
        <v>-6.3104867935180664E-2</v>
      </c>
      <c r="CR64" s="78">
        <v>-5.96793033182621E-2</v>
      </c>
      <c r="CS64" s="78">
        <v>-3.5699673462659121E-3</v>
      </c>
      <c r="CT64" s="78">
        <v>-1.2689082883298397E-2</v>
      </c>
      <c r="CU64" s="78">
        <v>2.9327960684895515E-2</v>
      </c>
      <c r="CV64" s="78">
        <v>3.3824067562818527E-2</v>
      </c>
      <c r="CW64" s="78">
        <v>2.2057510912418365E-2</v>
      </c>
      <c r="CX64" s="78">
        <v>-4.0894765406847E-2</v>
      </c>
      <c r="CY64" s="78">
        <v>-4.0580667555332184E-2</v>
      </c>
      <c r="CZ64" s="78">
        <v>-6.8942703306674957E-2</v>
      </c>
      <c r="DA64" s="78">
        <v>-4.2046356946229935E-2</v>
      </c>
      <c r="DB64" s="78">
        <v>-5.3108088672161102E-2</v>
      </c>
      <c r="DC64" s="78">
        <v>-7.0655569434165955E-2</v>
      </c>
      <c r="DD64" s="78">
        <v>-8.6703740060329437E-2</v>
      </c>
      <c r="DE64" s="78">
        <v>-8.621494472026825E-2</v>
      </c>
      <c r="DF64" s="78">
        <v>-5.4053932428359985E-2</v>
      </c>
      <c r="DG64" s="78">
        <v>-6.3224747776985168E-2</v>
      </c>
      <c r="DH64" s="78">
        <v>-8.2176178693771362E-2</v>
      </c>
      <c r="DI64" s="78">
        <v>-8.8494494557380676E-2</v>
      </c>
      <c r="DJ64" s="78">
        <v>-5.3956713527441025E-2</v>
      </c>
      <c r="DK64" s="78">
        <v>-5.3000070154666901E-2</v>
      </c>
      <c r="DL64" s="78">
        <v>-4.3064165860414505E-2</v>
      </c>
      <c r="DM64" s="78">
        <v>-2.9312608763575554E-2</v>
      </c>
      <c r="DN64" s="78">
        <v>-3.8311328738927841E-2</v>
      </c>
      <c r="DO64" s="78">
        <v>-4.1919942945241928E-2</v>
      </c>
      <c r="DP64" s="78">
        <v>-3.7336289882659912E-2</v>
      </c>
      <c r="DQ64" s="78">
        <v>1.9250892102718353E-2</v>
      </c>
      <c r="DR64" s="78">
        <v>9.9037680774927139E-3</v>
      </c>
      <c r="DS64" s="78">
        <v>5.14974445104599E-2</v>
      </c>
      <c r="DT64" s="78">
        <v>5.8072734624147415E-2</v>
      </c>
      <c r="DU64" s="78">
        <v>4.578486829996109E-2</v>
      </c>
      <c r="DV64" s="78">
        <v>-1.1737109161913395E-2</v>
      </c>
      <c r="DW64" s="78">
        <v>-1.1588259600102901E-2</v>
      </c>
      <c r="DX64" s="78">
        <v>-4.1815802454948425E-2</v>
      </c>
      <c r="DY64" s="78">
        <v>-3.2282511238008738E-3</v>
      </c>
      <c r="DZ64" s="78">
        <v>-1.3904795981943607E-2</v>
      </c>
      <c r="EA64" s="78">
        <v>-3.1613115221261978E-2</v>
      </c>
      <c r="EB64" s="78">
        <v>-4.6952564269304276E-2</v>
      </c>
      <c r="EC64" s="78">
        <v>-4.6984750777482986E-2</v>
      </c>
      <c r="ED64" s="78">
        <v>-1.4650384895503521E-2</v>
      </c>
      <c r="EE64" s="78">
        <v>-2.4481974542140961E-2</v>
      </c>
      <c r="EF64" s="78">
        <v>-4.3137319386005402E-2</v>
      </c>
      <c r="EG64" s="78">
        <v>-4.8124488443136215E-2</v>
      </c>
      <c r="EH64" s="78">
        <v>-2.5260763242840767E-2</v>
      </c>
      <c r="EI64" s="78">
        <v>-1.9083743914961815E-2</v>
      </c>
      <c r="EJ64" s="78">
        <v>-1.3013899326324463E-2</v>
      </c>
      <c r="EK64" s="78">
        <v>1.7017415666487068E-4</v>
      </c>
      <c r="EL64" s="78">
        <v>-9.9642844870686531E-3</v>
      </c>
      <c r="EM64" s="78">
        <v>-1.1332272551953793E-2</v>
      </c>
      <c r="EN64" s="78">
        <v>-5.0765285268425941E-3</v>
      </c>
      <c r="EO64" s="78">
        <v>5.2200589329004288E-2</v>
      </c>
      <c r="EP64" s="78">
        <v>4.2524255812168121E-2</v>
      </c>
      <c r="EQ64" s="78">
        <v>8.3506658673286438E-2</v>
      </c>
      <c r="ER64" s="78">
        <v>9.3083955347537994E-2</v>
      </c>
      <c r="ES64" s="78">
        <v>8.0043405294418335E-2</v>
      </c>
      <c r="ET64" s="78">
        <v>3.036191500723362E-2</v>
      </c>
      <c r="EU64" s="78">
        <v>3.0272172763943672E-2</v>
      </c>
      <c r="EV64" s="78">
        <v>-2.648861613124609E-3</v>
      </c>
      <c r="EW64" s="78">
        <v>61.137256622314453</v>
      </c>
      <c r="EX64" s="78">
        <v>59.664096832275391</v>
      </c>
      <c r="EY64" s="78">
        <v>58.368396759033203</v>
      </c>
      <c r="EZ64" s="78">
        <v>57.495754241943359</v>
      </c>
      <c r="FA64" s="78">
        <v>56.700439453125</v>
      </c>
      <c r="FB64" s="78">
        <v>55.87506103515625</v>
      </c>
      <c r="FC64" s="78">
        <v>55.684352874755859</v>
      </c>
      <c r="FD64" s="78">
        <v>58.775218963623047</v>
      </c>
      <c r="FE64" s="78">
        <v>63.194324493408203</v>
      </c>
      <c r="FF64" s="78">
        <v>68.111968994140625</v>
      </c>
      <c r="FG64" s="78">
        <v>72.903465270996094</v>
      </c>
      <c r="FH64" s="78">
        <v>77.387420654296875</v>
      </c>
      <c r="FI64" s="78">
        <v>81.044364929199219</v>
      </c>
      <c r="FJ64" s="78">
        <v>83.339866638183594</v>
      </c>
      <c r="FK64" s="78">
        <v>84.858528137207031</v>
      </c>
      <c r="FL64" s="78">
        <v>85.429328918457031</v>
      </c>
      <c r="FM64" s="78">
        <v>85.100364685058594</v>
      </c>
      <c r="FN64" s="78">
        <v>83.569305419921875</v>
      </c>
      <c r="FO64" s="78">
        <v>81.246940612792969</v>
      </c>
      <c r="FP64" s="78">
        <v>76.937637329101563</v>
      </c>
      <c r="FQ64" s="78">
        <v>71.543418884277344</v>
      </c>
      <c r="FR64" s="78">
        <v>67.268081665039063</v>
      </c>
      <c r="FS64" s="78">
        <v>64.359321594238281</v>
      </c>
      <c r="FT64" s="78">
        <v>62.281131744384766</v>
      </c>
      <c r="FU64" s="78">
        <v>3.4874465316534042E-2</v>
      </c>
      <c r="FV64" s="78">
        <v>3.7972550839185715E-2</v>
      </c>
      <c r="FW64" s="78">
        <v>3.7422936409711838E-2</v>
      </c>
      <c r="FX64" s="78">
        <v>0</v>
      </c>
      <c r="FY64" s="78">
        <v>441.18182373046875</v>
      </c>
      <c r="FZ64" s="78">
        <v>1</v>
      </c>
    </row>
    <row r="65" spans="1:182" x14ac:dyDescent="0.2">
      <c r="A65" t="s">
        <v>186</v>
      </c>
      <c r="B65" t="s">
        <v>244</v>
      </c>
      <c r="C65" t="s">
        <v>2</v>
      </c>
      <c r="D65" t="s">
        <v>202</v>
      </c>
      <c r="E65" t="s">
        <v>207</v>
      </c>
      <c r="F65" t="s">
        <v>183</v>
      </c>
      <c r="G65" t="s">
        <v>1</v>
      </c>
      <c r="H65" s="78">
        <v>2475</v>
      </c>
      <c r="I65" s="78">
        <v>1.9055448770523071</v>
      </c>
      <c r="J65" s="78">
        <v>1.7338395118713379</v>
      </c>
      <c r="K65" s="78">
        <v>1.6385501623153687</v>
      </c>
      <c r="L65" s="78">
        <v>1.6083006858825684</v>
      </c>
      <c r="M65" s="78">
        <v>1.5620733499526978</v>
      </c>
      <c r="N65" s="78">
        <v>1.5845612287521362</v>
      </c>
      <c r="O65" s="78">
        <v>1.6948232650756836</v>
      </c>
      <c r="P65" s="78">
        <v>1.8416494131088257</v>
      </c>
      <c r="Q65" s="78">
        <v>1.9780157804489136</v>
      </c>
      <c r="R65" s="78">
        <v>1.8515579700469971</v>
      </c>
      <c r="S65" s="78">
        <v>1.8191686868667603</v>
      </c>
      <c r="T65" s="78">
        <v>1.9902911186218262</v>
      </c>
      <c r="U65" s="78">
        <v>2.1284234523773193</v>
      </c>
      <c r="V65" s="78">
        <v>2.2616229057312012</v>
      </c>
      <c r="W65" s="78">
        <v>2.3685481548309326</v>
      </c>
      <c r="X65" s="78">
        <v>2.4923901557922363</v>
      </c>
      <c r="Y65" s="78">
        <v>2.7032644748687744</v>
      </c>
      <c r="Z65" s="78">
        <v>2.8225922584533691</v>
      </c>
      <c r="AA65" s="78">
        <v>2.8415303230285645</v>
      </c>
      <c r="AB65" s="78">
        <v>2.7568609714508057</v>
      </c>
      <c r="AC65" s="78">
        <v>2.7245392799377441</v>
      </c>
      <c r="AD65" s="78">
        <v>2.801072359085083</v>
      </c>
      <c r="AE65" s="78">
        <v>2.4493980407714844</v>
      </c>
      <c r="AF65" s="78">
        <v>2.1826474666595459</v>
      </c>
      <c r="AG65" s="78">
        <v>-0.23344036936759949</v>
      </c>
      <c r="AH65" s="78">
        <v>-0.2360779196023941</v>
      </c>
      <c r="AI65" s="78">
        <v>-0.23673227429389954</v>
      </c>
      <c r="AJ65" s="78">
        <v>-0.22413899004459381</v>
      </c>
      <c r="AK65" s="78">
        <v>-0.23233988881111145</v>
      </c>
      <c r="AL65" s="78">
        <v>-0.26182344555854797</v>
      </c>
      <c r="AM65" s="78">
        <v>-0.27788674831390381</v>
      </c>
      <c r="AN65" s="78">
        <v>-0.33330515027046204</v>
      </c>
      <c r="AO65" s="78">
        <v>-0.2120596170425415</v>
      </c>
      <c r="AP65" s="78">
        <v>-0.25960105657577515</v>
      </c>
      <c r="AQ65" s="78">
        <v>-0.38678139448165894</v>
      </c>
      <c r="AR65" s="78">
        <v>-0.35842183232307434</v>
      </c>
      <c r="AS65" s="78">
        <v>-0.33833137154579163</v>
      </c>
      <c r="AT65" s="78">
        <v>-0.25813665986061096</v>
      </c>
      <c r="AU65" s="78">
        <v>-0.25340956449508667</v>
      </c>
      <c r="AV65" s="78">
        <v>-0.25929278135299683</v>
      </c>
      <c r="AW65" s="78">
        <v>-0.11396905034780502</v>
      </c>
      <c r="AX65" s="78">
        <v>-0.17100007832050323</v>
      </c>
      <c r="AY65" s="78">
        <v>-7.9629071056842804E-2</v>
      </c>
      <c r="AZ65" s="78">
        <v>-7.3664374649524689E-2</v>
      </c>
      <c r="BA65" s="78">
        <v>-0.11273110657930374</v>
      </c>
      <c r="BB65" s="78">
        <v>-0.23217462003231049</v>
      </c>
      <c r="BC65" s="78">
        <v>-0.35319769382476807</v>
      </c>
      <c r="BD65" s="78">
        <v>-0.30785262584686279</v>
      </c>
      <c r="BE65" s="78">
        <v>-0.12317369878292084</v>
      </c>
      <c r="BF65" s="78">
        <v>-0.12568281590938568</v>
      </c>
      <c r="BG65" s="78">
        <v>-0.12811505794525146</v>
      </c>
      <c r="BH65" s="78">
        <v>-0.11461874842643738</v>
      </c>
      <c r="BI65" s="78">
        <v>-0.13105233013629913</v>
      </c>
      <c r="BJ65" s="78">
        <v>-0.1591724157333374</v>
      </c>
      <c r="BK65" s="78">
        <v>-0.17262656986713409</v>
      </c>
      <c r="BL65" s="78">
        <v>-0.21458256244659424</v>
      </c>
      <c r="BM65" s="78">
        <v>-0.11995133757591248</v>
      </c>
      <c r="BN65" s="78">
        <v>-0.16727562248706818</v>
      </c>
      <c r="BO65" s="78">
        <v>-0.28398552536964417</v>
      </c>
      <c r="BP65" s="78">
        <v>-0.26090127229690552</v>
      </c>
      <c r="BQ65" s="78">
        <v>-0.24370971322059631</v>
      </c>
      <c r="BR65" s="78">
        <v>-0.16181184351444244</v>
      </c>
      <c r="BS65" s="78">
        <v>-0.15978595614433289</v>
      </c>
      <c r="BT65" s="78">
        <v>-0.16553691029548645</v>
      </c>
      <c r="BU65" s="78">
        <v>-3.439340740442276E-2</v>
      </c>
      <c r="BV65" s="78">
        <v>-8.8462755084037781E-2</v>
      </c>
      <c r="BW65" s="78">
        <v>-2.1422032732516527E-3</v>
      </c>
      <c r="BX65" s="78">
        <v>9.1751748695969582E-3</v>
      </c>
      <c r="BY65" s="78">
        <v>-2.9609322547912598E-2</v>
      </c>
      <c r="BZ65" s="78">
        <v>-0.12910318374633789</v>
      </c>
      <c r="CA65" s="78">
        <v>-0.23966307938098907</v>
      </c>
      <c r="CB65" s="78">
        <v>-0.19445145130157471</v>
      </c>
      <c r="CC65" s="78">
        <v>-4.6803329139947891E-2</v>
      </c>
      <c r="CD65" s="78">
        <v>-4.9223501235246658E-2</v>
      </c>
      <c r="CE65" s="78">
        <v>-5.2887100726366043E-2</v>
      </c>
      <c r="CF65" s="78">
        <v>-3.8765355944633484E-2</v>
      </c>
      <c r="CG65" s="78">
        <v>-6.0900885611772537E-2</v>
      </c>
      <c r="CH65" s="78">
        <v>-8.8076628744602203E-2</v>
      </c>
      <c r="CI65" s="78">
        <v>-9.9723689258098602E-2</v>
      </c>
      <c r="CJ65" s="78">
        <v>-0.13235567510128021</v>
      </c>
      <c r="CK65" s="78">
        <v>-5.6157417595386505E-2</v>
      </c>
      <c r="CL65" s="78">
        <v>-0.10333132743835449</v>
      </c>
      <c r="CM65" s="78">
        <v>-0.21278940141201019</v>
      </c>
      <c r="CN65" s="78">
        <v>-0.19335880875587463</v>
      </c>
      <c r="CO65" s="78">
        <v>-0.17817506194114685</v>
      </c>
      <c r="CP65" s="78">
        <v>-9.5097571611404419E-2</v>
      </c>
      <c r="CQ65" s="78">
        <v>-9.4942539930343628E-2</v>
      </c>
      <c r="CR65" s="78">
        <v>-0.10060188174247742</v>
      </c>
      <c r="CS65" s="78">
        <v>2.0720439031720161E-2</v>
      </c>
      <c r="CT65" s="78">
        <v>-3.1297653913497925E-2</v>
      </c>
      <c r="CU65" s="78">
        <v>5.1524963229894638E-2</v>
      </c>
      <c r="CV65" s="78">
        <v>6.6549591720104218E-2</v>
      </c>
      <c r="CW65" s="78">
        <v>2.7960572391748428E-2</v>
      </c>
      <c r="CX65" s="78">
        <v>-5.7716235518455505E-2</v>
      </c>
      <c r="CY65" s="78">
        <v>-0.16102933883666992</v>
      </c>
      <c r="CZ65" s="78">
        <v>-0.11591014266014099</v>
      </c>
      <c r="DA65" s="78">
        <v>2.9567036777734756E-2</v>
      </c>
      <c r="DB65" s="78">
        <v>2.7235813438892365E-2</v>
      </c>
      <c r="DC65" s="78">
        <v>2.234085276722908E-2</v>
      </c>
      <c r="DD65" s="78">
        <v>3.708803653717041E-2</v>
      </c>
      <c r="DE65" s="78">
        <v>9.2505645006895065E-3</v>
      </c>
      <c r="DF65" s="78">
        <v>-1.6980834305286407E-2</v>
      </c>
      <c r="DG65" s="78">
        <v>-2.682081051170826E-2</v>
      </c>
      <c r="DH65" s="78">
        <v>-5.012878030538559E-2</v>
      </c>
      <c r="DI65" s="78">
        <v>7.6364986598491669E-3</v>
      </c>
      <c r="DJ65" s="78">
        <v>-3.9387024939060211E-2</v>
      </c>
      <c r="DK65" s="78">
        <v>-0.14159327745437622</v>
      </c>
      <c r="DL65" s="78">
        <v>-0.12581636011600494</v>
      </c>
      <c r="DM65" s="78">
        <v>-0.11264040321111679</v>
      </c>
      <c r="DN65" s="78">
        <v>-2.8383297845721245E-2</v>
      </c>
      <c r="DO65" s="78">
        <v>-3.0099121853709221E-2</v>
      </c>
      <c r="DP65" s="78">
        <v>-3.5666853189468384E-2</v>
      </c>
      <c r="DQ65" s="78">
        <v>7.5834289193153381E-2</v>
      </c>
      <c r="DR65" s="78">
        <v>2.586744911968708E-2</v>
      </c>
      <c r="DS65" s="78">
        <v>0.10519213229417801</v>
      </c>
      <c r="DT65" s="78">
        <v>0.12392400950193405</v>
      </c>
      <c r="DU65" s="78">
        <v>8.5530467331409454E-2</v>
      </c>
      <c r="DV65" s="78">
        <v>1.3670718297362328E-2</v>
      </c>
      <c r="DW65" s="78">
        <v>-8.2395605742931366E-2</v>
      </c>
      <c r="DX65" s="78">
        <v>-3.7368837743997574E-2</v>
      </c>
      <c r="DY65" s="78">
        <v>0.1398337185382843</v>
      </c>
      <c r="DZ65" s="78">
        <v>0.13763092458248138</v>
      </c>
      <c r="EA65" s="78">
        <v>0.13095806539058685</v>
      </c>
      <c r="EB65" s="78">
        <v>0.14660827815532684</v>
      </c>
      <c r="EC65" s="78">
        <v>0.11053811758756638</v>
      </c>
      <c r="ED65" s="78">
        <v>8.5670202970504761E-2</v>
      </c>
      <c r="EE65" s="78">
        <v>7.8439369797706604E-2</v>
      </c>
      <c r="EF65" s="78">
        <v>6.8593792617321014E-2</v>
      </c>
      <c r="EG65" s="78">
        <v>9.9744781851768494E-2</v>
      </c>
      <c r="EH65" s="78">
        <v>5.2938386797904968E-2</v>
      </c>
      <c r="EI65" s="78">
        <v>-3.8797397166490555E-2</v>
      </c>
      <c r="EJ65" s="78">
        <v>-2.8295788913965225E-2</v>
      </c>
      <c r="EK65" s="78">
        <v>-1.801876537501812E-2</v>
      </c>
      <c r="EL65" s="78">
        <v>6.7941516637802124E-2</v>
      </c>
      <c r="EM65" s="78">
        <v>6.3524477183818817E-2</v>
      </c>
      <c r="EN65" s="78">
        <v>5.8089014142751694E-2</v>
      </c>
      <c r="EO65" s="78">
        <v>0.15540993213653564</v>
      </c>
      <c r="EP65" s="78">
        <v>0.10840477794408798</v>
      </c>
      <c r="EQ65" s="78">
        <v>0.18267899751663208</v>
      </c>
      <c r="ER65" s="78">
        <v>0.20676355063915253</v>
      </c>
      <c r="ES65" s="78">
        <v>0.1686522513628006</v>
      </c>
      <c r="ET65" s="78">
        <v>0.11674214154481888</v>
      </c>
      <c r="EU65" s="78">
        <v>3.113902360200882E-2</v>
      </c>
      <c r="EV65" s="78">
        <v>7.6032325625419617E-2</v>
      </c>
      <c r="EW65" s="78">
        <v>68.8067626953125</v>
      </c>
      <c r="EX65" s="78">
        <v>67.747245788574219</v>
      </c>
      <c r="EY65" s="78">
        <v>66.217308044433594</v>
      </c>
      <c r="EZ65" s="78">
        <v>64.873924255371094</v>
      </c>
      <c r="FA65" s="78">
        <v>63.569480895996094</v>
      </c>
      <c r="FB65" s="78">
        <v>62.775650024414063</v>
      </c>
      <c r="FC65" s="78">
        <v>62.375984191894531</v>
      </c>
      <c r="FD65" s="78">
        <v>65.146614074707031</v>
      </c>
      <c r="FE65" s="78">
        <v>68.924324035644531</v>
      </c>
      <c r="FF65" s="78">
        <v>72.5712890625</v>
      </c>
      <c r="FG65" s="78">
        <v>76.63427734375</v>
      </c>
      <c r="FH65" s="78">
        <v>80.30084228515625</v>
      </c>
      <c r="FI65" s="78">
        <v>83.271377563476563</v>
      </c>
      <c r="FJ65" s="78">
        <v>85.659698486328125</v>
      </c>
      <c r="FK65" s="78">
        <v>87.318122863769531</v>
      </c>
      <c r="FL65" s="78">
        <v>88.65802001953125</v>
      </c>
      <c r="FM65" s="78">
        <v>88.994407653808594</v>
      </c>
      <c r="FN65" s="78">
        <v>88.094223022460938</v>
      </c>
      <c r="FO65" s="78">
        <v>86.200599670410156</v>
      </c>
      <c r="FP65" s="78">
        <v>83.427413940429688</v>
      </c>
      <c r="FQ65" s="78">
        <v>78.904708862304688</v>
      </c>
      <c r="FR65" s="78">
        <v>75.542610168457031</v>
      </c>
      <c r="FS65" s="78">
        <v>73.171394348144531</v>
      </c>
      <c r="FT65" s="78">
        <v>70.900932312011719</v>
      </c>
      <c r="FU65" s="78">
        <v>9.64483842253685E-2</v>
      </c>
      <c r="FV65" s="78">
        <v>9.5353543758392334E-2</v>
      </c>
      <c r="FW65" s="78">
        <v>0.10511412471532822</v>
      </c>
      <c r="FX65" s="78">
        <v>0</v>
      </c>
      <c r="FY65" s="78">
        <v>309.45455932617188</v>
      </c>
      <c r="FZ65" s="78">
        <v>1</v>
      </c>
    </row>
    <row r="66" spans="1:182" x14ac:dyDescent="0.2">
      <c r="A66" t="s">
        <v>186</v>
      </c>
      <c r="B66" t="s">
        <v>244</v>
      </c>
      <c r="C66" t="s">
        <v>2</v>
      </c>
      <c r="D66" t="s">
        <v>202</v>
      </c>
      <c r="E66" t="s">
        <v>207</v>
      </c>
      <c r="F66" t="s">
        <v>184</v>
      </c>
      <c r="G66" t="s">
        <v>1</v>
      </c>
      <c r="H66" s="78">
        <v>1204</v>
      </c>
      <c r="I66" s="78">
        <v>1.2259373664855957</v>
      </c>
      <c r="J66" s="78">
        <v>1.0983762741088867</v>
      </c>
      <c r="K66" s="78">
        <v>1.025813102722168</v>
      </c>
      <c r="L66" s="78">
        <v>0.99619114398956299</v>
      </c>
      <c r="M66" s="78">
        <v>1.0081946849822998</v>
      </c>
      <c r="N66" s="78">
        <v>1.0574550628662109</v>
      </c>
      <c r="O66" s="78">
        <v>1.1304662227630615</v>
      </c>
      <c r="P66" s="78">
        <v>1.2169363498687744</v>
      </c>
      <c r="Q66" s="78">
        <v>1.2804914712905884</v>
      </c>
      <c r="R66" s="78">
        <v>1.2981240749359131</v>
      </c>
      <c r="S66" s="78">
        <v>1.481286883354187</v>
      </c>
      <c r="T66" s="78">
        <v>1.5831471681594849</v>
      </c>
      <c r="U66" s="78">
        <v>1.6608645915985107</v>
      </c>
      <c r="V66" s="78">
        <v>1.7834826707839966</v>
      </c>
      <c r="W66" s="78">
        <v>1.8801420927047729</v>
      </c>
      <c r="X66" s="78">
        <v>1.9956152439117432</v>
      </c>
      <c r="Y66" s="78">
        <v>2.0943000316619873</v>
      </c>
      <c r="Z66" s="78">
        <v>2.1340475082397461</v>
      </c>
      <c r="AA66" s="78">
        <v>2.1708188056945801</v>
      </c>
      <c r="AB66" s="78">
        <v>2.1155951023101807</v>
      </c>
      <c r="AC66" s="78">
        <v>2.0018234252929688</v>
      </c>
      <c r="AD66" s="78">
        <v>1.9230508804321289</v>
      </c>
      <c r="AE66" s="78">
        <v>1.6458737850189209</v>
      </c>
      <c r="AF66" s="78">
        <v>1.4239089488983154</v>
      </c>
      <c r="AG66" s="78">
        <v>-9.0353257954120636E-2</v>
      </c>
      <c r="AH66" s="78">
        <v>-0.11016076803207397</v>
      </c>
      <c r="AI66" s="78">
        <v>-0.11955012381076813</v>
      </c>
      <c r="AJ66" s="78">
        <v>-0.10742801427841187</v>
      </c>
      <c r="AK66" s="78">
        <v>-9.5121093094348907E-2</v>
      </c>
      <c r="AL66" s="78">
        <v>-0.1295371800661087</v>
      </c>
      <c r="AM66" s="78">
        <v>-0.11357009410858154</v>
      </c>
      <c r="AN66" s="78">
        <v>-0.1293504387140274</v>
      </c>
      <c r="AO66" s="78">
        <v>-0.18445782363414764</v>
      </c>
      <c r="AP66" s="78">
        <v>-0.1631508469581604</v>
      </c>
      <c r="AQ66" s="78">
        <v>-1.5023739077150822E-2</v>
      </c>
      <c r="AR66" s="78">
        <v>2.8962842770852149E-4</v>
      </c>
      <c r="AS66" s="78">
        <v>-2.4517560377717018E-2</v>
      </c>
      <c r="AT66" s="78">
        <v>-1.6458148136734962E-2</v>
      </c>
      <c r="AU66" s="78">
        <v>-1.3433733955025673E-2</v>
      </c>
      <c r="AV66" s="78">
        <v>2.676764503121376E-2</v>
      </c>
      <c r="AW66" s="78">
        <v>5.1745358854532242E-2</v>
      </c>
      <c r="AX66" s="78">
        <v>-3.9502941071987152E-2</v>
      </c>
      <c r="AY66" s="78">
        <v>1.0723459534347057E-2</v>
      </c>
      <c r="AZ66" s="78">
        <v>5.0936043262481689E-2</v>
      </c>
      <c r="BA66" s="78">
        <v>9.0711889788508415E-4</v>
      </c>
      <c r="BB66" s="78">
        <v>1.6369568184018135E-2</v>
      </c>
      <c r="BC66" s="78">
        <v>-6.2372662127017975E-2</v>
      </c>
      <c r="BD66" s="78">
        <v>-5.6294623762369156E-2</v>
      </c>
      <c r="BE66" s="78">
        <v>-3.6023955792188644E-2</v>
      </c>
      <c r="BF66" s="78">
        <v>-6.0331020504236221E-2</v>
      </c>
      <c r="BG66" s="78">
        <v>-7.1982264518737793E-2</v>
      </c>
      <c r="BH66" s="78">
        <v>-6.0120534151792526E-2</v>
      </c>
      <c r="BI66" s="78">
        <v>-4.6433120965957642E-2</v>
      </c>
      <c r="BJ66" s="78">
        <v>-7.7158160507678986E-2</v>
      </c>
      <c r="BK66" s="78">
        <v>-5.8169949799776077E-2</v>
      </c>
      <c r="BL66" s="78">
        <v>-7.0889614522457123E-2</v>
      </c>
      <c r="BM66" s="78">
        <v>-0.12653590738773346</v>
      </c>
      <c r="BN66" s="78">
        <v>-0.11241268366575241</v>
      </c>
      <c r="BO66" s="78">
        <v>5.3413234651088715E-2</v>
      </c>
      <c r="BP66" s="78">
        <v>6.0423906892538071E-2</v>
      </c>
      <c r="BQ66" s="78">
        <v>3.8828756660223007E-2</v>
      </c>
      <c r="BR66" s="78">
        <v>5.0028309226036072E-2</v>
      </c>
      <c r="BS66" s="78">
        <v>5.1692858338356018E-2</v>
      </c>
      <c r="BT66" s="78">
        <v>9.2596650123596191E-2</v>
      </c>
      <c r="BU66" s="78">
        <v>0.11843398958444595</v>
      </c>
      <c r="BV66" s="78">
        <v>2.8204720467329025E-2</v>
      </c>
      <c r="BW66" s="78">
        <v>7.4814841151237488E-2</v>
      </c>
      <c r="BX66" s="78">
        <v>0.11422265321016312</v>
      </c>
      <c r="BY66" s="78">
        <v>6.3197538256645203E-2</v>
      </c>
      <c r="BZ66" s="78">
        <v>8.2222826778888702E-2</v>
      </c>
      <c r="CA66" s="78">
        <v>-3.983295988291502E-3</v>
      </c>
      <c r="CB66" s="78">
        <v>-2.833605045452714E-3</v>
      </c>
      <c r="CC66" s="78">
        <v>1.604352961294353E-3</v>
      </c>
      <c r="CD66" s="78">
        <v>-2.5819089263677597E-2</v>
      </c>
      <c r="CE66" s="78">
        <v>-3.9036914706230164E-2</v>
      </c>
      <c r="CF66" s="78">
        <v>-2.735552005469799E-2</v>
      </c>
      <c r="CG66" s="78">
        <v>-1.2711980380117893E-2</v>
      </c>
      <c r="CH66" s="78">
        <v>-4.0880601853132248E-2</v>
      </c>
      <c r="CI66" s="78">
        <v>-1.9799981266260147E-2</v>
      </c>
      <c r="CJ66" s="78">
        <v>-3.0399825423955917E-2</v>
      </c>
      <c r="CK66" s="78">
        <v>-8.6419358849525452E-2</v>
      </c>
      <c r="CL66" s="78">
        <v>-7.7271580696105957E-2</v>
      </c>
      <c r="CM66" s="78">
        <v>0.10081247240304947</v>
      </c>
      <c r="CN66" s="78">
        <v>0.10207272320985794</v>
      </c>
      <c r="CO66" s="78">
        <v>8.2702219486236572E-2</v>
      </c>
      <c r="CP66" s="78">
        <v>9.6076630055904388E-2</v>
      </c>
      <c r="CQ66" s="78">
        <v>9.6799336373806E-2</v>
      </c>
      <c r="CR66" s="78">
        <v>0.13818961381912231</v>
      </c>
      <c r="CS66" s="78">
        <v>0.16462233662605286</v>
      </c>
      <c r="CT66" s="78">
        <v>7.509884238243103E-2</v>
      </c>
      <c r="CU66" s="78">
        <v>0.11920434236526489</v>
      </c>
      <c r="CV66" s="78">
        <v>0.15805476903915405</v>
      </c>
      <c r="CW66" s="78">
        <v>0.10633969306945801</v>
      </c>
      <c r="CX66" s="78">
        <v>0.12783259153366089</v>
      </c>
      <c r="CY66" s="78">
        <v>3.645700216293335E-2</v>
      </c>
      <c r="CZ66" s="78">
        <v>3.4193333238363266E-2</v>
      </c>
      <c r="DA66" s="78">
        <v>3.9232663810253143E-2</v>
      </c>
      <c r="DB66" s="78">
        <v>8.6928410455584526E-3</v>
      </c>
      <c r="DC66" s="78">
        <v>-6.0915620997548103E-3</v>
      </c>
      <c r="DD66" s="78">
        <v>5.4094954393804073E-3</v>
      </c>
      <c r="DE66" s="78">
        <v>2.1009160205721855E-2</v>
      </c>
      <c r="DF66" s="78">
        <v>-4.6030459925532341E-3</v>
      </c>
      <c r="DG66" s="78">
        <v>1.8569989129900932E-2</v>
      </c>
      <c r="DH66" s="78">
        <v>1.0089961811900139E-2</v>
      </c>
      <c r="DI66" s="78">
        <v>-4.6302814036607742E-2</v>
      </c>
      <c r="DJ66" s="78">
        <v>-4.2130481451749802E-2</v>
      </c>
      <c r="DK66" s="78">
        <v>0.14821171760559082</v>
      </c>
      <c r="DL66" s="78">
        <v>0.14372153580188751</v>
      </c>
      <c r="DM66" s="78">
        <v>0.12657567858695984</v>
      </c>
      <c r="DN66" s="78">
        <v>0.14212495088577271</v>
      </c>
      <c r="DO66" s="78">
        <v>0.14190581440925598</v>
      </c>
      <c r="DP66" s="78">
        <v>0.18378257751464844</v>
      </c>
      <c r="DQ66" s="78">
        <v>0.21081067621707916</v>
      </c>
      <c r="DR66" s="78">
        <v>0.12199296057224274</v>
      </c>
      <c r="DS66" s="78">
        <v>0.1635938435792923</v>
      </c>
      <c r="DT66" s="78">
        <v>0.20188687741756439</v>
      </c>
      <c r="DU66" s="78">
        <v>0.14948184788227081</v>
      </c>
      <c r="DV66" s="78">
        <v>0.17344236373901367</v>
      </c>
      <c r="DW66" s="78">
        <v>7.6897300779819489E-2</v>
      </c>
      <c r="DX66" s="78">
        <v>7.1220271289348602E-2</v>
      </c>
      <c r="DY66" s="78">
        <v>9.3561969697475433E-2</v>
      </c>
      <c r="DZ66" s="78">
        <v>5.8522589504718781E-2</v>
      </c>
      <c r="EA66" s="78">
        <v>4.14762943983078E-2</v>
      </c>
      <c r="EB66" s="78">
        <v>5.2716974169015884E-2</v>
      </c>
      <c r="EC66" s="78">
        <v>6.969713419675827E-2</v>
      </c>
      <c r="ED66" s="78">
        <v>4.7775983810424805E-2</v>
      </c>
      <c r="EE66" s="78">
        <v>7.3970131576061249E-2</v>
      </c>
      <c r="EF66" s="78">
        <v>6.8550780415534973E-2</v>
      </c>
      <c r="EG66" s="78">
        <v>1.1619105003774166E-2</v>
      </c>
      <c r="EH66" s="78">
        <v>8.6076855659484863E-3</v>
      </c>
      <c r="EI66" s="78">
        <v>0.21664868295192719</v>
      </c>
      <c r="EJ66" s="78">
        <v>0.20385581254959106</v>
      </c>
      <c r="EK66" s="78">
        <v>0.18992200493812561</v>
      </c>
      <c r="EL66" s="78">
        <v>0.20861141383647919</v>
      </c>
      <c r="EM66" s="78">
        <v>0.20703241229057312</v>
      </c>
      <c r="EN66" s="78">
        <v>0.24961158633232117</v>
      </c>
      <c r="EO66" s="78">
        <v>0.27749931812286377</v>
      </c>
      <c r="EP66" s="78">
        <v>0.18970063328742981</v>
      </c>
      <c r="EQ66" s="78">
        <v>0.22768522799015045</v>
      </c>
      <c r="ER66" s="78">
        <v>0.26517349481582642</v>
      </c>
      <c r="ES66" s="78">
        <v>0.21177226305007935</v>
      </c>
      <c r="ET66" s="78">
        <v>0.23929561674594879</v>
      </c>
      <c r="EU66" s="78">
        <v>0.13528667390346527</v>
      </c>
      <c r="EV66" s="78">
        <v>0.12468128651380539</v>
      </c>
      <c r="EW66" s="78">
        <v>66.587425231933594</v>
      </c>
      <c r="EX66" s="78">
        <v>65.470649719238281</v>
      </c>
      <c r="EY66" s="78">
        <v>64.153984069824219</v>
      </c>
      <c r="EZ66" s="78">
        <v>62.648906707763672</v>
      </c>
      <c r="FA66" s="78">
        <v>61.837116241455078</v>
      </c>
      <c r="FB66" s="78">
        <v>60.763370513916016</v>
      </c>
      <c r="FC66" s="78">
        <v>60.815876007080078</v>
      </c>
      <c r="FD66" s="78">
        <v>65.039924621582031</v>
      </c>
      <c r="FE66" s="78">
        <v>70.964752197265625</v>
      </c>
      <c r="FF66" s="78">
        <v>75.460594177246094</v>
      </c>
      <c r="FG66" s="78">
        <v>79.257858276367188</v>
      </c>
      <c r="FH66" s="78">
        <v>82.091743469238281</v>
      </c>
      <c r="FI66" s="78">
        <v>84.470375061035156</v>
      </c>
      <c r="FJ66" s="78">
        <v>86.769264221191406</v>
      </c>
      <c r="FK66" s="78">
        <v>88.891975402832031</v>
      </c>
      <c r="FL66" s="78">
        <v>90.536384582519531</v>
      </c>
      <c r="FM66" s="78">
        <v>91.14837646484375</v>
      </c>
      <c r="FN66" s="78">
        <v>90.985565185546875</v>
      </c>
      <c r="FO66" s="78">
        <v>90.161094665527344</v>
      </c>
      <c r="FP66" s="78">
        <v>87.018440246582031</v>
      </c>
      <c r="FQ66" s="78">
        <v>80.169235229492188</v>
      </c>
      <c r="FR66" s="78">
        <v>74.335533142089844</v>
      </c>
      <c r="FS66" s="78">
        <v>70.873329162597656</v>
      </c>
      <c r="FT66" s="78">
        <v>68.918830871582031</v>
      </c>
      <c r="FU66" s="78">
        <v>5.5706258863210678E-2</v>
      </c>
      <c r="FV66" s="78">
        <v>7.7936768531799316E-2</v>
      </c>
      <c r="FW66" s="78">
        <v>5.4441593587398529E-2</v>
      </c>
      <c r="FX66" s="78">
        <v>0</v>
      </c>
      <c r="FY66" s="78">
        <v>179.45454406738281</v>
      </c>
      <c r="FZ66" s="78">
        <v>1</v>
      </c>
    </row>
    <row r="67" spans="1:182" x14ac:dyDescent="0.2">
      <c r="A67" t="s">
        <v>186</v>
      </c>
      <c r="B67" t="s">
        <v>244</v>
      </c>
      <c r="C67" t="s">
        <v>2</v>
      </c>
      <c r="D67" t="s">
        <v>202</v>
      </c>
      <c r="E67" t="s">
        <v>207</v>
      </c>
      <c r="F67" t="s">
        <v>185</v>
      </c>
      <c r="G67" t="s">
        <v>1</v>
      </c>
      <c r="H67" s="78">
        <v>583</v>
      </c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8"/>
      <c r="CN67" s="78"/>
      <c r="CO67" s="78"/>
      <c r="CP67" s="78"/>
      <c r="CQ67" s="78"/>
      <c r="CR67" s="78"/>
      <c r="CS67" s="78"/>
      <c r="CT67" s="78"/>
      <c r="CU67" s="78"/>
      <c r="CV67" s="78"/>
      <c r="CW67" s="78"/>
      <c r="CX67" s="78"/>
      <c r="CY67" s="78"/>
      <c r="CZ67" s="78"/>
      <c r="DA67" s="78"/>
      <c r="DB67" s="78"/>
      <c r="DC67" s="78"/>
      <c r="DD67" s="78"/>
      <c r="DE67" s="78"/>
      <c r="DF67" s="78"/>
      <c r="DG67" s="78"/>
      <c r="DH67" s="78"/>
      <c r="DI67" s="78"/>
      <c r="DJ67" s="78"/>
      <c r="DK67" s="78"/>
      <c r="DL67" s="78"/>
      <c r="DM67" s="78"/>
      <c r="DN67" s="78"/>
      <c r="DO67" s="78"/>
      <c r="DP67" s="78"/>
      <c r="DQ67" s="78"/>
      <c r="DR67" s="78"/>
      <c r="DS67" s="78"/>
      <c r="DT67" s="78"/>
      <c r="DU67" s="78"/>
      <c r="DV67" s="78"/>
      <c r="DW67" s="78"/>
      <c r="DX67" s="78"/>
      <c r="DY67" s="78"/>
      <c r="DZ67" s="78"/>
      <c r="EA67" s="78"/>
      <c r="EB67" s="78"/>
      <c r="EC67" s="78"/>
      <c r="ED67" s="78"/>
      <c r="EE67" s="78"/>
      <c r="EF67" s="78"/>
      <c r="EG67" s="78"/>
      <c r="EH67" s="78"/>
      <c r="EI67" s="78"/>
      <c r="EJ67" s="78"/>
      <c r="EK67" s="78"/>
      <c r="EL67" s="78"/>
      <c r="EM67" s="78"/>
      <c r="EN67" s="78"/>
      <c r="EO67" s="78"/>
      <c r="EP67" s="78"/>
      <c r="EQ67" s="78"/>
      <c r="ER67" s="78"/>
      <c r="ES67" s="78"/>
      <c r="ET67" s="78"/>
      <c r="EU67" s="78"/>
      <c r="EV67" s="78"/>
      <c r="EW67" s="78"/>
      <c r="EX67" s="78"/>
      <c r="EY67" s="78"/>
      <c r="EZ67" s="78"/>
      <c r="FA67" s="78"/>
      <c r="FB67" s="78"/>
      <c r="FC67" s="78"/>
      <c r="FD67" s="78"/>
      <c r="FE67" s="78"/>
      <c r="FF67" s="78"/>
      <c r="FG67" s="78"/>
      <c r="FH67" s="78"/>
      <c r="FI67" s="78"/>
      <c r="FJ67" s="78"/>
      <c r="FK67" s="78"/>
      <c r="FL67" s="78"/>
      <c r="FM67" s="78"/>
      <c r="FN67" s="78"/>
      <c r="FO67" s="78"/>
      <c r="FP67" s="78"/>
      <c r="FQ67" s="78"/>
      <c r="FR67" s="78"/>
      <c r="FS67" s="78"/>
      <c r="FT67" s="78"/>
      <c r="FU67" s="78"/>
      <c r="FV67" s="78"/>
      <c r="FW67" s="78"/>
      <c r="FX67" s="78">
        <v>0</v>
      </c>
      <c r="FY67" s="78">
        <v>69.772727966308594</v>
      </c>
      <c r="FZ67" s="78">
        <v>0</v>
      </c>
    </row>
    <row r="68" spans="1:182" x14ac:dyDescent="0.2">
      <c r="A68" t="s">
        <v>186</v>
      </c>
      <c r="B68" t="s">
        <v>244</v>
      </c>
      <c r="C68" t="s">
        <v>2</v>
      </c>
      <c r="D68" t="s">
        <v>202</v>
      </c>
      <c r="E68" t="s">
        <v>208</v>
      </c>
      <c r="F68" t="s">
        <v>1</v>
      </c>
      <c r="G68" t="s">
        <v>198</v>
      </c>
      <c r="H68" s="78">
        <v>15992</v>
      </c>
      <c r="I68" s="78">
        <v>9.5680027008056641</v>
      </c>
      <c r="J68" s="78">
        <v>8.5242147445678711</v>
      </c>
      <c r="K68" s="78">
        <v>7.8734159469604492</v>
      </c>
      <c r="L68" s="78">
        <v>7.5180249214172363</v>
      </c>
      <c r="M68" s="78">
        <v>7.3344912528991699</v>
      </c>
      <c r="N68" s="78">
        <v>7.6711435317993164</v>
      </c>
      <c r="O68" s="78">
        <v>8.3379926681518555</v>
      </c>
      <c r="P68" s="78">
        <v>9.1434459686279297</v>
      </c>
      <c r="Q68" s="78">
        <v>9.8720569610595703</v>
      </c>
      <c r="R68" s="78">
        <v>10.279792785644531</v>
      </c>
      <c r="S68" s="78">
        <v>10.798952102661133</v>
      </c>
      <c r="T68" s="78">
        <v>11.467041015625</v>
      </c>
      <c r="U68" s="78">
        <v>12.05757999420166</v>
      </c>
      <c r="V68" s="78">
        <v>12.323858261108398</v>
      </c>
      <c r="W68" s="78">
        <v>12.605144500732422</v>
      </c>
      <c r="X68" s="78">
        <v>13.171699523925781</v>
      </c>
      <c r="Y68" s="78">
        <v>13.985309600830078</v>
      </c>
      <c r="Z68" s="78">
        <v>14.929855346679688</v>
      </c>
      <c r="AA68" s="78">
        <v>15.132146835327148</v>
      </c>
      <c r="AB68" s="78">
        <v>14.904627799987793</v>
      </c>
      <c r="AC68" s="78">
        <v>14.716625213623047</v>
      </c>
      <c r="AD68" s="78">
        <v>14.234341621398926</v>
      </c>
      <c r="AE68" s="78">
        <v>12.69952392578125</v>
      </c>
      <c r="AF68" s="78">
        <v>10.949722290039063</v>
      </c>
      <c r="AG68" s="78">
        <v>-1.1513588428497314</v>
      </c>
      <c r="AH68" s="78">
        <v>-1.2102870941162109</v>
      </c>
      <c r="AI68" s="78">
        <v>-1.200050950050354</v>
      </c>
      <c r="AJ68" s="78">
        <v>-1.1162385940551758</v>
      </c>
      <c r="AK68" s="78">
        <v>-1.1801196336746216</v>
      </c>
      <c r="AL68" s="78">
        <v>-1.2269524335861206</v>
      </c>
      <c r="AM68" s="78">
        <v>-1.2027080059051514</v>
      </c>
      <c r="AN68" s="78">
        <v>-1.3993140459060669</v>
      </c>
      <c r="AO68" s="78">
        <v>-1.1280654668807983</v>
      </c>
      <c r="AP68" s="78">
        <v>-0.84344482421875</v>
      </c>
      <c r="AQ68" s="78">
        <v>-0.76879167556762695</v>
      </c>
      <c r="AR68" s="78">
        <v>-0.82854574918746948</v>
      </c>
      <c r="AS68" s="78">
        <v>-0.61376231908798218</v>
      </c>
      <c r="AT68" s="78">
        <v>-0.61585849523544312</v>
      </c>
      <c r="AU68" s="78">
        <v>-0.58810782432556152</v>
      </c>
      <c r="AV68" s="78">
        <v>-0.51820635795593262</v>
      </c>
      <c r="AW68" s="78">
        <v>-4.0627460926771164E-2</v>
      </c>
      <c r="AX68" s="78">
        <v>-9.027525782585144E-2</v>
      </c>
      <c r="AY68" s="78">
        <v>-3.4242540597915649E-2</v>
      </c>
      <c r="AZ68" s="78">
        <v>0.22640937566757202</v>
      </c>
      <c r="BA68" s="78">
        <v>-4.7782436013221741E-2</v>
      </c>
      <c r="BB68" s="78">
        <v>-1.0476105213165283</v>
      </c>
      <c r="BC68" s="78">
        <v>-1.2967860698699951</v>
      </c>
      <c r="BD68" s="78">
        <v>-1.1989549398422241</v>
      </c>
      <c r="BE68" s="78">
        <v>-0.8898320198059082</v>
      </c>
      <c r="BF68" s="78">
        <v>-0.95868289470672607</v>
      </c>
      <c r="BG68" s="78">
        <v>-0.95296645164489746</v>
      </c>
      <c r="BH68" s="78">
        <v>-0.87490940093994141</v>
      </c>
      <c r="BI68" s="78">
        <v>-0.95119357109069824</v>
      </c>
      <c r="BJ68" s="78">
        <v>-0.99217367172241211</v>
      </c>
      <c r="BK68" s="78">
        <v>-0.96119070053100586</v>
      </c>
      <c r="BL68" s="78">
        <v>-1.1493496894836426</v>
      </c>
      <c r="BM68" s="78">
        <v>-0.93867504596710205</v>
      </c>
      <c r="BN68" s="78">
        <v>-0.67137223482131958</v>
      </c>
      <c r="BO68" s="78">
        <v>-0.59582328796386719</v>
      </c>
      <c r="BP68" s="78">
        <v>-0.65623688697814941</v>
      </c>
      <c r="BQ68" s="78">
        <v>-0.42966651916503906</v>
      </c>
      <c r="BR68" s="78">
        <v>-0.41929906606674194</v>
      </c>
      <c r="BS68" s="78">
        <v>-0.39361870288848877</v>
      </c>
      <c r="BT68" s="78">
        <v>-0.3296220600605011</v>
      </c>
      <c r="BU68" s="78">
        <v>0.15019635856151581</v>
      </c>
      <c r="BV68" s="78">
        <v>0.11767588555812836</v>
      </c>
      <c r="BW68" s="78">
        <v>0.16329328715801239</v>
      </c>
      <c r="BX68" s="78">
        <v>0.42801731824874878</v>
      </c>
      <c r="BY68" s="78">
        <v>0.19247037172317505</v>
      </c>
      <c r="BZ68" s="78">
        <v>-0.75894170999526978</v>
      </c>
      <c r="CA68" s="78">
        <v>-1.005376935005188</v>
      </c>
      <c r="CB68" s="78">
        <v>-0.9316442608833313</v>
      </c>
      <c r="CC68" s="78">
        <v>-0.70869940519332886</v>
      </c>
      <c r="CD68" s="78">
        <v>-0.78442257642745972</v>
      </c>
      <c r="CE68" s="78">
        <v>-0.78183650970458984</v>
      </c>
      <c r="CF68" s="78">
        <v>-0.70776551961898804</v>
      </c>
      <c r="CG68" s="78">
        <v>-0.7926400899887085</v>
      </c>
      <c r="CH68" s="78">
        <v>-0.8295665979385376</v>
      </c>
      <c r="CI68" s="78">
        <v>-0.79391658306121826</v>
      </c>
      <c r="CJ68" s="78">
        <v>-0.97622525691986084</v>
      </c>
      <c r="CK68" s="78">
        <v>-0.80750381946563721</v>
      </c>
      <c r="CL68" s="78">
        <v>-0.55219525098800659</v>
      </c>
      <c r="CM68" s="78">
        <v>-0.47602590918540955</v>
      </c>
      <c r="CN68" s="78">
        <v>-0.53689628839492798</v>
      </c>
      <c r="CO68" s="78">
        <v>-0.3021622896194458</v>
      </c>
      <c r="CP68" s="78">
        <v>-0.28316262364387512</v>
      </c>
      <c r="CQ68" s="78">
        <v>-0.25891610980033875</v>
      </c>
      <c r="CR68" s="78">
        <v>-0.19900912046432495</v>
      </c>
      <c r="CS68" s="78">
        <v>0.28236034512519836</v>
      </c>
      <c r="CT68" s="78">
        <v>0.26170220971107483</v>
      </c>
      <c r="CU68" s="78">
        <v>0.3001059889793396</v>
      </c>
      <c r="CV68" s="78">
        <v>0.56765037775039673</v>
      </c>
      <c r="CW68" s="78">
        <v>0.35886874794960022</v>
      </c>
      <c r="CX68" s="78">
        <v>-0.55901056528091431</v>
      </c>
      <c r="CY68" s="78">
        <v>-0.80354797840118408</v>
      </c>
      <c r="CZ68" s="78">
        <v>-0.74650567770004272</v>
      </c>
      <c r="DA68" s="78">
        <v>-0.52756679058074951</v>
      </c>
      <c r="DB68" s="78">
        <v>-0.61016225814819336</v>
      </c>
      <c r="DC68" s="78">
        <v>-0.61070656776428223</v>
      </c>
      <c r="DD68" s="78">
        <v>-0.54062163829803467</v>
      </c>
      <c r="DE68" s="78">
        <v>-0.63408660888671875</v>
      </c>
      <c r="DF68" s="78">
        <v>-0.66695952415466309</v>
      </c>
      <c r="DG68" s="78">
        <v>-0.62664246559143066</v>
      </c>
      <c r="DH68" s="78">
        <v>-0.80310076475143433</v>
      </c>
      <c r="DI68" s="78">
        <v>-0.67633259296417236</v>
      </c>
      <c r="DJ68" s="78">
        <v>-0.43301829695701599</v>
      </c>
      <c r="DK68" s="78">
        <v>-0.3562285304069519</v>
      </c>
      <c r="DL68" s="78">
        <v>-0.41755568981170654</v>
      </c>
      <c r="DM68" s="78">
        <v>-0.17465807497501373</v>
      </c>
      <c r="DN68" s="78">
        <v>-0.1470261812210083</v>
      </c>
      <c r="DO68" s="78">
        <v>-0.12421351671218872</v>
      </c>
      <c r="DP68" s="78">
        <v>-6.8396188318729401E-2</v>
      </c>
      <c r="DQ68" s="78">
        <v>0.41452434659004211</v>
      </c>
      <c r="DR68" s="78">
        <v>0.4057285487651825</v>
      </c>
      <c r="DS68" s="78">
        <v>0.436918705701828</v>
      </c>
      <c r="DT68" s="78">
        <v>0.70728343725204468</v>
      </c>
      <c r="DU68" s="78">
        <v>0.52526712417602539</v>
      </c>
      <c r="DV68" s="78">
        <v>-0.35907939076423645</v>
      </c>
      <c r="DW68" s="78">
        <v>-0.6017189621925354</v>
      </c>
      <c r="DX68" s="78">
        <v>-0.56136709451675415</v>
      </c>
      <c r="DY68" s="78">
        <v>-0.26604002714157104</v>
      </c>
      <c r="DZ68" s="78">
        <v>-0.35855802893638611</v>
      </c>
      <c r="EA68" s="78">
        <v>-0.36362206935882568</v>
      </c>
      <c r="EB68" s="78">
        <v>-0.29929244518280029</v>
      </c>
      <c r="EC68" s="78">
        <v>-0.40516054630279541</v>
      </c>
      <c r="ED68" s="78">
        <v>-0.4321807324886322</v>
      </c>
      <c r="EE68" s="78">
        <v>-0.38512516021728516</v>
      </c>
      <c r="EF68" s="78">
        <v>-0.55313652753829956</v>
      </c>
      <c r="EG68" s="78">
        <v>-0.48694220185279846</v>
      </c>
      <c r="EH68" s="78">
        <v>-0.26094567775726318</v>
      </c>
      <c r="EI68" s="78">
        <v>-0.18326014280319214</v>
      </c>
      <c r="EJ68" s="78">
        <v>-0.24524684250354767</v>
      </c>
      <c r="EK68" s="78">
        <v>9.4377687200903893E-3</v>
      </c>
      <c r="EL68" s="78">
        <v>4.9533229321241379E-2</v>
      </c>
      <c r="EM68" s="78">
        <v>7.0275627076625824E-2</v>
      </c>
      <c r="EN68" s="78">
        <v>0.1201881468296051</v>
      </c>
      <c r="EO68" s="78">
        <v>0.60534816980361938</v>
      </c>
      <c r="EP68" s="78">
        <v>0.61367964744567871</v>
      </c>
      <c r="EQ68" s="78">
        <v>0.63445448875427246</v>
      </c>
      <c r="ER68" s="78">
        <v>0.90889137983322144</v>
      </c>
      <c r="ES68" s="78">
        <v>0.76551991701126099</v>
      </c>
      <c r="ET68" s="78">
        <v>-7.0410557091236115E-2</v>
      </c>
      <c r="EU68" s="78">
        <v>-0.31030991673469543</v>
      </c>
      <c r="EV68" s="78">
        <v>-0.29405641555786133</v>
      </c>
      <c r="EW68" s="78">
        <v>65.8135986328125</v>
      </c>
      <c r="EX68" s="78">
        <v>64.724761962890625</v>
      </c>
      <c r="EY68" s="78">
        <v>63.736015319824219</v>
      </c>
      <c r="EZ68" s="78">
        <v>62.832122802734375</v>
      </c>
      <c r="FA68" s="78">
        <v>62.074474334716797</v>
      </c>
      <c r="FB68" s="78">
        <v>61.491523742675781</v>
      </c>
      <c r="FC68" s="78">
        <v>60.874347686767578</v>
      </c>
      <c r="FD68" s="78">
        <v>62.465709686279297</v>
      </c>
      <c r="FE68" s="78">
        <v>65.037063598632813</v>
      </c>
      <c r="FF68" s="78">
        <v>68.0340576171875</v>
      </c>
      <c r="FG68" s="78">
        <v>71.4384765625</v>
      </c>
      <c r="FH68" s="78">
        <v>75.018844604492188</v>
      </c>
      <c r="FI68" s="78">
        <v>78.077262878417969</v>
      </c>
      <c r="FJ68" s="78">
        <v>80.755126953125</v>
      </c>
      <c r="FK68" s="78">
        <v>82.717857360839844</v>
      </c>
      <c r="FL68" s="78">
        <v>83.942268371582031</v>
      </c>
      <c r="FM68" s="78">
        <v>83.998641967773438</v>
      </c>
      <c r="FN68" s="78">
        <v>83.00433349609375</v>
      </c>
      <c r="FO68" s="78">
        <v>80.814498901367188</v>
      </c>
      <c r="FP68" s="78">
        <v>77.5814208984375</v>
      </c>
      <c r="FQ68" s="78">
        <v>73.250457763671875</v>
      </c>
      <c r="FR68" s="78">
        <v>69.99822998046875</v>
      </c>
      <c r="FS68" s="78">
        <v>68.018043518066406</v>
      </c>
      <c r="FT68" s="78">
        <v>66.664649963378906</v>
      </c>
      <c r="FU68" s="78">
        <v>0.21936494112014771</v>
      </c>
      <c r="FV68" s="78">
        <v>0.24164009094238281</v>
      </c>
      <c r="FW68" s="78">
        <v>0.23279029130935669</v>
      </c>
      <c r="FX68" s="78">
        <v>0</v>
      </c>
      <c r="FY68" s="78">
        <v>3306.21728515625</v>
      </c>
      <c r="FZ68" s="78">
        <v>1</v>
      </c>
    </row>
    <row r="69" spans="1:182" x14ac:dyDescent="0.2">
      <c r="A69" t="s">
        <v>186</v>
      </c>
      <c r="B69" t="s">
        <v>244</v>
      </c>
      <c r="C69" t="s">
        <v>2</v>
      </c>
      <c r="D69" t="s">
        <v>202</v>
      </c>
      <c r="E69" t="s">
        <v>208</v>
      </c>
      <c r="F69" t="s">
        <v>1</v>
      </c>
      <c r="G69" t="s">
        <v>200</v>
      </c>
      <c r="H69" s="78">
        <v>4813</v>
      </c>
      <c r="I69" s="78">
        <v>3.7612512111663818</v>
      </c>
      <c r="J69" s="78">
        <v>3.3398160934448242</v>
      </c>
      <c r="K69" s="78">
        <v>3.0111887454986572</v>
      </c>
      <c r="L69" s="78">
        <v>2.8052690029144287</v>
      </c>
      <c r="M69" s="78">
        <v>2.7159326076507568</v>
      </c>
      <c r="N69" s="78">
        <v>2.7739112377166748</v>
      </c>
      <c r="O69" s="78">
        <v>2.8096985816955566</v>
      </c>
      <c r="P69" s="78">
        <v>2.9962139129638672</v>
      </c>
      <c r="Q69" s="78">
        <v>3.2474677562713623</v>
      </c>
      <c r="R69" s="78">
        <v>3.5695185661315918</v>
      </c>
      <c r="S69" s="78">
        <v>3.905301570892334</v>
      </c>
      <c r="T69" s="78">
        <v>4.3769564628601074</v>
      </c>
      <c r="U69" s="78">
        <v>4.8432822227478027</v>
      </c>
      <c r="V69" s="78">
        <v>5.2705569267272949</v>
      </c>
      <c r="W69" s="78">
        <v>5.5953898429870605</v>
      </c>
      <c r="X69" s="78">
        <v>6.0058345794677734</v>
      </c>
      <c r="Y69" s="78">
        <v>6.3378076553344727</v>
      </c>
      <c r="Z69" s="78">
        <v>6.5239777565002441</v>
      </c>
      <c r="AA69" s="78">
        <v>6.4318661689758301</v>
      </c>
      <c r="AB69" s="78">
        <v>6.1990008354187012</v>
      </c>
      <c r="AC69" s="78">
        <v>5.9168272018432617</v>
      </c>
      <c r="AD69" s="78">
        <v>5.6257634162902832</v>
      </c>
      <c r="AE69" s="78">
        <v>4.9983868598937988</v>
      </c>
      <c r="AF69" s="78">
        <v>4.3138575553894043</v>
      </c>
      <c r="AG69" s="78">
        <v>-0.75349920988082886</v>
      </c>
      <c r="AH69" s="78">
        <v>-0.79987263679504395</v>
      </c>
      <c r="AI69" s="78">
        <v>-0.86159431934356689</v>
      </c>
      <c r="AJ69" s="78">
        <v>-0.93560630083084106</v>
      </c>
      <c r="AK69" s="78">
        <v>-0.93029409646987915</v>
      </c>
      <c r="AL69" s="78">
        <v>-0.88858699798583984</v>
      </c>
      <c r="AM69" s="78">
        <v>-0.94948798418045044</v>
      </c>
      <c r="AN69" s="78">
        <v>-0.93994826078414917</v>
      </c>
      <c r="AO69" s="78">
        <v>-0.82017320394515991</v>
      </c>
      <c r="AP69" s="78">
        <v>-0.68865180015563965</v>
      </c>
      <c r="AQ69" s="78">
        <v>-0.65403145551681519</v>
      </c>
      <c r="AR69" s="78">
        <v>-0.43527650833129883</v>
      </c>
      <c r="AS69" s="78">
        <v>-0.48404437303543091</v>
      </c>
      <c r="AT69" s="78">
        <v>-0.45108705759048462</v>
      </c>
      <c r="AU69" s="78">
        <v>-0.53213447332382202</v>
      </c>
      <c r="AV69" s="78">
        <v>-0.27818030118942261</v>
      </c>
      <c r="AW69" s="78">
        <v>-9.1393038630485535E-2</v>
      </c>
      <c r="AX69" s="78">
        <v>-0.13753195106983185</v>
      </c>
      <c r="AY69" s="78">
        <v>-0.16463546454906464</v>
      </c>
      <c r="AZ69" s="78">
        <v>-0.206626296043396</v>
      </c>
      <c r="BA69" s="78">
        <v>-0.18896083533763885</v>
      </c>
      <c r="BB69" s="78">
        <v>-0.54567420482635498</v>
      </c>
      <c r="BC69" s="78">
        <v>-0.69066083431243896</v>
      </c>
      <c r="BD69" s="78">
        <v>-0.7409246563911438</v>
      </c>
      <c r="BE69" s="78">
        <v>-0.59670853614807129</v>
      </c>
      <c r="BF69" s="78">
        <v>-0.64518904685974121</v>
      </c>
      <c r="BG69" s="78">
        <v>-0.70831769704818726</v>
      </c>
      <c r="BH69" s="78">
        <v>-0.78275215625762939</v>
      </c>
      <c r="BI69" s="78">
        <v>-0.77599883079528809</v>
      </c>
      <c r="BJ69" s="78">
        <v>-0.73197883367538452</v>
      </c>
      <c r="BK69" s="78">
        <v>-0.79651087522506714</v>
      </c>
      <c r="BL69" s="78">
        <v>-0.78540730476379395</v>
      </c>
      <c r="BM69" s="78">
        <v>-0.67428463697433472</v>
      </c>
      <c r="BN69" s="78">
        <v>-0.55187618732452393</v>
      </c>
      <c r="BO69" s="78">
        <v>-0.52167123556137085</v>
      </c>
      <c r="BP69" s="78">
        <v>-0.32867291569709778</v>
      </c>
      <c r="BQ69" s="78">
        <v>-0.36658561229705811</v>
      </c>
      <c r="BR69" s="78">
        <v>-0.33020728826522827</v>
      </c>
      <c r="BS69" s="78">
        <v>-0.39961770176887512</v>
      </c>
      <c r="BT69" s="78">
        <v>-0.15721692144870758</v>
      </c>
      <c r="BU69" s="78">
        <v>2.9926974326372147E-2</v>
      </c>
      <c r="BV69" s="78">
        <v>-2.1204067394137383E-2</v>
      </c>
      <c r="BW69" s="78">
        <v>-4.9571830779314041E-2</v>
      </c>
      <c r="BX69" s="78">
        <v>-9.4454534351825714E-2</v>
      </c>
      <c r="BY69" s="78">
        <v>-8.8877759873867035E-2</v>
      </c>
      <c r="BZ69" s="78">
        <v>-0.42649781703948975</v>
      </c>
      <c r="CA69" s="78">
        <v>-0.55803197622299194</v>
      </c>
      <c r="CB69" s="78">
        <v>-0.58652061223983765</v>
      </c>
      <c r="CC69" s="78">
        <v>-0.48811584711074829</v>
      </c>
      <c r="CD69" s="78">
        <v>-0.5380556583404541</v>
      </c>
      <c r="CE69" s="78">
        <v>-0.60215878486633301</v>
      </c>
      <c r="CF69" s="78">
        <v>-0.67688584327697754</v>
      </c>
      <c r="CG69" s="78">
        <v>-0.66913437843322754</v>
      </c>
      <c r="CH69" s="78">
        <v>-0.62351244688034058</v>
      </c>
      <c r="CI69" s="78">
        <v>-0.69055944681167603</v>
      </c>
      <c r="CJ69" s="78">
        <v>-0.67837274074554443</v>
      </c>
      <c r="CK69" s="78">
        <v>-0.57324260473251343</v>
      </c>
      <c r="CL69" s="78">
        <v>-0.45714578032493591</v>
      </c>
      <c r="CM69" s="78">
        <v>-0.42999899387359619</v>
      </c>
      <c r="CN69" s="78">
        <v>-0.25483959913253784</v>
      </c>
      <c r="CO69" s="78">
        <v>-0.28523403406143188</v>
      </c>
      <c r="CP69" s="78">
        <v>-0.24648633599281311</v>
      </c>
      <c r="CQ69" s="78">
        <v>-0.30783697962760925</v>
      </c>
      <c r="CR69" s="78">
        <v>-7.3438048362731934E-2</v>
      </c>
      <c r="CS69" s="78">
        <v>0.11395284533500671</v>
      </c>
      <c r="CT69" s="78">
        <v>5.9364266693592072E-2</v>
      </c>
      <c r="CU69" s="78">
        <v>3.0120890587568283E-2</v>
      </c>
      <c r="CV69" s="78">
        <v>-1.6764717176556587E-2</v>
      </c>
      <c r="CW69" s="78">
        <v>-1.9560536369681358E-2</v>
      </c>
      <c r="CX69" s="78">
        <v>-0.3439565896987915</v>
      </c>
      <c r="CY69" s="78">
        <v>-0.4661736786365509</v>
      </c>
      <c r="CZ69" s="78">
        <v>-0.47958087921142578</v>
      </c>
      <c r="DA69" s="78">
        <v>-0.37952312827110291</v>
      </c>
      <c r="DB69" s="78">
        <v>-0.43092226982116699</v>
      </c>
      <c r="DC69" s="78">
        <v>-0.49599987268447876</v>
      </c>
      <c r="DD69" s="78">
        <v>-0.57101953029632568</v>
      </c>
      <c r="DE69" s="78">
        <v>-0.56226992607116699</v>
      </c>
      <c r="DF69" s="78">
        <v>-0.51504606008529663</v>
      </c>
      <c r="DG69" s="78">
        <v>-0.58460801839828491</v>
      </c>
      <c r="DH69" s="78">
        <v>-0.57133817672729492</v>
      </c>
      <c r="DI69" s="78">
        <v>-0.47220060229301453</v>
      </c>
      <c r="DJ69" s="78">
        <v>-0.3624153733253479</v>
      </c>
      <c r="DK69" s="78">
        <v>-0.33832672238349915</v>
      </c>
      <c r="DL69" s="78">
        <v>-0.18100628256797791</v>
      </c>
      <c r="DM69" s="78">
        <v>-0.20388245582580566</v>
      </c>
      <c r="DN69" s="78">
        <v>-0.16276538372039795</v>
      </c>
      <c r="DO69" s="78">
        <v>-0.21605625748634338</v>
      </c>
      <c r="DP69" s="78">
        <v>1.0340824723243713E-2</v>
      </c>
      <c r="DQ69" s="78">
        <v>0.19797872006893158</v>
      </c>
      <c r="DR69" s="78">
        <v>0.13993260264396667</v>
      </c>
      <c r="DS69" s="78">
        <v>0.10981360822916031</v>
      </c>
      <c r="DT69" s="78">
        <v>6.0925103724002838E-2</v>
      </c>
      <c r="DU69" s="78">
        <v>4.9756690859794617E-2</v>
      </c>
      <c r="DV69" s="78">
        <v>-0.26141536235809326</v>
      </c>
      <c r="DW69" s="78">
        <v>-0.37431535124778748</v>
      </c>
      <c r="DX69" s="78">
        <v>-0.37264111638069153</v>
      </c>
      <c r="DY69" s="78">
        <v>-0.22273251414299011</v>
      </c>
      <c r="DZ69" s="78">
        <v>-0.27623867988586426</v>
      </c>
      <c r="EA69" s="78">
        <v>-0.34272325038909912</v>
      </c>
      <c r="EB69" s="78">
        <v>-0.41816538572311401</v>
      </c>
      <c r="EC69" s="78">
        <v>-0.40797466039657593</v>
      </c>
      <c r="ED69" s="78">
        <v>-0.35843786597251892</v>
      </c>
      <c r="EE69" s="78">
        <v>-0.43163090944290161</v>
      </c>
      <c r="EF69" s="78">
        <v>-0.41679719090461731</v>
      </c>
      <c r="EG69" s="78">
        <v>-0.32631197571754456</v>
      </c>
      <c r="EH69" s="78">
        <v>-0.22563974559307098</v>
      </c>
      <c r="EI69" s="78">
        <v>-0.20596654713153839</v>
      </c>
      <c r="EJ69" s="78">
        <v>-7.4402682483196259E-2</v>
      </c>
      <c r="EK69" s="78">
        <v>-8.6423709988594055E-2</v>
      </c>
      <c r="EL69" s="78">
        <v>-4.18856181204319E-2</v>
      </c>
      <c r="EM69" s="78">
        <v>-8.3539463579654694E-2</v>
      </c>
      <c r="EN69" s="78">
        <v>0.13130420446395874</v>
      </c>
      <c r="EO69" s="78">
        <v>0.31929871439933777</v>
      </c>
      <c r="EP69" s="78">
        <v>0.25626048445701599</v>
      </c>
      <c r="EQ69" s="78">
        <v>0.22487723827362061</v>
      </c>
      <c r="ER69" s="78">
        <v>0.17309686541557312</v>
      </c>
      <c r="ES69" s="78">
        <v>0.14983975887298584</v>
      </c>
      <c r="ET69" s="78">
        <v>-0.14223894476890564</v>
      </c>
      <c r="EU69" s="78">
        <v>-0.24168652296066284</v>
      </c>
      <c r="EV69" s="78">
        <v>-0.21823708713054657</v>
      </c>
      <c r="EW69" s="78">
        <v>69.6427001953125</v>
      </c>
      <c r="EX69" s="78">
        <v>68.208381652832031</v>
      </c>
      <c r="EY69" s="78">
        <v>66.915359497070313</v>
      </c>
      <c r="EZ69" s="78">
        <v>65.651847839355469</v>
      </c>
      <c r="FA69" s="78">
        <v>64.507095336914063</v>
      </c>
      <c r="FB69" s="78">
        <v>63.467849731445313</v>
      </c>
      <c r="FC69" s="78">
        <v>62.773048400878906</v>
      </c>
      <c r="FD69" s="78">
        <v>64.375038146972656</v>
      </c>
      <c r="FE69" s="78">
        <v>67.631637573242188</v>
      </c>
      <c r="FF69" s="78">
        <v>71.557090759277344</v>
      </c>
      <c r="FG69" s="78">
        <v>75.304061889648438</v>
      </c>
      <c r="FH69" s="78">
        <v>78.98822021484375</v>
      </c>
      <c r="FI69" s="78">
        <v>82.493934631347656</v>
      </c>
      <c r="FJ69" s="78">
        <v>85.340339660644531</v>
      </c>
      <c r="FK69" s="78">
        <v>87.610130310058594</v>
      </c>
      <c r="FL69" s="78">
        <v>89.159767150878906</v>
      </c>
      <c r="FM69" s="78">
        <v>89.762397766113281</v>
      </c>
      <c r="FN69" s="78">
        <v>89.189865112304688</v>
      </c>
      <c r="FO69" s="78">
        <v>87.518684387207031</v>
      </c>
      <c r="FP69" s="78">
        <v>84.498184204101563</v>
      </c>
      <c r="FQ69" s="78">
        <v>79.806182861328125</v>
      </c>
      <c r="FR69" s="78">
        <v>75.73626708984375</v>
      </c>
      <c r="FS69" s="78">
        <v>73.087623596191406</v>
      </c>
      <c r="FT69" s="78">
        <v>70.9962158203125</v>
      </c>
      <c r="FU69" s="78">
        <v>0.1375410258769989</v>
      </c>
      <c r="FV69" s="78">
        <v>0.13846287131309509</v>
      </c>
      <c r="FW69" s="78">
        <v>0.15245263278484344</v>
      </c>
      <c r="FX69" s="78">
        <v>0</v>
      </c>
      <c r="FY69" s="78">
        <v>1207.2608642578125</v>
      </c>
      <c r="FZ69" s="78">
        <v>1</v>
      </c>
    </row>
    <row r="70" spans="1:182" x14ac:dyDescent="0.2">
      <c r="A70" t="s">
        <v>186</v>
      </c>
      <c r="B70" t="s">
        <v>244</v>
      </c>
      <c r="C70" t="s">
        <v>2</v>
      </c>
      <c r="D70" t="s">
        <v>202</v>
      </c>
      <c r="E70" t="s">
        <v>208</v>
      </c>
      <c r="F70" t="s">
        <v>1</v>
      </c>
      <c r="G70" t="s">
        <v>1</v>
      </c>
      <c r="H70" s="78">
        <v>20805</v>
      </c>
      <c r="I70" s="78">
        <v>13.329254150390625</v>
      </c>
      <c r="J70" s="78">
        <v>11.864030838012695</v>
      </c>
      <c r="K70" s="78">
        <v>10.884605407714844</v>
      </c>
      <c r="L70" s="78">
        <v>10.323293685913086</v>
      </c>
      <c r="M70" s="78">
        <v>10.050423622131348</v>
      </c>
      <c r="N70" s="78">
        <v>10.44505500793457</v>
      </c>
      <c r="O70" s="78">
        <v>11.147690773010254</v>
      </c>
      <c r="P70" s="78">
        <v>12.139660835266113</v>
      </c>
      <c r="Q70" s="78">
        <v>13.119524955749512</v>
      </c>
      <c r="R70" s="78">
        <v>13.849311828613281</v>
      </c>
      <c r="S70" s="78">
        <v>14.704254150390625</v>
      </c>
      <c r="T70" s="78">
        <v>15.843997001647949</v>
      </c>
      <c r="U70" s="78">
        <v>16.900861740112305</v>
      </c>
      <c r="V70" s="78">
        <v>17.594415664672852</v>
      </c>
      <c r="W70" s="78">
        <v>18.200534820556641</v>
      </c>
      <c r="X70" s="78">
        <v>19.177534103393555</v>
      </c>
      <c r="Y70" s="78">
        <v>20.323116302490234</v>
      </c>
      <c r="Z70" s="78">
        <v>21.453832626342773</v>
      </c>
      <c r="AA70" s="78">
        <v>21.56401252746582</v>
      </c>
      <c r="AB70" s="78">
        <v>21.103628158569336</v>
      </c>
      <c r="AC70" s="78">
        <v>20.633453369140625</v>
      </c>
      <c r="AD70" s="78">
        <v>19.860105514526367</v>
      </c>
      <c r="AE70" s="78">
        <v>17.697910308837891</v>
      </c>
      <c r="AF70" s="78">
        <v>15.263579368591309</v>
      </c>
      <c r="AG70" s="78">
        <v>-1.7129311561584473</v>
      </c>
      <c r="AH70" s="78">
        <v>-1.8223868608474731</v>
      </c>
      <c r="AI70" s="78">
        <v>-1.8761438131332397</v>
      </c>
      <c r="AJ70" s="78">
        <v>-1.8681660890579224</v>
      </c>
      <c r="AK70" s="78">
        <v>-1.9290482997894287</v>
      </c>
      <c r="AL70" s="78">
        <v>-1.9307610988616943</v>
      </c>
      <c r="AM70" s="78">
        <v>-1.9683710336685181</v>
      </c>
      <c r="AN70" s="78">
        <v>-2.1520171165466309</v>
      </c>
      <c r="AO70" s="78">
        <v>-1.7853875160217285</v>
      </c>
      <c r="AP70" s="78">
        <v>-1.381391167640686</v>
      </c>
      <c r="AQ70" s="78">
        <v>-1.2746741771697998</v>
      </c>
      <c r="AR70" s="78">
        <v>-1.1346890926361084</v>
      </c>
      <c r="AS70" s="78">
        <v>-0.95701795816421509</v>
      </c>
      <c r="AT70" s="78">
        <v>-0.92022287845611572</v>
      </c>
      <c r="AU70" s="78">
        <v>-0.9650954008102417</v>
      </c>
      <c r="AV70" s="78">
        <v>-0.65166515111923218</v>
      </c>
      <c r="AW70" s="78">
        <v>1.3575611636042595E-2</v>
      </c>
      <c r="AX70" s="78">
        <v>-8.2240179181098938E-2</v>
      </c>
      <c r="AY70" s="78">
        <v>-5.6708462536334991E-2</v>
      </c>
      <c r="AZ70" s="78">
        <v>0.16038230061531067</v>
      </c>
      <c r="BA70" s="78">
        <v>-0.10121605545282364</v>
      </c>
      <c r="BB70" s="78">
        <v>-1.4315690994262695</v>
      </c>
      <c r="BC70" s="78">
        <v>-1.8116425275802612</v>
      </c>
      <c r="BD70" s="78">
        <v>-1.7485909461975098</v>
      </c>
      <c r="BE70" s="78">
        <v>-1.4080057144165039</v>
      </c>
      <c r="BF70" s="78">
        <v>-1.5270367860794067</v>
      </c>
      <c r="BG70" s="78">
        <v>-1.5853784084320068</v>
      </c>
      <c r="BH70" s="78">
        <v>-1.5825016498565674</v>
      </c>
      <c r="BI70" s="78">
        <v>-1.6529791355133057</v>
      </c>
      <c r="BJ70" s="78">
        <v>-1.6485426425933838</v>
      </c>
      <c r="BK70" s="78">
        <v>-1.6824818849563599</v>
      </c>
      <c r="BL70" s="78">
        <v>-1.858137845993042</v>
      </c>
      <c r="BM70" s="78">
        <v>-1.546322226524353</v>
      </c>
      <c r="BN70" s="78">
        <v>-1.1615809202194214</v>
      </c>
      <c r="BO70" s="78">
        <v>-1.0568732023239136</v>
      </c>
      <c r="BP70" s="78">
        <v>-0.93206954002380371</v>
      </c>
      <c r="BQ70" s="78">
        <v>-0.73864251375198364</v>
      </c>
      <c r="BR70" s="78">
        <v>-0.6894686222076416</v>
      </c>
      <c r="BS70" s="78">
        <v>-0.72975152730941772</v>
      </c>
      <c r="BT70" s="78">
        <v>-0.42762011289596558</v>
      </c>
      <c r="BU70" s="78">
        <v>0.2397000789642334</v>
      </c>
      <c r="BV70" s="78">
        <v>0.15603666007518768</v>
      </c>
      <c r="BW70" s="78">
        <v>0.17189608514308929</v>
      </c>
      <c r="BX70" s="78">
        <v>0.39109483361244202</v>
      </c>
      <c r="BY70" s="78">
        <v>0.15904927253723145</v>
      </c>
      <c r="BZ70" s="78">
        <v>-1.1192668676376343</v>
      </c>
      <c r="CA70" s="78">
        <v>-1.4914712905883789</v>
      </c>
      <c r="CB70" s="78">
        <v>-1.4398910999298096</v>
      </c>
      <c r="CC70" s="78">
        <v>-1.1968152523040771</v>
      </c>
      <c r="CD70" s="78">
        <v>-1.322478175163269</v>
      </c>
      <c r="CE70" s="78">
        <v>-1.3839952945709229</v>
      </c>
      <c r="CF70" s="78">
        <v>-1.3846513032913208</v>
      </c>
      <c r="CG70" s="78">
        <v>-1.461774468421936</v>
      </c>
      <c r="CH70" s="78">
        <v>-1.4530791044235229</v>
      </c>
      <c r="CI70" s="78">
        <v>-1.4844759702682495</v>
      </c>
      <c r="CJ70" s="78">
        <v>-1.6545979976654053</v>
      </c>
      <c r="CK70" s="78">
        <v>-1.3807463645935059</v>
      </c>
      <c r="CL70" s="78">
        <v>-1.0093410015106201</v>
      </c>
      <c r="CM70" s="78">
        <v>-0.90602487325668335</v>
      </c>
      <c r="CN70" s="78">
        <v>-0.79173588752746582</v>
      </c>
      <c r="CO70" s="78">
        <v>-0.58739632368087769</v>
      </c>
      <c r="CP70" s="78">
        <v>-0.52964895963668823</v>
      </c>
      <c r="CQ70" s="78">
        <v>-0.566753089427948</v>
      </c>
      <c r="CR70" s="78">
        <v>-0.27244716882705688</v>
      </c>
      <c r="CS70" s="78">
        <v>0.39631319046020508</v>
      </c>
      <c r="CT70" s="78">
        <v>0.3210664689540863</v>
      </c>
      <c r="CU70" s="78">
        <v>0.33022689819335938</v>
      </c>
      <c r="CV70" s="78">
        <v>0.55088561773300171</v>
      </c>
      <c r="CW70" s="78">
        <v>0.3393082320690155</v>
      </c>
      <c r="CX70" s="78">
        <v>-0.90296721458435059</v>
      </c>
      <c r="CY70" s="78">
        <v>-1.2697216272354126</v>
      </c>
      <c r="CZ70" s="78">
        <v>-1.2260864973068237</v>
      </c>
      <c r="DA70" s="78">
        <v>-0.98562479019165039</v>
      </c>
      <c r="DB70" s="78">
        <v>-1.1179195642471313</v>
      </c>
      <c r="DC70" s="78">
        <v>-1.1826121807098389</v>
      </c>
      <c r="DD70" s="78">
        <v>-1.1868009567260742</v>
      </c>
      <c r="DE70" s="78">
        <v>-1.2705698013305664</v>
      </c>
      <c r="DF70" s="78">
        <v>-1.2576155662536621</v>
      </c>
      <c r="DG70" s="78">
        <v>-1.2864700555801392</v>
      </c>
      <c r="DH70" s="78">
        <v>-1.4510581493377686</v>
      </c>
      <c r="DI70" s="78">
        <v>-1.2151705026626587</v>
      </c>
      <c r="DJ70" s="78">
        <v>-0.85710108280181885</v>
      </c>
      <c r="DK70" s="78">
        <v>-0.75517654418945313</v>
      </c>
      <c r="DL70" s="78">
        <v>-0.65140223503112793</v>
      </c>
      <c r="DM70" s="78">
        <v>-0.43615016341209412</v>
      </c>
      <c r="DN70" s="78">
        <v>-0.36982926726341248</v>
      </c>
      <c r="DO70" s="78">
        <v>-0.40375465154647827</v>
      </c>
      <c r="DP70" s="78">
        <v>-0.11727423965930939</v>
      </c>
      <c r="DQ70" s="78">
        <v>0.55292630195617676</v>
      </c>
      <c r="DR70" s="78">
        <v>0.48609629273414612</v>
      </c>
      <c r="DS70" s="78">
        <v>0.48855772614479065</v>
      </c>
      <c r="DT70" s="78">
        <v>0.71067643165588379</v>
      </c>
      <c r="DU70" s="78">
        <v>0.51956719160079956</v>
      </c>
      <c r="DV70" s="78">
        <v>-0.68666762113571167</v>
      </c>
      <c r="DW70" s="78">
        <v>-1.0479719638824463</v>
      </c>
      <c r="DX70" s="78">
        <v>-1.0122818946838379</v>
      </c>
      <c r="DY70" s="78">
        <v>-0.68069934844970703</v>
      </c>
      <c r="DZ70" s="78">
        <v>-0.82256942987442017</v>
      </c>
      <c r="EA70" s="78">
        <v>-0.89184683561325073</v>
      </c>
      <c r="EB70" s="78">
        <v>-0.90113651752471924</v>
      </c>
      <c r="EC70" s="78">
        <v>-0.99450069665908813</v>
      </c>
      <c r="ED70" s="78">
        <v>-0.97539716958999634</v>
      </c>
      <c r="EE70" s="78">
        <v>-1.000580906867981</v>
      </c>
      <c r="EF70" s="78">
        <v>-1.1571787595748901</v>
      </c>
      <c r="EG70" s="78">
        <v>-0.9761052131652832</v>
      </c>
      <c r="EH70" s="78">
        <v>-0.63729077577590942</v>
      </c>
      <c r="EI70" s="78">
        <v>-0.53737550973892212</v>
      </c>
      <c r="EJ70" s="78">
        <v>-0.44878271222114563</v>
      </c>
      <c r="EK70" s="78">
        <v>-0.21777470409870148</v>
      </c>
      <c r="EL70" s="78">
        <v>-0.13907504081726074</v>
      </c>
      <c r="EM70" s="78">
        <v>-0.16841080784797668</v>
      </c>
      <c r="EN70" s="78">
        <v>0.1067708283662796</v>
      </c>
      <c r="EO70" s="78">
        <v>0.77905076742172241</v>
      </c>
      <c r="EP70" s="78">
        <v>0.72437310218811035</v>
      </c>
      <c r="EQ70" s="78">
        <v>0.71716225147247314</v>
      </c>
      <c r="ER70" s="78">
        <v>0.94138896465301514</v>
      </c>
      <c r="ES70" s="78">
        <v>0.77983254194259644</v>
      </c>
      <c r="ET70" s="78">
        <v>-0.37436529994010925</v>
      </c>
      <c r="EU70" s="78">
        <v>-0.72780072689056396</v>
      </c>
      <c r="EV70" s="78">
        <v>-0.7035820484161377</v>
      </c>
      <c r="EW70" s="78">
        <v>66.933738708496094</v>
      </c>
      <c r="EX70" s="78">
        <v>65.749214172363281</v>
      </c>
      <c r="EY70" s="78">
        <v>64.672393798828125</v>
      </c>
      <c r="EZ70" s="78">
        <v>63.670761108398438</v>
      </c>
      <c r="FA70" s="78">
        <v>62.789768218994141</v>
      </c>
      <c r="FB70" s="78">
        <v>62.055850982666016</v>
      </c>
      <c r="FC70" s="78">
        <v>61.400459289550781</v>
      </c>
      <c r="FD70" s="78">
        <v>62.974327087402344</v>
      </c>
      <c r="FE70" s="78">
        <v>65.720718383789063</v>
      </c>
      <c r="FF70" s="78">
        <v>68.988792419433594</v>
      </c>
      <c r="FG70" s="78">
        <v>72.512031555175781</v>
      </c>
      <c r="FH70" s="78">
        <v>76.124015808105469</v>
      </c>
      <c r="FI70" s="78">
        <v>79.372474670410156</v>
      </c>
      <c r="FJ70" s="78">
        <v>82.150886535644531</v>
      </c>
      <c r="FK70" s="78">
        <v>84.2567138671875</v>
      </c>
      <c r="FL70" s="78">
        <v>85.573043823242188</v>
      </c>
      <c r="FM70" s="78">
        <v>85.798866271972656</v>
      </c>
      <c r="FN70" s="78">
        <v>84.896514892578125</v>
      </c>
      <c r="FO70" s="78">
        <v>82.835731506347656</v>
      </c>
      <c r="FP70" s="78">
        <v>79.673255920410156</v>
      </c>
      <c r="FQ70" s="78">
        <v>75.168121337890625</v>
      </c>
      <c r="FR70" s="78">
        <v>71.64801025390625</v>
      </c>
      <c r="FS70" s="78">
        <v>69.478584289550781</v>
      </c>
      <c r="FT70" s="78">
        <v>67.923805236816406</v>
      </c>
      <c r="FU70" s="78">
        <v>0.25891795754432678</v>
      </c>
      <c r="FV70" s="78">
        <v>0.27849936485290527</v>
      </c>
      <c r="FW70" s="78">
        <v>0.27826806902885437</v>
      </c>
      <c r="FX70" s="78">
        <v>0</v>
      </c>
      <c r="FY70" s="78">
        <v>4513.47802734375</v>
      </c>
      <c r="FZ70" s="78">
        <v>1</v>
      </c>
    </row>
    <row r="71" spans="1:182" x14ac:dyDescent="0.2">
      <c r="A71" t="s">
        <v>186</v>
      </c>
      <c r="B71" t="s">
        <v>244</v>
      </c>
      <c r="C71" t="s">
        <v>2</v>
      </c>
      <c r="D71" t="s">
        <v>202</v>
      </c>
      <c r="E71" t="s">
        <v>208</v>
      </c>
      <c r="F71" t="s">
        <v>178</v>
      </c>
      <c r="G71" t="s">
        <v>1</v>
      </c>
      <c r="H71" s="78">
        <v>12025</v>
      </c>
      <c r="I71" s="78">
        <v>5.4066581726074219</v>
      </c>
      <c r="J71" s="78">
        <v>4.7729792594909668</v>
      </c>
      <c r="K71" s="78">
        <v>4.376828670501709</v>
      </c>
      <c r="L71" s="78">
        <v>4.1876826286315918</v>
      </c>
      <c r="M71" s="78">
        <v>4.1018118858337402</v>
      </c>
      <c r="N71" s="78">
        <v>4.2319579124450684</v>
      </c>
      <c r="O71" s="78">
        <v>4.6693115234375</v>
      </c>
      <c r="P71" s="78">
        <v>5.2661952972412109</v>
      </c>
      <c r="Q71" s="78">
        <v>5.7822685241699219</v>
      </c>
      <c r="R71" s="78">
        <v>6.1077556610107422</v>
      </c>
      <c r="S71" s="78">
        <v>6.3288006782531738</v>
      </c>
      <c r="T71" s="78">
        <v>6.643895149230957</v>
      </c>
      <c r="U71" s="78">
        <v>6.8698506355285645</v>
      </c>
      <c r="V71" s="78">
        <v>6.9128742218017578</v>
      </c>
      <c r="W71" s="78">
        <v>6.893073558807373</v>
      </c>
      <c r="X71" s="78">
        <v>7.1416316032409668</v>
      </c>
      <c r="Y71" s="78">
        <v>7.5147428512573242</v>
      </c>
      <c r="Z71" s="78">
        <v>7.9886555671691895</v>
      </c>
      <c r="AA71" s="78">
        <v>8.2643775939941406</v>
      </c>
      <c r="AB71" s="78">
        <v>8.1427488327026367</v>
      </c>
      <c r="AC71" s="78">
        <v>8.247197151184082</v>
      </c>
      <c r="AD71" s="78">
        <v>8.1555166244506836</v>
      </c>
      <c r="AE71" s="78">
        <v>7.3403639793395996</v>
      </c>
      <c r="AF71" s="78">
        <v>6.2988433837890625</v>
      </c>
      <c r="AG71" s="78">
        <v>-0.71329933404922485</v>
      </c>
      <c r="AH71" s="78">
        <v>-0.69001978635787964</v>
      </c>
      <c r="AI71" s="78">
        <v>-0.65214502811431885</v>
      </c>
      <c r="AJ71" s="78">
        <v>-0.6484452486038208</v>
      </c>
      <c r="AK71" s="78">
        <v>-0.64216446876525879</v>
      </c>
      <c r="AL71" s="78">
        <v>-0.67955094575881958</v>
      </c>
      <c r="AM71" s="78">
        <v>-0.67025202512741089</v>
      </c>
      <c r="AN71" s="78">
        <v>-0.6774563193321228</v>
      </c>
      <c r="AO71" s="78">
        <v>-0.71934354305267334</v>
      </c>
      <c r="AP71" s="78">
        <v>-0.61829543113708496</v>
      </c>
      <c r="AQ71" s="78">
        <v>-0.72771680355072021</v>
      </c>
      <c r="AR71" s="78">
        <v>-0.78073310852050781</v>
      </c>
      <c r="AS71" s="78">
        <v>-0.80477190017700195</v>
      </c>
      <c r="AT71" s="78">
        <v>-0.64753186702728271</v>
      </c>
      <c r="AU71" s="78">
        <v>-0.69175589084625244</v>
      </c>
      <c r="AV71" s="78">
        <v>-0.61255687475204468</v>
      </c>
      <c r="AW71" s="78">
        <v>-0.38943037390708923</v>
      </c>
      <c r="AX71" s="78">
        <v>-0.38191550970077515</v>
      </c>
      <c r="AY71" s="78">
        <v>-0.28122490644454956</v>
      </c>
      <c r="AZ71" s="78">
        <v>-0.24050216376781464</v>
      </c>
      <c r="BA71" s="78">
        <v>-0.22165688872337341</v>
      </c>
      <c r="BB71" s="78">
        <v>-0.72861862182617188</v>
      </c>
      <c r="BC71" s="78">
        <v>-0.82681500911712646</v>
      </c>
      <c r="BD71" s="78">
        <v>-0.71479398012161255</v>
      </c>
      <c r="BE71" s="78">
        <v>-0.5967375636100769</v>
      </c>
      <c r="BF71" s="78">
        <v>-0.57952684164047241</v>
      </c>
      <c r="BG71" s="78">
        <v>-0.546669602394104</v>
      </c>
      <c r="BH71" s="78">
        <v>-0.54716193675994873</v>
      </c>
      <c r="BI71" s="78">
        <v>-0.53996795415878296</v>
      </c>
      <c r="BJ71" s="78">
        <v>-0.57403469085693359</v>
      </c>
      <c r="BK71" s="78">
        <v>-0.56222075223922729</v>
      </c>
      <c r="BL71" s="78">
        <v>-0.57194811105728149</v>
      </c>
      <c r="BM71" s="78">
        <v>-0.62068194150924683</v>
      </c>
      <c r="BN71" s="78">
        <v>-0.5280640721321106</v>
      </c>
      <c r="BO71" s="78">
        <v>-0.64022570848464966</v>
      </c>
      <c r="BP71" s="78">
        <v>-0.69357281923294067</v>
      </c>
      <c r="BQ71" s="78">
        <v>-0.71675223112106323</v>
      </c>
      <c r="BR71" s="78">
        <v>-0.5588144063949585</v>
      </c>
      <c r="BS71" s="78">
        <v>-0.60140931606292725</v>
      </c>
      <c r="BT71" s="78">
        <v>-0.51199275255203247</v>
      </c>
      <c r="BU71" s="78">
        <v>-0.29007992148399353</v>
      </c>
      <c r="BV71" s="78">
        <v>-0.28418529033660889</v>
      </c>
      <c r="BW71" s="78">
        <v>-0.18624860048294067</v>
      </c>
      <c r="BX71" s="78">
        <v>-0.14765015244483948</v>
      </c>
      <c r="BY71" s="78">
        <v>-0.1286979615688324</v>
      </c>
      <c r="BZ71" s="78">
        <v>-0.61342084407806396</v>
      </c>
      <c r="CA71" s="78">
        <v>-0.70938289165496826</v>
      </c>
      <c r="CB71" s="78">
        <v>-0.59940993785858154</v>
      </c>
      <c r="CC71" s="78">
        <v>-0.5160071849822998</v>
      </c>
      <c r="CD71" s="78">
        <v>-0.50299972295761108</v>
      </c>
      <c r="CE71" s="78">
        <v>-0.47361761331558228</v>
      </c>
      <c r="CF71" s="78">
        <v>-0.47701337933540344</v>
      </c>
      <c r="CG71" s="78">
        <v>-0.469186931848526</v>
      </c>
      <c r="CH71" s="78">
        <v>-0.50095444917678833</v>
      </c>
      <c r="CI71" s="78">
        <v>-0.48739862442016602</v>
      </c>
      <c r="CJ71" s="78">
        <v>-0.49887347221374512</v>
      </c>
      <c r="CK71" s="78">
        <v>-0.5523492693901062</v>
      </c>
      <c r="CL71" s="78">
        <v>-0.46557009220123291</v>
      </c>
      <c r="CM71" s="78">
        <v>-0.57962965965270996</v>
      </c>
      <c r="CN71" s="78">
        <v>-0.63320589065551758</v>
      </c>
      <c r="CO71" s="78">
        <v>-0.65579009056091309</v>
      </c>
      <c r="CP71" s="78">
        <v>-0.49736893177032471</v>
      </c>
      <c r="CQ71" s="78">
        <v>-0.53883558511734009</v>
      </c>
      <c r="CR71" s="78">
        <v>-0.4423423707485199</v>
      </c>
      <c r="CS71" s="78">
        <v>-0.2212701141834259</v>
      </c>
      <c r="CT71" s="78">
        <v>-0.21649765968322754</v>
      </c>
      <c r="CU71" s="78">
        <v>-0.12046830356121063</v>
      </c>
      <c r="CV71" s="78">
        <v>-8.3341136574745178E-2</v>
      </c>
      <c r="CW71" s="78">
        <v>-6.4314901828765869E-2</v>
      </c>
      <c r="CX71" s="78">
        <v>-0.53363519906997681</v>
      </c>
      <c r="CY71" s="78">
        <v>-0.62804979085922241</v>
      </c>
      <c r="CZ71" s="78">
        <v>-0.51949530839920044</v>
      </c>
      <c r="DA71" s="78">
        <v>-0.43527683615684509</v>
      </c>
      <c r="DB71" s="78">
        <v>-0.42647263407707214</v>
      </c>
      <c r="DC71" s="78">
        <v>-0.40056565403938293</v>
      </c>
      <c r="DD71" s="78">
        <v>-0.40686485171318054</v>
      </c>
      <c r="DE71" s="78">
        <v>-0.39840590953826904</v>
      </c>
      <c r="DF71" s="78">
        <v>-0.42787420749664307</v>
      </c>
      <c r="DG71" s="78">
        <v>-0.41257649660110474</v>
      </c>
      <c r="DH71" s="78">
        <v>-0.42579883337020874</v>
      </c>
      <c r="DI71" s="78">
        <v>-0.48401656746864319</v>
      </c>
      <c r="DJ71" s="78">
        <v>-0.40307611227035522</v>
      </c>
      <c r="DK71" s="78">
        <v>-0.51903361082077026</v>
      </c>
      <c r="DL71" s="78">
        <v>-0.57283896207809448</v>
      </c>
      <c r="DM71" s="78">
        <v>-0.59482795000076294</v>
      </c>
      <c r="DN71" s="78">
        <v>-0.43592348694801331</v>
      </c>
      <c r="DO71" s="78">
        <v>-0.47626182436943054</v>
      </c>
      <c r="DP71" s="78">
        <v>-0.37269195914268494</v>
      </c>
      <c r="DQ71" s="78">
        <v>-0.15246029198169708</v>
      </c>
      <c r="DR71" s="78">
        <v>-0.148810014128685</v>
      </c>
      <c r="DS71" s="78">
        <v>-5.4688002914190292E-2</v>
      </c>
      <c r="DT71" s="78">
        <v>-1.903211884200573E-2</v>
      </c>
      <c r="DU71" s="78">
        <v>6.8164772528689355E-5</v>
      </c>
      <c r="DV71" s="78">
        <v>-0.45384958386421204</v>
      </c>
      <c r="DW71" s="78">
        <v>-0.54671669006347656</v>
      </c>
      <c r="DX71" s="78">
        <v>-0.43958067893981934</v>
      </c>
      <c r="DY71" s="78">
        <v>-0.31871503591537476</v>
      </c>
      <c r="DZ71" s="78">
        <v>-0.31597965955734253</v>
      </c>
      <c r="EA71" s="78">
        <v>-0.2950901985168457</v>
      </c>
      <c r="EB71" s="78">
        <v>-0.30558151006698608</v>
      </c>
      <c r="EC71" s="78">
        <v>-0.29620939493179321</v>
      </c>
      <c r="ED71" s="78">
        <v>-0.32235795259475708</v>
      </c>
      <c r="EE71" s="78">
        <v>-0.30454519391059875</v>
      </c>
      <c r="EF71" s="78">
        <v>-0.32029062509536743</v>
      </c>
      <c r="EG71" s="78">
        <v>-0.38535502552986145</v>
      </c>
      <c r="EH71" s="78">
        <v>-0.31284475326538086</v>
      </c>
      <c r="EI71" s="78">
        <v>-0.43154254555702209</v>
      </c>
      <c r="EJ71" s="78">
        <v>-0.48567870259284973</v>
      </c>
      <c r="EK71" s="78">
        <v>-0.50680828094482422</v>
      </c>
      <c r="EL71" s="78">
        <v>-0.34720602631568909</v>
      </c>
      <c r="EM71" s="78">
        <v>-0.38591524958610535</v>
      </c>
      <c r="EN71" s="78">
        <v>-0.27212786674499512</v>
      </c>
      <c r="EO71" s="78">
        <v>-5.3109843283891678E-2</v>
      </c>
      <c r="EP71" s="78">
        <v>-5.1079817116260529E-2</v>
      </c>
      <c r="EQ71" s="78">
        <v>4.0288306772708893E-2</v>
      </c>
      <c r="ER71" s="78">
        <v>7.381989061832428E-2</v>
      </c>
      <c r="ES71" s="78">
        <v>9.3027085065841675E-2</v>
      </c>
      <c r="ET71" s="78">
        <v>-0.33865180611610413</v>
      </c>
      <c r="EU71" s="78">
        <v>-0.42928454279899597</v>
      </c>
      <c r="EV71" s="78">
        <v>-0.32419663667678833</v>
      </c>
      <c r="EW71" s="78">
        <v>60.082950592041016</v>
      </c>
      <c r="EX71" s="78">
        <v>59.476055145263672</v>
      </c>
      <c r="EY71" s="78">
        <v>59.029151916503906</v>
      </c>
      <c r="EZ71" s="78">
        <v>58.648979187011719</v>
      </c>
      <c r="FA71" s="78">
        <v>58.339679718017578</v>
      </c>
      <c r="FB71" s="78">
        <v>58.084239959716797</v>
      </c>
      <c r="FC71" s="78">
        <v>58.009860992431641</v>
      </c>
      <c r="FD71" s="78">
        <v>59.122348785400391</v>
      </c>
      <c r="FE71" s="78">
        <v>61.063312530517578</v>
      </c>
      <c r="FF71" s="78">
        <v>63.629440307617188</v>
      </c>
      <c r="FG71" s="78">
        <v>66.662284851074219</v>
      </c>
      <c r="FH71" s="78">
        <v>69.707656860351563</v>
      </c>
      <c r="FI71" s="78">
        <v>72.444740295410156</v>
      </c>
      <c r="FJ71" s="78">
        <v>74.389503479003906</v>
      </c>
      <c r="FK71" s="78">
        <v>75.865249633789063</v>
      </c>
      <c r="FL71" s="78">
        <v>76.544792175292969</v>
      </c>
      <c r="FM71" s="78">
        <v>76.106666564941406</v>
      </c>
      <c r="FN71" s="78">
        <v>74.552619934082031</v>
      </c>
      <c r="FO71" s="78">
        <v>72.02362060546875</v>
      </c>
      <c r="FP71" s="78">
        <v>68.766456604003906</v>
      </c>
      <c r="FQ71" s="78">
        <v>65.107887268066406</v>
      </c>
      <c r="FR71" s="78">
        <v>62.765331268310547</v>
      </c>
      <c r="FS71" s="78">
        <v>61.437705993652344</v>
      </c>
      <c r="FT71" s="78">
        <v>60.600673675537109</v>
      </c>
      <c r="FU71" s="78">
        <v>0.10034041106700897</v>
      </c>
      <c r="FV71" s="78">
        <v>0.11489977687597275</v>
      </c>
      <c r="FW71" s="78">
        <v>0.10656576603651047</v>
      </c>
      <c r="FX71" s="78">
        <v>0</v>
      </c>
      <c r="FY71" s="78">
        <v>3244.86962890625</v>
      </c>
      <c r="FZ71" s="78">
        <v>1</v>
      </c>
    </row>
    <row r="72" spans="1:182" x14ac:dyDescent="0.2">
      <c r="A72" t="s">
        <v>186</v>
      </c>
      <c r="B72" t="s">
        <v>244</v>
      </c>
      <c r="C72" t="s">
        <v>2</v>
      </c>
      <c r="D72" t="s">
        <v>202</v>
      </c>
      <c r="E72" t="s">
        <v>208</v>
      </c>
      <c r="F72" t="s">
        <v>179</v>
      </c>
      <c r="G72" t="s">
        <v>1</v>
      </c>
      <c r="H72" s="78">
        <v>1488</v>
      </c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8"/>
      <c r="CN72" s="78"/>
      <c r="CO72" s="78"/>
      <c r="CP72" s="78"/>
      <c r="CQ72" s="78"/>
      <c r="CR72" s="78"/>
      <c r="CS72" s="78"/>
      <c r="CT72" s="78"/>
      <c r="CU72" s="78"/>
      <c r="CV72" s="78"/>
      <c r="CW72" s="78"/>
      <c r="CX72" s="78"/>
      <c r="CY72" s="78"/>
      <c r="CZ72" s="78"/>
      <c r="DA72" s="78"/>
      <c r="DB72" s="78"/>
      <c r="DC72" s="78"/>
      <c r="DD72" s="78"/>
      <c r="DE72" s="78"/>
      <c r="DF72" s="78"/>
      <c r="DG72" s="78"/>
      <c r="DH72" s="78"/>
      <c r="DI72" s="78"/>
      <c r="DJ72" s="78"/>
      <c r="DK72" s="78"/>
      <c r="DL72" s="78"/>
      <c r="DM72" s="78"/>
      <c r="DN72" s="78"/>
      <c r="DO72" s="78"/>
      <c r="DP72" s="78"/>
      <c r="DQ72" s="78"/>
      <c r="DR72" s="78"/>
      <c r="DS72" s="78"/>
      <c r="DT72" s="78"/>
      <c r="DU72" s="78"/>
      <c r="DV72" s="78"/>
      <c r="DW72" s="78"/>
      <c r="DX72" s="78"/>
      <c r="DY72" s="78"/>
      <c r="DZ72" s="78"/>
      <c r="EA72" s="78"/>
      <c r="EB72" s="78"/>
      <c r="EC72" s="78"/>
      <c r="ED72" s="78"/>
      <c r="EE72" s="78"/>
      <c r="EF72" s="78"/>
      <c r="EG72" s="78"/>
      <c r="EH72" s="78"/>
      <c r="EI72" s="78"/>
      <c r="EJ72" s="78"/>
      <c r="EK72" s="78"/>
      <c r="EL72" s="78"/>
      <c r="EM72" s="78"/>
      <c r="EN72" s="78"/>
      <c r="EO72" s="78"/>
      <c r="EP72" s="78"/>
      <c r="EQ72" s="78"/>
      <c r="ER72" s="78"/>
      <c r="ES72" s="78"/>
      <c r="ET72" s="78"/>
      <c r="EU72" s="78"/>
      <c r="EV72" s="78"/>
      <c r="EW72" s="78"/>
      <c r="EX72" s="78"/>
      <c r="EY72" s="78"/>
      <c r="EZ72" s="78"/>
      <c r="FA72" s="78"/>
      <c r="FB72" s="78"/>
      <c r="FC72" s="78"/>
      <c r="FD72" s="78"/>
      <c r="FE72" s="78"/>
      <c r="FF72" s="78"/>
      <c r="FG72" s="78"/>
      <c r="FH72" s="78"/>
      <c r="FI72" s="78"/>
      <c r="FJ72" s="78"/>
      <c r="FK72" s="78"/>
      <c r="FL72" s="78"/>
      <c r="FM72" s="78"/>
      <c r="FN72" s="78"/>
      <c r="FO72" s="78"/>
      <c r="FP72" s="78"/>
      <c r="FQ72" s="78"/>
      <c r="FR72" s="78"/>
      <c r="FS72" s="78"/>
      <c r="FT72" s="78"/>
      <c r="FU72" s="78"/>
      <c r="FV72" s="78"/>
      <c r="FW72" s="78"/>
      <c r="FX72" s="78">
        <v>0</v>
      </c>
      <c r="FY72" s="78">
        <v>98.739128112792969</v>
      </c>
      <c r="FZ72" s="78">
        <v>0</v>
      </c>
    </row>
    <row r="73" spans="1:182" x14ac:dyDescent="0.2">
      <c r="A73" t="s">
        <v>186</v>
      </c>
      <c r="B73" t="s">
        <v>244</v>
      </c>
      <c r="C73" t="s">
        <v>2</v>
      </c>
      <c r="D73" t="s">
        <v>202</v>
      </c>
      <c r="E73" t="s">
        <v>208</v>
      </c>
      <c r="F73" t="s">
        <v>180</v>
      </c>
      <c r="G73" t="s">
        <v>1</v>
      </c>
      <c r="H73" s="78">
        <v>354</v>
      </c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  <c r="DA73" s="78"/>
      <c r="DB73" s="78"/>
      <c r="DC73" s="78"/>
      <c r="DD73" s="78"/>
      <c r="DE73" s="78"/>
      <c r="DF73" s="78"/>
      <c r="DG73" s="78"/>
      <c r="DH73" s="78"/>
      <c r="DI73" s="78"/>
      <c r="DJ73" s="78"/>
      <c r="DK73" s="78"/>
      <c r="DL73" s="78"/>
      <c r="DM73" s="78"/>
      <c r="DN73" s="78"/>
      <c r="DO73" s="78"/>
      <c r="DP73" s="78"/>
      <c r="DQ73" s="78"/>
      <c r="DR73" s="78"/>
      <c r="DS73" s="78"/>
      <c r="DT73" s="78"/>
      <c r="DU73" s="78"/>
      <c r="DV73" s="78"/>
      <c r="DW73" s="78"/>
      <c r="DX73" s="78"/>
      <c r="DY73" s="78"/>
      <c r="DZ73" s="78"/>
      <c r="EA73" s="78"/>
      <c r="EB73" s="78"/>
      <c r="EC73" s="78"/>
      <c r="ED73" s="78"/>
      <c r="EE73" s="78"/>
      <c r="EF73" s="78"/>
      <c r="EG73" s="78"/>
      <c r="EH73" s="78"/>
      <c r="EI73" s="78"/>
      <c r="EJ73" s="78"/>
      <c r="EK73" s="78"/>
      <c r="EL73" s="78"/>
      <c r="EM73" s="78"/>
      <c r="EN73" s="78"/>
      <c r="EO73" s="78"/>
      <c r="EP73" s="78"/>
      <c r="EQ73" s="78"/>
      <c r="ER73" s="78"/>
      <c r="ES73" s="78"/>
      <c r="ET73" s="78"/>
      <c r="EU73" s="78"/>
      <c r="EV73" s="78"/>
      <c r="EW73" s="78"/>
      <c r="EX73" s="78"/>
      <c r="EY73" s="78"/>
      <c r="EZ73" s="78"/>
      <c r="FA73" s="78"/>
      <c r="FB73" s="78"/>
      <c r="FC73" s="78"/>
      <c r="FD73" s="78"/>
      <c r="FE73" s="78"/>
      <c r="FF73" s="78"/>
      <c r="FG73" s="78"/>
      <c r="FH73" s="78"/>
      <c r="FI73" s="78"/>
      <c r="FJ73" s="78"/>
      <c r="FK73" s="78"/>
      <c r="FL73" s="78"/>
      <c r="FM73" s="78"/>
      <c r="FN73" s="78"/>
      <c r="FO73" s="78"/>
      <c r="FP73" s="78"/>
      <c r="FQ73" s="78"/>
      <c r="FR73" s="78"/>
      <c r="FS73" s="78"/>
      <c r="FT73" s="78"/>
      <c r="FU73" s="78"/>
      <c r="FV73" s="78"/>
      <c r="FW73" s="78"/>
      <c r="FX73" s="78">
        <v>0</v>
      </c>
      <c r="FY73" s="78">
        <v>78.347824096679688</v>
      </c>
      <c r="FZ73" s="78">
        <v>0</v>
      </c>
    </row>
    <row r="74" spans="1:182" x14ac:dyDescent="0.2">
      <c r="A74" t="s">
        <v>186</v>
      </c>
      <c r="B74" t="s">
        <v>244</v>
      </c>
      <c r="C74" t="s">
        <v>2</v>
      </c>
      <c r="D74" t="s">
        <v>202</v>
      </c>
      <c r="E74" t="s">
        <v>208</v>
      </c>
      <c r="F74" t="s">
        <v>181</v>
      </c>
      <c r="G74" t="s">
        <v>1</v>
      </c>
      <c r="H74" s="78">
        <v>450</v>
      </c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8"/>
      <c r="CN74" s="78"/>
      <c r="CO74" s="78"/>
      <c r="CP74" s="78"/>
      <c r="CQ74" s="78"/>
      <c r="CR74" s="78"/>
      <c r="CS74" s="78"/>
      <c r="CT74" s="78"/>
      <c r="CU74" s="78"/>
      <c r="CV74" s="78"/>
      <c r="CW74" s="78"/>
      <c r="CX74" s="78"/>
      <c r="CY74" s="78"/>
      <c r="CZ74" s="78"/>
      <c r="DA74" s="78"/>
      <c r="DB74" s="78"/>
      <c r="DC74" s="78"/>
      <c r="DD74" s="78"/>
      <c r="DE74" s="78"/>
      <c r="DF74" s="78"/>
      <c r="DG74" s="78"/>
      <c r="DH74" s="78"/>
      <c r="DI74" s="78"/>
      <c r="DJ74" s="78"/>
      <c r="DK74" s="78"/>
      <c r="DL74" s="78"/>
      <c r="DM74" s="78"/>
      <c r="DN74" s="78"/>
      <c r="DO74" s="78"/>
      <c r="DP74" s="78"/>
      <c r="DQ74" s="78"/>
      <c r="DR74" s="78"/>
      <c r="DS74" s="78"/>
      <c r="DT74" s="78"/>
      <c r="DU74" s="78"/>
      <c r="DV74" s="78"/>
      <c r="DW74" s="78"/>
      <c r="DX74" s="78"/>
      <c r="DY74" s="78"/>
      <c r="DZ74" s="78"/>
      <c r="EA74" s="78"/>
      <c r="EB74" s="78"/>
      <c r="EC74" s="78"/>
      <c r="ED74" s="78"/>
      <c r="EE74" s="78"/>
      <c r="EF74" s="78"/>
      <c r="EG74" s="78"/>
      <c r="EH74" s="78"/>
      <c r="EI74" s="78"/>
      <c r="EJ74" s="78"/>
      <c r="EK74" s="78"/>
      <c r="EL74" s="78"/>
      <c r="EM74" s="78"/>
      <c r="EN74" s="78"/>
      <c r="EO74" s="78"/>
      <c r="EP74" s="78"/>
      <c r="EQ74" s="78"/>
      <c r="ER74" s="78"/>
      <c r="ES74" s="78"/>
      <c r="ET74" s="78"/>
      <c r="EU74" s="78"/>
      <c r="EV74" s="78"/>
      <c r="EW74" s="78"/>
      <c r="EX74" s="78"/>
      <c r="EY74" s="78"/>
      <c r="EZ74" s="78"/>
      <c r="FA74" s="78"/>
      <c r="FB74" s="78"/>
      <c r="FC74" s="78"/>
      <c r="FD74" s="78"/>
      <c r="FE74" s="78"/>
      <c r="FF74" s="78"/>
      <c r="FG74" s="78"/>
      <c r="FH74" s="78"/>
      <c r="FI74" s="78"/>
      <c r="FJ74" s="78"/>
      <c r="FK74" s="78"/>
      <c r="FL74" s="78"/>
      <c r="FM74" s="78"/>
      <c r="FN74" s="78"/>
      <c r="FO74" s="78"/>
      <c r="FP74" s="78"/>
      <c r="FQ74" s="78"/>
      <c r="FR74" s="78"/>
      <c r="FS74" s="78"/>
      <c r="FT74" s="78"/>
      <c r="FU74" s="78"/>
      <c r="FV74" s="78"/>
      <c r="FW74" s="78"/>
      <c r="FX74" s="78">
        <v>0</v>
      </c>
      <c r="FY74" s="78">
        <v>16.34782600402832</v>
      </c>
      <c r="FZ74" s="78">
        <v>0</v>
      </c>
    </row>
    <row r="75" spans="1:182" x14ac:dyDescent="0.2">
      <c r="A75" t="s">
        <v>186</v>
      </c>
      <c r="B75" t="s">
        <v>244</v>
      </c>
      <c r="C75" t="s">
        <v>2</v>
      </c>
      <c r="D75" t="s">
        <v>202</v>
      </c>
      <c r="E75" t="s">
        <v>208</v>
      </c>
      <c r="F75" t="s">
        <v>182</v>
      </c>
      <c r="G75" t="s">
        <v>1</v>
      </c>
      <c r="H75" s="78">
        <v>1874</v>
      </c>
      <c r="I75" s="78">
        <v>0.88965106010437012</v>
      </c>
      <c r="J75" s="78">
        <v>0.8109893798828125</v>
      </c>
      <c r="K75" s="78">
        <v>0.76723170280456543</v>
      </c>
      <c r="L75" s="78">
        <v>0.71146160364151001</v>
      </c>
      <c r="M75" s="78">
        <v>0.71006864309310913</v>
      </c>
      <c r="N75" s="78">
        <v>0.79567128419876099</v>
      </c>
      <c r="O75" s="78">
        <v>0.90282440185546875</v>
      </c>
      <c r="P75" s="78">
        <v>1.0034383535385132</v>
      </c>
      <c r="Q75" s="78">
        <v>1.1096726655960083</v>
      </c>
      <c r="R75" s="78">
        <v>1.142054557800293</v>
      </c>
      <c r="S75" s="78">
        <v>1.1742225885391235</v>
      </c>
      <c r="T75" s="78">
        <v>1.2065943479537964</v>
      </c>
      <c r="U75" s="78">
        <v>1.2698662281036377</v>
      </c>
      <c r="V75" s="78">
        <v>1.2500375509262085</v>
      </c>
      <c r="W75" s="78">
        <v>1.251806378364563</v>
      </c>
      <c r="X75" s="78">
        <v>1.3046467304229736</v>
      </c>
      <c r="Y75" s="78">
        <v>1.3642199039459229</v>
      </c>
      <c r="Z75" s="78">
        <v>1.4774798154830933</v>
      </c>
      <c r="AA75" s="78">
        <v>1.5094308853149414</v>
      </c>
      <c r="AB75" s="78">
        <v>1.5129330158233643</v>
      </c>
      <c r="AC75" s="78">
        <v>1.4689468145370483</v>
      </c>
      <c r="AD75" s="78">
        <v>1.4448128938674927</v>
      </c>
      <c r="AE75" s="78">
        <v>1.2388951778411865</v>
      </c>
      <c r="AF75" s="78">
        <v>1.0379256010055542</v>
      </c>
      <c r="AG75" s="78">
        <v>-0.20427252352237701</v>
      </c>
      <c r="AH75" s="78">
        <v>-0.20024988055229187</v>
      </c>
      <c r="AI75" s="78">
        <v>-0.21658100187778473</v>
      </c>
      <c r="AJ75" s="78">
        <v>-0.2218567281961441</v>
      </c>
      <c r="AK75" s="78">
        <v>-0.22011466324329376</v>
      </c>
      <c r="AL75" s="78">
        <v>-0.18146355450153351</v>
      </c>
      <c r="AM75" s="78">
        <v>-0.18871776759624481</v>
      </c>
      <c r="AN75" s="78">
        <v>-0.2045404314994812</v>
      </c>
      <c r="AO75" s="78">
        <v>-0.20412169396877289</v>
      </c>
      <c r="AP75" s="78">
        <v>-0.20033067464828491</v>
      </c>
      <c r="AQ75" s="78">
        <v>-0.20038522779941559</v>
      </c>
      <c r="AR75" s="78">
        <v>-0.21222038567066193</v>
      </c>
      <c r="AS75" s="78">
        <v>-0.19262667000293732</v>
      </c>
      <c r="AT75" s="78">
        <v>-0.20747548341751099</v>
      </c>
      <c r="AU75" s="78">
        <v>-0.20355468988418579</v>
      </c>
      <c r="AV75" s="78">
        <v>-0.16738271713256836</v>
      </c>
      <c r="AW75" s="78">
        <v>-0.11021071672439575</v>
      </c>
      <c r="AX75" s="78">
        <v>-0.10282730311155319</v>
      </c>
      <c r="AY75" s="78">
        <v>-7.6439797878265381E-2</v>
      </c>
      <c r="AZ75" s="78">
        <v>-0.1137937530875206</v>
      </c>
      <c r="BA75" s="78">
        <v>-0.16776534914970398</v>
      </c>
      <c r="BB75" s="78">
        <v>-0.19648334383964539</v>
      </c>
      <c r="BC75" s="78">
        <v>-0.22037024796009064</v>
      </c>
      <c r="BD75" s="78">
        <v>-0.21432441473007202</v>
      </c>
      <c r="BE75" s="78">
        <v>-0.15975877642631531</v>
      </c>
      <c r="BF75" s="78">
        <v>-0.15640653669834137</v>
      </c>
      <c r="BG75" s="78">
        <v>-0.17232823371887207</v>
      </c>
      <c r="BH75" s="78">
        <v>-0.17820098996162415</v>
      </c>
      <c r="BI75" s="78">
        <v>-0.17735643684864044</v>
      </c>
      <c r="BJ75" s="78">
        <v>-0.1380399763584137</v>
      </c>
      <c r="BK75" s="78">
        <v>-0.14609633386135101</v>
      </c>
      <c r="BL75" s="78">
        <v>-0.16579441726207733</v>
      </c>
      <c r="BM75" s="78">
        <v>-0.16448184847831726</v>
      </c>
      <c r="BN75" s="78">
        <v>-0.15947443246841431</v>
      </c>
      <c r="BO75" s="78">
        <v>-0.15989682078361511</v>
      </c>
      <c r="BP75" s="78">
        <v>-0.1719643622636795</v>
      </c>
      <c r="BQ75" s="78">
        <v>-0.1528809517621994</v>
      </c>
      <c r="BR75" s="78">
        <v>-0.17354339361190796</v>
      </c>
      <c r="BS75" s="78">
        <v>-0.16799159348011017</v>
      </c>
      <c r="BT75" s="78">
        <v>-0.13143028318881989</v>
      </c>
      <c r="BU75" s="78">
        <v>-7.3464073240756989E-2</v>
      </c>
      <c r="BV75" s="78">
        <v>-6.5443068742752075E-2</v>
      </c>
      <c r="BW75" s="78">
        <v>-3.9116289466619492E-2</v>
      </c>
      <c r="BX75" s="78">
        <v>-6.1190426349639893E-2</v>
      </c>
      <c r="BY75" s="78">
        <v>-0.11456840485334396</v>
      </c>
      <c r="BZ75" s="78">
        <v>-0.14163917303085327</v>
      </c>
      <c r="CA75" s="78">
        <v>-0.16943608224391937</v>
      </c>
      <c r="CB75" s="78">
        <v>-0.16538932919502258</v>
      </c>
      <c r="CC75" s="78">
        <v>-0.12892870604991913</v>
      </c>
      <c r="CD75" s="78">
        <v>-0.1260407567024231</v>
      </c>
      <c r="CE75" s="78">
        <v>-0.14167891442775726</v>
      </c>
      <c r="CF75" s="78">
        <v>-0.14796516299247742</v>
      </c>
      <c r="CG75" s="78">
        <v>-0.14774221181869507</v>
      </c>
      <c r="CH75" s="78">
        <v>-0.10796494781970978</v>
      </c>
      <c r="CI75" s="78">
        <v>-0.11657685786485672</v>
      </c>
      <c r="CJ75" s="78">
        <v>-0.13895903527736664</v>
      </c>
      <c r="CK75" s="78">
        <v>-0.13702741265296936</v>
      </c>
      <c r="CL75" s="78">
        <v>-0.13117752969264984</v>
      </c>
      <c r="CM75" s="78">
        <v>-0.13185468316078186</v>
      </c>
      <c r="CN75" s="78">
        <v>-0.14408315718173981</v>
      </c>
      <c r="CO75" s="78">
        <v>-0.12535318732261658</v>
      </c>
      <c r="CP75" s="78">
        <v>-0.15004213154315948</v>
      </c>
      <c r="CQ75" s="78">
        <v>-0.14336070418357849</v>
      </c>
      <c r="CR75" s="78">
        <v>-0.10652973502874374</v>
      </c>
      <c r="CS75" s="78">
        <v>-4.8013463616371155E-2</v>
      </c>
      <c r="CT75" s="78">
        <v>-3.9550863206386566E-2</v>
      </c>
      <c r="CU75" s="78">
        <v>-1.3266140595078468E-2</v>
      </c>
      <c r="CV75" s="78">
        <v>-2.4757524952292442E-2</v>
      </c>
      <c r="CW75" s="78">
        <v>-7.7724359929561615E-2</v>
      </c>
      <c r="CX75" s="78">
        <v>-0.10365426540374756</v>
      </c>
      <c r="CY75" s="78">
        <v>-0.13415923714637756</v>
      </c>
      <c r="CZ75" s="78">
        <v>-0.13149702548980713</v>
      </c>
      <c r="DA75" s="78">
        <v>-9.8098628222942352E-2</v>
      </c>
      <c r="DB75" s="78">
        <v>-9.5674984157085419E-2</v>
      </c>
      <c r="DC75" s="78">
        <v>-0.11102958768606186</v>
      </c>
      <c r="DD75" s="78">
        <v>-0.11772933602333069</v>
      </c>
      <c r="DE75" s="78">
        <v>-0.11812798678874969</v>
      </c>
      <c r="DF75" s="78">
        <v>-7.7889911830425262E-2</v>
      </c>
      <c r="DG75" s="78">
        <v>-8.7057381868362427E-2</v>
      </c>
      <c r="DH75" s="78">
        <v>-0.11212366074323654</v>
      </c>
      <c r="DI75" s="78">
        <v>-0.10957297682762146</v>
      </c>
      <c r="DJ75" s="78">
        <v>-0.10288061946630478</v>
      </c>
      <c r="DK75" s="78">
        <v>-0.10381253808736801</v>
      </c>
      <c r="DL75" s="78">
        <v>-0.11620195209980011</v>
      </c>
      <c r="DM75" s="78">
        <v>-9.7825422883033752E-2</v>
      </c>
      <c r="DN75" s="78">
        <v>-0.12654086947441101</v>
      </c>
      <c r="DO75" s="78">
        <v>-0.11872981488704681</v>
      </c>
      <c r="DP75" s="78">
        <v>-8.1629186868667603E-2</v>
      </c>
      <c r="DQ75" s="78">
        <v>-2.2562850266695023E-2</v>
      </c>
      <c r="DR75" s="78">
        <v>-1.3658657670021057E-2</v>
      </c>
      <c r="DS75" s="78">
        <v>1.2584006413817406E-2</v>
      </c>
      <c r="DT75" s="78">
        <v>1.1675376445055008E-2</v>
      </c>
      <c r="DU75" s="78">
        <v>-4.0880315005779266E-2</v>
      </c>
      <c r="DV75" s="78">
        <v>-6.5669357776641846E-2</v>
      </c>
      <c r="DW75" s="78">
        <v>-9.8882392048835754E-2</v>
      </c>
      <c r="DX75" s="78">
        <v>-9.7604729235172272E-2</v>
      </c>
      <c r="DY75" s="78">
        <v>-5.358489602804184E-2</v>
      </c>
      <c r="DZ75" s="78">
        <v>-5.1831625401973724E-2</v>
      </c>
      <c r="EA75" s="78">
        <v>-6.6776826977729797E-2</v>
      </c>
      <c r="EB75" s="78">
        <v>-7.407359778881073E-2</v>
      </c>
      <c r="EC75" s="78">
        <v>-7.5369760394096375E-2</v>
      </c>
      <c r="ED75" s="78">
        <v>-3.4466341137886047E-2</v>
      </c>
      <c r="EE75" s="78">
        <v>-4.4435948133468628E-2</v>
      </c>
      <c r="EF75" s="78">
        <v>-7.3377631604671478E-2</v>
      </c>
      <c r="EG75" s="78">
        <v>-6.9933131337165833E-2</v>
      </c>
      <c r="EH75" s="78">
        <v>-6.2024381011724472E-2</v>
      </c>
      <c r="EI75" s="78">
        <v>-6.3324145972728729E-2</v>
      </c>
      <c r="EJ75" s="78">
        <v>-7.5945921242237091E-2</v>
      </c>
      <c r="EK75" s="78">
        <v>-5.8079704642295837E-2</v>
      </c>
      <c r="EL75" s="78">
        <v>-9.2608779668807983E-2</v>
      </c>
      <c r="EM75" s="78">
        <v>-8.3166718482971191E-2</v>
      </c>
      <c r="EN75" s="78">
        <v>-4.5676756650209427E-2</v>
      </c>
      <c r="EO75" s="78">
        <v>1.4183791354298592E-2</v>
      </c>
      <c r="EP75" s="78">
        <v>2.3725574836134911E-2</v>
      </c>
      <c r="EQ75" s="78">
        <v>4.9907512962818146E-2</v>
      </c>
      <c r="ER75" s="78">
        <v>6.4278699457645416E-2</v>
      </c>
      <c r="ES75" s="78">
        <v>1.231662929058075E-2</v>
      </c>
      <c r="ET75" s="78">
        <v>-1.0825185105204582E-2</v>
      </c>
      <c r="EU75" s="78">
        <v>-4.794822633266449E-2</v>
      </c>
      <c r="EV75" s="78">
        <v>-4.8669632524251938E-2</v>
      </c>
      <c r="EW75" s="78">
        <v>59.393333435058594</v>
      </c>
      <c r="EX75" s="78">
        <v>58.470001220703125</v>
      </c>
      <c r="EY75" s="78">
        <v>57.61151123046875</v>
      </c>
      <c r="EZ75" s="78">
        <v>56.758037567138672</v>
      </c>
      <c r="FA75" s="78">
        <v>56.135444641113281</v>
      </c>
      <c r="FB75" s="78">
        <v>55.696979522705078</v>
      </c>
      <c r="FC75" s="78">
        <v>55.30780029296875</v>
      </c>
      <c r="FD75" s="78">
        <v>56.832015991210938</v>
      </c>
      <c r="FE75" s="78">
        <v>59.386463165283203</v>
      </c>
      <c r="FF75" s="78">
        <v>62.826694488525391</v>
      </c>
      <c r="FG75" s="78">
        <v>67.048164367675781</v>
      </c>
      <c r="FH75" s="78">
        <v>71.828292846679688</v>
      </c>
      <c r="FI75" s="78">
        <v>76.082633972167969</v>
      </c>
      <c r="FJ75" s="78">
        <v>79.637260437011719</v>
      </c>
      <c r="FK75" s="78">
        <v>81.811088562011719</v>
      </c>
      <c r="FL75" s="78">
        <v>82.598579406738281</v>
      </c>
      <c r="FM75" s="78">
        <v>82.228744506835938</v>
      </c>
      <c r="FN75" s="78">
        <v>80.246353149414063</v>
      </c>
      <c r="FO75" s="78">
        <v>77.394050598144531</v>
      </c>
      <c r="FP75" s="78">
        <v>73.362876892089844</v>
      </c>
      <c r="FQ75" s="78">
        <v>68.064010620117188</v>
      </c>
      <c r="FR75" s="78">
        <v>64.180694580078125</v>
      </c>
      <c r="FS75" s="78">
        <v>61.806140899658203</v>
      </c>
      <c r="FT75" s="78">
        <v>60.130157470703125</v>
      </c>
      <c r="FU75" s="78">
        <v>4.5725259929895401E-2</v>
      </c>
      <c r="FV75" s="78">
        <v>4.9882326275110245E-2</v>
      </c>
      <c r="FW75" s="78">
        <v>4.7273844480514526E-2</v>
      </c>
      <c r="FX75" s="78">
        <v>0</v>
      </c>
      <c r="FY75" s="78">
        <v>481.2608642578125</v>
      </c>
      <c r="FZ75" s="78">
        <v>1</v>
      </c>
    </row>
    <row r="76" spans="1:182" x14ac:dyDescent="0.2">
      <c r="A76" t="s">
        <v>186</v>
      </c>
      <c r="B76" t="s">
        <v>244</v>
      </c>
      <c r="C76" t="s">
        <v>2</v>
      </c>
      <c r="D76" t="s">
        <v>202</v>
      </c>
      <c r="E76" t="s">
        <v>208</v>
      </c>
      <c r="F76" t="s">
        <v>183</v>
      </c>
      <c r="G76" t="s">
        <v>1</v>
      </c>
      <c r="H76" s="78">
        <v>2676</v>
      </c>
      <c r="I76" s="78">
        <v>2.2189762592315674</v>
      </c>
      <c r="J76" s="78">
        <v>2.0084109306335449</v>
      </c>
      <c r="K76" s="78">
        <v>1.8642125129699707</v>
      </c>
      <c r="L76" s="78">
        <v>1.7758152484893799</v>
      </c>
      <c r="M76" s="78">
        <v>1.7144432067871094</v>
      </c>
      <c r="N76" s="78">
        <v>1.7935588359832764</v>
      </c>
      <c r="O76" s="78">
        <v>1.8572214841842651</v>
      </c>
      <c r="P76" s="78">
        <v>1.9884872436523438</v>
      </c>
      <c r="Q76" s="78">
        <v>2.1557178497314453</v>
      </c>
      <c r="R76" s="78">
        <v>2.1897759437561035</v>
      </c>
      <c r="S76" s="78">
        <v>2.2637717723846436</v>
      </c>
      <c r="T76" s="78">
        <v>2.4147210121154785</v>
      </c>
      <c r="U76" s="78">
        <v>2.5060927867889404</v>
      </c>
      <c r="V76" s="78">
        <v>2.6176562309265137</v>
      </c>
      <c r="W76" s="78">
        <v>2.8191714286804199</v>
      </c>
      <c r="X76" s="78">
        <v>2.9743695259094238</v>
      </c>
      <c r="Y76" s="78">
        <v>3.2612748146057129</v>
      </c>
      <c r="Z76" s="78">
        <v>3.4124164581298828</v>
      </c>
      <c r="AA76" s="78">
        <v>3.307631254196167</v>
      </c>
      <c r="AB76" s="78">
        <v>3.2407646179199219</v>
      </c>
      <c r="AC76" s="78">
        <v>3.1700732707977295</v>
      </c>
      <c r="AD76" s="78">
        <v>3.0756924152374268</v>
      </c>
      <c r="AE76" s="78">
        <v>2.7969610691070557</v>
      </c>
      <c r="AF76" s="78">
        <v>2.4888708591461182</v>
      </c>
      <c r="AG76" s="78">
        <v>-0.37415176630020142</v>
      </c>
      <c r="AH76" s="78">
        <v>-0.44413962960243225</v>
      </c>
      <c r="AI76" s="78">
        <v>-0.45675495266914368</v>
      </c>
      <c r="AJ76" s="78">
        <v>-0.47346988320350647</v>
      </c>
      <c r="AK76" s="78">
        <v>-0.48551195859909058</v>
      </c>
      <c r="AL76" s="78">
        <v>-0.48056146502494812</v>
      </c>
      <c r="AM76" s="78">
        <v>-0.56138092279434204</v>
      </c>
      <c r="AN76" s="78">
        <v>-0.56398087739944458</v>
      </c>
      <c r="AO76" s="78">
        <v>-0.47094273567199707</v>
      </c>
      <c r="AP76" s="78">
        <v>-0.4207998514175415</v>
      </c>
      <c r="AQ76" s="78">
        <v>-0.31819489598274231</v>
      </c>
      <c r="AR76" s="78">
        <v>-9.568440169095993E-2</v>
      </c>
      <c r="AS76" s="78">
        <v>-0.10314621776342392</v>
      </c>
      <c r="AT76" s="78">
        <v>-0.12036208063364029</v>
      </c>
      <c r="AU76" s="78">
        <v>-6.8191856145858765E-2</v>
      </c>
      <c r="AV76" s="78">
        <v>-6.2658540904521942E-2</v>
      </c>
      <c r="AW76" s="78">
        <v>6.1569951474666595E-2</v>
      </c>
      <c r="AX76" s="78">
        <v>-1.395444106310606E-2</v>
      </c>
      <c r="AY76" s="78">
        <v>-5.473707988858223E-2</v>
      </c>
      <c r="AZ76" s="78">
        <v>2.5665607303380966E-2</v>
      </c>
      <c r="BA76" s="78">
        <v>2.7336334809660912E-2</v>
      </c>
      <c r="BB76" s="78">
        <v>-0.22440516948699951</v>
      </c>
      <c r="BC76" s="78">
        <v>-0.29786163568496704</v>
      </c>
      <c r="BD76" s="78">
        <v>-0.38583248853683472</v>
      </c>
      <c r="BE76" s="78">
        <v>-0.20930281281471252</v>
      </c>
      <c r="BF76" s="78">
        <v>-0.27627316117286682</v>
      </c>
      <c r="BG76" s="78">
        <v>-0.29021665453910828</v>
      </c>
      <c r="BH76" s="78">
        <v>-0.30894041061401367</v>
      </c>
      <c r="BI76" s="78">
        <v>-0.33372724056243896</v>
      </c>
      <c r="BJ76" s="78">
        <v>-0.32921141386032104</v>
      </c>
      <c r="BK76" s="78">
        <v>-0.40837737917900085</v>
      </c>
      <c r="BL76" s="78">
        <v>-0.40524879097938538</v>
      </c>
      <c r="BM76" s="78">
        <v>-0.31808933615684509</v>
      </c>
      <c r="BN76" s="78">
        <v>-0.28455331921577454</v>
      </c>
      <c r="BO76" s="78">
        <v>-0.1909468024969101</v>
      </c>
      <c r="BP76" s="78">
        <v>-1.0341493412852287E-2</v>
      </c>
      <c r="BQ76" s="78">
        <v>-1.4496347866952419E-2</v>
      </c>
      <c r="BR76" s="78">
        <v>-2.7810607105493546E-2</v>
      </c>
      <c r="BS76" s="78">
        <v>2.4987973272800446E-2</v>
      </c>
      <c r="BT76" s="78">
        <v>3.0194511637091637E-2</v>
      </c>
      <c r="BU76" s="78">
        <v>0.17010693252086639</v>
      </c>
      <c r="BV76" s="78">
        <v>0.10602576285600662</v>
      </c>
      <c r="BW76" s="78">
        <v>6.1783626675605774E-2</v>
      </c>
      <c r="BX76" s="78">
        <v>0.14308291673660278</v>
      </c>
      <c r="BY76" s="78">
        <v>0.14281165599822998</v>
      </c>
      <c r="BZ76" s="78">
        <v>-0.10003757476806641</v>
      </c>
      <c r="CA76" s="78">
        <v>-0.15485090017318726</v>
      </c>
      <c r="CB76" s="78">
        <v>-0.22541537880897522</v>
      </c>
      <c r="CC76" s="78">
        <v>-9.5128908753395081E-2</v>
      </c>
      <c r="CD76" s="78">
        <v>-0.16000933945178986</v>
      </c>
      <c r="CE76" s="78">
        <v>-0.1748727411031723</v>
      </c>
      <c r="CF76" s="78">
        <v>-0.19498781859874725</v>
      </c>
      <c r="CG76" s="78">
        <v>-0.22860158979892731</v>
      </c>
      <c r="CH76" s="78">
        <v>-0.22438681125640869</v>
      </c>
      <c r="CI76" s="78">
        <v>-0.30240759253501892</v>
      </c>
      <c r="CJ76" s="78">
        <v>-0.29531142115592957</v>
      </c>
      <c r="CK76" s="78">
        <v>-0.21222352981567383</v>
      </c>
      <c r="CL76" s="78">
        <v>-0.19018940627574921</v>
      </c>
      <c r="CM76" s="78">
        <v>-0.1028151661157608</v>
      </c>
      <c r="CN76" s="78">
        <v>4.8766747117042542E-2</v>
      </c>
      <c r="CO76" s="78">
        <v>4.6902284026145935E-2</v>
      </c>
      <c r="CP76" s="78">
        <v>3.6290261894464493E-2</v>
      </c>
      <c r="CQ76" s="78">
        <v>8.9524038136005402E-2</v>
      </c>
      <c r="CR76" s="78">
        <v>9.4504252076148987E-2</v>
      </c>
      <c r="CS76" s="78">
        <v>0.24527931213378906</v>
      </c>
      <c r="CT76" s="78">
        <v>0.18912369012832642</v>
      </c>
      <c r="CU76" s="78">
        <v>0.14248551428318024</v>
      </c>
      <c r="CV76" s="78">
        <v>0.22440578043460846</v>
      </c>
      <c r="CW76" s="78">
        <v>0.22278951108455658</v>
      </c>
      <c r="CX76" s="78">
        <v>-1.3900955207645893E-2</v>
      </c>
      <c r="CY76" s="78">
        <v>-5.5802091956138611E-2</v>
      </c>
      <c r="CZ76" s="78">
        <v>-0.11431098729372025</v>
      </c>
      <c r="DA76" s="78">
        <v>1.9044987857341766E-2</v>
      </c>
      <c r="DB76" s="78">
        <v>-4.3745532631874084E-2</v>
      </c>
      <c r="DC76" s="78">
        <v>-5.9528831392526627E-2</v>
      </c>
      <c r="DD76" s="78">
        <v>-8.1035211682319641E-2</v>
      </c>
      <c r="DE76" s="78">
        <v>-0.12347594648599625</v>
      </c>
      <c r="DF76" s="78">
        <v>-0.11956221610307693</v>
      </c>
      <c r="DG76" s="78">
        <v>-0.19643779098987579</v>
      </c>
      <c r="DH76" s="78">
        <v>-0.18537406623363495</v>
      </c>
      <c r="DI76" s="78">
        <v>-0.10635773092508316</v>
      </c>
      <c r="DJ76" s="78">
        <v>-9.582548588514328E-2</v>
      </c>
      <c r="DK76" s="78">
        <v>-1.4683525077998638E-2</v>
      </c>
      <c r="DL76" s="78">
        <v>0.10787498950958252</v>
      </c>
      <c r="DM76" s="78">
        <v>0.10830091685056686</v>
      </c>
      <c r="DN76" s="78">
        <v>0.10039112716913223</v>
      </c>
      <c r="DO76" s="78">
        <v>0.15406009554862976</v>
      </c>
      <c r="DP76" s="78">
        <v>0.15881399810314178</v>
      </c>
      <c r="DQ76" s="78">
        <v>0.32045170664787292</v>
      </c>
      <c r="DR76" s="78">
        <v>0.27222162485122681</v>
      </c>
      <c r="DS76" s="78">
        <v>0.2231874018907547</v>
      </c>
      <c r="DT76" s="78">
        <v>0.30572864413261414</v>
      </c>
      <c r="DU76" s="78">
        <v>0.30276736617088318</v>
      </c>
      <c r="DV76" s="78">
        <v>7.2235658764839172E-2</v>
      </c>
      <c r="DW76" s="78">
        <v>4.3246716260910034E-2</v>
      </c>
      <c r="DX76" s="78">
        <v>-3.2065920531749725E-3</v>
      </c>
      <c r="DY76" s="78">
        <v>0.18389396369457245</v>
      </c>
      <c r="DZ76" s="78">
        <v>0.12412094324827194</v>
      </c>
      <c r="EA76" s="78">
        <v>0.10700945556163788</v>
      </c>
      <c r="EB76" s="78">
        <v>8.3494246006011963E-2</v>
      </c>
      <c r="EC76" s="78">
        <v>2.8308792039752007E-2</v>
      </c>
      <c r="ED76" s="78">
        <v>3.1787849962711334E-2</v>
      </c>
      <c r="EE76" s="78">
        <v>-4.3434236198663712E-2</v>
      </c>
      <c r="EF76" s="78">
        <v>-2.6641968637704849E-2</v>
      </c>
      <c r="EG76" s="78">
        <v>4.6495668590068817E-2</v>
      </c>
      <c r="EH76" s="78">
        <v>4.0421023964881897E-2</v>
      </c>
      <c r="EI76" s="78">
        <v>0.1125645637512207</v>
      </c>
      <c r="EJ76" s="78">
        <v>0.19321790337562561</v>
      </c>
      <c r="EK76" s="78">
        <v>0.19695079326629639</v>
      </c>
      <c r="EL76" s="78">
        <v>0.19294260442256927</v>
      </c>
      <c r="EM76" s="78">
        <v>0.24723993241786957</v>
      </c>
      <c r="EN76" s="78">
        <v>0.25166705250740051</v>
      </c>
      <c r="EO76" s="78">
        <v>0.42898866534233093</v>
      </c>
      <c r="EP76" s="78">
        <v>0.39220181107521057</v>
      </c>
      <c r="EQ76" s="78">
        <v>0.3397081196308136</v>
      </c>
      <c r="ER76" s="78">
        <v>0.42314594984054565</v>
      </c>
      <c r="ES76" s="78">
        <v>0.4182426929473877</v>
      </c>
      <c r="ET76" s="78">
        <v>0.19660325348377228</v>
      </c>
      <c r="EU76" s="78">
        <v>0.18625746667385101</v>
      </c>
      <c r="EV76" s="78">
        <v>0.15721051394939423</v>
      </c>
      <c r="EW76" s="78">
        <v>70.747993469238281</v>
      </c>
      <c r="EX76" s="78">
        <v>69.067527770996094</v>
      </c>
      <c r="EY76" s="78">
        <v>67.752662658691406</v>
      </c>
      <c r="EZ76" s="78">
        <v>66.407554626464844</v>
      </c>
      <c r="FA76" s="78">
        <v>65.161331176757813</v>
      </c>
      <c r="FB76" s="78">
        <v>64.321990966796875</v>
      </c>
      <c r="FC76" s="78">
        <v>63.374763488769531</v>
      </c>
      <c r="FD76" s="78">
        <v>65.05889892578125</v>
      </c>
      <c r="FE76" s="78">
        <v>68.232421875</v>
      </c>
      <c r="FF76" s="78">
        <v>71.595046997070313</v>
      </c>
      <c r="FG76" s="78">
        <v>75.288337707519531</v>
      </c>
      <c r="FH76" s="78">
        <v>79.3834228515625</v>
      </c>
      <c r="FI76" s="78">
        <v>83.057464599609375</v>
      </c>
      <c r="FJ76" s="78">
        <v>85.740631103515625</v>
      </c>
      <c r="FK76" s="78">
        <v>87.909248352050781</v>
      </c>
      <c r="FL76" s="78">
        <v>89.42498779296875</v>
      </c>
      <c r="FM76" s="78">
        <v>89.6578369140625</v>
      </c>
      <c r="FN76" s="78">
        <v>88.611038208007813</v>
      </c>
      <c r="FO76" s="78">
        <v>86.707160949707031</v>
      </c>
      <c r="FP76" s="78">
        <v>83.609237670898438</v>
      </c>
      <c r="FQ76" s="78">
        <v>78.97698974609375</v>
      </c>
      <c r="FR76" s="78">
        <v>75.63775634765625</v>
      </c>
      <c r="FS76" s="78">
        <v>73.679977416992188</v>
      </c>
      <c r="FT76" s="78">
        <v>71.839073181152344</v>
      </c>
      <c r="FU76" s="78">
        <v>0.13826613128185272</v>
      </c>
      <c r="FV76" s="78">
        <v>0.14123767614364624</v>
      </c>
      <c r="FW76" s="78">
        <v>0.15066863596439362</v>
      </c>
      <c r="FX76" s="78">
        <v>0</v>
      </c>
      <c r="FY76" s="78">
        <v>326.82608032226563</v>
      </c>
      <c r="FZ76" s="78">
        <v>1</v>
      </c>
    </row>
    <row r="77" spans="1:182" x14ac:dyDescent="0.2">
      <c r="A77" t="s">
        <v>186</v>
      </c>
      <c r="B77" t="s">
        <v>244</v>
      </c>
      <c r="C77" t="s">
        <v>2</v>
      </c>
      <c r="D77" t="s">
        <v>202</v>
      </c>
      <c r="E77" t="s">
        <v>208</v>
      </c>
      <c r="F77" t="s">
        <v>184</v>
      </c>
      <c r="G77" t="s">
        <v>1</v>
      </c>
      <c r="H77" s="78">
        <v>1320</v>
      </c>
      <c r="I77" s="78">
        <v>1.4568828344345093</v>
      </c>
      <c r="J77" s="78">
        <v>1.3031970262527466</v>
      </c>
      <c r="K77" s="78">
        <v>1.2120009660720825</v>
      </c>
      <c r="L77" s="78">
        <v>1.2031816244125366</v>
      </c>
      <c r="M77" s="78">
        <v>1.1920068264007568</v>
      </c>
      <c r="N77" s="78">
        <v>1.1916605234146118</v>
      </c>
      <c r="O77" s="78">
        <v>1.2646420001983643</v>
      </c>
      <c r="P77" s="78">
        <v>1.3309937715530396</v>
      </c>
      <c r="Q77" s="78">
        <v>1.4111809730529785</v>
      </c>
      <c r="R77" s="78">
        <v>1.4514936208724976</v>
      </c>
      <c r="S77" s="78">
        <v>1.5771105289459229</v>
      </c>
      <c r="T77" s="78">
        <v>1.7064117193222046</v>
      </c>
      <c r="U77" s="78">
        <v>1.872965931892395</v>
      </c>
      <c r="V77" s="78">
        <v>2.0483839511871338</v>
      </c>
      <c r="W77" s="78">
        <v>2.179804801940918</v>
      </c>
      <c r="X77" s="78">
        <v>2.3530993461608887</v>
      </c>
      <c r="Y77" s="78">
        <v>2.5326924324035645</v>
      </c>
      <c r="Z77" s="78">
        <v>2.621912956237793</v>
      </c>
      <c r="AA77" s="78">
        <v>2.5460519790649414</v>
      </c>
      <c r="AB77" s="78">
        <v>2.4666678905487061</v>
      </c>
      <c r="AC77" s="78">
        <v>2.2723829746246338</v>
      </c>
      <c r="AD77" s="78">
        <v>2.0530557632446289</v>
      </c>
      <c r="AE77" s="78">
        <v>1.8480556011199951</v>
      </c>
      <c r="AF77" s="78">
        <v>1.6030204296112061</v>
      </c>
      <c r="AG77" s="78">
        <v>-1.8477993085980415E-2</v>
      </c>
      <c r="AH77" s="78">
        <v>-5.6978389620780945E-2</v>
      </c>
      <c r="AI77" s="78">
        <v>-5.2075270563364029E-2</v>
      </c>
      <c r="AJ77" s="78">
        <v>-3.5592742264270782E-2</v>
      </c>
      <c r="AK77" s="78">
        <v>-3.428688645362854E-2</v>
      </c>
      <c r="AL77" s="78">
        <v>-9.4723246991634369E-2</v>
      </c>
      <c r="AM77" s="78">
        <v>-5.8024469763040543E-2</v>
      </c>
      <c r="AN77" s="78">
        <v>-0.11871600151062012</v>
      </c>
      <c r="AO77" s="78">
        <v>-0.14240884780883789</v>
      </c>
      <c r="AP77" s="78">
        <v>-0.16300086677074432</v>
      </c>
      <c r="AQ77" s="78">
        <v>-7.9330913722515106E-2</v>
      </c>
      <c r="AR77" s="78">
        <v>-6.2726631760597229E-2</v>
      </c>
      <c r="AS77" s="78">
        <v>-3.0687896534800529E-2</v>
      </c>
      <c r="AT77" s="78">
        <v>-2.8450189158320427E-2</v>
      </c>
      <c r="AU77" s="78">
        <v>-7.6907582581043243E-2</v>
      </c>
      <c r="AV77" s="78">
        <v>-4.1183911263942719E-2</v>
      </c>
      <c r="AW77" s="78">
        <v>1.6970956698060036E-2</v>
      </c>
      <c r="AX77" s="78">
        <v>-5.1583085209131241E-2</v>
      </c>
      <c r="AY77" s="78">
        <v>-0.10347782820463181</v>
      </c>
      <c r="AZ77" s="78">
        <v>-1.8080610781908035E-2</v>
      </c>
      <c r="BA77" s="78">
        <v>8.926955983042717E-3</v>
      </c>
      <c r="BB77" s="78">
        <v>-8.7692052125930786E-2</v>
      </c>
      <c r="BC77" s="78">
        <v>-8.6184680461883545E-2</v>
      </c>
      <c r="BD77" s="78">
        <v>-6.3575185835361481E-2</v>
      </c>
      <c r="BE77" s="78">
        <v>3.3100675791501999E-2</v>
      </c>
      <c r="BF77" s="78">
        <v>-8.6281569674611092E-3</v>
      </c>
      <c r="BG77" s="78">
        <v>-3.4208870492875576E-3</v>
      </c>
      <c r="BH77" s="78">
        <v>1.55816450715065E-2</v>
      </c>
      <c r="BI77" s="78">
        <v>1.5424404293298721E-2</v>
      </c>
      <c r="BJ77" s="78">
        <v>-4.616653174161911E-2</v>
      </c>
      <c r="BK77" s="78">
        <v>-7.7570322901010513E-3</v>
      </c>
      <c r="BL77" s="78">
        <v>-6.6892258822917938E-2</v>
      </c>
      <c r="BM77" s="78">
        <v>-9.0795665979385376E-2</v>
      </c>
      <c r="BN77" s="78">
        <v>-9.1082148253917694E-2</v>
      </c>
      <c r="BO77" s="78">
        <v>-2.2362247109413147E-2</v>
      </c>
      <c r="BP77" s="78">
        <v>-9.7366925328969955E-3</v>
      </c>
      <c r="BQ77" s="78">
        <v>2.2210612893104553E-2</v>
      </c>
      <c r="BR77" s="78">
        <v>3.059716708958149E-2</v>
      </c>
      <c r="BS77" s="78">
        <v>-1.4872303232550621E-2</v>
      </c>
      <c r="BT77" s="78">
        <v>2.3523485288023949E-2</v>
      </c>
      <c r="BU77" s="78">
        <v>8.4075421094894409E-2</v>
      </c>
      <c r="BV77" s="78">
        <v>1.5838220715522766E-2</v>
      </c>
      <c r="BW77" s="78">
        <v>-3.7346296012401581E-2</v>
      </c>
      <c r="BX77" s="78">
        <v>4.6190787106752396E-2</v>
      </c>
      <c r="BY77" s="78">
        <v>6.6873751580715179E-2</v>
      </c>
      <c r="BZ77" s="78">
        <v>-2.3777876049280167E-2</v>
      </c>
      <c r="CA77" s="78">
        <v>-1.0229240171611309E-2</v>
      </c>
      <c r="CB77" s="78">
        <v>-3.3796986099332571E-3</v>
      </c>
      <c r="CC77" s="78">
        <v>6.8823903799057007E-2</v>
      </c>
      <c r="CD77" s="78">
        <v>2.4859067052602768E-2</v>
      </c>
      <c r="CE77" s="78">
        <v>3.0276991426944733E-2</v>
      </c>
      <c r="CF77" s="78">
        <v>5.1024869084358215E-2</v>
      </c>
      <c r="CG77" s="78">
        <v>4.9854293465614319E-2</v>
      </c>
      <c r="CH77" s="78">
        <v>-1.2536300346255302E-2</v>
      </c>
      <c r="CI77" s="78">
        <v>2.7058040723204613E-2</v>
      </c>
      <c r="CJ77" s="78">
        <v>-3.0999293550848961E-2</v>
      </c>
      <c r="CK77" s="78">
        <v>-5.5048540234565735E-2</v>
      </c>
      <c r="CL77" s="78">
        <v>-4.127146303653717E-2</v>
      </c>
      <c r="CM77" s="78">
        <v>1.7094075679779053E-2</v>
      </c>
      <c r="CN77" s="78">
        <v>2.69639752805233E-2</v>
      </c>
      <c r="CO77" s="78">
        <v>5.8847960084676743E-2</v>
      </c>
      <c r="CP77" s="78">
        <v>7.1493186056613922E-2</v>
      </c>
      <c r="CQ77" s="78">
        <v>2.8093144297599792E-2</v>
      </c>
      <c r="CR77" s="78">
        <v>6.8339630961418152E-2</v>
      </c>
      <c r="CS77" s="78">
        <v>0.1305517703294754</v>
      </c>
      <c r="CT77" s="78">
        <v>6.2534011900424957E-2</v>
      </c>
      <c r="CU77" s="78">
        <v>8.4562012925744057E-3</v>
      </c>
      <c r="CV77" s="78">
        <v>9.0704962611198425E-2</v>
      </c>
      <c r="CW77" s="78">
        <v>0.10700752586126328</v>
      </c>
      <c r="CX77" s="78">
        <v>2.0488888025283813E-2</v>
      </c>
      <c r="CY77" s="78">
        <v>4.237726703286171E-2</v>
      </c>
      <c r="CZ77" s="78">
        <v>3.8311511278152466E-2</v>
      </c>
      <c r="DA77" s="78">
        <v>0.10454713553190231</v>
      </c>
      <c r="DB77" s="78">
        <v>5.834629014134407E-2</v>
      </c>
      <c r="DC77" s="78">
        <v>6.3974872231483459E-2</v>
      </c>
      <c r="DD77" s="78">
        <v>8.646809309720993E-2</v>
      </c>
      <c r="DE77" s="78">
        <v>8.4284178912639618E-2</v>
      </c>
      <c r="DF77" s="78">
        <v>2.1093932911753654E-2</v>
      </c>
      <c r="DG77" s="78">
        <v>6.1873111873865128E-2</v>
      </c>
      <c r="DH77" s="78">
        <v>4.8936717212200165E-3</v>
      </c>
      <c r="DI77" s="78">
        <v>-1.9301412627100945E-2</v>
      </c>
      <c r="DJ77" s="78">
        <v>8.5392249748110771E-3</v>
      </c>
      <c r="DK77" s="78">
        <v>5.6550398468971252E-2</v>
      </c>
      <c r="DL77" s="78">
        <v>6.3664644956588745E-2</v>
      </c>
      <c r="DM77" s="78">
        <v>9.5485307276248932E-2</v>
      </c>
      <c r="DN77" s="78">
        <v>0.1123892068862915</v>
      </c>
      <c r="DO77" s="78">
        <v>7.1058593690395355E-2</v>
      </c>
      <c r="DP77" s="78">
        <v>0.11315577477216721</v>
      </c>
      <c r="DQ77" s="78">
        <v>0.1770281195640564</v>
      </c>
      <c r="DR77" s="78">
        <v>0.10922980308532715</v>
      </c>
      <c r="DS77" s="78">
        <v>5.4258696734905243E-2</v>
      </c>
      <c r="DT77" s="78">
        <v>0.13521914184093475</v>
      </c>
      <c r="DU77" s="78">
        <v>0.14714130759239197</v>
      </c>
      <c r="DV77" s="78">
        <v>6.4755655825138092E-2</v>
      </c>
      <c r="DW77" s="78">
        <v>9.4983771443367004E-2</v>
      </c>
      <c r="DX77" s="78">
        <v>8.0002717673778534E-2</v>
      </c>
      <c r="DY77" s="78">
        <v>0.15612579882144928</v>
      </c>
      <c r="DZ77" s="78">
        <v>0.10669652372598648</v>
      </c>
      <c r="EA77" s="78">
        <v>0.11262925714254379</v>
      </c>
      <c r="EB77" s="78">
        <v>0.13764247298240662</v>
      </c>
      <c r="EC77" s="78">
        <v>0.13399547338485718</v>
      </c>
      <c r="ED77" s="78">
        <v>6.9650650024414063E-2</v>
      </c>
      <c r="EE77" s="78">
        <v>0.11214055120944977</v>
      </c>
      <c r="EF77" s="78">
        <v>5.6717410683631897E-2</v>
      </c>
      <c r="EG77" s="78">
        <v>3.2311763614416122E-2</v>
      </c>
      <c r="EH77" s="78">
        <v>8.045794814825058E-2</v>
      </c>
      <c r="EI77" s="78">
        <v>0.11351906508207321</v>
      </c>
      <c r="EJ77" s="78">
        <v>0.11665458232164383</v>
      </c>
      <c r="EK77" s="78">
        <v>0.14838381111621857</v>
      </c>
      <c r="EL77" s="78">
        <v>0.17143656313419342</v>
      </c>
      <c r="EM77" s="78">
        <v>0.13309387862682343</v>
      </c>
      <c r="EN77" s="78">
        <v>0.17786318063735962</v>
      </c>
      <c r="EO77" s="78">
        <v>0.24413257837295532</v>
      </c>
      <c r="EP77" s="78">
        <v>0.17665110528469086</v>
      </c>
      <c r="EQ77" s="78">
        <v>0.12039022892713547</v>
      </c>
      <c r="ER77" s="78">
        <v>0.19949053227901459</v>
      </c>
      <c r="ES77" s="78">
        <v>0.20508809387683868</v>
      </c>
      <c r="ET77" s="78">
        <v>0.12866982817649841</v>
      </c>
      <c r="EU77" s="78">
        <v>0.17093922197818756</v>
      </c>
      <c r="EV77" s="78">
        <v>0.14019820094108582</v>
      </c>
      <c r="EW77" s="78">
        <v>69.359092712402344</v>
      </c>
      <c r="EX77" s="78">
        <v>68.125038146972656</v>
      </c>
      <c r="EY77" s="78">
        <v>66.959228515625</v>
      </c>
      <c r="EZ77" s="78">
        <v>65.914756774902344</v>
      </c>
      <c r="FA77" s="78">
        <v>64.841636657714844</v>
      </c>
      <c r="FB77" s="78">
        <v>63.802200317382813</v>
      </c>
      <c r="FC77" s="78">
        <v>62.960254669189453</v>
      </c>
      <c r="FD77" s="78">
        <v>66.144859313964844</v>
      </c>
      <c r="FE77" s="78">
        <v>72.303474426269531</v>
      </c>
      <c r="FF77" s="78">
        <v>77.082466125488281</v>
      </c>
      <c r="FG77" s="78">
        <v>80.77105712890625</v>
      </c>
      <c r="FH77" s="78">
        <v>83.512161254882813</v>
      </c>
      <c r="FI77" s="78">
        <v>86.031234741210938</v>
      </c>
      <c r="FJ77" s="78">
        <v>88.353187561035156</v>
      </c>
      <c r="FK77" s="78">
        <v>90.39923095703125</v>
      </c>
      <c r="FL77" s="78">
        <v>91.868621826171875</v>
      </c>
      <c r="FM77" s="78">
        <v>92.570304870605469</v>
      </c>
      <c r="FN77" s="78">
        <v>92.571159362792969</v>
      </c>
      <c r="FO77" s="78">
        <v>91.500228881835938</v>
      </c>
      <c r="FP77" s="78">
        <v>88.596939086914063</v>
      </c>
      <c r="FQ77" s="78">
        <v>81.637237548828125</v>
      </c>
      <c r="FR77" s="78">
        <v>75.9139404296875</v>
      </c>
      <c r="FS77" s="78">
        <v>72.433120727539063</v>
      </c>
      <c r="FT77" s="78">
        <v>70.339042663574219</v>
      </c>
      <c r="FU77" s="78">
        <v>5.3109697997570038E-2</v>
      </c>
      <c r="FV77" s="78">
        <v>7.7079012989997864E-2</v>
      </c>
      <c r="FW77" s="78">
        <v>5.2565902471542358E-2</v>
      </c>
      <c r="FX77" s="78">
        <v>0</v>
      </c>
      <c r="FY77" s="78">
        <v>191.08695983886719</v>
      </c>
      <c r="FZ77" s="78">
        <v>1</v>
      </c>
    </row>
    <row r="78" spans="1:182" x14ac:dyDescent="0.2">
      <c r="A78" t="s">
        <v>186</v>
      </c>
      <c r="B78" t="s">
        <v>244</v>
      </c>
      <c r="C78" t="s">
        <v>2</v>
      </c>
      <c r="D78" t="s">
        <v>202</v>
      </c>
      <c r="E78" t="s">
        <v>208</v>
      </c>
      <c r="F78" t="s">
        <v>185</v>
      </c>
      <c r="G78" t="s">
        <v>1</v>
      </c>
      <c r="H78" s="78">
        <v>618</v>
      </c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78"/>
      <c r="CP78" s="78"/>
      <c r="CQ78" s="78"/>
      <c r="CR78" s="78"/>
      <c r="CS78" s="78"/>
      <c r="CT78" s="78"/>
      <c r="CU78" s="78"/>
      <c r="CV78" s="78"/>
      <c r="CW78" s="78"/>
      <c r="CX78" s="78"/>
      <c r="CY78" s="78"/>
      <c r="CZ78" s="78"/>
      <c r="DA78" s="78"/>
      <c r="DB78" s="78"/>
      <c r="DC78" s="78"/>
      <c r="DD78" s="78"/>
      <c r="DE78" s="78"/>
      <c r="DF78" s="78"/>
      <c r="DG78" s="78"/>
      <c r="DH78" s="78"/>
      <c r="DI78" s="78"/>
      <c r="DJ78" s="78"/>
      <c r="DK78" s="78"/>
      <c r="DL78" s="78"/>
      <c r="DM78" s="78"/>
      <c r="DN78" s="78"/>
      <c r="DO78" s="78"/>
      <c r="DP78" s="78"/>
      <c r="DQ78" s="78"/>
      <c r="DR78" s="78"/>
      <c r="DS78" s="78"/>
      <c r="DT78" s="78"/>
      <c r="DU78" s="78"/>
      <c r="DV78" s="78"/>
      <c r="DW78" s="78"/>
      <c r="DX78" s="78"/>
      <c r="DY78" s="78"/>
      <c r="DZ78" s="78"/>
      <c r="EA78" s="78"/>
      <c r="EB78" s="78"/>
      <c r="EC78" s="78"/>
      <c r="ED78" s="78"/>
      <c r="EE78" s="78"/>
      <c r="EF78" s="78"/>
      <c r="EG78" s="78"/>
      <c r="EH78" s="78"/>
      <c r="EI78" s="78"/>
      <c r="EJ78" s="78"/>
      <c r="EK78" s="78"/>
      <c r="EL78" s="78"/>
      <c r="EM78" s="78"/>
      <c r="EN78" s="78"/>
      <c r="EO78" s="78"/>
      <c r="EP78" s="78"/>
      <c r="EQ78" s="78"/>
      <c r="ER78" s="78"/>
      <c r="ES78" s="78"/>
      <c r="ET78" s="78"/>
      <c r="EU78" s="78"/>
      <c r="EV78" s="78"/>
      <c r="EW78" s="78"/>
      <c r="EX78" s="78"/>
      <c r="EY78" s="78"/>
      <c r="EZ78" s="78"/>
      <c r="FA78" s="78"/>
      <c r="FB78" s="78"/>
      <c r="FC78" s="78"/>
      <c r="FD78" s="78"/>
      <c r="FE78" s="78"/>
      <c r="FF78" s="78"/>
      <c r="FG78" s="78"/>
      <c r="FH78" s="78"/>
      <c r="FI78" s="78"/>
      <c r="FJ78" s="78"/>
      <c r="FK78" s="78"/>
      <c r="FL78" s="78"/>
      <c r="FM78" s="78"/>
      <c r="FN78" s="78"/>
      <c r="FO78" s="78"/>
      <c r="FP78" s="78"/>
      <c r="FQ78" s="78"/>
      <c r="FR78" s="78"/>
      <c r="FS78" s="78"/>
      <c r="FT78" s="78"/>
      <c r="FU78" s="78"/>
      <c r="FV78" s="78"/>
      <c r="FW78" s="78"/>
      <c r="FX78" s="78">
        <v>0</v>
      </c>
      <c r="FY78" s="78">
        <v>76</v>
      </c>
      <c r="FZ78" s="78">
        <v>0</v>
      </c>
    </row>
    <row r="79" spans="1:182" x14ac:dyDescent="0.2">
      <c r="A79" t="s">
        <v>186</v>
      </c>
      <c r="B79" t="s">
        <v>244</v>
      </c>
      <c r="C79" t="s">
        <v>2</v>
      </c>
      <c r="D79" t="s">
        <v>202</v>
      </c>
      <c r="E79" t="s">
        <v>209</v>
      </c>
      <c r="F79" t="s">
        <v>1</v>
      </c>
      <c r="G79" t="s">
        <v>198</v>
      </c>
      <c r="H79" s="78">
        <v>16548</v>
      </c>
      <c r="I79" s="78">
        <v>10.256508827209473</v>
      </c>
      <c r="J79" s="78">
        <v>9.1410884857177734</v>
      </c>
      <c r="K79" s="78">
        <v>8.4293546676635742</v>
      </c>
      <c r="L79" s="78">
        <v>8.0282487869262695</v>
      </c>
      <c r="M79" s="78">
        <v>7.8749308586120605</v>
      </c>
      <c r="N79" s="78">
        <v>8.2024145126342773</v>
      </c>
      <c r="O79" s="78">
        <v>8.8815975189208984</v>
      </c>
      <c r="P79" s="78">
        <v>9.8296747207641602</v>
      </c>
      <c r="Q79" s="78">
        <v>10.63726806640625</v>
      </c>
      <c r="R79" s="78">
        <v>11.131956100463867</v>
      </c>
      <c r="S79" s="78">
        <v>11.838687896728516</v>
      </c>
      <c r="T79" s="78">
        <v>12.611571311950684</v>
      </c>
      <c r="U79" s="78">
        <v>13.494124412536621</v>
      </c>
      <c r="V79" s="78">
        <v>14.166122436523438</v>
      </c>
      <c r="W79" s="78">
        <v>14.751227378845215</v>
      </c>
      <c r="X79" s="78">
        <v>15.408531188964844</v>
      </c>
      <c r="Y79" s="78">
        <v>16.087474822998047</v>
      </c>
      <c r="Z79" s="78">
        <v>16.823030471801758</v>
      </c>
      <c r="AA79" s="78">
        <v>16.905389785766602</v>
      </c>
      <c r="AB79" s="78">
        <v>16.484413146972656</v>
      </c>
      <c r="AC79" s="78">
        <v>16.173427581787109</v>
      </c>
      <c r="AD79" s="78">
        <v>15.242332458496094</v>
      </c>
      <c r="AE79" s="78">
        <v>13.578777313232422</v>
      </c>
      <c r="AF79" s="78">
        <v>11.652363777160645</v>
      </c>
      <c r="AG79" s="78">
        <v>-1.4988652467727661</v>
      </c>
      <c r="AH79" s="78">
        <v>-1.4944107532501221</v>
      </c>
      <c r="AI79" s="78">
        <v>-1.472604513168335</v>
      </c>
      <c r="AJ79" s="78">
        <v>-1.3736754655838013</v>
      </c>
      <c r="AK79" s="78">
        <v>-1.4768342971801758</v>
      </c>
      <c r="AL79" s="78">
        <v>-1.4105011224746704</v>
      </c>
      <c r="AM79" s="78">
        <v>-1.4287142753601074</v>
      </c>
      <c r="AN79" s="78">
        <v>-1.5785274505615234</v>
      </c>
      <c r="AO79" s="78">
        <v>-1.0935254096984863</v>
      </c>
      <c r="AP79" s="78">
        <v>-0.86788594722747803</v>
      </c>
      <c r="AQ79" s="78">
        <v>-0.8065837025642395</v>
      </c>
      <c r="AR79" s="78">
        <v>-1.0232378244400024</v>
      </c>
      <c r="AS79" s="78">
        <v>-0.98235690593719482</v>
      </c>
      <c r="AT79" s="78">
        <v>-0.82194614410400391</v>
      </c>
      <c r="AU79" s="78">
        <v>-0.80064165592193604</v>
      </c>
      <c r="AV79" s="78">
        <v>-0.82730543613433838</v>
      </c>
      <c r="AW79" s="78">
        <v>-0.35388985276222229</v>
      </c>
      <c r="AX79" s="78">
        <v>-0.3484516441822052</v>
      </c>
      <c r="AY79" s="78">
        <v>-4.0852680802345276E-2</v>
      </c>
      <c r="AZ79" s="78">
        <v>7.1838004514575005E-3</v>
      </c>
      <c r="BA79" s="78">
        <v>-0.62316423654556274</v>
      </c>
      <c r="BB79" s="78">
        <v>-1.6268826723098755</v>
      </c>
      <c r="BC79" s="78">
        <v>-1.7378470897674561</v>
      </c>
      <c r="BD79" s="78">
        <v>-1.6698622703552246</v>
      </c>
      <c r="BE79" s="78">
        <v>-1.2129648923873901</v>
      </c>
      <c r="BF79" s="78">
        <v>-1.210457444190979</v>
      </c>
      <c r="BG79" s="78">
        <v>-1.189988374710083</v>
      </c>
      <c r="BH79" s="78">
        <v>-1.1029099225997925</v>
      </c>
      <c r="BI79" s="78">
        <v>-1.2043687105178833</v>
      </c>
      <c r="BJ79" s="78">
        <v>-1.140156626701355</v>
      </c>
      <c r="BK79" s="78">
        <v>-1.1549481153488159</v>
      </c>
      <c r="BL79" s="78">
        <v>-1.2986353635787964</v>
      </c>
      <c r="BM79" s="78">
        <v>-0.90543729066848755</v>
      </c>
      <c r="BN79" s="78">
        <v>-0.69807243347167969</v>
      </c>
      <c r="BO79" s="78">
        <v>-0.6378016471862793</v>
      </c>
      <c r="BP79" s="78">
        <v>-0.84019625186920166</v>
      </c>
      <c r="BQ79" s="78">
        <v>-0.79604625701904297</v>
      </c>
      <c r="BR79" s="78">
        <v>-0.62384480237960815</v>
      </c>
      <c r="BS79" s="78">
        <v>-0.59423208236694336</v>
      </c>
      <c r="BT79" s="78">
        <v>-0.61471515893936157</v>
      </c>
      <c r="BU79" s="78">
        <v>-0.14314137399196625</v>
      </c>
      <c r="BV79" s="78">
        <v>-0.12909400463104248</v>
      </c>
      <c r="BW79" s="78">
        <v>0.17029240727424622</v>
      </c>
      <c r="BX79" s="78">
        <v>0.21902331709861755</v>
      </c>
      <c r="BY79" s="78">
        <v>-0.35487177968025208</v>
      </c>
      <c r="BZ79" s="78">
        <v>-1.3354576826095581</v>
      </c>
      <c r="CA79" s="78">
        <v>-1.438557505607605</v>
      </c>
      <c r="CB79" s="78">
        <v>-1.3786365985870361</v>
      </c>
      <c r="CC79" s="78">
        <v>-1.014951229095459</v>
      </c>
      <c r="CD79" s="78">
        <v>-1.0137922763824463</v>
      </c>
      <c r="CE79" s="78">
        <v>-0.99424928426742554</v>
      </c>
      <c r="CF79" s="78">
        <v>-0.91537857055664063</v>
      </c>
      <c r="CG79" s="78">
        <v>-1.0156599283218384</v>
      </c>
      <c r="CH79" s="78">
        <v>-0.95291686058044434</v>
      </c>
      <c r="CI79" s="78">
        <v>-0.96533840894699097</v>
      </c>
      <c r="CJ79" s="78">
        <v>-1.1047829389572144</v>
      </c>
      <c r="CK79" s="78">
        <v>-0.77516806125640869</v>
      </c>
      <c r="CL79" s="78">
        <v>-0.58046013116836548</v>
      </c>
      <c r="CM79" s="78">
        <v>-0.52090376615524292</v>
      </c>
      <c r="CN79" s="78">
        <v>-0.71342217922210693</v>
      </c>
      <c r="CO79" s="78">
        <v>-0.66700810194015503</v>
      </c>
      <c r="CP79" s="78">
        <v>-0.48664042353630066</v>
      </c>
      <c r="CQ79" s="78">
        <v>-0.45127347111701965</v>
      </c>
      <c r="CR79" s="78">
        <v>-0.46747574210166931</v>
      </c>
      <c r="CS79" s="78">
        <v>2.8223837725818157E-3</v>
      </c>
      <c r="CT79" s="78">
        <v>2.2832423448562622E-2</v>
      </c>
      <c r="CU79" s="78">
        <v>0.31653085350990295</v>
      </c>
      <c r="CV79" s="78">
        <v>0.36574271321296692</v>
      </c>
      <c r="CW79" s="78">
        <v>-0.16905325651168823</v>
      </c>
      <c r="CX79" s="78">
        <v>-1.133617639541626</v>
      </c>
      <c r="CY79" s="78">
        <v>-1.231270432472229</v>
      </c>
      <c r="CZ79" s="78">
        <v>-1.1769344806671143</v>
      </c>
      <c r="DA79" s="78">
        <v>-0.81693756580352783</v>
      </c>
      <c r="DB79" s="78">
        <v>-0.8171270489692688</v>
      </c>
      <c r="DC79" s="78">
        <v>-0.79851019382476807</v>
      </c>
      <c r="DD79" s="78">
        <v>-0.72784721851348877</v>
      </c>
      <c r="DE79" s="78">
        <v>-0.82695108652114868</v>
      </c>
      <c r="DF79" s="78">
        <v>-0.76567709445953369</v>
      </c>
      <c r="DG79" s="78">
        <v>-0.77572876214981079</v>
      </c>
      <c r="DH79" s="78">
        <v>-0.91093051433563232</v>
      </c>
      <c r="DI79" s="78">
        <v>-0.64489883184432983</v>
      </c>
      <c r="DJ79" s="78">
        <v>-0.46284779906272888</v>
      </c>
      <c r="DK79" s="78">
        <v>-0.40400585532188416</v>
      </c>
      <c r="DL79" s="78">
        <v>-0.58664810657501221</v>
      </c>
      <c r="DM79" s="78">
        <v>-0.53796994686126709</v>
      </c>
      <c r="DN79" s="78">
        <v>-0.34943604469299316</v>
      </c>
      <c r="DO79" s="78">
        <v>-0.30831485986709595</v>
      </c>
      <c r="DP79" s="78">
        <v>-0.32023632526397705</v>
      </c>
      <c r="DQ79" s="78">
        <v>0.14878614246845245</v>
      </c>
      <c r="DR79" s="78">
        <v>0.17475885152816772</v>
      </c>
      <c r="DS79" s="78">
        <v>0.46276929974555969</v>
      </c>
      <c r="DT79" s="78">
        <v>0.51246213912963867</v>
      </c>
      <c r="DU79" s="78">
        <v>1.6765274107456207E-2</v>
      </c>
      <c r="DV79" s="78">
        <v>-0.93177759647369385</v>
      </c>
      <c r="DW79" s="78">
        <v>-1.023983359336853</v>
      </c>
      <c r="DX79" s="78">
        <v>-0.97523242235183716</v>
      </c>
      <c r="DY79" s="78">
        <v>-0.53103721141815186</v>
      </c>
      <c r="DZ79" s="78">
        <v>-0.53317373991012573</v>
      </c>
      <c r="EA79" s="78">
        <v>-0.51589399576187134</v>
      </c>
      <c r="EB79" s="78">
        <v>-0.45708170533180237</v>
      </c>
      <c r="EC79" s="78">
        <v>-0.55448555946350098</v>
      </c>
      <c r="ED79" s="78">
        <v>-0.49533259868621826</v>
      </c>
      <c r="EE79" s="78">
        <v>-0.50196248292922974</v>
      </c>
      <c r="EF79" s="78">
        <v>-0.6310383677482605</v>
      </c>
      <c r="EG79" s="78">
        <v>-0.45681071281433105</v>
      </c>
      <c r="EH79" s="78">
        <v>-0.29303431510925293</v>
      </c>
      <c r="EI79" s="78">
        <v>-0.23522385954856873</v>
      </c>
      <c r="EJ79" s="78">
        <v>-0.40360647439956665</v>
      </c>
      <c r="EK79" s="78">
        <v>-0.35165926814079285</v>
      </c>
      <c r="EL79" s="78">
        <v>-0.15133470296859741</v>
      </c>
      <c r="EM79" s="78">
        <v>-0.10190529376268387</v>
      </c>
      <c r="EN79" s="78">
        <v>-0.10764602571725845</v>
      </c>
      <c r="EO79" s="78">
        <v>0.3595346212387085</v>
      </c>
      <c r="EP79" s="78">
        <v>0.39411649107933044</v>
      </c>
      <c r="EQ79" s="78">
        <v>0.67391437292098999</v>
      </c>
      <c r="ER79" s="78">
        <v>0.72430163621902466</v>
      </c>
      <c r="ES79" s="78">
        <v>0.28505772352218628</v>
      </c>
      <c r="ET79" s="78">
        <v>-0.64035254716873169</v>
      </c>
      <c r="EU79" s="78">
        <v>-0.72469377517700195</v>
      </c>
      <c r="EV79" s="78">
        <v>-0.68400669097900391</v>
      </c>
      <c r="EW79" s="78">
        <v>69.230033874511719</v>
      </c>
      <c r="EX79" s="78">
        <v>68.080764770507813</v>
      </c>
      <c r="EY79" s="78">
        <v>67.055854797363281</v>
      </c>
      <c r="EZ79" s="78">
        <v>66.200027465820313</v>
      </c>
      <c r="FA79" s="78">
        <v>65.509735107421875</v>
      </c>
      <c r="FB79" s="78">
        <v>64.923416137695313</v>
      </c>
      <c r="FC79" s="78">
        <v>64.221298217773438</v>
      </c>
      <c r="FD79" s="78">
        <v>64.871612548828125</v>
      </c>
      <c r="FE79" s="78">
        <v>67.563873291015625</v>
      </c>
      <c r="FF79" s="78">
        <v>71.157203674316406</v>
      </c>
      <c r="FG79" s="78">
        <v>74.976211547851563</v>
      </c>
      <c r="FH79" s="78">
        <v>78.689430236816406</v>
      </c>
      <c r="FI79" s="78">
        <v>82.10150146484375</v>
      </c>
      <c r="FJ79" s="78">
        <v>85.065536499023438</v>
      </c>
      <c r="FK79" s="78">
        <v>87.015838623046875</v>
      </c>
      <c r="FL79" s="78">
        <v>87.980316162109375</v>
      </c>
      <c r="FM79" s="78">
        <v>87.666435241699219</v>
      </c>
      <c r="FN79" s="78">
        <v>86.237342834472656</v>
      </c>
      <c r="FO79" s="78">
        <v>83.564247131347656</v>
      </c>
      <c r="FP79" s="78">
        <v>79.881996154785156</v>
      </c>
      <c r="FQ79" s="78">
        <v>75.938606262207031</v>
      </c>
      <c r="FR79" s="78">
        <v>73.350990295410156</v>
      </c>
      <c r="FS79" s="78">
        <v>71.626167297363281</v>
      </c>
      <c r="FT79" s="78">
        <v>70.271003723144531</v>
      </c>
      <c r="FU79" s="78">
        <v>0.24535296857357025</v>
      </c>
      <c r="FV79" s="78">
        <v>0.26017022132873535</v>
      </c>
      <c r="FW79" s="78">
        <v>0.2579573392868042</v>
      </c>
      <c r="FX79" s="78">
        <v>0</v>
      </c>
      <c r="FY79" s="78">
        <v>3614.047607421875</v>
      </c>
      <c r="FZ79" s="78">
        <v>1</v>
      </c>
    </row>
    <row r="80" spans="1:182" x14ac:dyDescent="0.2">
      <c r="A80" t="s">
        <v>186</v>
      </c>
      <c r="B80" t="s">
        <v>244</v>
      </c>
      <c r="C80" t="s">
        <v>2</v>
      </c>
      <c r="D80" t="s">
        <v>202</v>
      </c>
      <c r="E80" t="s">
        <v>209</v>
      </c>
      <c r="F80" t="s">
        <v>1</v>
      </c>
      <c r="G80" t="s">
        <v>200</v>
      </c>
      <c r="H80" s="78">
        <v>5094</v>
      </c>
      <c r="I80" s="78">
        <v>4.3229336738586426</v>
      </c>
      <c r="J80" s="78">
        <v>3.8447427749633789</v>
      </c>
      <c r="K80" s="78">
        <v>3.5222489833831787</v>
      </c>
      <c r="L80" s="78">
        <v>3.3162772655487061</v>
      </c>
      <c r="M80" s="78">
        <v>3.1847207546234131</v>
      </c>
      <c r="N80" s="78">
        <v>3.1930351257324219</v>
      </c>
      <c r="O80" s="78">
        <v>3.3067135810852051</v>
      </c>
      <c r="P80" s="78">
        <v>3.5291175842285156</v>
      </c>
      <c r="Q80" s="78">
        <v>3.760498046875</v>
      </c>
      <c r="R80" s="78">
        <v>4.025998592376709</v>
      </c>
      <c r="S80" s="78">
        <v>4.4705228805541992</v>
      </c>
      <c r="T80" s="78">
        <v>5.0161261558532715</v>
      </c>
      <c r="U80" s="78">
        <v>5.5381155014038086</v>
      </c>
      <c r="V80" s="78">
        <v>5.9570550918579102</v>
      </c>
      <c r="W80" s="78">
        <v>6.3303623199462891</v>
      </c>
      <c r="X80" s="78">
        <v>6.7123961448669434</v>
      </c>
      <c r="Y80" s="78">
        <v>6.9869346618652344</v>
      </c>
      <c r="Z80" s="78">
        <v>7.1823344230651855</v>
      </c>
      <c r="AA80" s="78">
        <v>7.0462117195129395</v>
      </c>
      <c r="AB80" s="78">
        <v>6.9038338661193848</v>
      </c>
      <c r="AC80" s="78">
        <v>6.6535210609436035</v>
      </c>
      <c r="AD80" s="78">
        <v>6.242393970489502</v>
      </c>
      <c r="AE80" s="78">
        <v>5.5476813316345215</v>
      </c>
      <c r="AF80" s="78">
        <v>4.869722843170166</v>
      </c>
      <c r="AG80" s="78">
        <v>-0.70806694030761719</v>
      </c>
      <c r="AH80" s="78">
        <v>-0.80759686231613159</v>
      </c>
      <c r="AI80" s="78">
        <v>-0.8581203818321228</v>
      </c>
      <c r="AJ80" s="78">
        <v>-0.89138072729110718</v>
      </c>
      <c r="AK80" s="78">
        <v>-0.92625921964645386</v>
      </c>
      <c r="AL80" s="78">
        <v>-0.91494369506835938</v>
      </c>
      <c r="AM80" s="78">
        <v>-0.85027849674224854</v>
      </c>
      <c r="AN80" s="78">
        <v>-0.85122394561767578</v>
      </c>
      <c r="AO80" s="78">
        <v>-0.80472785234451294</v>
      </c>
      <c r="AP80" s="78">
        <v>-0.74763268232345581</v>
      </c>
      <c r="AQ80" s="78">
        <v>-0.70537948608398438</v>
      </c>
      <c r="AR80" s="78">
        <v>-0.59040236473083496</v>
      </c>
      <c r="AS80" s="78">
        <v>-0.61743450164794922</v>
      </c>
      <c r="AT80" s="78">
        <v>-0.63548511266708374</v>
      </c>
      <c r="AU80" s="78">
        <v>-0.65861105918884277</v>
      </c>
      <c r="AV80" s="78">
        <v>-0.52264827489852905</v>
      </c>
      <c r="AW80" s="78">
        <v>-0.32557794451713562</v>
      </c>
      <c r="AX80" s="78">
        <v>-0.28432032465934753</v>
      </c>
      <c r="AY80" s="78">
        <v>-0.22353030741214752</v>
      </c>
      <c r="AZ80" s="78">
        <v>-0.13128173351287842</v>
      </c>
      <c r="BA80" s="78">
        <v>-0.21869973838329315</v>
      </c>
      <c r="BB80" s="78">
        <v>-0.64359098672866821</v>
      </c>
      <c r="BC80" s="78">
        <v>-0.7431565523147583</v>
      </c>
      <c r="BD80" s="78">
        <v>-0.74358820915222168</v>
      </c>
      <c r="BE80" s="78">
        <v>-0.56628286838531494</v>
      </c>
      <c r="BF80" s="78">
        <v>-0.66999357938766479</v>
      </c>
      <c r="BG80" s="78">
        <v>-0.71904653310775757</v>
      </c>
      <c r="BH80" s="78">
        <v>-0.75370669364929199</v>
      </c>
      <c r="BI80" s="78">
        <v>-0.78616678714752197</v>
      </c>
      <c r="BJ80" s="78">
        <v>-0.77212345600128174</v>
      </c>
      <c r="BK80" s="78">
        <v>-0.71136420965194702</v>
      </c>
      <c r="BL80" s="78">
        <v>-0.71595656871795654</v>
      </c>
      <c r="BM80" s="78">
        <v>-0.6724846363067627</v>
      </c>
      <c r="BN80" s="78">
        <v>-0.62618154287338257</v>
      </c>
      <c r="BO80" s="78">
        <v>-0.58219742774963379</v>
      </c>
      <c r="BP80" s="78">
        <v>-0.46965602040290833</v>
      </c>
      <c r="BQ80" s="78">
        <v>-0.48604139685630798</v>
      </c>
      <c r="BR80" s="78">
        <v>-0.49553552269935608</v>
      </c>
      <c r="BS80" s="78">
        <v>-0.51802527904510498</v>
      </c>
      <c r="BT80" s="78">
        <v>-0.39707118272781372</v>
      </c>
      <c r="BU80" s="78">
        <v>-0.19977262616157532</v>
      </c>
      <c r="BV80" s="78">
        <v>-0.15886375308036804</v>
      </c>
      <c r="BW80" s="78">
        <v>-0.10438228398561478</v>
      </c>
      <c r="BX80" s="78">
        <v>-9.0949777513742447E-3</v>
      </c>
      <c r="BY80" s="78">
        <v>-0.1061292439699173</v>
      </c>
      <c r="BZ80" s="78">
        <v>-0.51362490653991699</v>
      </c>
      <c r="CA80" s="78">
        <v>-0.60556703805923462</v>
      </c>
      <c r="CB80" s="78">
        <v>-0.60034960508346558</v>
      </c>
      <c r="CC80" s="78">
        <v>-0.4680837094783783</v>
      </c>
      <c r="CD80" s="78">
        <v>-0.57468998432159424</v>
      </c>
      <c r="CE80" s="78">
        <v>-0.62272435426712036</v>
      </c>
      <c r="CF80" s="78">
        <v>-0.65835404396057129</v>
      </c>
      <c r="CG80" s="78">
        <v>-0.68913918733596802</v>
      </c>
      <c r="CH80" s="78">
        <v>-0.67320656776428223</v>
      </c>
      <c r="CI80" s="78">
        <v>-0.61515259742736816</v>
      </c>
      <c r="CJ80" s="78">
        <v>-0.62227076292037964</v>
      </c>
      <c r="CK80" s="78">
        <v>-0.58089339733123779</v>
      </c>
      <c r="CL80" s="78">
        <v>-0.5420648455619812</v>
      </c>
      <c r="CM80" s="78">
        <v>-0.49688190221786499</v>
      </c>
      <c r="CN80" s="78">
        <v>-0.38602748513221741</v>
      </c>
      <c r="CO80" s="78">
        <v>-0.395038902759552</v>
      </c>
      <c r="CP80" s="78">
        <v>-0.39860686659812927</v>
      </c>
      <c r="CQ80" s="78">
        <v>-0.42065602540969849</v>
      </c>
      <c r="CR80" s="78">
        <v>-0.3100968599319458</v>
      </c>
      <c r="CS80" s="78">
        <v>-0.11264026165008545</v>
      </c>
      <c r="CT80" s="78">
        <v>-7.197292149066925E-2</v>
      </c>
      <c r="CU80" s="78">
        <v>-2.1860728040337563E-2</v>
      </c>
      <c r="CV80" s="78">
        <v>7.553119957447052E-2</v>
      </c>
      <c r="CW80" s="78">
        <v>-2.816326916217804E-2</v>
      </c>
      <c r="CX80" s="78">
        <v>-0.42361074686050415</v>
      </c>
      <c r="CY80" s="78">
        <v>-0.51027297973632813</v>
      </c>
      <c r="CZ80" s="78">
        <v>-0.50114303827285767</v>
      </c>
      <c r="DA80" s="78">
        <v>-0.36988452076911926</v>
      </c>
      <c r="DB80" s="78">
        <v>-0.47938638925552368</v>
      </c>
      <c r="DC80" s="78">
        <v>-0.52640217542648315</v>
      </c>
      <c r="DD80" s="78">
        <v>-0.56300139427185059</v>
      </c>
      <c r="DE80" s="78">
        <v>-0.59211158752441406</v>
      </c>
      <c r="DF80" s="78">
        <v>-0.57428967952728271</v>
      </c>
      <c r="DG80" s="78">
        <v>-0.51894098520278931</v>
      </c>
      <c r="DH80" s="78">
        <v>-0.52858495712280273</v>
      </c>
      <c r="DI80" s="78">
        <v>-0.48930215835571289</v>
      </c>
      <c r="DJ80" s="78">
        <v>-0.45794814825057983</v>
      </c>
      <c r="DK80" s="78">
        <v>-0.41156637668609619</v>
      </c>
      <c r="DL80" s="78">
        <v>-0.30239894986152649</v>
      </c>
      <c r="DM80" s="78">
        <v>-0.30403640866279602</v>
      </c>
      <c r="DN80" s="78">
        <v>-0.30167821049690247</v>
      </c>
      <c r="DO80" s="78">
        <v>-0.32328677177429199</v>
      </c>
      <c r="DP80" s="78">
        <v>-0.22312255203723907</v>
      </c>
      <c r="DQ80" s="78">
        <v>-2.5507891550660133E-2</v>
      </c>
      <c r="DR80" s="78">
        <v>1.4917917549610138E-2</v>
      </c>
      <c r="DS80" s="78">
        <v>6.0660827904939651E-2</v>
      </c>
      <c r="DT80" s="78">
        <v>0.16015738248825073</v>
      </c>
      <c r="DU80" s="78">
        <v>4.9802709370851517E-2</v>
      </c>
      <c r="DV80" s="78">
        <v>-0.3335966169834137</v>
      </c>
      <c r="DW80" s="78">
        <v>-0.41497889161109924</v>
      </c>
      <c r="DX80" s="78">
        <v>-0.40193644165992737</v>
      </c>
      <c r="DY80" s="78">
        <v>-0.22810050845146179</v>
      </c>
      <c r="DZ80" s="78">
        <v>-0.34178310632705688</v>
      </c>
      <c r="EA80" s="78">
        <v>-0.38732829689979553</v>
      </c>
      <c r="EB80" s="78">
        <v>-0.4253273606300354</v>
      </c>
      <c r="EC80" s="78">
        <v>-0.45201918482780457</v>
      </c>
      <c r="ED80" s="78">
        <v>-0.43146944046020508</v>
      </c>
      <c r="EE80" s="78">
        <v>-0.38002666831016541</v>
      </c>
      <c r="EF80" s="78">
        <v>-0.3933175802230835</v>
      </c>
      <c r="EG80" s="78">
        <v>-0.35705897212028503</v>
      </c>
      <c r="EH80" s="78">
        <v>-0.33649700880050659</v>
      </c>
      <c r="EI80" s="78">
        <v>-0.28838431835174561</v>
      </c>
      <c r="EJ80" s="78">
        <v>-0.18165262043476105</v>
      </c>
      <c r="EK80" s="78">
        <v>-0.17264328896999359</v>
      </c>
      <c r="EL80" s="78">
        <v>-0.161728635430336</v>
      </c>
      <c r="EM80" s="78">
        <v>-0.18270100653171539</v>
      </c>
      <c r="EN80" s="78">
        <v>-9.7545444965362549E-2</v>
      </c>
      <c r="EO80" s="78">
        <v>0.10029741376638412</v>
      </c>
      <c r="EP80" s="78">
        <v>0.14037448167800903</v>
      </c>
      <c r="EQ80" s="78">
        <v>0.1798088550567627</v>
      </c>
      <c r="ER80" s="78">
        <v>0.28234413266181946</v>
      </c>
      <c r="ES80" s="78">
        <v>0.16237320005893707</v>
      </c>
      <c r="ET80" s="78">
        <v>-0.20363049209117889</v>
      </c>
      <c r="EU80" s="78">
        <v>-0.27738940715789795</v>
      </c>
      <c r="EV80" s="78">
        <v>-0.25869789719581604</v>
      </c>
      <c r="EW80" s="78">
        <v>72.864250183105469</v>
      </c>
      <c r="EX80" s="78">
        <v>71.697616577148438</v>
      </c>
      <c r="EY80" s="78">
        <v>70.586944580078125</v>
      </c>
      <c r="EZ80" s="78">
        <v>69.494094848632813</v>
      </c>
      <c r="FA80" s="78">
        <v>68.431236267089844</v>
      </c>
      <c r="FB80" s="78">
        <v>67.483207702636719</v>
      </c>
      <c r="FC80" s="78">
        <v>66.576644897460938</v>
      </c>
      <c r="FD80" s="78">
        <v>67.140762329101563</v>
      </c>
      <c r="FE80" s="78">
        <v>70.259452819824219</v>
      </c>
      <c r="FF80" s="78">
        <v>74.674522399902344</v>
      </c>
      <c r="FG80" s="78">
        <v>78.669502258300781</v>
      </c>
      <c r="FH80" s="78">
        <v>82.321121215820313</v>
      </c>
      <c r="FI80" s="78">
        <v>85.546676635742188</v>
      </c>
      <c r="FJ80" s="78">
        <v>88.371360778808594</v>
      </c>
      <c r="FK80" s="78">
        <v>90.436874389648438</v>
      </c>
      <c r="FL80" s="78">
        <v>91.7410888671875</v>
      </c>
      <c r="FM80" s="78">
        <v>91.991912841796875</v>
      </c>
      <c r="FN80" s="78">
        <v>91.013847351074219</v>
      </c>
      <c r="FO80" s="78">
        <v>88.951484680175781</v>
      </c>
      <c r="FP80" s="78">
        <v>85.61053466796875</v>
      </c>
      <c r="FQ80" s="78">
        <v>81.54541015625</v>
      </c>
      <c r="FR80" s="78">
        <v>78.254562377929688</v>
      </c>
      <c r="FS80" s="78">
        <v>75.941238403320313</v>
      </c>
      <c r="FT80" s="78">
        <v>74.077445983886719</v>
      </c>
      <c r="FU80" s="78">
        <v>0.13836915791034698</v>
      </c>
      <c r="FV80" s="78">
        <v>0.14793096482753754</v>
      </c>
      <c r="FW80" s="78">
        <v>0.14798973500728607</v>
      </c>
      <c r="FX80" s="78">
        <v>0</v>
      </c>
      <c r="FY80" s="78">
        <v>1281.857177734375</v>
      </c>
      <c r="FZ80" s="78">
        <v>1</v>
      </c>
    </row>
    <row r="81" spans="1:182" x14ac:dyDescent="0.2">
      <c r="A81" t="s">
        <v>186</v>
      </c>
      <c r="B81" t="s">
        <v>244</v>
      </c>
      <c r="C81" t="s">
        <v>2</v>
      </c>
      <c r="D81" t="s">
        <v>202</v>
      </c>
      <c r="E81" t="s">
        <v>209</v>
      </c>
      <c r="F81" t="s">
        <v>1</v>
      </c>
      <c r="G81" t="s">
        <v>1</v>
      </c>
      <c r="H81" s="78">
        <v>21642</v>
      </c>
      <c r="I81" s="78">
        <v>14.579442024230957</v>
      </c>
      <c r="J81" s="78">
        <v>12.985831260681152</v>
      </c>
      <c r="K81" s="78">
        <v>11.951603889465332</v>
      </c>
      <c r="L81" s="78">
        <v>11.344526290893555</v>
      </c>
      <c r="M81" s="78">
        <v>11.059651374816895</v>
      </c>
      <c r="N81" s="78">
        <v>11.395449638366699</v>
      </c>
      <c r="O81" s="78">
        <v>12.188311576843262</v>
      </c>
      <c r="P81" s="78">
        <v>13.358792304992676</v>
      </c>
      <c r="Q81" s="78">
        <v>14.39776611328125</v>
      </c>
      <c r="R81" s="78">
        <v>15.157955169677734</v>
      </c>
      <c r="S81" s="78">
        <v>16.309209823608398</v>
      </c>
      <c r="T81" s="78">
        <v>17.627696990966797</v>
      </c>
      <c r="U81" s="78">
        <v>19.03223991394043</v>
      </c>
      <c r="V81" s="78">
        <v>20.123178482055664</v>
      </c>
      <c r="W81" s="78">
        <v>21.08159065246582</v>
      </c>
      <c r="X81" s="78">
        <v>22.120927810668945</v>
      </c>
      <c r="Y81" s="78">
        <v>23.074409484863281</v>
      </c>
      <c r="Z81" s="78">
        <v>24.005365371704102</v>
      </c>
      <c r="AA81" s="78">
        <v>23.951602935791016</v>
      </c>
      <c r="AB81" s="78">
        <v>23.388246536254883</v>
      </c>
      <c r="AC81" s="78">
        <v>22.826950073242188</v>
      </c>
      <c r="AD81" s="78">
        <v>21.484725952148438</v>
      </c>
      <c r="AE81" s="78">
        <v>19.126459121704102</v>
      </c>
      <c r="AF81" s="78">
        <v>16.522087097167969</v>
      </c>
      <c r="AG81" s="78">
        <v>-2.0231873989105225</v>
      </c>
      <c r="AH81" s="78">
        <v>-2.1225607395172119</v>
      </c>
      <c r="AI81" s="78">
        <v>-2.1501107215881348</v>
      </c>
      <c r="AJ81" s="78">
        <v>-2.0878701210021973</v>
      </c>
      <c r="AK81" s="78">
        <v>-2.2233622074127197</v>
      </c>
      <c r="AL81" s="78">
        <v>-2.14363694190979</v>
      </c>
      <c r="AM81" s="78">
        <v>-2.1001076698303223</v>
      </c>
      <c r="AN81" s="78">
        <v>-2.2532224655151367</v>
      </c>
      <c r="AO81" s="78">
        <v>-1.7452313899993896</v>
      </c>
      <c r="AP81" s="78">
        <v>-1.475896954536438</v>
      </c>
      <c r="AQ81" s="78">
        <v>-1.3714581727981567</v>
      </c>
      <c r="AR81" s="78">
        <v>-1.4706029891967773</v>
      </c>
      <c r="AS81" s="78">
        <v>-1.4479286670684814</v>
      </c>
      <c r="AT81" s="78">
        <v>-1.2957850694656372</v>
      </c>
      <c r="AU81" s="78">
        <v>-1.2946358919143677</v>
      </c>
      <c r="AV81" s="78">
        <v>-1.1954907178878784</v>
      </c>
      <c r="AW81" s="78">
        <v>-0.52525269985198975</v>
      </c>
      <c r="AX81" s="78">
        <v>-0.47685918211936951</v>
      </c>
      <c r="AY81" s="78">
        <v>-0.1156877726316452</v>
      </c>
      <c r="AZ81" s="78">
        <v>2.7346266433596611E-2</v>
      </c>
      <c r="BA81" s="78">
        <v>-0.68968063592910767</v>
      </c>
      <c r="BB81" s="78">
        <v>-2.0973227024078369</v>
      </c>
      <c r="BC81" s="78">
        <v>-2.2990868091583252</v>
      </c>
      <c r="BD81" s="78">
        <v>-2.2274019718170166</v>
      </c>
      <c r="BE81" s="78">
        <v>-1.7040609121322632</v>
      </c>
      <c r="BF81" s="78">
        <v>-1.8070228099822998</v>
      </c>
      <c r="BG81" s="78">
        <v>-1.8351290225982666</v>
      </c>
      <c r="BH81" s="78">
        <v>-1.7841135263442993</v>
      </c>
      <c r="BI81" s="78">
        <v>-1.9169908761978149</v>
      </c>
      <c r="BJ81" s="78">
        <v>-1.8378857374191284</v>
      </c>
      <c r="BK81" s="78">
        <v>-1.7931139469146729</v>
      </c>
      <c r="BL81" s="78">
        <v>-1.9423577785491943</v>
      </c>
      <c r="BM81" s="78">
        <v>-1.5153065919876099</v>
      </c>
      <c r="BN81" s="78">
        <v>-1.2671219110488892</v>
      </c>
      <c r="BO81" s="78">
        <v>-1.1625056266784668</v>
      </c>
      <c r="BP81" s="78">
        <v>-1.2513226270675659</v>
      </c>
      <c r="BQ81" s="78">
        <v>-1.2199466228485107</v>
      </c>
      <c r="BR81" s="78">
        <v>-1.0532360076904297</v>
      </c>
      <c r="BS81" s="78">
        <v>-1.0448975563049316</v>
      </c>
      <c r="BT81" s="78">
        <v>-0.9485812783241272</v>
      </c>
      <c r="BU81" s="78">
        <v>-0.27981042861938477</v>
      </c>
      <c r="BV81" s="78">
        <v>-0.22415952384471893</v>
      </c>
      <c r="BW81" s="78">
        <v>0.1267550140619278</v>
      </c>
      <c r="BX81" s="78">
        <v>0.2718980610370636</v>
      </c>
      <c r="BY81" s="78">
        <v>-0.39872884750366211</v>
      </c>
      <c r="BZ81" s="78">
        <v>-1.7782306671142578</v>
      </c>
      <c r="CA81" s="78">
        <v>-1.9696856737136841</v>
      </c>
      <c r="CB81" s="78">
        <v>-1.9028565883636475</v>
      </c>
      <c r="CC81" s="78">
        <v>-1.4830348491668701</v>
      </c>
      <c r="CD81" s="78">
        <v>-1.5884822607040405</v>
      </c>
      <c r="CE81" s="78">
        <v>-1.6169736385345459</v>
      </c>
      <c r="CF81" s="78">
        <v>-1.5737326145172119</v>
      </c>
      <c r="CG81" s="78">
        <v>-1.7047990560531616</v>
      </c>
      <c r="CH81" s="78">
        <v>-1.6261234283447266</v>
      </c>
      <c r="CI81" s="78">
        <v>-1.5804910659790039</v>
      </c>
      <c r="CJ81" s="78">
        <v>-1.7270537614822388</v>
      </c>
      <c r="CK81" s="78">
        <v>-1.3560614585876465</v>
      </c>
      <c r="CL81" s="78">
        <v>-1.1225249767303467</v>
      </c>
      <c r="CM81" s="78">
        <v>-1.0177856683731079</v>
      </c>
      <c r="CN81" s="78">
        <v>-1.099449634552002</v>
      </c>
      <c r="CO81" s="78">
        <v>-1.062047004699707</v>
      </c>
      <c r="CP81" s="78">
        <v>-0.88524729013442993</v>
      </c>
      <c r="CQ81" s="78">
        <v>-0.87192946672439575</v>
      </c>
      <c r="CR81" s="78">
        <v>-0.77757257223129272</v>
      </c>
      <c r="CS81" s="78">
        <v>-0.10981787741184235</v>
      </c>
      <c r="CT81" s="78">
        <v>-4.914049431681633E-2</v>
      </c>
      <c r="CU81" s="78">
        <v>0.29467013478279114</v>
      </c>
      <c r="CV81" s="78">
        <v>0.44127389788627625</v>
      </c>
      <c r="CW81" s="78">
        <v>-0.19721652567386627</v>
      </c>
      <c r="CX81" s="78">
        <v>-1.5572284460067749</v>
      </c>
      <c r="CY81" s="78">
        <v>-1.7415434122085571</v>
      </c>
      <c r="CZ81" s="78">
        <v>-1.6780774593353271</v>
      </c>
      <c r="DA81" s="78">
        <v>-1.2620087862014771</v>
      </c>
      <c r="DB81" s="78">
        <v>-1.3699417114257813</v>
      </c>
      <c r="DC81" s="78">
        <v>-1.3988182544708252</v>
      </c>
      <c r="DD81" s="78">
        <v>-1.3633517026901245</v>
      </c>
      <c r="DE81" s="78">
        <v>-1.4926072359085083</v>
      </c>
      <c r="DF81" s="78">
        <v>-1.4143611192703247</v>
      </c>
      <c r="DG81" s="78">
        <v>-1.367868185043335</v>
      </c>
      <c r="DH81" s="78">
        <v>-1.5117497444152832</v>
      </c>
      <c r="DI81" s="78">
        <v>-1.1968163251876831</v>
      </c>
      <c r="DJ81" s="78">
        <v>-0.9779280424118042</v>
      </c>
      <c r="DK81" s="78">
        <v>-0.87306571006774902</v>
      </c>
      <c r="DL81" s="78">
        <v>-0.94757664203643799</v>
      </c>
      <c r="DM81" s="78">
        <v>-0.90414732694625854</v>
      </c>
      <c r="DN81" s="78">
        <v>-0.71725857257843018</v>
      </c>
      <c r="DO81" s="78">
        <v>-0.69896143674850464</v>
      </c>
      <c r="DP81" s="78">
        <v>-0.60656386613845825</v>
      </c>
      <c r="DQ81" s="78">
        <v>6.017468124628067E-2</v>
      </c>
      <c r="DR81" s="78">
        <v>0.12587852776050568</v>
      </c>
      <c r="DS81" s="78">
        <v>0.46258527040481567</v>
      </c>
      <c r="DT81" s="78">
        <v>0.6106497049331665</v>
      </c>
      <c r="DU81" s="78">
        <v>4.2958073318004608E-3</v>
      </c>
      <c r="DV81" s="78">
        <v>-1.336226224899292</v>
      </c>
      <c r="DW81" s="78">
        <v>-1.5134011507034302</v>
      </c>
      <c r="DX81" s="78">
        <v>-1.4532983303070068</v>
      </c>
      <c r="DY81" s="78">
        <v>-0.94288235902786255</v>
      </c>
      <c r="DZ81" s="78">
        <v>-1.0544037818908691</v>
      </c>
      <c r="EA81" s="78">
        <v>-1.0838366746902466</v>
      </c>
      <c r="EB81" s="78">
        <v>-1.059594988822937</v>
      </c>
      <c r="EC81" s="78">
        <v>-1.1862359046936035</v>
      </c>
      <c r="ED81" s="78">
        <v>-1.1086099147796631</v>
      </c>
      <c r="EE81" s="78">
        <v>-1.0608744621276855</v>
      </c>
      <c r="EF81" s="78">
        <v>-1.2008850574493408</v>
      </c>
      <c r="EG81" s="78">
        <v>-0.96689152717590332</v>
      </c>
      <c r="EH81" s="78">
        <v>-0.76915299892425537</v>
      </c>
      <c r="EI81" s="78">
        <v>-0.66411316394805908</v>
      </c>
      <c r="EJ81" s="78">
        <v>-0.72829622030258179</v>
      </c>
      <c r="EK81" s="78">
        <v>-0.67616528272628784</v>
      </c>
      <c r="EL81" s="78">
        <v>-0.47470957040786743</v>
      </c>
      <c r="EM81" s="78">
        <v>-0.44922304153442383</v>
      </c>
      <c r="EN81" s="78">
        <v>-0.35965448617935181</v>
      </c>
      <c r="EO81" s="78">
        <v>0.30561694502830505</v>
      </c>
      <c r="EP81" s="78">
        <v>0.37857821583747864</v>
      </c>
      <c r="EQ81" s="78">
        <v>0.70502805709838867</v>
      </c>
      <c r="ER81" s="78">
        <v>0.85520154237747192</v>
      </c>
      <c r="ES81" s="78">
        <v>0.29524761438369751</v>
      </c>
      <c r="ET81" s="78">
        <v>-1.0171341896057129</v>
      </c>
      <c r="EU81" s="78">
        <v>-1.1840000152587891</v>
      </c>
      <c r="EV81" s="78">
        <v>-1.1287529468536377</v>
      </c>
      <c r="EW81" s="78">
        <v>70.31402587890625</v>
      </c>
      <c r="EX81" s="78">
        <v>69.177513122558594</v>
      </c>
      <c r="EY81" s="78">
        <v>68.134544372558594</v>
      </c>
      <c r="EZ81" s="78">
        <v>67.213531494140625</v>
      </c>
      <c r="FA81" s="78">
        <v>66.396377563476563</v>
      </c>
      <c r="FB81" s="78">
        <v>65.683441162109375</v>
      </c>
      <c r="FC81" s="78">
        <v>64.892189025878906</v>
      </c>
      <c r="FD81" s="78">
        <v>65.496047973632813</v>
      </c>
      <c r="FE81" s="78">
        <v>68.306709289550781</v>
      </c>
      <c r="FF81" s="78">
        <v>72.144111633300781</v>
      </c>
      <c r="FG81" s="78">
        <v>76.035026550292969</v>
      </c>
      <c r="FH81" s="78">
        <v>79.737052917480469</v>
      </c>
      <c r="FI81" s="78">
        <v>83.118743896484375</v>
      </c>
      <c r="FJ81" s="78">
        <v>86.065643310546875</v>
      </c>
      <c r="FK81" s="78">
        <v>88.067855834960938</v>
      </c>
      <c r="FL81" s="78">
        <v>89.1336669921875</v>
      </c>
      <c r="FM81" s="78">
        <v>88.991004943847656</v>
      </c>
      <c r="FN81" s="78">
        <v>87.677833557128906</v>
      </c>
      <c r="FO81" s="78">
        <v>85.173812866210938</v>
      </c>
      <c r="FP81" s="78">
        <v>81.586631774902344</v>
      </c>
      <c r="FQ81" s="78">
        <v>77.565719604492188</v>
      </c>
      <c r="FR81" s="78">
        <v>74.769584655761719</v>
      </c>
      <c r="FS81" s="78">
        <v>72.878822326660156</v>
      </c>
      <c r="FT81" s="78">
        <v>71.394287109375</v>
      </c>
      <c r="FU81" s="78">
        <v>0.28168085217475891</v>
      </c>
      <c r="FV81" s="78">
        <v>0.29928600788116455</v>
      </c>
      <c r="FW81" s="78">
        <v>0.29739362001419067</v>
      </c>
      <c r="FX81" s="78">
        <v>0</v>
      </c>
      <c r="FY81" s="78">
        <v>4895.90478515625</v>
      </c>
      <c r="FZ81" s="78">
        <v>1</v>
      </c>
    </row>
    <row r="82" spans="1:182" x14ac:dyDescent="0.2">
      <c r="A82" t="s">
        <v>186</v>
      </c>
      <c r="B82" t="s">
        <v>244</v>
      </c>
      <c r="C82" t="s">
        <v>2</v>
      </c>
      <c r="D82" t="s">
        <v>202</v>
      </c>
      <c r="E82" t="s">
        <v>209</v>
      </c>
      <c r="F82" t="s">
        <v>178</v>
      </c>
      <c r="G82" t="s">
        <v>1</v>
      </c>
      <c r="H82" s="78">
        <v>12679</v>
      </c>
      <c r="I82" s="78">
        <v>6.2515149116516113</v>
      </c>
      <c r="J82" s="78">
        <v>5.5221028327941895</v>
      </c>
      <c r="K82" s="78">
        <v>5.071235179901123</v>
      </c>
      <c r="L82" s="78">
        <v>4.813873291015625</v>
      </c>
      <c r="M82" s="78">
        <v>4.6869006156921387</v>
      </c>
      <c r="N82" s="78">
        <v>4.7926082611083984</v>
      </c>
      <c r="O82" s="78">
        <v>5.2910609245300293</v>
      </c>
      <c r="P82" s="78">
        <v>5.9495773315429688</v>
      </c>
      <c r="Q82" s="78">
        <v>6.5308594703674316</v>
      </c>
      <c r="R82" s="78">
        <v>6.9294180870056152</v>
      </c>
      <c r="S82" s="78">
        <v>7.248295783996582</v>
      </c>
      <c r="T82" s="78">
        <v>7.7098627090454102</v>
      </c>
      <c r="U82" s="78">
        <v>8.2437162399291992</v>
      </c>
      <c r="V82" s="78">
        <v>8.441619873046875</v>
      </c>
      <c r="W82" s="78">
        <v>8.687225341796875</v>
      </c>
      <c r="X82" s="78">
        <v>9.0257482528686523</v>
      </c>
      <c r="Y82" s="78">
        <v>9.4092245101928711</v>
      </c>
      <c r="Z82" s="78">
        <v>9.9068984985351563</v>
      </c>
      <c r="AA82" s="78">
        <v>10.090057373046875</v>
      </c>
      <c r="AB82" s="78">
        <v>9.9051132202148438</v>
      </c>
      <c r="AC82" s="78">
        <v>9.9335098266601563</v>
      </c>
      <c r="AD82" s="78">
        <v>9.5362119674682617</v>
      </c>
      <c r="AE82" s="78">
        <v>8.6104755401611328</v>
      </c>
      <c r="AF82" s="78">
        <v>7.3082723617553711</v>
      </c>
      <c r="AG82" s="78">
        <v>-0.82806879281997681</v>
      </c>
      <c r="AH82" s="78">
        <v>-0.77729654312133789</v>
      </c>
      <c r="AI82" s="78">
        <v>-0.7596670389175415</v>
      </c>
      <c r="AJ82" s="78">
        <v>-0.74151337146759033</v>
      </c>
      <c r="AK82" s="78">
        <v>-0.74363350868225098</v>
      </c>
      <c r="AL82" s="78">
        <v>-0.75136452913284302</v>
      </c>
      <c r="AM82" s="78">
        <v>-0.74422585964202881</v>
      </c>
      <c r="AN82" s="78">
        <v>-0.78492206335067749</v>
      </c>
      <c r="AO82" s="78">
        <v>-0.76776176691055298</v>
      </c>
      <c r="AP82" s="78">
        <v>-0.69583231210708618</v>
      </c>
      <c r="AQ82" s="78">
        <v>-0.80960816144943237</v>
      </c>
      <c r="AR82" s="78">
        <v>-0.95827889442443848</v>
      </c>
      <c r="AS82" s="78">
        <v>-0.95194190740585327</v>
      </c>
      <c r="AT82" s="78">
        <v>-0.86475759744644165</v>
      </c>
      <c r="AU82" s="78">
        <v>-0.82281190156936646</v>
      </c>
      <c r="AV82" s="78">
        <v>-0.77909946441650391</v>
      </c>
      <c r="AW82" s="78">
        <v>-0.43321263790130615</v>
      </c>
      <c r="AX82" s="78">
        <v>-0.37684127688407898</v>
      </c>
      <c r="AY82" s="78">
        <v>-0.26114782691001892</v>
      </c>
      <c r="AZ82" s="78">
        <v>-0.14240585267543793</v>
      </c>
      <c r="BA82" s="78">
        <v>-0.1881449967622757</v>
      </c>
      <c r="BB82" s="78">
        <v>-0.85058027505874634</v>
      </c>
      <c r="BC82" s="78">
        <v>-0.83638697862625122</v>
      </c>
      <c r="BD82" s="78">
        <v>-0.81755197048187256</v>
      </c>
      <c r="BE82" s="78">
        <v>-0.70761477947235107</v>
      </c>
      <c r="BF82" s="78">
        <v>-0.66035455465316772</v>
      </c>
      <c r="BG82" s="78">
        <v>-0.64290016889572144</v>
      </c>
      <c r="BH82" s="78">
        <v>-0.62741345167160034</v>
      </c>
      <c r="BI82" s="78">
        <v>-0.62986564636230469</v>
      </c>
      <c r="BJ82" s="78">
        <v>-0.63554263114929199</v>
      </c>
      <c r="BK82" s="78">
        <v>-0.62628787755966187</v>
      </c>
      <c r="BL82" s="78">
        <v>-0.67137134075164795</v>
      </c>
      <c r="BM82" s="78">
        <v>-0.66567528247833252</v>
      </c>
      <c r="BN82" s="78">
        <v>-0.60076475143432617</v>
      </c>
      <c r="BO82" s="78">
        <v>-0.71471208333969116</v>
      </c>
      <c r="BP82" s="78">
        <v>-0.86047947406768799</v>
      </c>
      <c r="BQ82" s="78">
        <v>-0.8541073203086853</v>
      </c>
      <c r="BR82" s="78">
        <v>-0.76409274339675903</v>
      </c>
      <c r="BS82" s="78">
        <v>-0.72054123878479004</v>
      </c>
      <c r="BT82" s="78">
        <v>-0.67145377397537231</v>
      </c>
      <c r="BU82" s="78">
        <v>-0.32733109593391418</v>
      </c>
      <c r="BV82" s="78">
        <v>-0.2703869640827179</v>
      </c>
      <c r="BW82" s="78">
        <v>-0.15755754709243774</v>
      </c>
      <c r="BX82" s="78">
        <v>-4.3071232736110687E-2</v>
      </c>
      <c r="BY82" s="78">
        <v>-9.1587379574775696E-2</v>
      </c>
      <c r="BZ82" s="78">
        <v>-0.72979366779327393</v>
      </c>
      <c r="CA82" s="78">
        <v>-0.7138601541519165</v>
      </c>
      <c r="CB82" s="78">
        <v>-0.69809967279434204</v>
      </c>
      <c r="CC82" s="78">
        <v>-0.62418866157531738</v>
      </c>
      <c r="CD82" s="78">
        <v>-0.57936090230941772</v>
      </c>
      <c r="CE82" s="78">
        <v>-0.56202781200408936</v>
      </c>
      <c r="CF82" s="78">
        <v>-0.54838824272155762</v>
      </c>
      <c r="CG82" s="78">
        <v>-0.55107033252716064</v>
      </c>
      <c r="CH82" s="78">
        <v>-0.5553247332572937</v>
      </c>
      <c r="CI82" s="78">
        <v>-0.54460436105728149</v>
      </c>
      <c r="CJ82" s="78">
        <v>-0.59272646903991699</v>
      </c>
      <c r="CK82" s="78">
        <v>-0.59497052431106567</v>
      </c>
      <c r="CL82" s="78">
        <v>-0.53492122888565063</v>
      </c>
      <c r="CM82" s="78">
        <v>-0.64898735284805298</v>
      </c>
      <c r="CN82" s="78">
        <v>-0.79274386167526245</v>
      </c>
      <c r="CO82" s="78">
        <v>-0.78634732961654663</v>
      </c>
      <c r="CP82" s="78">
        <v>-0.69437253475189209</v>
      </c>
      <c r="CQ82" s="78">
        <v>-0.64970886707305908</v>
      </c>
      <c r="CR82" s="78">
        <v>-0.59689867496490479</v>
      </c>
      <c r="CS82" s="78">
        <v>-0.25399786233901978</v>
      </c>
      <c r="CT82" s="78">
        <v>-0.19665700197219849</v>
      </c>
      <c r="CU82" s="78">
        <v>-8.5811227560043335E-2</v>
      </c>
      <c r="CV82" s="78">
        <v>2.5727620348334312E-2</v>
      </c>
      <c r="CW82" s="78">
        <v>-2.4711865931749344E-2</v>
      </c>
      <c r="CX82" s="78">
        <v>-0.64613723754882813</v>
      </c>
      <c r="CY82" s="78">
        <v>-0.62899839878082275</v>
      </c>
      <c r="CZ82" s="78">
        <v>-0.6153673529624939</v>
      </c>
      <c r="DA82" s="78">
        <v>-0.54076254367828369</v>
      </c>
      <c r="DB82" s="78">
        <v>-0.49836724996566772</v>
      </c>
      <c r="DC82" s="78">
        <v>-0.48115545511245728</v>
      </c>
      <c r="DD82" s="78">
        <v>-0.4693630039691925</v>
      </c>
      <c r="DE82" s="78">
        <v>-0.4722750186920166</v>
      </c>
      <c r="DF82" s="78">
        <v>-0.47510683536529541</v>
      </c>
      <c r="DG82" s="78">
        <v>-0.46292087435722351</v>
      </c>
      <c r="DH82" s="78">
        <v>-0.51408159732818604</v>
      </c>
      <c r="DI82" s="78">
        <v>-0.52426576614379883</v>
      </c>
      <c r="DJ82" s="78">
        <v>-0.4690777063369751</v>
      </c>
      <c r="DK82" s="78">
        <v>-0.58326262235641479</v>
      </c>
      <c r="DL82" s="78">
        <v>-0.72500824928283691</v>
      </c>
      <c r="DM82" s="78">
        <v>-0.71858733892440796</v>
      </c>
      <c r="DN82" s="78">
        <v>-0.62465232610702515</v>
      </c>
      <c r="DO82" s="78">
        <v>-0.57887649536132813</v>
      </c>
      <c r="DP82" s="78">
        <v>-0.52234357595443726</v>
      </c>
      <c r="DQ82" s="78">
        <v>-0.18066462874412537</v>
      </c>
      <c r="DR82" s="78">
        <v>-0.12292705476284027</v>
      </c>
      <c r="DS82" s="78">
        <v>-1.4064912684261799E-2</v>
      </c>
      <c r="DT82" s="78">
        <v>9.4526477158069611E-2</v>
      </c>
      <c r="DU82" s="78">
        <v>4.216364398598671E-2</v>
      </c>
      <c r="DV82" s="78">
        <v>-0.56248080730438232</v>
      </c>
      <c r="DW82" s="78">
        <v>-0.544136643409729</v>
      </c>
      <c r="DX82" s="78">
        <v>-0.53263503313064575</v>
      </c>
      <c r="DY82" s="78">
        <v>-0.42030853033065796</v>
      </c>
      <c r="DZ82" s="78">
        <v>-0.38142526149749756</v>
      </c>
      <c r="EA82" s="78">
        <v>-0.36438858509063721</v>
      </c>
      <c r="EB82" s="78">
        <v>-0.3552631139755249</v>
      </c>
      <c r="EC82" s="78">
        <v>-0.35850712656974792</v>
      </c>
      <c r="ED82" s="78">
        <v>-0.35928493738174438</v>
      </c>
      <c r="EE82" s="78">
        <v>-0.34498289227485657</v>
      </c>
      <c r="EF82" s="78">
        <v>-0.40053087472915649</v>
      </c>
      <c r="EG82" s="78">
        <v>-0.42217931151390076</v>
      </c>
      <c r="EH82" s="78">
        <v>-0.37401014566421509</v>
      </c>
      <c r="EI82" s="78">
        <v>-0.4883665144443512</v>
      </c>
      <c r="EJ82" s="78">
        <v>-0.62720882892608643</v>
      </c>
      <c r="EK82" s="78">
        <v>-0.62075275182723999</v>
      </c>
      <c r="EL82" s="78">
        <v>-0.52398747205734253</v>
      </c>
      <c r="EM82" s="78">
        <v>-0.47660583257675171</v>
      </c>
      <c r="EN82" s="78">
        <v>-0.41469791531562805</v>
      </c>
      <c r="EO82" s="78">
        <v>-7.4783086776733398E-2</v>
      </c>
      <c r="EP82" s="78">
        <v>-1.6472715884447098E-2</v>
      </c>
      <c r="EQ82" s="78">
        <v>8.9525371789932251E-2</v>
      </c>
      <c r="ER82" s="78">
        <v>0.19386109709739685</v>
      </c>
      <c r="ES82" s="78">
        <v>0.13872125744819641</v>
      </c>
      <c r="ET82" s="78">
        <v>-0.4416942298412323</v>
      </c>
      <c r="EU82" s="78">
        <v>-0.4216097891330719</v>
      </c>
      <c r="EV82" s="78">
        <v>-0.41318276524543762</v>
      </c>
      <c r="EW82" s="78">
        <v>65.011650085449219</v>
      </c>
      <c r="EX82" s="78">
        <v>64.223037719726563</v>
      </c>
      <c r="EY82" s="78">
        <v>63.55145263671875</v>
      </c>
      <c r="EZ82" s="78">
        <v>62.998695373535156</v>
      </c>
      <c r="FA82" s="78">
        <v>62.498588562011719</v>
      </c>
      <c r="FB82" s="78">
        <v>62.338420867919922</v>
      </c>
      <c r="FC82" s="78">
        <v>61.983928680419922</v>
      </c>
      <c r="FD82" s="78">
        <v>62.610580444335938</v>
      </c>
      <c r="FE82" s="78">
        <v>64.866157531738281</v>
      </c>
      <c r="FF82" s="78">
        <v>67.985687255859375</v>
      </c>
      <c r="FG82" s="78">
        <v>71.300209045410156</v>
      </c>
      <c r="FH82" s="78">
        <v>74.747779846191406</v>
      </c>
      <c r="FI82" s="78">
        <v>78.0316162109375</v>
      </c>
      <c r="FJ82" s="78">
        <v>80.812881469726563</v>
      </c>
      <c r="FK82" s="78">
        <v>82.319808959960938</v>
      </c>
      <c r="FL82" s="78">
        <v>82.931465148925781</v>
      </c>
      <c r="FM82" s="78">
        <v>81.968658447265625</v>
      </c>
      <c r="FN82" s="78">
        <v>80.207878112792969</v>
      </c>
      <c r="FO82" s="78">
        <v>77.386306762695313</v>
      </c>
      <c r="FP82" s="78">
        <v>73.676078796386719</v>
      </c>
      <c r="FQ82" s="78">
        <v>70.160110473632813</v>
      </c>
      <c r="FR82" s="78">
        <v>68.244178771972656</v>
      </c>
      <c r="FS82" s="78">
        <v>66.938270568847656</v>
      </c>
      <c r="FT82" s="78">
        <v>65.848480224609375</v>
      </c>
      <c r="FU82" s="78">
        <v>0.11280040442943573</v>
      </c>
      <c r="FV82" s="78">
        <v>0.12193714082241058</v>
      </c>
      <c r="FW82" s="78">
        <v>0.11990425735712051</v>
      </c>
      <c r="FX82" s="78">
        <v>0</v>
      </c>
      <c r="FY82" s="78">
        <v>3529.952392578125</v>
      </c>
      <c r="FZ82" s="78">
        <v>1</v>
      </c>
    </row>
    <row r="83" spans="1:182" x14ac:dyDescent="0.2">
      <c r="A83" t="s">
        <v>186</v>
      </c>
      <c r="B83" t="s">
        <v>244</v>
      </c>
      <c r="C83" t="s">
        <v>2</v>
      </c>
      <c r="D83" t="s">
        <v>202</v>
      </c>
      <c r="E83" t="s">
        <v>209</v>
      </c>
      <c r="F83" t="s">
        <v>179</v>
      </c>
      <c r="G83" t="s">
        <v>1</v>
      </c>
      <c r="H83" s="78">
        <v>1537</v>
      </c>
      <c r="I83" s="78">
        <v>2.2149243354797363</v>
      </c>
      <c r="J83" s="78">
        <v>1.9065910577774048</v>
      </c>
      <c r="K83" s="78">
        <v>1.7353790998458862</v>
      </c>
      <c r="L83" s="78">
        <v>1.6575386524200439</v>
      </c>
      <c r="M83" s="78">
        <v>1.5538530349731445</v>
      </c>
      <c r="N83" s="78">
        <v>1.5946496725082397</v>
      </c>
      <c r="O83" s="78">
        <v>1.5836901664733887</v>
      </c>
      <c r="P83" s="78">
        <v>1.6779062747955322</v>
      </c>
      <c r="Q83" s="78">
        <v>1.6982704401016235</v>
      </c>
      <c r="R83" s="78">
        <v>1.8462260961532593</v>
      </c>
      <c r="S83" s="78">
        <v>2.1333436965942383</v>
      </c>
      <c r="T83" s="78">
        <v>2.4221103191375732</v>
      </c>
      <c r="U83" s="78">
        <v>2.6664836406707764</v>
      </c>
      <c r="V83" s="78">
        <v>3.0093448162078857</v>
      </c>
      <c r="W83" s="78">
        <v>3.2192471027374268</v>
      </c>
      <c r="X83" s="78">
        <v>3.4395847320556641</v>
      </c>
      <c r="Y83" s="78">
        <v>3.63521409034729</v>
      </c>
      <c r="Z83" s="78">
        <v>3.8423242568969727</v>
      </c>
      <c r="AA83" s="78">
        <v>3.749053955078125</v>
      </c>
      <c r="AB83" s="78">
        <v>3.6013357639312744</v>
      </c>
      <c r="AC83" s="78">
        <v>3.4177248477935791</v>
      </c>
      <c r="AD83" s="78">
        <v>3.0591273307800293</v>
      </c>
      <c r="AE83" s="78">
        <v>2.6733770370483398</v>
      </c>
      <c r="AF83" s="78">
        <v>2.4292654991149902</v>
      </c>
      <c r="AG83" s="78">
        <v>-0.58689606189727783</v>
      </c>
      <c r="AH83" s="78">
        <v>-0.67516833543777466</v>
      </c>
      <c r="AI83" s="78">
        <v>-0.68251842260360718</v>
      </c>
      <c r="AJ83" s="78">
        <v>-0.629555344581604</v>
      </c>
      <c r="AK83" s="78">
        <v>-0.72598016262054443</v>
      </c>
      <c r="AL83" s="78">
        <v>-0.69972878694534302</v>
      </c>
      <c r="AM83" s="78">
        <v>-0.68652355670928955</v>
      </c>
      <c r="AN83" s="78">
        <v>-0.71336144208908081</v>
      </c>
      <c r="AO83" s="78">
        <v>-0.32143646478652954</v>
      </c>
      <c r="AP83" s="78">
        <v>-0.20477122068405151</v>
      </c>
      <c r="AQ83" s="78">
        <v>-0.16378246247768402</v>
      </c>
      <c r="AR83" s="78">
        <v>-0.18597602844238281</v>
      </c>
      <c r="AS83" s="78">
        <v>-0.20240464806556702</v>
      </c>
      <c r="AT83" s="78">
        <v>-0.16464756429195404</v>
      </c>
      <c r="AU83" s="78">
        <v>-0.22926560044288635</v>
      </c>
      <c r="AV83" s="78">
        <v>-0.20469079911708832</v>
      </c>
      <c r="AW83" s="78">
        <v>-1.6606632620096207E-2</v>
      </c>
      <c r="AX83" s="78">
        <v>0.13300794363021851</v>
      </c>
      <c r="AY83" s="78">
        <v>0.19432927668094635</v>
      </c>
      <c r="AZ83" s="78">
        <v>0.15886148810386658</v>
      </c>
      <c r="BA83" s="78">
        <v>-0.28559908270835876</v>
      </c>
      <c r="BB83" s="78">
        <v>-0.62004297971725464</v>
      </c>
      <c r="BC83" s="78">
        <v>-0.80318987369537354</v>
      </c>
      <c r="BD83" s="78">
        <v>-0.6776309609413147</v>
      </c>
      <c r="BE83" s="78">
        <v>-0.36769366264343262</v>
      </c>
      <c r="BF83" s="78">
        <v>-0.46044430136680603</v>
      </c>
      <c r="BG83" s="78">
        <v>-0.46469882130622864</v>
      </c>
      <c r="BH83" s="78">
        <v>-0.42075502872467041</v>
      </c>
      <c r="BI83" s="78">
        <v>-0.51217406988143921</v>
      </c>
      <c r="BJ83" s="78">
        <v>-0.48851907253265381</v>
      </c>
      <c r="BK83" s="78">
        <v>-0.47339293360710144</v>
      </c>
      <c r="BL83" s="78">
        <v>-0.48839601874351501</v>
      </c>
      <c r="BM83" s="78">
        <v>-0.21353019773960114</v>
      </c>
      <c r="BN83" s="78">
        <v>-0.12161121517419815</v>
      </c>
      <c r="BO83" s="78">
        <v>-7.2900846600532532E-2</v>
      </c>
      <c r="BP83" s="78">
        <v>-8.2909829914569855E-2</v>
      </c>
      <c r="BQ83" s="78">
        <v>-9.2945978045463562E-2</v>
      </c>
      <c r="BR83" s="78">
        <v>-4.3505389243364334E-2</v>
      </c>
      <c r="BS83" s="78">
        <v>-0.10358361899852753</v>
      </c>
      <c r="BT83" s="78">
        <v>-7.8879639506340027E-2</v>
      </c>
      <c r="BU83" s="78">
        <v>0.1137879267334938</v>
      </c>
      <c r="BV83" s="78">
        <v>0.27551698684692383</v>
      </c>
      <c r="BW83" s="78">
        <v>0.33121412992477417</v>
      </c>
      <c r="BX83" s="78">
        <v>0.27662345767021179</v>
      </c>
      <c r="BY83" s="78">
        <v>-8.7642177939414978E-2</v>
      </c>
      <c r="BZ83" s="78">
        <v>-0.39686352014541626</v>
      </c>
      <c r="CA83" s="78">
        <v>-0.57405883073806763</v>
      </c>
      <c r="CB83" s="78">
        <v>-0.45638948678970337</v>
      </c>
      <c r="CC83" s="78">
        <v>-0.21587473154067993</v>
      </c>
      <c r="CD83" s="78">
        <v>-0.31172704696655273</v>
      </c>
      <c r="CE83" s="78">
        <v>-0.31383764743804932</v>
      </c>
      <c r="CF83" s="78">
        <v>-0.27614057064056396</v>
      </c>
      <c r="CG83" s="78">
        <v>-0.36409255862236023</v>
      </c>
      <c r="CH83" s="78">
        <v>-0.34223586320877075</v>
      </c>
      <c r="CI83" s="78">
        <v>-0.32577934861183167</v>
      </c>
      <c r="CJ83" s="78">
        <v>-0.3325856626033783</v>
      </c>
      <c r="CK83" s="78">
        <v>-0.1387946605682373</v>
      </c>
      <c r="CL83" s="78">
        <v>-6.4014844596385956E-2</v>
      </c>
      <c r="CM83" s="78">
        <v>-9.9565126001834869E-3</v>
      </c>
      <c r="CN83" s="78">
        <v>-1.1526493355631828E-2</v>
      </c>
      <c r="CO83" s="78">
        <v>-1.7135243862867355E-2</v>
      </c>
      <c r="CP83" s="78">
        <v>4.0397308766841888E-2</v>
      </c>
      <c r="CQ83" s="78">
        <v>-1.6536656767129898E-2</v>
      </c>
      <c r="CR83" s="78">
        <v>8.2567958161234856E-3</v>
      </c>
      <c r="CS83" s="78">
        <v>0.20409880578517914</v>
      </c>
      <c r="CT83" s="78">
        <v>0.37421834468841553</v>
      </c>
      <c r="CU83" s="78">
        <v>0.42602017521858215</v>
      </c>
      <c r="CV83" s="78">
        <v>0.35818502306938171</v>
      </c>
      <c r="CW83" s="78">
        <v>4.9462158232927322E-2</v>
      </c>
      <c r="CX83" s="78">
        <v>-0.24229012429714203</v>
      </c>
      <c r="CY83" s="78">
        <v>-0.41536340117454529</v>
      </c>
      <c r="CZ83" s="78">
        <v>-0.30315834283828735</v>
      </c>
      <c r="DA83" s="78">
        <v>-6.4055800437927246E-2</v>
      </c>
      <c r="DB83" s="78">
        <v>-0.16300980746746063</v>
      </c>
      <c r="DC83" s="78">
        <v>-0.1629764586687088</v>
      </c>
      <c r="DD83" s="78">
        <v>-0.13152611255645752</v>
      </c>
      <c r="DE83" s="78">
        <v>-0.21601107716560364</v>
      </c>
      <c r="DF83" s="78">
        <v>-0.1959526538848877</v>
      </c>
      <c r="DG83" s="78">
        <v>-0.1781657487154007</v>
      </c>
      <c r="DH83" s="78">
        <v>-0.17677530646324158</v>
      </c>
      <c r="DI83" s="78">
        <v>-6.4059123396873474E-2</v>
      </c>
      <c r="DJ83" s="78">
        <v>-6.4184749498963356E-3</v>
      </c>
      <c r="DK83" s="78">
        <v>5.2987817674875259E-2</v>
      </c>
      <c r="DL83" s="78">
        <v>5.98568394780159E-2</v>
      </c>
      <c r="DM83" s="78">
        <v>5.867549404501915E-2</v>
      </c>
      <c r="DN83" s="78">
        <v>0.12430001050233841</v>
      </c>
      <c r="DO83" s="78">
        <v>7.0510305464267731E-2</v>
      </c>
      <c r="DP83" s="78">
        <v>9.539322555065155E-2</v>
      </c>
      <c r="DQ83" s="78">
        <v>0.29440969228744507</v>
      </c>
      <c r="DR83" s="78">
        <v>0.47291970252990723</v>
      </c>
      <c r="DS83" s="78">
        <v>0.52082622051239014</v>
      </c>
      <c r="DT83" s="78">
        <v>0.43974658846855164</v>
      </c>
      <c r="DU83" s="78">
        <v>0.18656650185585022</v>
      </c>
      <c r="DV83" s="78">
        <v>-8.7716728448867798E-2</v>
      </c>
      <c r="DW83" s="78">
        <v>-0.25666797161102295</v>
      </c>
      <c r="DX83" s="78">
        <v>-0.14992719888687134</v>
      </c>
      <c r="DY83" s="78">
        <v>0.15514661371707916</v>
      </c>
      <c r="DZ83" s="78">
        <v>5.1714267581701279E-2</v>
      </c>
      <c r="EA83" s="78">
        <v>5.4843135178089142E-2</v>
      </c>
      <c r="EB83" s="78">
        <v>7.7274210751056671E-2</v>
      </c>
      <c r="EC83" s="78">
        <v>-2.2049257531762123E-3</v>
      </c>
      <c r="ED83" s="78">
        <v>1.5257053077220917E-2</v>
      </c>
      <c r="EE83" s="78">
        <v>3.496483713388443E-2</v>
      </c>
      <c r="EF83" s="78">
        <v>4.8190105706453323E-2</v>
      </c>
      <c r="EG83" s="78">
        <v>4.3847128748893738E-2</v>
      </c>
      <c r="EH83" s="78">
        <v>7.6741531491279602E-2</v>
      </c>
      <c r="EI83" s="78">
        <v>0.14386942982673645</v>
      </c>
      <c r="EJ83" s="78">
        <v>0.16292303800582886</v>
      </c>
      <c r="EK83" s="78">
        <v>0.16813415288925171</v>
      </c>
      <c r="EL83" s="78">
        <v>0.24544218182563782</v>
      </c>
      <c r="EM83" s="78">
        <v>0.19619227945804596</v>
      </c>
      <c r="EN83" s="78">
        <v>0.22120440006256104</v>
      </c>
      <c r="EO83" s="78">
        <v>0.42480424046516418</v>
      </c>
      <c r="EP83" s="78">
        <v>0.61542874574661255</v>
      </c>
      <c r="EQ83" s="78">
        <v>0.65771108865737915</v>
      </c>
      <c r="ER83" s="78">
        <v>0.55750852823257446</v>
      </c>
      <c r="ES83" s="78">
        <v>0.38452339172363281</v>
      </c>
      <c r="ET83" s="78">
        <v>0.13546270132064819</v>
      </c>
      <c r="EU83" s="78">
        <v>-2.7536958456039429E-2</v>
      </c>
      <c r="EV83" s="78">
        <v>7.1314252912998199E-2</v>
      </c>
      <c r="EW83" s="78">
        <v>80.392196655273438</v>
      </c>
      <c r="EX83" s="78">
        <v>78.385688781738281</v>
      </c>
      <c r="EY83" s="78">
        <v>76.803627014160156</v>
      </c>
      <c r="EZ83" s="78">
        <v>75.408905029296875</v>
      </c>
      <c r="FA83" s="78">
        <v>74.163986206054688</v>
      </c>
      <c r="FB83" s="78">
        <v>72.915176391601563</v>
      </c>
      <c r="FC83" s="78">
        <v>71.796882629394531</v>
      </c>
      <c r="FD83" s="78">
        <v>72.562774658203125</v>
      </c>
      <c r="FE83" s="78">
        <v>76.46533203125</v>
      </c>
      <c r="FF83" s="78">
        <v>81.024688720703125</v>
      </c>
      <c r="FG83" s="78">
        <v>85.071739196777344</v>
      </c>
      <c r="FH83" s="78">
        <v>88.409034729003906</v>
      </c>
      <c r="FI83" s="78">
        <v>91.399085998535156</v>
      </c>
      <c r="FJ83" s="78">
        <v>94.097190856933594</v>
      </c>
      <c r="FK83" s="78">
        <v>96.411277770996094</v>
      </c>
      <c r="FL83" s="78">
        <v>97.863914489746094</v>
      </c>
      <c r="FM83" s="78">
        <v>98.817947387695313</v>
      </c>
      <c r="FN83" s="78">
        <v>98.572967529296875</v>
      </c>
      <c r="FO83" s="78">
        <v>97.157943725585938</v>
      </c>
      <c r="FP83" s="78">
        <v>94.794410705566406</v>
      </c>
      <c r="FQ83" s="78">
        <v>90.949554443359375</v>
      </c>
      <c r="FR83" s="78">
        <v>87.58331298828125</v>
      </c>
      <c r="FS83" s="78">
        <v>84.636482238769531</v>
      </c>
      <c r="FT83" s="78">
        <v>82.038337707519531</v>
      </c>
      <c r="FU83" s="78">
        <v>0.17563037574291229</v>
      </c>
      <c r="FV83" s="78">
        <v>0.16830173134803772</v>
      </c>
      <c r="FW83" s="78">
        <v>0.18875391781330109</v>
      </c>
      <c r="FX83" s="78">
        <v>0</v>
      </c>
      <c r="FY83" s="78">
        <v>107.19047546386719</v>
      </c>
      <c r="FZ83" s="78">
        <v>1</v>
      </c>
    </row>
    <row r="84" spans="1:182" x14ac:dyDescent="0.2">
      <c r="A84" t="s">
        <v>186</v>
      </c>
      <c r="B84" t="s">
        <v>244</v>
      </c>
      <c r="C84" t="s">
        <v>2</v>
      </c>
      <c r="D84" t="s">
        <v>202</v>
      </c>
      <c r="E84" t="s">
        <v>209</v>
      </c>
      <c r="F84" t="s">
        <v>180</v>
      </c>
      <c r="G84" t="s">
        <v>1</v>
      </c>
      <c r="H84" s="78">
        <v>367</v>
      </c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8"/>
      <c r="CN84" s="78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8"/>
      <c r="CZ84" s="78"/>
      <c r="DA84" s="78"/>
      <c r="DB84" s="78"/>
      <c r="DC84" s="78"/>
      <c r="DD84" s="78"/>
      <c r="DE84" s="78"/>
      <c r="DF84" s="78"/>
      <c r="DG84" s="78"/>
      <c r="DH84" s="78"/>
      <c r="DI84" s="78"/>
      <c r="DJ84" s="78"/>
      <c r="DK84" s="78"/>
      <c r="DL84" s="78"/>
      <c r="DM84" s="78"/>
      <c r="DN84" s="78"/>
      <c r="DO84" s="78"/>
      <c r="DP84" s="78"/>
      <c r="DQ84" s="78"/>
      <c r="DR84" s="78"/>
      <c r="DS84" s="78"/>
      <c r="DT84" s="78"/>
      <c r="DU84" s="78"/>
      <c r="DV84" s="78"/>
      <c r="DW84" s="78"/>
      <c r="DX84" s="78"/>
      <c r="DY84" s="78"/>
      <c r="DZ84" s="78"/>
      <c r="EA84" s="78"/>
      <c r="EB84" s="78"/>
      <c r="EC84" s="78"/>
      <c r="ED84" s="78"/>
      <c r="EE84" s="78"/>
      <c r="EF84" s="78"/>
      <c r="EG84" s="78"/>
      <c r="EH84" s="78"/>
      <c r="EI84" s="78"/>
      <c r="EJ84" s="78"/>
      <c r="EK84" s="78"/>
      <c r="EL84" s="78"/>
      <c r="EM84" s="78"/>
      <c r="EN84" s="78"/>
      <c r="EO84" s="78"/>
      <c r="EP84" s="78"/>
      <c r="EQ84" s="78"/>
      <c r="ER84" s="78"/>
      <c r="ES84" s="78"/>
      <c r="ET84" s="78"/>
      <c r="EU84" s="78"/>
      <c r="EV84" s="78"/>
      <c r="EW84" s="78"/>
      <c r="EX84" s="78"/>
      <c r="EY84" s="78"/>
      <c r="EZ84" s="78"/>
      <c r="FA84" s="78"/>
      <c r="FB84" s="78"/>
      <c r="FC84" s="78"/>
      <c r="FD84" s="78"/>
      <c r="FE84" s="78"/>
      <c r="FF84" s="78"/>
      <c r="FG84" s="78"/>
      <c r="FH84" s="78"/>
      <c r="FI84" s="78"/>
      <c r="FJ84" s="78"/>
      <c r="FK84" s="78"/>
      <c r="FL84" s="78"/>
      <c r="FM84" s="78"/>
      <c r="FN84" s="78"/>
      <c r="FO84" s="78"/>
      <c r="FP84" s="78"/>
      <c r="FQ84" s="78"/>
      <c r="FR84" s="78"/>
      <c r="FS84" s="78"/>
      <c r="FT84" s="78"/>
      <c r="FU84" s="78"/>
      <c r="FV84" s="78"/>
      <c r="FW84" s="78"/>
      <c r="FX84" s="78">
        <v>0</v>
      </c>
      <c r="FY84" s="78">
        <v>81.76190185546875</v>
      </c>
      <c r="FZ84" s="78">
        <v>0</v>
      </c>
    </row>
    <row r="85" spans="1:182" x14ac:dyDescent="0.2">
      <c r="A85" t="s">
        <v>186</v>
      </c>
      <c r="B85" t="s">
        <v>244</v>
      </c>
      <c r="C85" t="s">
        <v>2</v>
      </c>
      <c r="D85" t="s">
        <v>202</v>
      </c>
      <c r="E85" t="s">
        <v>209</v>
      </c>
      <c r="F85" t="s">
        <v>181</v>
      </c>
      <c r="G85" t="s">
        <v>1</v>
      </c>
      <c r="H85" s="78">
        <v>458</v>
      </c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8"/>
      <c r="CZ85" s="78"/>
      <c r="DA85" s="78"/>
      <c r="DB85" s="78"/>
      <c r="DC85" s="78"/>
      <c r="DD85" s="78"/>
      <c r="DE85" s="78"/>
      <c r="DF85" s="78"/>
      <c r="DG85" s="78"/>
      <c r="DH85" s="78"/>
      <c r="DI85" s="78"/>
      <c r="DJ85" s="78"/>
      <c r="DK85" s="78"/>
      <c r="DL85" s="78"/>
      <c r="DM85" s="78"/>
      <c r="DN85" s="78"/>
      <c r="DO85" s="78"/>
      <c r="DP85" s="78"/>
      <c r="DQ85" s="78"/>
      <c r="DR85" s="78"/>
      <c r="DS85" s="78"/>
      <c r="DT85" s="78"/>
      <c r="DU85" s="78"/>
      <c r="DV85" s="78"/>
      <c r="DW85" s="78"/>
      <c r="DX85" s="78"/>
      <c r="DY85" s="78"/>
      <c r="DZ85" s="78"/>
      <c r="EA85" s="78"/>
      <c r="EB85" s="78"/>
      <c r="EC85" s="78"/>
      <c r="ED85" s="78"/>
      <c r="EE85" s="78"/>
      <c r="EF85" s="78"/>
      <c r="EG85" s="78"/>
      <c r="EH85" s="78"/>
      <c r="EI85" s="78"/>
      <c r="EJ85" s="78"/>
      <c r="EK85" s="78"/>
      <c r="EL85" s="78"/>
      <c r="EM85" s="78"/>
      <c r="EN85" s="78"/>
      <c r="EO85" s="78"/>
      <c r="EP85" s="78"/>
      <c r="EQ85" s="78"/>
      <c r="ER85" s="78"/>
      <c r="ES85" s="78"/>
      <c r="ET85" s="78"/>
      <c r="EU85" s="78"/>
      <c r="EV85" s="78"/>
      <c r="EW85" s="78"/>
      <c r="EX85" s="78"/>
      <c r="EY85" s="78"/>
      <c r="EZ85" s="78"/>
      <c r="FA85" s="78"/>
      <c r="FB85" s="78"/>
      <c r="FC85" s="78"/>
      <c r="FD85" s="78"/>
      <c r="FE85" s="78"/>
      <c r="FF85" s="78"/>
      <c r="FG85" s="78"/>
      <c r="FH85" s="78"/>
      <c r="FI85" s="78"/>
      <c r="FJ85" s="78"/>
      <c r="FK85" s="78"/>
      <c r="FL85" s="78"/>
      <c r="FM85" s="78"/>
      <c r="FN85" s="78"/>
      <c r="FO85" s="78"/>
      <c r="FP85" s="78"/>
      <c r="FQ85" s="78"/>
      <c r="FR85" s="78"/>
      <c r="FS85" s="78"/>
      <c r="FT85" s="78"/>
      <c r="FU85" s="78"/>
      <c r="FV85" s="78"/>
      <c r="FW85" s="78"/>
      <c r="FX85" s="78">
        <v>0</v>
      </c>
      <c r="FY85" s="78">
        <v>18.476190567016602</v>
      </c>
      <c r="FZ85" s="78">
        <v>0</v>
      </c>
    </row>
    <row r="86" spans="1:182" x14ac:dyDescent="0.2">
      <c r="A86" t="s">
        <v>186</v>
      </c>
      <c r="B86" t="s">
        <v>244</v>
      </c>
      <c r="C86" t="s">
        <v>2</v>
      </c>
      <c r="D86" t="s">
        <v>202</v>
      </c>
      <c r="E86" t="s">
        <v>209</v>
      </c>
      <c r="F86" t="s">
        <v>182</v>
      </c>
      <c r="G86" t="s">
        <v>1</v>
      </c>
      <c r="H86" s="78">
        <v>1884</v>
      </c>
      <c r="I86" s="78">
        <v>0.9792972207069397</v>
      </c>
      <c r="J86" s="78">
        <v>0.88478100299835205</v>
      </c>
      <c r="K86" s="78">
        <v>0.84578734636306763</v>
      </c>
      <c r="L86" s="78">
        <v>0.78362464904785156</v>
      </c>
      <c r="M86" s="78">
        <v>0.80552935600280762</v>
      </c>
      <c r="N86" s="78">
        <v>0.86245959997177124</v>
      </c>
      <c r="O86" s="78">
        <v>0.97026908397674561</v>
      </c>
      <c r="P86" s="78">
        <v>1.0812461376190186</v>
      </c>
      <c r="Q86" s="78">
        <v>1.1947307586669922</v>
      </c>
      <c r="R86" s="78">
        <v>1.2283830642700195</v>
      </c>
      <c r="S86" s="78">
        <v>1.2758326530456543</v>
      </c>
      <c r="T86" s="78">
        <v>1.3417466878890991</v>
      </c>
      <c r="U86" s="78">
        <v>1.389897346496582</v>
      </c>
      <c r="V86" s="78">
        <v>1.4609320163726807</v>
      </c>
      <c r="W86" s="78">
        <v>1.5071380138397217</v>
      </c>
      <c r="X86" s="78">
        <v>1.5856404304504395</v>
      </c>
      <c r="Y86" s="78">
        <v>1.6219621896743774</v>
      </c>
      <c r="Z86" s="78">
        <v>1.7116111516952515</v>
      </c>
      <c r="AA86" s="78">
        <v>1.7151706218719482</v>
      </c>
      <c r="AB86" s="78">
        <v>1.7181382179260254</v>
      </c>
      <c r="AC86" s="78">
        <v>1.7021166086196899</v>
      </c>
      <c r="AD86" s="78">
        <v>1.58961021900177</v>
      </c>
      <c r="AE86" s="78">
        <v>1.3741573095321655</v>
      </c>
      <c r="AF86" s="78">
        <v>1.1386659145355225</v>
      </c>
      <c r="AG86" s="78">
        <v>-0.1931573897600174</v>
      </c>
      <c r="AH86" s="78">
        <v>-0.20349875092506409</v>
      </c>
      <c r="AI86" s="78">
        <v>-0.20011179149150848</v>
      </c>
      <c r="AJ86" s="78">
        <v>-0.22649557888507843</v>
      </c>
      <c r="AK86" s="78">
        <v>-0.20634055137634277</v>
      </c>
      <c r="AL86" s="78">
        <v>-0.19475184381008148</v>
      </c>
      <c r="AM86" s="78">
        <v>-0.1639968603849411</v>
      </c>
      <c r="AN86" s="78">
        <v>-0.1554715484380722</v>
      </c>
      <c r="AO86" s="78">
        <v>-0.14110268652439117</v>
      </c>
      <c r="AP86" s="78">
        <v>-7.1122393012046814E-2</v>
      </c>
      <c r="AQ86" s="78">
        <v>-8.1650033593177795E-2</v>
      </c>
      <c r="AR86" s="78">
        <v>-8.9316442608833313E-2</v>
      </c>
      <c r="AS86" s="78">
        <v>-9.7846835851669312E-2</v>
      </c>
      <c r="AT86" s="78">
        <v>-9.0982444584369659E-2</v>
      </c>
      <c r="AU86" s="78">
        <v>-9.4309978187084198E-2</v>
      </c>
      <c r="AV86" s="78">
        <v>-8.2632511854171753E-2</v>
      </c>
      <c r="AW86" s="78">
        <v>-8.7704963982105255E-2</v>
      </c>
      <c r="AX86" s="78">
        <v>-7.50550776720047E-2</v>
      </c>
      <c r="AY86" s="78">
        <v>-3.825170174241066E-2</v>
      </c>
      <c r="AZ86" s="78">
        <v>-8.1819072365760803E-3</v>
      </c>
      <c r="BA86" s="78">
        <v>-2.3654932156205177E-2</v>
      </c>
      <c r="BB86" s="78">
        <v>-0.12618717551231384</v>
      </c>
      <c r="BC86" s="78">
        <v>-0.18222741782665253</v>
      </c>
      <c r="BD86" s="78">
        <v>-0.207318514585495</v>
      </c>
      <c r="BE86" s="78">
        <v>-0.13689562678337097</v>
      </c>
      <c r="BF86" s="78">
        <v>-0.14866141974925995</v>
      </c>
      <c r="BG86" s="78">
        <v>-0.14578063786029816</v>
      </c>
      <c r="BH86" s="78">
        <v>-0.17233428359031677</v>
      </c>
      <c r="BI86" s="78">
        <v>-0.15128552913665771</v>
      </c>
      <c r="BJ86" s="78">
        <v>-0.13999858498573303</v>
      </c>
      <c r="BK86" s="78">
        <v>-0.11070224642753601</v>
      </c>
      <c r="BL86" s="78">
        <v>-0.10826051235198975</v>
      </c>
      <c r="BM86" s="78">
        <v>-9.3795597553253174E-2</v>
      </c>
      <c r="BN86" s="78">
        <v>-4.1792545467615128E-2</v>
      </c>
      <c r="BO86" s="78">
        <v>-5.3123552352190018E-2</v>
      </c>
      <c r="BP86" s="78">
        <v>-5.7057484984397888E-2</v>
      </c>
      <c r="BQ86" s="78">
        <v>-6.663813441991806E-2</v>
      </c>
      <c r="BR86" s="78">
        <v>-5.6316476315259933E-2</v>
      </c>
      <c r="BS86" s="78">
        <v>-5.8098744601011276E-2</v>
      </c>
      <c r="BT86" s="78">
        <v>-4.2632605880498886E-2</v>
      </c>
      <c r="BU86" s="78">
        <v>-4.7068305313587189E-2</v>
      </c>
      <c r="BV86" s="78">
        <v>-3.4227967262268066E-2</v>
      </c>
      <c r="BW86" s="78">
        <v>2.095728850690648E-4</v>
      </c>
      <c r="BX86" s="78">
        <v>4.0189933031797409E-2</v>
      </c>
      <c r="BY86" s="78">
        <v>2.5157075375318527E-2</v>
      </c>
      <c r="BZ86" s="78">
        <v>-6.672300398349762E-2</v>
      </c>
      <c r="CA86" s="78">
        <v>-0.12345904111862183</v>
      </c>
      <c r="CB86" s="78">
        <v>-0.1500556617975235</v>
      </c>
      <c r="CC86" s="78">
        <v>-9.7928896546363831E-2</v>
      </c>
      <c r="CD86" s="78">
        <v>-0.11068125069141388</v>
      </c>
      <c r="CE86" s="78">
        <v>-0.10815104842185974</v>
      </c>
      <c r="CF86" s="78">
        <v>-0.13482233881950378</v>
      </c>
      <c r="CG86" s="78">
        <v>-0.11315459758043289</v>
      </c>
      <c r="CH86" s="78">
        <v>-0.10207665711641312</v>
      </c>
      <c r="CI86" s="78">
        <v>-7.3790557682514191E-2</v>
      </c>
      <c r="CJ86" s="78">
        <v>-7.5562290847301483E-2</v>
      </c>
      <c r="CK86" s="78">
        <v>-6.1030849814414978E-2</v>
      </c>
      <c r="CL86" s="78">
        <v>-2.1478781476616859E-2</v>
      </c>
      <c r="CM86" s="78">
        <v>-3.336619958281517E-2</v>
      </c>
      <c r="CN86" s="78">
        <v>-3.4715026617050171E-2</v>
      </c>
      <c r="CO86" s="78">
        <v>-4.5023083686828613E-2</v>
      </c>
      <c r="CP86" s="78">
        <v>-3.2306931912899017E-2</v>
      </c>
      <c r="CQ86" s="78">
        <v>-3.3018957823514938E-2</v>
      </c>
      <c r="CR86" s="78">
        <v>-1.4928788878023624E-2</v>
      </c>
      <c r="CS86" s="78">
        <v>-1.8923480063676834E-2</v>
      </c>
      <c r="CT86" s="78">
        <v>-5.9512387961149216E-3</v>
      </c>
      <c r="CU86" s="78">
        <v>2.6847735047340393E-2</v>
      </c>
      <c r="CV86" s="78">
        <v>7.3692120611667633E-2</v>
      </c>
      <c r="CW86" s="78">
        <v>5.8964122086763382E-2</v>
      </c>
      <c r="CX86" s="78">
        <v>-2.5538299232721329E-2</v>
      </c>
      <c r="CY86" s="78">
        <v>-8.2756243646144867E-2</v>
      </c>
      <c r="CZ86" s="78">
        <v>-0.11039559543132782</v>
      </c>
      <c r="DA86" s="78">
        <v>-5.8962166309356689E-2</v>
      </c>
      <c r="DB86" s="78">
        <v>-7.270108163356781E-2</v>
      </c>
      <c r="DC86" s="78">
        <v>-7.0521458983421326E-2</v>
      </c>
      <c r="DD86" s="78">
        <v>-9.7310394048690796E-2</v>
      </c>
      <c r="DE86" s="78">
        <v>-7.5023658573627472E-2</v>
      </c>
      <c r="DF86" s="78">
        <v>-6.4154721796512604E-2</v>
      </c>
      <c r="DG86" s="78">
        <v>-3.6878868937492371E-2</v>
      </c>
      <c r="DH86" s="78">
        <v>-4.286406934261322E-2</v>
      </c>
      <c r="DI86" s="78">
        <v>-2.8266102075576782E-2</v>
      </c>
      <c r="DJ86" s="78">
        <v>-1.1650184169411659E-3</v>
      </c>
      <c r="DK86" s="78">
        <v>-1.3608845882117748E-2</v>
      </c>
      <c r="DL86" s="78">
        <v>-1.2372569181025028E-2</v>
      </c>
      <c r="DM86" s="78">
        <v>-2.3408032953739166E-2</v>
      </c>
      <c r="DN86" s="78">
        <v>-8.2973865792155266E-3</v>
      </c>
      <c r="DO86" s="78">
        <v>-7.9391701146960258E-3</v>
      </c>
      <c r="DP86" s="78">
        <v>1.2775027193129063E-2</v>
      </c>
      <c r="DQ86" s="78">
        <v>9.2213461175560951E-3</v>
      </c>
      <c r="DR86" s="78">
        <v>2.2325491532683372E-2</v>
      </c>
      <c r="DS86" s="78">
        <v>5.3485896438360214E-2</v>
      </c>
      <c r="DT86" s="78">
        <v>0.10719431191682816</v>
      </c>
      <c r="DU86" s="78">
        <v>9.2771172523498535E-2</v>
      </c>
      <c r="DV86" s="78">
        <v>1.5646407380700111E-2</v>
      </c>
      <c r="DW86" s="78">
        <v>-4.2053446173667908E-2</v>
      </c>
      <c r="DX86" s="78">
        <v>-7.0735521614551544E-2</v>
      </c>
      <c r="DY86" s="78">
        <v>-2.7003998402506113E-3</v>
      </c>
      <c r="DZ86" s="78">
        <v>-1.7863757908344269E-2</v>
      </c>
      <c r="EA86" s="78">
        <v>-1.6190303489565849E-2</v>
      </c>
      <c r="EB86" s="78">
        <v>-4.314909502863884E-2</v>
      </c>
      <c r="EC86" s="78">
        <v>-1.9968647509813309E-2</v>
      </c>
      <c r="ED86" s="78">
        <v>-9.4014760106801987E-3</v>
      </c>
      <c r="EE86" s="78">
        <v>1.6415746882557869E-2</v>
      </c>
      <c r="EF86" s="78">
        <v>4.3469686061143875E-3</v>
      </c>
      <c r="EG86" s="78">
        <v>1.9040990620851517E-2</v>
      </c>
      <c r="EH86" s="78">
        <v>2.8164828196167946E-2</v>
      </c>
      <c r="EI86" s="78">
        <v>1.4917635358870029E-2</v>
      </c>
      <c r="EJ86" s="78">
        <v>1.988639123737812E-2</v>
      </c>
      <c r="EK86" s="78">
        <v>7.8006656840443611E-3</v>
      </c>
      <c r="EL86" s="78">
        <v>2.6368584483861923E-2</v>
      </c>
      <c r="EM86" s="78">
        <v>2.8272060677409172E-2</v>
      </c>
      <c r="EN86" s="78">
        <v>5.2774935960769653E-2</v>
      </c>
      <c r="EO86" s="78">
        <v>4.9858003854751587E-2</v>
      </c>
      <c r="EP86" s="78">
        <v>6.3152596354484558E-2</v>
      </c>
      <c r="EQ86" s="78">
        <v>9.1947175562381744E-2</v>
      </c>
      <c r="ER86" s="78">
        <v>0.15556614100933075</v>
      </c>
      <c r="ES86" s="78">
        <v>0.14158317446708679</v>
      </c>
      <c r="ET86" s="78">
        <v>7.5110584497451782E-2</v>
      </c>
      <c r="EU86" s="78">
        <v>1.6714930534362793E-2</v>
      </c>
      <c r="EV86" s="78">
        <v>-1.347267534583807E-2</v>
      </c>
      <c r="EW86" s="78">
        <v>63.138919830322266</v>
      </c>
      <c r="EX86" s="78">
        <v>62.094306945800781</v>
      </c>
      <c r="EY86" s="78">
        <v>60.944110870361328</v>
      </c>
      <c r="EZ86" s="78">
        <v>60.271808624267578</v>
      </c>
      <c r="FA86" s="78">
        <v>59.613319396972656</v>
      </c>
      <c r="FB86" s="78">
        <v>59.154834747314453</v>
      </c>
      <c r="FC86" s="78">
        <v>58.830886840820313</v>
      </c>
      <c r="FD86" s="78">
        <v>59.447578430175781</v>
      </c>
      <c r="FE86" s="78">
        <v>62.234828948974609</v>
      </c>
      <c r="FF86" s="78">
        <v>66.02606201171875</v>
      </c>
      <c r="FG86" s="78">
        <v>70.763626098632813</v>
      </c>
      <c r="FH86" s="78">
        <v>75.539710998535156</v>
      </c>
      <c r="FI86" s="78">
        <v>80.295135498046875</v>
      </c>
      <c r="FJ86" s="78">
        <v>84.580909729003906</v>
      </c>
      <c r="FK86" s="78">
        <v>87.360931396484375</v>
      </c>
      <c r="FL86" s="78">
        <v>87.746673583984375</v>
      </c>
      <c r="FM86" s="78">
        <v>87.306365966796875</v>
      </c>
      <c r="FN86" s="78">
        <v>85.196281433105469</v>
      </c>
      <c r="FO86" s="78">
        <v>82.008323669433594</v>
      </c>
      <c r="FP86" s="78">
        <v>77.477165222167969</v>
      </c>
      <c r="FQ86" s="78">
        <v>72.379730224609375</v>
      </c>
      <c r="FR86" s="78">
        <v>68.785888671875</v>
      </c>
      <c r="FS86" s="78">
        <v>66.626220703125</v>
      </c>
      <c r="FT86" s="78">
        <v>65.015968322753906</v>
      </c>
      <c r="FU86" s="78">
        <v>4.706558957695961E-2</v>
      </c>
      <c r="FV86" s="78">
        <v>4.9834888428449631E-2</v>
      </c>
      <c r="FW86" s="78">
        <v>5.0097353756427765E-2</v>
      </c>
      <c r="FX86" s="78">
        <v>0</v>
      </c>
      <c r="FY86" s="78">
        <v>522.6190185546875</v>
      </c>
      <c r="FZ86" s="78">
        <v>1</v>
      </c>
    </row>
    <row r="87" spans="1:182" x14ac:dyDescent="0.2">
      <c r="A87" t="s">
        <v>186</v>
      </c>
      <c r="B87" t="s">
        <v>244</v>
      </c>
      <c r="C87" t="s">
        <v>2</v>
      </c>
      <c r="D87" t="s">
        <v>202</v>
      </c>
      <c r="E87" t="s">
        <v>209</v>
      </c>
      <c r="F87" t="s">
        <v>183</v>
      </c>
      <c r="G87" t="s">
        <v>1</v>
      </c>
      <c r="H87" s="78">
        <v>2755</v>
      </c>
      <c r="I87" s="78">
        <v>2.1614344120025635</v>
      </c>
      <c r="J87" s="78">
        <v>1.9630128145217896</v>
      </c>
      <c r="K87" s="78">
        <v>1.7985444068908691</v>
      </c>
      <c r="L87" s="78">
        <v>1.7401611804962158</v>
      </c>
      <c r="M87" s="78">
        <v>1.7211815118789673</v>
      </c>
      <c r="N87" s="78">
        <v>1.7983447313308716</v>
      </c>
      <c r="O87" s="78">
        <v>1.9476758241653442</v>
      </c>
      <c r="P87" s="78">
        <v>2.0479066371917725</v>
      </c>
      <c r="Q87" s="78">
        <v>2.252946138381958</v>
      </c>
      <c r="R87" s="78">
        <v>2.2499375343322754</v>
      </c>
      <c r="S87" s="78">
        <v>2.3734838962554932</v>
      </c>
      <c r="T87" s="78">
        <v>2.5050854682922363</v>
      </c>
      <c r="U87" s="78">
        <v>2.6609148979187012</v>
      </c>
      <c r="V87" s="78">
        <v>2.868180513381958</v>
      </c>
      <c r="W87" s="78">
        <v>3.0447709560394287</v>
      </c>
      <c r="X87" s="78">
        <v>3.1434152126312256</v>
      </c>
      <c r="Y87" s="78">
        <v>3.316575288772583</v>
      </c>
      <c r="Z87" s="78">
        <v>3.3906502723693848</v>
      </c>
      <c r="AA87" s="78">
        <v>3.3668792247772217</v>
      </c>
      <c r="AB87" s="78">
        <v>3.320601224899292</v>
      </c>
      <c r="AC87" s="78">
        <v>3.1933751106262207</v>
      </c>
      <c r="AD87" s="78">
        <v>3.020723819732666</v>
      </c>
      <c r="AE87" s="78">
        <v>2.7011666297912598</v>
      </c>
      <c r="AF87" s="78">
        <v>2.4068775177001953</v>
      </c>
      <c r="AG87" s="78">
        <v>-0.53290891647338867</v>
      </c>
      <c r="AH87" s="78">
        <v>-0.56549876928329468</v>
      </c>
      <c r="AI87" s="78">
        <v>-0.60425126552581787</v>
      </c>
      <c r="AJ87" s="78">
        <v>-0.57725065946578979</v>
      </c>
      <c r="AK87" s="78">
        <v>-0.62415152788162231</v>
      </c>
      <c r="AL87" s="78">
        <v>-0.581001877784729</v>
      </c>
      <c r="AM87" s="78">
        <v>-0.55211400985717773</v>
      </c>
      <c r="AN87" s="78">
        <v>-0.60534590482711792</v>
      </c>
      <c r="AO87" s="78">
        <v>-0.36892661452293396</v>
      </c>
      <c r="AP87" s="78">
        <v>-0.36723542213439941</v>
      </c>
      <c r="AQ87" s="78">
        <v>-0.28381496667861938</v>
      </c>
      <c r="AR87" s="78">
        <v>-0.25832131505012512</v>
      </c>
      <c r="AS87" s="78">
        <v>-0.32052311301231384</v>
      </c>
      <c r="AT87" s="78">
        <v>-0.3094879686832428</v>
      </c>
      <c r="AU87" s="78">
        <v>-0.26345977187156677</v>
      </c>
      <c r="AV87" s="78">
        <v>-0.32320639491081238</v>
      </c>
      <c r="AW87" s="78">
        <v>-0.22038984298706055</v>
      </c>
      <c r="AX87" s="78">
        <v>-0.32033643126487732</v>
      </c>
      <c r="AY87" s="78">
        <v>-0.21542425453662872</v>
      </c>
      <c r="AZ87" s="78">
        <v>-0.20432241261005402</v>
      </c>
      <c r="BA87" s="78">
        <v>-0.36028537154197693</v>
      </c>
      <c r="BB87" s="78">
        <v>-0.64314478635787964</v>
      </c>
      <c r="BC87" s="78">
        <v>-0.61907464265823364</v>
      </c>
      <c r="BD87" s="78">
        <v>-0.60853749513626099</v>
      </c>
      <c r="BE87" s="78">
        <v>-0.38882815837860107</v>
      </c>
      <c r="BF87" s="78">
        <v>-0.42144519090652466</v>
      </c>
      <c r="BG87" s="78">
        <v>-0.46093344688415527</v>
      </c>
      <c r="BH87" s="78">
        <v>-0.44037070870399475</v>
      </c>
      <c r="BI87" s="78">
        <v>-0.48566073179244995</v>
      </c>
      <c r="BJ87" s="78">
        <v>-0.4415687620639801</v>
      </c>
      <c r="BK87" s="78">
        <v>-0.41270160675048828</v>
      </c>
      <c r="BL87" s="78">
        <v>-0.47113248705863953</v>
      </c>
      <c r="BM87" s="78">
        <v>-0.25804126262664795</v>
      </c>
      <c r="BN87" s="78">
        <v>-0.25722551345825195</v>
      </c>
      <c r="BO87" s="78">
        <v>-0.17255359888076782</v>
      </c>
      <c r="BP87" s="78">
        <v>-0.15092329680919647</v>
      </c>
      <c r="BQ87" s="78">
        <v>-0.20814892649650574</v>
      </c>
      <c r="BR87" s="78">
        <v>-0.18878853321075439</v>
      </c>
      <c r="BS87" s="78">
        <v>-0.14383406937122345</v>
      </c>
      <c r="BT87" s="78">
        <v>-0.20602229237556458</v>
      </c>
      <c r="BU87" s="78">
        <v>-0.1026022732257843</v>
      </c>
      <c r="BV87" s="78">
        <v>-0.19969919323921204</v>
      </c>
      <c r="BW87" s="78">
        <v>-0.10273963958024979</v>
      </c>
      <c r="BX87" s="78">
        <v>-7.501915842294693E-2</v>
      </c>
      <c r="BY87" s="78">
        <v>-0.23143203556537628</v>
      </c>
      <c r="BZ87" s="78">
        <v>-0.50207805633544922</v>
      </c>
      <c r="CA87" s="78">
        <v>-0.47471332550048828</v>
      </c>
      <c r="CB87" s="78">
        <v>-0.45836761593818665</v>
      </c>
      <c r="CC87" s="78">
        <v>-0.2890382707118988</v>
      </c>
      <c r="CD87" s="78">
        <v>-0.32167413830757141</v>
      </c>
      <c r="CE87" s="78">
        <v>-0.36167195439338684</v>
      </c>
      <c r="CF87" s="78">
        <v>-0.34556806087493896</v>
      </c>
      <c r="CG87" s="78">
        <v>-0.38974243402481079</v>
      </c>
      <c r="CH87" s="78">
        <v>-0.34499779343605042</v>
      </c>
      <c r="CI87" s="78">
        <v>-0.31614497303962708</v>
      </c>
      <c r="CJ87" s="78">
        <v>-0.37817671895027161</v>
      </c>
      <c r="CK87" s="78">
        <v>-0.18124237656593323</v>
      </c>
      <c r="CL87" s="78">
        <v>-0.18103300034999847</v>
      </c>
      <c r="CM87" s="78">
        <v>-9.549432247877121E-2</v>
      </c>
      <c r="CN87" s="78">
        <v>-7.6539754867553711E-2</v>
      </c>
      <c r="CO87" s="78">
        <v>-0.13031890988349915</v>
      </c>
      <c r="CP87" s="78">
        <v>-0.10519247502088547</v>
      </c>
      <c r="CQ87" s="78">
        <v>-6.0981690883636475E-2</v>
      </c>
      <c r="CR87" s="78">
        <v>-0.12486093491315842</v>
      </c>
      <c r="CS87" s="78">
        <v>-2.1022960543632507E-2</v>
      </c>
      <c r="CT87" s="78">
        <v>-0.11614621430635452</v>
      </c>
      <c r="CU87" s="78">
        <v>-2.4694625288248062E-2</v>
      </c>
      <c r="CV87" s="78">
        <v>1.4535880647599697E-2</v>
      </c>
      <c r="CW87" s="78">
        <v>-0.14218860864639282</v>
      </c>
      <c r="CX87" s="78">
        <v>-0.40437564253807068</v>
      </c>
      <c r="CY87" s="78">
        <v>-0.37472912669181824</v>
      </c>
      <c r="CZ87" s="78">
        <v>-0.35436040163040161</v>
      </c>
      <c r="DA87" s="78">
        <v>-0.18924838304519653</v>
      </c>
      <c r="DB87" s="78">
        <v>-0.22190307080745697</v>
      </c>
      <c r="DC87" s="78">
        <v>-0.26241046190261841</v>
      </c>
      <c r="DD87" s="78">
        <v>-0.25076541304588318</v>
      </c>
      <c r="DE87" s="78">
        <v>-0.29382413625717163</v>
      </c>
      <c r="DF87" s="78">
        <v>-0.24842682480812073</v>
      </c>
      <c r="DG87" s="78">
        <v>-0.21958835422992706</v>
      </c>
      <c r="DH87" s="78">
        <v>-0.28522095084190369</v>
      </c>
      <c r="DI87" s="78">
        <v>-0.1044435054063797</v>
      </c>
      <c r="DJ87" s="78">
        <v>-0.1048404797911644</v>
      </c>
      <c r="DK87" s="78">
        <v>-1.8435046076774597E-2</v>
      </c>
      <c r="DL87" s="78">
        <v>-2.1562175825238228E-3</v>
      </c>
      <c r="DM87" s="78">
        <v>-5.2488893270492554E-2</v>
      </c>
      <c r="DN87" s="78">
        <v>-2.1596414968371391E-2</v>
      </c>
      <c r="DO87" s="78">
        <v>2.1870693191885948E-2</v>
      </c>
      <c r="DP87" s="78">
        <v>-4.3699581176042557E-2</v>
      </c>
      <c r="DQ87" s="78">
        <v>6.0556352138519287E-2</v>
      </c>
      <c r="DR87" s="78">
        <v>-3.2593227922916412E-2</v>
      </c>
      <c r="DS87" s="78">
        <v>5.3350392729043961E-2</v>
      </c>
      <c r="DT87" s="78">
        <v>0.10409092158079147</v>
      </c>
      <c r="DU87" s="78">
        <v>-5.2945181727409363E-2</v>
      </c>
      <c r="DV87" s="78">
        <v>-0.30667322874069214</v>
      </c>
      <c r="DW87" s="78">
        <v>-0.27474492788314819</v>
      </c>
      <c r="DX87" s="78">
        <v>-0.25035318732261658</v>
      </c>
      <c r="DY87" s="78">
        <v>-4.5167643576860428E-2</v>
      </c>
      <c r="DZ87" s="78">
        <v>-7.7849499881267548E-2</v>
      </c>
      <c r="EA87" s="78">
        <v>-0.11909264326095581</v>
      </c>
      <c r="EB87" s="78">
        <v>-0.11388546228408813</v>
      </c>
      <c r="EC87" s="78">
        <v>-0.15533334016799927</v>
      </c>
      <c r="ED87" s="78">
        <v>-0.10899370163679123</v>
      </c>
      <c r="EE87" s="78">
        <v>-8.0175921320915222E-2</v>
      </c>
      <c r="EF87" s="78">
        <v>-0.15100754797458649</v>
      </c>
      <c r="EG87" s="78">
        <v>6.4418674446642399E-3</v>
      </c>
      <c r="EH87" s="78">
        <v>5.1694214344024658E-3</v>
      </c>
      <c r="EI87" s="78">
        <v>9.2826306819915771E-2</v>
      </c>
      <c r="EJ87" s="78">
        <v>0.1052417978644371</v>
      </c>
      <c r="EK87" s="78">
        <v>5.9885293245315552E-2</v>
      </c>
      <c r="EL87" s="78">
        <v>9.9103018641471863E-2</v>
      </c>
      <c r="EM87" s="78">
        <v>0.14149637520313263</v>
      </c>
      <c r="EN87" s="78">
        <v>7.3484517633914948E-2</v>
      </c>
      <c r="EO87" s="78">
        <v>0.17834392189979553</v>
      </c>
      <c r="EP87" s="78">
        <v>8.8044010102748871E-2</v>
      </c>
      <c r="EQ87" s="78">
        <v>0.166034996509552</v>
      </c>
      <c r="ER87" s="78">
        <v>0.23339417576789856</v>
      </c>
      <c r="ES87" s="78">
        <v>7.5908154249191284E-2</v>
      </c>
      <c r="ET87" s="78">
        <v>-0.16560648381710052</v>
      </c>
      <c r="EU87" s="78">
        <v>-0.13038362562656403</v>
      </c>
      <c r="EV87" s="78">
        <v>-0.10018328577280045</v>
      </c>
      <c r="EW87" s="78">
        <v>73.338005065917969</v>
      </c>
      <c r="EX87" s="78">
        <v>71.921195983886719</v>
      </c>
      <c r="EY87" s="78">
        <v>70.562278747558594</v>
      </c>
      <c r="EZ87" s="78">
        <v>69.421318054199219</v>
      </c>
      <c r="FA87" s="78">
        <v>68.403434753417969</v>
      </c>
      <c r="FB87" s="78">
        <v>67.452438354492188</v>
      </c>
      <c r="FC87" s="78">
        <v>66.459373474121094</v>
      </c>
      <c r="FD87" s="78">
        <v>67.099929809570313</v>
      </c>
      <c r="FE87" s="78">
        <v>70.096298217773438</v>
      </c>
      <c r="FF87" s="78">
        <v>73.746543884277344</v>
      </c>
      <c r="FG87" s="78">
        <v>77.980972290039063</v>
      </c>
      <c r="FH87" s="78">
        <v>82.142936706542969</v>
      </c>
      <c r="FI87" s="78">
        <v>85.774681091308594</v>
      </c>
      <c r="FJ87" s="78">
        <v>88.546058654785156</v>
      </c>
      <c r="FK87" s="78">
        <v>90.535720825195313</v>
      </c>
      <c r="FL87" s="78">
        <v>91.838020324707031</v>
      </c>
      <c r="FM87" s="78">
        <v>91.890106201171875</v>
      </c>
      <c r="FN87" s="78">
        <v>90.395706176757813</v>
      </c>
      <c r="FO87" s="78">
        <v>87.971076965332031</v>
      </c>
      <c r="FP87" s="78">
        <v>84.219619750976563</v>
      </c>
      <c r="FQ87" s="78">
        <v>80.189506530761719</v>
      </c>
      <c r="FR87" s="78">
        <v>77.905433654785156</v>
      </c>
      <c r="FS87" s="78">
        <v>76.083984375</v>
      </c>
      <c r="FT87" s="78">
        <v>74.55120849609375</v>
      </c>
      <c r="FU87" s="78">
        <v>0.13434836268424988</v>
      </c>
      <c r="FV87" s="78">
        <v>0.14455418288707733</v>
      </c>
      <c r="FW87" s="78">
        <v>0.14232182502746582</v>
      </c>
      <c r="FX87" s="78">
        <v>0</v>
      </c>
      <c r="FY87" s="78">
        <v>347.5238037109375</v>
      </c>
      <c r="FZ87" s="78">
        <v>1</v>
      </c>
    </row>
    <row r="88" spans="1:182" x14ac:dyDescent="0.2">
      <c r="A88" t="s">
        <v>186</v>
      </c>
      <c r="B88" t="s">
        <v>244</v>
      </c>
      <c r="C88" t="s">
        <v>2</v>
      </c>
      <c r="D88" t="s">
        <v>202</v>
      </c>
      <c r="E88" t="s">
        <v>209</v>
      </c>
      <c r="F88" t="s">
        <v>184</v>
      </c>
      <c r="G88" t="s">
        <v>1</v>
      </c>
      <c r="H88" s="78">
        <v>1347</v>
      </c>
      <c r="I88" s="78">
        <v>1.4624466896057129</v>
      </c>
      <c r="J88" s="78">
        <v>1.3035098314285278</v>
      </c>
      <c r="K88" s="78">
        <v>1.1972420215606689</v>
      </c>
      <c r="L88" s="78">
        <v>1.1576972007751465</v>
      </c>
      <c r="M88" s="78">
        <v>1.1654133796691895</v>
      </c>
      <c r="N88" s="78">
        <v>1.2060714960098267</v>
      </c>
      <c r="O88" s="78">
        <v>1.2618945837020874</v>
      </c>
      <c r="P88" s="78">
        <v>1.3512827157974243</v>
      </c>
      <c r="Q88" s="78">
        <v>1.4213922023773193</v>
      </c>
      <c r="R88" s="78">
        <v>1.4708899259567261</v>
      </c>
      <c r="S88" s="78">
        <v>1.6494224071502686</v>
      </c>
      <c r="T88" s="78">
        <v>1.8252815008163452</v>
      </c>
      <c r="U88" s="78">
        <v>2.0132622718811035</v>
      </c>
      <c r="V88" s="78">
        <v>2.172196626663208</v>
      </c>
      <c r="W88" s="78">
        <v>2.326042652130127</v>
      </c>
      <c r="X88" s="78">
        <v>2.497234582901001</v>
      </c>
      <c r="Y88" s="78">
        <v>2.6151871681213379</v>
      </c>
      <c r="Z88" s="78">
        <v>2.6151301860809326</v>
      </c>
      <c r="AA88" s="78">
        <v>2.5608515739440918</v>
      </c>
      <c r="AB88" s="78">
        <v>2.4760646820068359</v>
      </c>
      <c r="AC88" s="78">
        <v>2.2685561180114746</v>
      </c>
      <c r="AD88" s="78">
        <v>2.0856199264526367</v>
      </c>
      <c r="AE88" s="78">
        <v>1.8789800405502319</v>
      </c>
      <c r="AF88" s="78">
        <v>1.6239866018295288</v>
      </c>
      <c r="AG88" s="78">
        <v>-0.1861601322889328</v>
      </c>
      <c r="AH88" s="78">
        <v>-0.1923397034406662</v>
      </c>
      <c r="AI88" s="78">
        <v>-0.20375713706016541</v>
      </c>
      <c r="AJ88" s="78">
        <v>-0.18839354813098907</v>
      </c>
      <c r="AK88" s="78">
        <v>-0.18196779489517212</v>
      </c>
      <c r="AL88" s="78">
        <v>-0.21457846462726593</v>
      </c>
      <c r="AM88" s="78">
        <v>-0.20934778451919556</v>
      </c>
      <c r="AN88" s="78">
        <v>-0.26961842179298401</v>
      </c>
      <c r="AO88" s="78">
        <v>-0.28530514240264893</v>
      </c>
      <c r="AP88" s="78">
        <v>-0.30463805794715881</v>
      </c>
      <c r="AQ88" s="78">
        <v>-0.24997317790985107</v>
      </c>
      <c r="AR88" s="78">
        <v>-0.24847652018070221</v>
      </c>
      <c r="AS88" s="78">
        <v>-0.24184691905975342</v>
      </c>
      <c r="AT88" s="78">
        <v>-0.22891509532928467</v>
      </c>
      <c r="AU88" s="78">
        <v>-0.25375235080718994</v>
      </c>
      <c r="AV88" s="78">
        <v>-0.21169312298297882</v>
      </c>
      <c r="AW88" s="78">
        <v>-0.15887542068958282</v>
      </c>
      <c r="AX88" s="78">
        <v>-0.24121657013893127</v>
      </c>
      <c r="AY88" s="78">
        <v>-0.19717134535312653</v>
      </c>
      <c r="AZ88" s="78">
        <v>-0.14482203125953674</v>
      </c>
      <c r="BA88" s="78">
        <v>-0.19666378200054169</v>
      </c>
      <c r="BB88" s="78">
        <v>-0.2065582275390625</v>
      </c>
      <c r="BC88" s="78">
        <v>-0.16789047420024872</v>
      </c>
      <c r="BD88" s="78">
        <v>-0.19738465547561646</v>
      </c>
      <c r="BE88" s="78">
        <v>-0.10617252439260483</v>
      </c>
      <c r="BF88" s="78">
        <v>-0.11811342835426331</v>
      </c>
      <c r="BG88" s="78">
        <v>-0.1314757913351059</v>
      </c>
      <c r="BH88" s="78">
        <v>-0.11727195978164673</v>
      </c>
      <c r="BI88" s="78">
        <v>-0.10918740928173065</v>
      </c>
      <c r="BJ88" s="78">
        <v>-0.1402016282081604</v>
      </c>
      <c r="BK88" s="78">
        <v>-0.13472534716129303</v>
      </c>
      <c r="BL88" s="78">
        <v>-0.19059215486049652</v>
      </c>
      <c r="BM88" s="78">
        <v>-0.20704714953899384</v>
      </c>
      <c r="BN88" s="78">
        <v>-0.22295136749744415</v>
      </c>
      <c r="BO88" s="78">
        <v>-0.18833808600902557</v>
      </c>
      <c r="BP88" s="78">
        <v>-0.17941790819168091</v>
      </c>
      <c r="BQ88" s="78">
        <v>-0.17451514303684235</v>
      </c>
      <c r="BR88" s="78">
        <v>-0.1628432422876358</v>
      </c>
      <c r="BS88" s="78">
        <v>-0.18127889931201935</v>
      </c>
      <c r="BT88" s="78">
        <v>-0.13349215686321259</v>
      </c>
      <c r="BU88" s="78">
        <v>-7.9982005059719086E-2</v>
      </c>
      <c r="BV88" s="78">
        <v>-0.16495905816555023</v>
      </c>
      <c r="BW88" s="78">
        <v>-0.12148483097553253</v>
      </c>
      <c r="BX88" s="78">
        <v>-7.0395059883594513E-2</v>
      </c>
      <c r="BY88" s="78">
        <v>-0.12681108713150024</v>
      </c>
      <c r="BZ88" s="78">
        <v>-0.13911063969135284</v>
      </c>
      <c r="CA88" s="78">
        <v>-8.354765921831131E-2</v>
      </c>
      <c r="CB88" s="78">
        <v>-0.11401219666004181</v>
      </c>
      <c r="CC88" s="78">
        <v>-5.0773356109857559E-2</v>
      </c>
      <c r="CD88" s="78">
        <v>-6.6704533994197845E-2</v>
      </c>
      <c r="CE88" s="78">
        <v>-8.1413954496383667E-2</v>
      </c>
      <c r="CF88" s="78">
        <v>-6.8013355135917664E-2</v>
      </c>
      <c r="CG88" s="78">
        <v>-5.8779928833246231E-2</v>
      </c>
      <c r="CH88" s="78">
        <v>-8.8688455522060394E-2</v>
      </c>
      <c r="CI88" s="78">
        <v>-8.3042070269584656E-2</v>
      </c>
      <c r="CJ88" s="78">
        <v>-0.13585881888866425</v>
      </c>
      <c r="CK88" s="78">
        <v>-0.15284590423107147</v>
      </c>
      <c r="CL88" s="78">
        <v>-0.16637541353702545</v>
      </c>
      <c r="CM88" s="78">
        <v>-0.14564980566501617</v>
      </c>
      <c r="CN88" s="78">
        <v>-0.13158813118934631</v>
      </c>
      <c r="CO88" s="78">
        <v>-0.12788136303424835</v>
      </c>
      <c r="CP88" s="78">
        <v>-0.11708208918571472</v>
      </c>
      <c r="CQ88" s="78">
        <v>-0.13108399510383606</v>
      </c>
      <c r="CR88" s="78">
        <v>-7.9330414533615112E-2</v>
      </c>
      <c r="CS88" s="78">
        <v>-2.534065954387188E-2</v>
      </c>
      <c r="CT88" s="78">
        <v>-0.11214332282543182</v>
      </c>
      <c r="CU88" s="78">
        <v>-6.9064579904079437E-2</v>
      </c>
      <c r="CV88" s="78">
        <v>-1.8847161903977394E-2</v>
      </c>
      <c r="CW88" s="78">
        <v>-7.8431330621242523E-2</v>
      </c>
      <c r="CX88" s="78">
        <v>-9.2396639287471771E-2</v>
      </c>
      <c r="CY88" s="78">
        <v>-2.5132084265351295E-2</v>
      </c>
      <c r="CZ88" s="78">
        <v>-5.6268684566020966E-2</v>
      </c>
      <c r="DA88" s="78">
        <v>4.6258149668574333E-3</v>
      </c>
      <c r="DB88" s="78">
        <v>-1.5295638702809811E-2</v>
      </c>
      <c r="DC88" s="78">
        <v>-3.135211393237114E-2</v>
      </c>
      <c r="DD88" s="78">
        <v>-1.8754754215478897E-2</v>
      </c>
      <c r="DE88" s="78">
        <v>-8.3724511787295341E-3</v>
      </c>
      <c r="DF88" s="78">
        <v>-3.7175282835960388E-2</v>
      </c>
      <c r="DG88" s="78">
        <v>-3.135879710316658E-2</v>
      </c>
      <c r="DH88" s="78">
        <v>-8.1125475466251373E-2</v>
      </c>
      <c r="DI88" s="78">
        <v>-9.8644651472568512E-2</v>
      </c>
      <c r="DJ88" s="78">
        <v>-0.10979945957660675</v>
      </c>
      <c r="DK88" s="78">
        <v>-0.10296152532100677</v>
      </c>
      <c r="DL88" s="78">
        <v>-8.3758346736431122E-2</v>
      </c>
      <c r="DM88" s="78">
        <v>-8.1247575581073761E-2</v>
      </c>
      <c r="DN88" s="78">
        <v>-7.1320928633213043E-2</v>
      </c>
      <c r="DO88" s="78">
        <v>-8.0889098346233368E-2</v>
      </c>
      <c r="DP88" s="78">
        <v>-2.5168666616082191E-2</v>
      </c>
      <c r="DQ88" s="78">
        <v>2.9300682246685028E-2</v>
      </c>
      <c r="DR88" s="78">
        <v>-5.9327594935894012E-2</v>
      </c>
      <c r="DS88" s="78">
        <v>-1.6644330695271492E-2</v>
      </c>
      <c r="DT88" s="78">
        <v>3.2700736075639725E-2</v>
      </c>
      <c r="DU88" s="78">
        <v>-3.0051572248339653E-2</v>
      </c>
      <c r="DV88" s="78">
        <v>-4.5682642608880997E-2</v>
      </c>
      <c r="DW88" s="78">
        <v>3.3283494412899017E-2</v>
      </c>
      <c r="DX88" s="78">
        <v>1.4748250832781196E-3</v>
      </c>
      <c r="DY88" s="78">
        <v>8.4613420069217682E-2</v>
      </c>
      <c r="DZ88" s="78">
        <v>5.8930639177560806E-2</v>
      </c>
      <c r="EA88" s="78">
        <v>4.0929228067398071E-2</v>
      </c>
      <c r="EB88" s="78">
        <v>5.2366841584444046E-2</v>
      </c>
      <c r="EC88" s="78">
        <v>6.4407944679260254E-2</v>
      </c>
      <c r="ED88" s="78">
        <v>3.720155730843544E-2</v>
      </c>
      <c r="EE88" s="78">
        <v>4.3263643980026245E-2</v>
      </c>
      <c r="EF88" s="78">
        <v>-2.099222969263792E-3</v>
      </c>
      <c r="EG88" s="78">
        <v>-2.0386653020977974E-2</v>
      </c>
      <c r="EH88" s="78">
        <v>-2.8112765401601791E-2</v>
      </c>
      <c r="EI88" s="78">
        <v>-4.1326433420181274E-2</v>
      </c>
      <c r="EJ88" s="78">
        <v>-1.4699735678732395E-2</v>
      </c>
      <c r="EK88" s="78">
        <v>-1.3915801420807838E-2</v>
      </c>
      <c r="EL88" s="78">
        <v>-5.24908397346735E-3</v>
      </c>
      <c r="EM88" s="78">
        <v>-8.4156319499015808E-3</v>
      </c>
      <c r="EN88" s="78">
        <v>5.3032297641038895E-2</v>
      </c>
      <c r="EO88" s="78">
        <v>0.10819410532712936</v>
      </c>
      <c r="EP88" s="78">
        <v>1.6929928213357925E-2</v>
      </c>
      <c r="EQ88" s="78">
        <v>5.9042181819677353E-2</v>
      </c>
      <c r="ER88" s="78">
        <v>0.10712771117687225</v>
      </c>
      <c r="ES88" s="78">
        <v>3.9801113307476044E-2</v>
      </c>
      <c r="ET88" s="78">
        <v>2.1764945238828659E-2</v>
      </c>
      <c r="EU88" s="78">
        <v>0.11762630939483643</v>
      </c>
      <c r="EV88" s="78">
        <v>8.4847278892993927E-2</v>
      </c>
      <c r="EW88" s="78">
        <v>72.633445739746094</v>
      </c>
      <c r="EX88" s="78">
        <v>71.364288330078125</v>
      </c>
      <c r="EY88" s="78">
        <v>70.566581726074219</v>
      </c>
      <c r="EZ88" s="78">
        <v>69.255714416503906</v>
      </c>
      <c r="FA88" s="78">
        <v>68.183975219726563</v>
      </c>
      <c r="FB88" s="78">
        <v>67.0819091796875</v>
      </c>
      <c r="FC88" s="78">
        <v>66.373138427734375</v>
      </c>
      <c r="FD88" s="78">
        <v>67.5540771484375</v>
      </c>
      <c r="FE88" s="78">
        <v>72.731025695800781</v>
      </c>
      <c r="FF88" s="78">
        <v>78.324790954589844</v>
      </c>
      <c r="FG88" s="78">
        <v>82.807327270507813</v>
      </c>
      <c r="FH88" s="78">
        <v>86.242515563964844</v>
      </c>
      <c r="FI88" s="78">
        <v>88.786079406738281</v>
      </c>
      <c r="FJ88" s="78">
        <v>90.836166381835938</v>
      </c>
      <c r="FK88" s="78">
        <v>92.398460388183594</v>
      </c>
      <c r="FL88" s="78">
        <v>93.546669006347656</v>
      </c>
      <c r="FM88" s="78">
        <v>94.109344482421875</v>
      </c>
      <c r="FN88" s="78">
        <v>93.74395751953125</v>
      </c>
      <c r="FO88" s="78">
        <v>91.919029235839844</v>
      </c>
      <c r="FP88" s="78">
        <v>87.843818664550781</v>
      </c>
      <c r="FQ88" s="78">
        <v>81.716819763183594</v>
      </c>
      <c r="FR88" s="78">
        <v>78.118583679199219</v>
      </c>
      <c r="FS88" s="78">
        <v>75.507492065429688</v>
      </c>
      <c r="FT88" s="78">
        <v>73.728179931640625</v>
      </c>
      <c r="FU88" s="78">
        <v>7.8026518225669861E-2</v>
      </c>
      <c r="FV88" s="78">
        <v>8.979102224111557E-2</v>
      </c>
      <c r="FW88" s="78">
        <v>8.0100283026695251E-2</v>
      </c>
      <c r="FX88" s="78">
        <v>0</v>
      </c>
      <c r="FY88" s="78">
        <v>205.80952453613281</v>
      </c>
      <c r="FZ88" s="78">
        <v>1</v>
      </c>
    </row>
    <row r="89" spans="1:182" x14ac:dyDescent="0.2">
      <c r="A89" t="s">
        <v>186</v>
      </c>
      <c r="B89" t="s">
        <v>244</v>
      </c>
      <c r="C89" t="s">
        <v>2</v>
      </c>
      <c r="D89" t="s">
        <v>202</v>
      </c>
      <c r="E89" t="s">
        <v>209</v>
      </c>
      <c r="F89" t="s">
        <v>185</v>
      </c>
      <c r="G89" t="s">
        <v>1</v>
      </c>
      <c r="H89" s="78">
        <v>615</v>
      </c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8"/>
      <c r="CZ89" s="78"/>
      <c r="DA89" s="78"/>
      <c r="DB89" s="78"/>
      <c r="DC89" s="78"/>
      <c r="DD89" s="78"/>
      <c r="DE89" s="78"/>
      <c r="DF89" s="78"/>
      <c r="DG89" s="78"/>
      <c r="DH89" s="78"/>
      <c r="DI89" s="78"/>
      <c r="DJ89" s="78"/>
      <c r="DK89" s="78"/>
      <c r="DL89" s="78"/>
      <c r="DM89" s="78"/>
      <c r="DN89" s="78"/>
      <c r="DO89" s="78"/>
      <c r="DP89" s="78"/>
      <c r="DQ89" s="78"/>
      <c r="DR89" s="78"/>
      <c r="DS89" s="78"/>
      <c r="DT89" s="78"/>
      <c r="DU89" s="78"/>
      <c r="DV89" s="78"/>
      <c r="DW89" s="78"/>
      <c r="DX89" s="78"/>
      <c r="DY89" s="78"/>
      <c r="DZ89" s="78"/>
      <c r="EA89" s="78"/>
      <c r="EB89" s="78"/>
      <c r="EC89" s="78"/>
      <c r="ED89" s="78"/>
      <c r="EE89" s="78"/>
      <c r="EF89" s="78"/>
      <c r="EG89" s="78"/>
      <c r="EH89" s="78"/>
      <c r="EI89" s="78"/>
      <c r="EJ89" s="78"/>
      <c r="EK89" s="78"/>
      <c r="EL89" s="78"/>
      <c r="EM89" s="78"/>
      <c r="EN89" s="78"/>
      <c r="EO89" s="78"/>
      <c r="EP89" s="78"/>
      <c r="EQ89" s="78"/>
      <c r="ER89" s="78"/>
      <c r="ES89" s="78"/>
      <c r="ET89" s="78"/>
      <c r="EU89" s="78"/>
      <c r="EV89" s="78"/>
      <c r="EW89" s="78"/>
      <c r="EX89" s="78"/>
      <c r="EY89" s="78"/>
      <c r="EZ89" s="78"/>
      <c r="FA89" s="78"/>
      <c r="FB89" s="78"/>
      <c r="FC89" s="78"/>
      <c r="FD89" s="78"/>
      <c r="FE89" s="78"/>
      <c r="FF89" s="78"/>
      <c r="FG89" s="78"/>
      <c r="FH89" s="78"/>
      <c r="FI89" s="78"/>
      <c r="FJ89" s="78"/>
      <c r="FK89" s="78"/>
      <c r="FL89" s="78"/>
      <c r="FM89" s="78"/>
      <c r="FN89" s="78"/>
      <c r="FO89" s="78"/>
      <c r="FP89" s="78"/>
      <c r="FQ89" s="78"/>
      <c r="FR89" s="78"/>
      <c r="FS89" s="78"/>
      <c r="FT89" s="78"/>
      <c r="FU89" s="78"/>
      <c r="FV89" s="78"/>
      <c r="FW89" s="78"/>
      <c r="FX89" s="78">
        <v>0</v>
      </c>
      <c r="FY89" s="78">
        <v>82.571426391601563</v>
      </c>
      <c r="FZ89" s="78">
        <v>0</v>
      </c>
    </row>
    <row r="90" spans="1:182" x14ac:dyDescent="0.2">
      <c r="A90" t="s">
        <v>186</v>
      </c>
      <c r="B90" t="s">
        <v>244</v>
      </c>
      <c r="C90" t="s">
        <v>2</v>
      </c>
      <c r="D90" t="s">
        <v>202</v>
      </c>
      <c r="E90" t="s">
        <v>210</v>
      </c>
      <c r="F90" t="s">
        <v>1</v>
      </c>
      <c r="G90" t="s">
        <v>198</v>
      </c>
      <c r="H90" s="78">
        <v>17667</v>
      </c>
      <c r="I90" s="78">
        <v>9.4703330993652344</v>
      </c>
      <c r="J90" s="78">
        <v>8.6187868118286133</v>
      </c>
      <c r="K90" s="78">
        <v>8.0409793853759766</v>
      </c>
      <c r="L90" s="78">
        <v>7.7300548553466797</v>
      </c>
      <c r="M90" s="78">
        <v>7.642031192779541</v>
      </c>
      <c r="N90" s="78">
        <v>8.06982421875</v>
      </c>
      <c r="O90" s="78">
        <v>8.9274673461914063</v>
      </c>
      <c r="P90" s="78">
        <v>10.180961608886719</v>
      </c>
      <c r="Q90" s="78">
        <v>10.68199634552002</v>
      </c>
      <c r="R90" s="78">
        <v>11.012966156005859</v>
      </c>
      <c r="S90" s="78">
        <v>11.431002616882324</v>
      </c>
      <c r="T90" s="78">
        <v>11.943803787231445</v>
      </c>
      <c r="U90" s="78">
        <v>12.376419067382813</v>
      </c>
      <c r="V90" s="78">
        <v>12.498034477233887</v>
      </c>
      <c r="W90" s="78">
        <v>12.833210945129395</v>
      </c>
      <c r="X90" s="78">
        <v>13.413241386413574</v>
      </c>
      <c r="Y90" s="78">
        <v>14.222274780273438</v>
      </c>
      <c r="Z90" s="78">
        <v>15.010003089904785</v>
      </c>
      <c r="AA90" s="78">
        <v>15.364653587341309</v>
      </c>
      <c r="AB90" s="78">
        <v>15.580891609191895</v>
      </c>
      <c r="AC90" s="78">
        <v>15.181390762329102</v>
      </c>
      <c r="AD90" s="78">
        <v>13.98055362701416</v>
      </c>
      <c r="AE90" s="78">
        <v>12.234554290771484</v>
      </c>
      <c r="AF90" s="78">
        <v>10.591099739074707</v>
      </c>
      <c r="AG90" s="78">
        <v>-1.4814388751983643</v>
      </c>
      <c r="AH90" s="78">
        <v>-1.327810525894165</v>
      </c>
      <c r="AI90" s="78">
        <v>-1.3296033143997192</v>
      </c>
      <c r="AJ90" s="78">
        <v>-1.296642541885376</v>
      </c>
      <c r="AK90" s="78">
        <v>-1.3456765413284302</v>
      </c>
      <c r="AL90" s="78">
        <v>-1.2528938055038452</v>
      </c>
      <c r="AM90" s="78">
        <v>-1.1573241949081421</v>
      </c>
      <c r="AN90" s="78">
        <v>-1.0753068923950195</v>
      </c>
      <c r="AO90" s="78">
        <v>-1.2466745376586914</v>
      </c>
      <c r="AP90" s="78">
        <v>-0.92765265703201294</v>
      </c>
      <c r="AQ90" s="78">
        <v>-0.87076228857040405</v>
      </c>
      <c r="AR90" s="78">
        <v>-0.90131741762161255</v>
      </c>
      <c r="AS90" s="78">
        <v>-0.87348735332489014</v>
      </c>
      <c r="AT90" s="78">
        <v>-0.82808452844619751</v>
      </c>
      <c r="AU90" s="78">
        <v>-0.65977287292480469</v>
      </c>
      <c r="AV90" s="78">
        <v>-0.3605111837387085</v>
      </c>
      <c r="AW90" s="78">
        <v>0.18034234642982483</v>
      </c>
      <c r="AX90" s="78">
        <v>0.20753896236419678</v>
      </c>
      <c r="AY90" s="78">
        <v>0.29035544395446777</v>
      </c>
      <c r="AZ90" s="78">
        <v>0.30704447627067566</v>
      </c>
      <c r="BA90" s="78">
        <v>-0.12789332866668701</v>
      </c>
      <c r="BB90" s="78">
        <v>-1.2390604019165039</v>
      </c>
      <c r="BC90" s="78">
        <v>-1.5896761417388916</v>
      </c>
      <c r="BD90" s="78">
        <v>-1.5041179656982422</v>
      </c>
      <c r="BE90" s="78">
        <v>-1.2706396579742432</v>
      </c>
      <c r="BF90" s="78">
        <v>-1.1362897157669067</v>
      </c>
      <c r="BG90" s="78">
        <v>-1.1414766311645508</v>
      </c>
      <c r="BH90" s="78">
        <v>-1.1111178398132324</v>
      </c>
      <c r="BI90" s="78">
        <v>-1.1644015312194824</v>
      </c>
      <c r="BJ90" s="78">
        <v>-1.0704432725906372</v>
      </c>
      <c r="BK90" s="78">
        <v>-0.96743375062942505</v>
      </c>
      <c r="BL90" s="78">
        <v>-0.87878566980361938</v>
      </c>
      <c r="BM90" s="78">
        <v>-1.0698699951171875</v>
      </c>
      <c r="BN90" s="78">
        <v>-0.7728804349899292</v>
      </c>
      <c r="BO90" s="78">
        <v>-0.71517008543014526</v>
      </c>
      <c r="BP90" s="78">
        <v>-0.73990172147750854</v>
      </c>
      <c r="BQ90" s="78">
        <v>-0.70449507236480713</v>
      </c>
      <c r="BR90" s="78">
        <v>-0.6576460599899292</v>
      </c>
      <c r="BS90" s="78">
        <v>-0.48678633570671082</v>
      </c>
      <c r="BT90" s="78">
        <v>-0.17733919620513916</v>
      </c>
      <c r="BU90" s="78">
        <v>0.35975554585456848</v>
      </c>
      <c r="BV90" s="78">
        <v>0.38260248303413391</v>
      </c>
      <c r="BW90" s="78">
        <v>0.46006134152412415</v>
      </c>
      <c r="BX90" s="78">
        <v>0.48286041617393494</v>
      </c>
      <c r="BY90" s="78">
        <v>6.1377599835395813E-2</v>
      </c>
      <c r="BZ90" s="78">
        <v>-1.0318171977996826</v>
      </c>
      <c r="CA90" s="78">
        <v>-1.3654063940048218</v>
      </c>
      <c r="CB90" s="78">
        <v>-1.2806947231292725</v>
      </c>
      <c r="CC90" s="78">
        <v>-1.1246407032012939</v>
      </c>
      <c r="CD90" s="78">
        <v>-1.0036430358886719</v>
      </c>
      <c r="CE90" s="78">
        <v>-1.0111806392669678</v>
      </c>
      <c r="CF90" s="78">
        <v>-0.98262393474578857</v>
      </c>
      <c r="CG90" s="78">
        <v>-1.0388510227203369</v>
      </c>
      <c r="CH90" s="78">
        <v>-0.94407868385314941</v>
      </c>
      <c r="CI90" s="78">
        <v>-0.83591628074645996</v>
      </c>
      <c r="CJ90" s="78">
        <v>-0.74267560243606567</v>
      </c>
      <c r="CK90" s="78">
        <v>-0.94741559028625488</v>
      </c>
      <c r="CL90" s="78">
        <v>-0.66568565368652344</v>
      </c>
      <c r="CM90" s="78">
        <v>-0.60740745067596436</v>
      </c>
      <c r="CN90" s="78">
        <v>-0.62810570001602173</v>
      </c>
      <c r="CO90" s="78">
        <v>-0.5874515175819397</v>
      </c>
      <c r="CP90" s="78">
        <v>-0.5396009087562561</v>
      </c>
      <c r="CQ90" s="78">
        <v>-0.36697635054588318</v>
      </c>
      <c r="CR90" s="78">
        <v>-5.0474829971790314E-2</v>
      </c>
      <c r="CS90" s="78">
        <v>0.48401656746864319</v>
      </c>
      <c r="CT90" s="78">
        <v>0.50385093688964844</v>
      </c>
      <c r="CU90" s="78">
        <v>0.57759910821914673</v>
      </c>
      <c r="CV90" s="78">
        <v>0.6046299934387207</v>
      </c>
      <c r="CW90" s="78">
        <v>0.19246606528759003</v>
      </c>
      <c r="CX90" s="78">
        <v>-0.88828128576278687</v>
      </c>
      <c r="CY90" s="78">
        <v>-1.2100778818130493</v>
      </c>
      <c r="CZ90" s="78">
        <v>-1.1259523630142212</v>
      </c>
      <c r="DA90" s="78">
        <v>-0.97864174842834473</v>
      </c>
      <c r="DB90" s="78">
        <v>-0.87099635601043701</v>
      </c>
      <c r="DC90" s="78">
        <v>-0.88088470697402954</v>
      </c>
      <c r="DD90" s="78">
        <v>-0.8541300892829895</v>
      </c>
      <c r="DE90" s="78">
        <v>-0.91330051422119141</v>
      </c>
      <c r="DF90" s="78">
        <v>-0.81771403551101685</v>
      </c>
      <c r="DG90" s="78">
        <v>-0.70439881086349487</v>
      </c>
      <c r="DH90" s="78">
        <v>-0.60656553506851196</v>
      </c>
      <c r="DI90" s="78">
        <v>-0.82496124505996704</v>
      </c>
      <c r="DJ90" s="78">
        <v>-0.55849087238311768</v>
      </c>
      <c r="DK90" s="78">
        <v>-0.49964478611946106</v>
      </c>
      <c r="DL90" s="78">
        <v>-0.51630967855453491</v>
      </c>
      <c r="DM90" s="78">
        <v>-0.47040799260139465</v>
      </c>
      <c r="DN90" s="78">
        <v>-0.42155575752258301</v>
      </c>
      <c r="DO90" s="78">
        <v>-0.24716638028621674</v>
      </c>
      <c r="DP90" s="78">
        <v>7.6389536261558533E-2</v>
      </c>
      <c r="DQ90" s="78">
        <v>0.60827761888504028</v>
      </c>
      <c r="DR90" s="78">
        <v>0.62509942054748535</v>
      </c>
      <c r="DS90" s="78">
        <v>0.6951369047164917</v>
      </c>
      <c r="DT90" s="78">
        <v>0.72639954090118408</v>
      </c>
      <c r="DU90" s="78">
        <v>0.32355451583862305</v>
      </c>
      <c r="DV90" s="78">
        <v>-0.74474531412124634</v>
      </c>
      <c r="DW90" s="78">
        <v>-1.0547493696212769</v>
      </c>
      <c r="DX90" s="78">
        <v>-0.9712100625038147</v>
      </c>
      <c r="DY90" s="78">
        <v>-0.76784253120422363</v>
      </c>
      <c r="DZ90" s="78">
        <v>-0.67947560548782349</v>
      </c>
      <c r="EA90" s="78">
        <v>-0.69275802373886108</v>
      </c>
      <c r="EB90" s="78">
        <v>-0.66860538721084595</v>
      </c>
      <c r="EC90" s="78">
        <v>-0.73202544450759888</v>
      </c>
      <c r="ED90" s="78">
        <v>-0.63526356220245361</v>
      </c>
      <c r="EE90" s="78">
        <v>-0.51450842618942261</v>
      </c>
      <c r="EF90" s="78">
        <v>-0.41004428267478943</v>
      </c>
      <c r="EG90" s="78">
        <v>-0.64815664291381836</v>
      </c>
      <c r="EH90" s="78">
        <v>-0.40371868014335632</v>
      </c>
      <c r="EI90" s="78">
        <v>-0.34405261278152466</v>
      </c>
      <c r="EJ90" s="78">
        <v>-0.3548940122127533</v>
      </c>
      <c r="EK90" s="78">
        <v>-0.30141571164131165</v>
      </c>
      <c r="EL90" s="78">
        <v>-0.2511172890663147</v>
      </c>
      <c r="EM90" s="78">
        <v>-7.4179805815219879E-2</v>
      </c>
      <c r="EN90" s="78">
        <v>0.25956153869628906</v>
      </c>
      <c r="EO90" s="78">
        <v>0.78769081830978394</v>
      </c>
      <c r="EP90" s="78">
        <v>0.8001629114151001</v>
      </c>
      <c r="EQ90" s="78">
        <v>0.86484277248382568</v>
      </c>
      <c r="ER90" s="78">
        <v>0.90221548080444336</v>
      </c>
      <c r="ES90" s="78">
        <v>0.51282542943954468</v>
      </c>
      <c r="ET90" s="78">
        <v>-0.53750216960906982</v>
      </c>
      <c r="EU90" s="78">
        <v>-0.83047968149185181</v>
      </c>
      <c r="EV90" s="78">
        <v>-0.7477867603302002</v>
      </c>
      <c r="EW90" s="78">
        <v>62.397808074951172</v>
      </c>
      <c r="EX90" s="78">
        <v>61.050437927246094</v>
      </c>
      <c r="EY90" s="78">
        <v>59.702796936035156</v>
      </c>
      <c r="EZ90" s="78">
        <v>58.949462890625</v>
      </c>
      <c r="FA90" s="78">
        <v>57.908149719238281</v>
      </c>
      <c r="FB90" s="78">
        <v>56.825145721435547</v>
      </c>
      <c r="FC90" s="78">
        <v>56.351707458496094</v>
      </c>
      <c r="FD90" s="78">
        <v>56.030426025390625</v>
      </c>
      <c r="FE90" s="78">
        <v>58.137069702148438</v>
      </c>
      <c r="FF90" s="78">
        <v>61.801357269287109</v>
      </c>
      <c r="FG90" s="78">
        <v>67.323753356933594</v>
      </c>
      <c r="FH90" s="78">
        <v>71.926338195800781</v>
      </c>
      <c r="FI90" s="78">
        <v>75.476058959960938</v>
      </c>
      <c r="FJ90" s="78">
        <v>78.48480224609375</v>
      </c>
      <c r="FK90" s="78">
        <v>80.79583740234375</v>
      </c>
      <c r="FL90" s="78">
        <v>81.754043579101563</v>
      </c>
      <c r="FM90" s="78">
        <v>81.504356384277344</v>
      </c>
      <c r="FN90" s="78">
        <v>79.495658874511719</v>
      </c>
      <c r="FO90" s="78">
        <v>75.80645751953125</v>
      </c>
      <c r="FP90" s="78">
        <v>71.125473022460938</v>
      </c>
      <c r="FQ90" s="78">
        <v>67.470802307128906</v>
      </c>
      <c r="FR90" s="78">
        <v>65.298820495605469</v>
      </c>
      <c r="FS90" s="78">
        <v>64.033599853515625</v>
      </c>
      <c r="FT90" s="78">
        <v>63.042369842529297</v>
      </c>
      <c r="FU90" s="78">
        <v>0.17356397211551666</v>
      </c>
      <c r="FV90" s="78">
        <v>0.19958364963531494</v>
      </c>
      <c r="FW90" s="78">
        <v>0.18226130306720734</v>
      </c>
      <c r="FX90" s="78">
        <v>0</v>
      </c>
      <c r="FY90" s="78">
        <v>3922.09521484375</v>
      </c>
      <c r="FZ90" s="78">
        <v>1</v>
      </c>
    </row>
    <row r="91" spans="1:182" x14ac:dyDescent="0.2">
      <c r="A91" t="s">
        <v>186</v>
      </c>
      <c r="B91" t="s">
        <v>244</v>
      </c>
      <c r="C91" t="s">
        <v>2</v>
      </c>
      <c r="D91" t="s">
        <v>202</v>
      </c>
      <c r="E91" t="s">
        <v>210</v>
      </c>
      <c r="F91" t="s">
        <v>1</v>
      </c>
      <c r="G91" t="s">
        <v>200</v>
      </c>
      <c r="H91" s="78">
        <v>5360</v>
      </c>
      <c r="I91" s="78">
        <v>3.7912521362304688</v>
      </c>
      <c r="J91" s="78">
        <v>3.4237072467803955</v>
      </c>
      <c r="K91" s="78">
        <v>3.1643588542938232</v>
      </c>
      <c r="L91" s="78">
        <v>3.0090808868408203</v>
      </c>
      <c r="M91" s="78">
        <v>2.9336719512939453</v>
      </c>
      <c r="N91" s="78">
        <v>3.0327942371368408</v>
      </c>
      <c r="O91" s="78">
        <v>3.1572391986846924</v>
      </c>
      <c r="P91" s="78">
        <v>3.3989455699920654</v>
      </c>
      <c r="Q91" s="78">
        <v>3.5043692588806152</v>
      </c>
      <c r="R91" s="78">
        <v>3.6557750701904297</v>
      </c>
      <c r="S91" s="78">
        <v>3.8640491962432861</v>
      </c>
      <c r="T91" s="78">
        <v>4.1395111083984375</v>
      </c>
      <c r="U91" s="78">
        <v>4.6172523498535156</v>
      </c>
      <c r="V91" s="78">
        <v>4.8493714332580566</v>
      </c>
      <c r="W91" s="78">
        <v>5.1579999923706055</v>
      </c>
      <c r="X91" s="78">
        <v>5.5236573219299316</v>
      </c>
      <c r="Y91" s="78">
        <v>5.792597770690918</v>
      </c>
      <c r="Z91" s="78">
        <v>5.954829216003418</v>
      </c>
      <c r="AA91" s="78">
        <v>5.9136643409729004</v>
      </c>
      <c r="AB91" s="78">
        <v>5.9618778228759766</v>
      </c>
      <c r="AC91" s="78">
        <v>5.7560081481933594</v>
      </c>
      <c r="AD91" s="78">
        <v>5.4180474281311035</v>
      </c>
      <c r="AE91" s="78">
        <v>4.8651332855224609</v>
      </c>
      <c r="AF91" s="78">
        <v>4.2266230583190918</v>
      </c>
      <c r="AG91" s="78">
        <v>-0.94338017702102661</v>
      </c>
      <c r="AH91" s="78">
        <v>-0.98429524898529053</v>
      </c>
      <c r="AI91" s="78">
        <v>-1.0069431066513062</v>
      </c>
      <c r="AJ91" s="78">
        <v>-1.0236707925796509</v>
      </c>
      <c r="AK91" s="78">
        <v>-1.0838353633880615</v>
      </c>
      <c r="AL91" s="78">
        <v>-1.0114898681640625</v>
      </c>
      <c r="AM91" s="78">
        <v>-0.95982164144515991</v>
      </c>
      <c r="AN91" s="78">
        <v>-0.93056356906890869</v>
      </c>
      <c r="AO91" s="78">
        <v>-0.97471356391906738</v>
      </c>
      <c r="AP91" s="78">
        <v>-0.81747704744338989</v>
      </c>
      <c r="AQ91" s="78">
        <v>-0.72688424587249756</v>
      </c>
      <c r="AR91" s="78">
        <v>-0.63914847373962402</v>
      </c>
      <c r="AS91" s="78">
        <v>-0.53566694259643555</v>
      </c>
      <c r="AT91" s="78">
        <v>-0.60933852195739746</v>
      </c>
      <c r="AU91" s="78">
        <v>-0.65471804141998291</v>
      </c>
      <c r="AV91" s="78">
        <v>-0.4999212920665741</v>
      </c>
      <c r="AW91" s="78">
        <v>-0.33940616250038147</v>
      </c>
      <c r="AX91" s="78">
        <v>-0.30981186032295227</v>
      </c>
      <c r="AY91" s="78">
        <v>-0.25122478604316711</v>
      </c>
      <c r="AZ91" s="78">
        <v>-0.20034617185592651</v>
      </c>
      <c r="BA91" s="78">
        <v>-0.29688712954521179</v>
      </c>
      <c r="BB91" s="78">
        <v>-0.75857168436050415</v>
      </c>
      <c r="BC91" s="78">
        <v>-0.81541508436203003</v>
      </c>
      <c r="BD91" s="78">
        <v>-0.97031170129776001</v>
      </c>
      <c r="BE91" s="78">
        <v>-0.78247630596160889</v>
      </c>
      <c r="BF91" s="78">
        <v>-0.82700186967849731</v>
      </c>
      <c r="BG91" s="78">
        <v>-0.85107094049453735</v>
      </c>
      <c r="BH91" s="78">
        <v>-0.86991119384765625</v>
      </c>
      <c r="BI91" s="78">
        <v>-0.92820191383361816</v>
      </c>
      <c r="BJ91" s="78">
        <v>-0.85659497976303101</v>
      </c>
      <c r="BK91" s="78">
        <v>-0.805153489112854</v>
      </c>
      <c r="BL91" s="78">
        <v>-0.78005486726760864</v>
      </c>
      <c r="BM91" s="78">
        <v>-0.83355051279067993</v>
      </c>
      <c r="BN91" s="78">
        <v>-0.68572473526000977</v>
      </c>
      <c r="BO91" s="78">
        <v>-0.60627341270446777</v>
      </c>
      <c r="BP91" s="78">
        <v>-0.54018920660018921</v>
      </c>
      <c r="BQ91" s="78">
        <v>-0.42771056294441223</v>
      </c>
      <c r="BR91" s="78">
        <v>-0.49242711067199707</v>
      </c>
      <c r="BS91" s="78">
        <v>-0.53051304817199707</v>
      </c>
      <c r="BT91" s="78">
        <v>-0.38177028298377991</v>
      </c>
      <c r="BU91" s="78">
        <v>-0.22326655685901642</v>
      </c>
      <c r="BV91" s="78">
        <v>-0.19373331964015961</v>
      </c>
      <c r="BW91" s="78">
        <v>-0.13795092701911926</v>
      </c>
      <c r="BX91" s="78">
        <v>-9.2382133007049561E-2</v>
      </c>
      <c r="BY91" s="78">
        <v>-0.18999727070331573</v>
      </c>
      <c r="BZ91" s="78">
        <v>-0.62740999460220337</v>
      </c>
      <c r="CA91" s="78">
        <v>-0.67606788873672485</v>
      </c>
      <c r="CB91" s="78">
        <v>-0.80790495872497559</v>
      </c>
      <c r="CC91" s="78">
        <v>-0.67103475332260132</v>
      </c>
      <c r="CD91" s="78">
        <v>-0.71806097030639648</v>
      </c>
      <c r="CE91" s="78">
        <v>-0.74311429262161255</v>
      </c>
      <c r="CF91" s="78">
        <v>-0.76341772079467773</v>
      </c>
      <c r="CG91" s="78">
        <v>-0.82041066884994507</v>
      </c>
      <c r="CH91" s="78">
        <v>-0.74931520223617554</v>
      </c>
      <c r="CI91" s="78">
        <v>-0.69803076982498169</v>
      </c>
      <c r="CJ91" s="78">
        <v>-0.67581301927566528</v>
      </c>
      <c r="CK91" s="78">
        <v>-0.73578143119812012</v>
      </c>
      <c r="CL91" s="78">
        <v>-0.59447342157363892</v>
      </c>
      <c r="CM91" s="78">
        <v>-0.52273869514465332</v>
      </c>
      <c r="CN91" s="78">
        <v>-0.47165036201477051</v>
      </c>
      <c r="CO91" s="78">
        <v>-0.35294032096862793</v>
      </c>
      <c r="CP91" s="78">
        <v>-0.41145464777946472</v>
      </c>
      <c r="CQ91" s="78">
        <v>-0.44448903203010559</v>
      </c>
      <c r="CR91" s="78">
        <v>-0.29993927478790283</v>
      </c>
      <c r="CS91" s="78">
        <v>-0.14282861351966858</v>
      </c>
      <c r="CT91" s="78">
        <v>-0.1133376806974411</v>
      </c>
      <c r="CU91" s="78">
        <v>-5.9497799724340439E-2</v>
      </c>
      <c r="CV91" s="78">
        <v>-1.7606565728783607E-2</v>
      </c>
      <c r="CW91" s="78">
        <v>-0.11596566438674927</v>
      </c>
      <c r="CX91" s="78">
        <v>-0.53656774759292603</v>
      </c>
      <c r="CY91" s="78">
        <v>-0.57955646514892578</v>
      </c>
      <c r="CZ91" s="78">
        <v>-0.69542253017425537</v>
      </c>
      <c r="DA91" s="78">
        <v>-0.55959320068359375</v>
      </c>
      <c r="DB91" s="78">
        <v>-0.60912007093429565</v>
      </c>
      <c r="DC91" s="78">
        <v>-0.63515764474868774</v>
      </c>
      <c r="DD91" s="78">
        <v>-0.65692424774169922</v>
      </c>
      <c r="DE91" s="78">
        <v>-0.71261942386627197</v>
      </c>
      <c r="DF91" s="78">
        <v>-0.64203542470932007</v>
      </c>
      <c r="DG91" s="78">
        <v>-0.59090805053710938</v>
      </c>
      <c r="DH91" s="78">
        <v>-0.57157117128372192</v>
      </c>
      <c r="DI91" s="78">
        <v>-0.6380123496055603</v>
      </c>
      <c r="DJ91" s="78">
        <v>-0.50322210788726807</v>
      </c>
      <c r="DK91" s="78">
        <v>-0.43920397758483887</v>
      </c>
      <c r="DL91" s="78">
        <v>-0.40311148762702942</v>
      </c>
      <c r="DM91" s="78">
        <v>-0.27817007899284363</v>
      </c>
      <c r="DN91" s="78">
        <v>-0.33048218488693237</v>
      </c>
      <c r="DO91" s="78">
        <v>-0.3584650456905365</v>
      </c>
      <c r="DP91" s="78">
        <v>-0.21810825169086456</v>
      </c>
      <c r="DQ91" s="78">
        <v>-6.2390677630901337E-2</v>
      </c>
      <c r="DR91" s="78">
        <v>-3.2942034304141998E-2</v>
      </c>
      <c r="DS91" s="78">
        <v>1.8955323845148087E-2</v>
      </c>
      <c r="DT91" s="78">
        <v>5.7168997824192047E-2</v>
      </c>
      <c r="DU91" s="78">
        <v>-4.1934061795473099E-2</v>
      </c>
      <c r="DV91" s="78">
        <v>-0.44572553038597107</v>
      </c>
      <c r="DW91" s="78">
        <v>-0.48304504156112671</v>
      </c>
      <c r="DX91" s="78">
        <v>-0.58294010162353516</v>
      </c>
      <c r="DY91" s="78">
        <v>-0.39868932962417603</v>
      </c>
      <c r="DZ91" s="78">
        <v>-0.45182666182518005</v>
      </c>
      <c r="EA91" s="78">
        <v>-0.47928544878959656</v>
      </c>
      <c r="EB91" s="78">
        <v>-0.50316458940505981</v>
      </c>
      <c r="EC91" s="78">
        <v>-0.55698597431182861</v>
      </c>
      <c r="ED91" s="78">
        <v>-0.48714053630828857</v>
      </c>
      <c r="EE91" s="78">
        <v>-0.43623989820480347</v>
      </c>
      <c r="EF91" s="78">
        <v>-0.42106249928474426</v>
      </c>
      <c r="EG91" s="78">
        <v>-0.49684929847717285</v>
      </c>
      <c r="EH91" s="78">
        <v>-0.37146976590156555</v>
      </c>
      <c r="EI91" s="78">
        <v>-0.31859314441680908</v>
      </c>
      <c r="EJ91" s="78">
        <v>-0.30415228009223938</v>
      </c>
      <c r="EK91" s="78">
        <v>-0.17021369934082031</v>
      </c>
      <c r="EL91" s="78">
        <v>-0.21357078850269318</v>
      </c>
      <c r="EM91" s="78">
        <v>-0.23426003754138947</v>
      </c>
      <c r="EN91" s="78">
        <v>-9.9957257509231567E-2</v>
      </c>
      <c r="EO91" s="78">
        <v>5.3748928010463715E-2</v>
      </c>
      <c r="EP91" s="78">
        <v>8.3136506378650665E-2</v>
      </c>
      <c r="EQ91" s="78">
        <v>0.13222917914390564</v>
      </c>
      <c r="ER91" s="78">
        <v>0.1651330292224884</v>
      </c>
      <c r="ES91" s="78">
        <v>6.4955815672874451E-2</v>
      </c>
      <c r="ET91" s="78">
        <v>-0.31456378102302551</v>
      </c>
      <c r="EU91" s="78">
        <v>-0.34369784593582153</v>
      </c>
      <c r="EV91" s="78">
        <v>-0.42053332924842834</v>
      </c>
      <c r="EW91" s="78">
        <v>65.611930847167969</v>
      </c>
      <c r="EX91" s="78">
        <v>64.581657409667969</v>
      </c>
      <c r="EY91" s="78">
        <v>63.472957611083984</v>
      </c>
      <c r="EZ91" s="78">
        <v>62.424491882324219</v>
      </c>
      <c r="FA91" s="78">
        <v>61.344062805175781</v>
      </c>
      <c r="FB91" s="78">
        <v>60.287857055664063</v>
      </c>
      <c r="FC91" s="78">
        <v>59.429100036621094</v>
      </c>
      <c r="FD91" s="78">
        <v>58.682914733886719</v>
      </c>
      <c r="FE91" s="78">
        <v>60.390697479248047</v>
      </c>
      <c r="FF91" s="78">
        <v>64.085945129394531</v>
      </c>
      <c r="FG91" s="78">
        <v>69.820816040039063</v>
      </c>
      <c r="FH91" s="78">
        <v>74.857185363769531</v>
      </c>
      <c r="FI91" s="78">
        <v>78.8233642578125</v>
      </c>
      <c r="FJ91" s="78">
        <v>81.9227294921875</v>
      </c>
      <c r="FK91" s="78">
        <v>84.481307983398438</v>
      </c>
      <c r="FL91" s="78">
        <v>85.748649597167969</v>
      </c>
      <c r="FM91" s="78">
        <v>85.759834289550781</v>
      </c>
      <c r="FN91" s="78">
        <v>84.155410766601563</v>
      </c>
      <c r="FO91" s="78">
        <v>81.014900207519531</v>
      </c>
      <c r="FP91" s="78">
        <v>76.187301635742188</v>
      </c>
      <c r="FQ91" s="78">
        <v>72.078620910644531</v>
      </c>
      <c r="FR91" s="78">
        <v>69.733657836914063</v>
      </c>
      <c r="FS91" s="78">
        <v>67.470100402832031</v>
      </c>
      <c r="FT91" s="78">
        <v>66.084701538085938</v>
      </c>
      <c r="FU91" s="78">
        <v>0.14263153076171875</v>
      </c>
      <c r="FV91" s="78">
        <v>0.13332921266555786</v>
      </c>
      <c r="FW91" s="78">
        <v>0.15627707540988922</v>
      </c>
      <c r="FX91" s="78">
        <v>0</v>
      </c>
      <c r="FY91" s="78">
        <v>1356.6666259765625</v>
      </c>
      <c r="FZ91" s="78">
        <v>1</v>
      </c>
    </row>
    <row r="92" spans="1:182" x14ac:dyDescent="0.2">
      <c r="A92" t="s">
        <v>186</v>
      </c>
      <c r="B92" t="s">
        <v>244</v>
      </c>
      <c r="C92" t="s">
        <v>2</v>
      </c>
      <c r="D92" t="s">
        <v>202</v>
      </c>
      <c r="E92" t="s">
        <v>210</v>
      </c>
      <c r="F92" t="s">
        <v>1</v>
      </c>
      <c r="G92" t="s">
        <v>1</v>
      </c>
      <c r="H92" s="78">
        <v>23027</v>
      </c>
      <c r="I92" s="78">
        <v>13.261585235595703</v>
      </c>
      <c r="J92" s="78">
        <v>12.042494773864746</v>
      </c>
      <c r="K92" s="78">
        <v>11.205338478088379</v>
      </c>
      <c r="L92" s="78">
        <v>10.7391357421875</v>
      </c>
      <c r="M92" s="78">
        <v>10.575702667236328</v>
      </c>
      <c r="N92" s="78">
        <v>11.102619171142578</v>
      </c>
      <c r="O92" s="78">
        <v>12.08470630645752</v>
      </c>
      <c r="P92" s="78">
        <v>13.579906463623047</v>
      </c>
      <c r="Q92" s="78">
        <v>14.186366081237793</v>
      </c>
      <c r="R92" s="78">
        <v>14.668741226196289</v>
      </c>
      <c r="S92" s="78">
        <v>15.295051574707031</v>
      </c>
      <c r="T92" s="78">
        <v>16.083314895629883</v>
      </c>
      <c r="U92" s="78">
        <v>16.993671417236328</v>
      </c>
      <c r="V92" s="78">
        <v>17.347406387329102</v>
      </c>
      <c r="W92" s="78">
        <v>17.9912109375</v>
      </c>
      <c r="X92" s="78">
        <v>18.936899185180664</v>
      </c>
      <c r="Y92" s="78">
        <v>20.014873504638672</v>
      </c>
      <c r="Z92" s="78">
        <v>20.964832305908203</v>
      </c>
      <c r="AA92" s="78">
        <v>21.278318405151367</v>
      </c>
      <c r="AB92" s="78">
        <v>21.542768478393555</v>
      </c>
      <c r="AC92" s="78">
        <v>20.937398910522461</v>
      </c>
      <c r="AD92" s="78">
        <v>19.398599624633789</v>
      </c>
      <c r="AE92" s="78">
        <v>17.099687576293945</v>
      </c>
      <c r="AF92" s="78">
        <v>14.817722320556641</v>
      </c>
      <c r="AG92" s="78">
        <v>-2.244537353515625</v>
      </c>
      <c r="AH92" s="78">
        <v>-2.141185998916626</v>
      </c>
      <c r="AI92" s="78">
        <v>-2.1678147315979004</v>
      </c>
      <c r="AJ92" s="78">
        <v>-2.1538889408111572</v>
      </c>
      <c r="AK92" s="78">
        <v>-2.2636556625366211</v>
      </c>
      <c r="AL92" s="78">
        <v>-2.09848952293396</v>
      </c>
      <c r="AM92" s="78">
        <v>-1.9484798908233643</v>
      </c>
      <c r="AN92" s="78">
        <v>-1.8374652862548828</v>
      </c>
      <c r="AO92" s="78">
        <v>-2.0661389827728271</v>
      </c>
      <c r="AP92" s="78">
        <v>-1.6041899919509888</v>
      </c>
      <c r="AQ92" s="78">
        <v>-1.4633595943450928</v>
      </c>
      <c r="AR92" s="78">
        <v>-1.4202249050140381</v>
      </c>
      <c r="AS92" s="78">
        <v>-1.2798111438751221</v>
      </c>
      <c r="AT92" s="78">
        <v>-1.3008853197097778</v>
      </c>
      <c r="AU92" s="78">
        <v>-1.1719179153442383</v>
      </c>
      <c r="AV92" s="78">
        <v>-0.71935224533081055</v>
      </c>
      <c r="AW92" s="78">
        <v>-2.055886946618557E-2</v>
      </c>
      <c r="AX92" s="78">
        <v>3.4981429576873779E-2</v>
      </c>
      <c r="AY92" s="78">
        <v>0.1727491170167923</v>
      </c>
      <c r="AZ92" s="78">
        <v>0.23780874907970428</v>
      </c>
      <c r="BA92" s="78">
        <v>-0.29141631722450256</v>
      </c>
      <c r="BB92" s="78">
        <v>-1.8399776220321655</v>
      </c>
      <c r="BC92" s="78">
        <v>-2.236539363861084</v>
      </c>
      <c r="BD92" s="78">
        <v>-2.2888932228088379</v>
      </c>
      <c r="BE92" s="78">
        <v>-1.9793460369110107</v>
      </c>
      <c r="BF92" s="78">
        <v>-1.8933526277542114</v>
      </c>
      <c r="BG92" s="78">
        <v>-1.9235038757324219</v>
      </c>
      <c r="BH92" s="78">
        <v>-1.9129294157028198</v>
      </c>
      <c r="BI92" s="78">
        <v>-2.0247364044189453</v>
      </c>
      <c r="BJ92" s="78">
        <v>-1.8591557741165161</v>
      </c>
      <c r="BK92" s="78">
        <v>-1.7035706043243408</v>
      </c>
      <c r="BL92" s="78">
        <v>-1.5899304151535034</v>
      </c>
      <c r="BM92" s="78">
        <v>-1.8398936986923218</v>
      </c>
      <c r="BN92" s="78">
        <v>-1.4009337425231934</v>
      </c>
      <c r="BO92" s="78">
        <v>-1.2664943933486938</v>
      </c>
      <c r="BP92" s="78">
        <v>-1.2308893203735352</v>
      </c>
      <c r="BQ92" s="78">
        <v>-1.0792794227600098</v>
      </c>
      <c r="BR92" s="78">
        <v>-1.0942031145095825</v>
      </c>
      <c r="BS92" s="78">
        <v>-0.95895963907241821</v>
      </c>
      <c r="BT92" s="78">
        <v>-0.50138062238693237</v>
      </c>
      <c r="BU92" s="78">
        <v>0.19316408038139343</v>
      </c>
      <c r="BV92" s="78">
        <v>0.24503251910209656</v>
      </c>
      <c r="BW92" s="78">
        <v>0.3767859935760498</v>
      </c>
      <c r="BX92" s="78">
        <v>0.44412761926651001</v>
      </c>
      <c r="BY92" s="78">
        <v>-7.4048139154911041E-2</v>
      </c>
      <c r="BZ92" s="78">
        <v>-1.5947163105010986</v>
      </c>
      <c r="CA92" s="78">
        <v>-1.9725042581558228</v>
      </c>
      <c r="CB92" s="78">
        <v>-2.0126795768737793</v>
      </c>
      <c r="CC92" s="78">
        <v>-1.7956753969192505</v>
      </c>
      <c r="CD92" s="78">
        <v>-1.7217040061950684</v>
      </c>
      <c r="CE92" s="78">
        <v>-1.7542948722839355</v>
      </c>
      <c r="CF92" s="78">
        <v>-1.7460416555404663</v>
      </c>
      <c r="CG92" s="78">
        <v>-1.8592616319656372</v>
      </c>
      <c r="CH92" s="78">
        <v>-1.6933939456939697</v>
      </c>
      <c r="CI92" s="78">
        <v>-1.5339471101760864</v>
      </c>
      <c r="CJ92" s="78">
        <v>-1.418488621711731</v>
      </c>
      <c r="CK92" s="78">
        <v>-1.683197021484375</v>
      </c>
      <c r="CL92" s="78">
        <v>-1.2601590156555176</v>
      </c>
      <c r="CM92" s="78">
        <v>-1.1301461458206177</v>
      </c>
      <c r="CN92" s="78">
        <v>-1.099756121635437</v>
      </c>
      <c r="CO92" s="78">
        <v>-0.94039177894592285</v>
      </c>
      <c r="CP92" s="78">
        <v>-0.95105558633804321</v>
      </c>
      <c r="CQ92" s="78">
        <v>-0.81146538257598877</v>
      </c>
      <c r="CR92" s="78">
        <v>-0.35041409730911255</v>
      </c>
      <c r="CS92" s="78">
        <v>0.34118795394897461</v>
      </c>
      <c r="CT92" s="78">
        <v>0.39051327109336853</v>
      </c>
      <c r="CU92" s="78">
        <v>0.51810133457183838</v>
      </c>
      <c r="CV92" s="78">
        <v>0.58702343702316284</v>
      </c>
      <c r="CW92" s="78">
        <v>7.6500400900840759E-2</v>
      </c>
      <c r="CX92" s="78">
        <v>-1.4248490333557129</v>
      </c>
      <c r="CY92" s="78">
        <v>-1.7896343469619751</v>
      </c>
      <c r="CZ92" s="78">
        <v>-1.8213748931884766</v>
      </c>
      <c r="DA92" s="78">
        <v>-1.6120047569274902</v>
      </c>
      <c r="DB92" s="78">
        <v>-1.5500553846359253</v>
      </c>
      <c r="DC92" s="78">
        <v>-1.5850858688354492</v>
      </c>
      <c r="DD92" s="78">
        <v>-1.5791538953781128</v>
      </c>
      <c r="DE92" s="78">
        <v>-1.6937868595123291</v>
      </c>
      <c r="DF92" s="78">
        <v>-1.5276321172714233</v>
      </c>
      <c r="DG92" s="78">
        <v>-1.364323616027832</v>
      </c>
      <c r="DH92" s="78">
        <v>-1.2470468282699585</v>
      </c>
      <c r="DI92" s="78">
        <v>-1.5265003442764282</v>
      </c>
      <c r="DJ92" s="78">
        <v>-1.1193842887878418</v>
      </c>
      <c r="DK92" s="78">
        <v>-0.9937978982925415</v>
      </c>
      <c r="DL92" s="78">
        <v>-0.96862286329269409</v>
      </c>
      <c r="DM92" s="78">
        <v>-0.80150413513183594</v>
      </c>
      <c r="DN92" s="78">
        <v>-0.80790811777114868</v>
      </c>
      <c r="DO92" s="78">
        <v>-0.66397112607955933</v>
      </c>
      <c r="DP92" s="78">
        <v>-0.19944760203361511</v>
      </c>
      <c r="DQ92" s="78">
        <v>0.48921182751655579</v>
      </c>
      <c r="DR92" s="78">
        <v>0.53599399328231812</v>
      </c>
      <c r="DS92" s="78">
        <v>0.65941667556762695</v>
      </c>
      <c r="DT92" s="78">
        <v>0.72991925477981567</v>
      </c>
      <c r="DU92" s="78">
        <v>0.22704894840717316</v>
      </c>
      <c r="DV92" s="78">
        <v>-1.2549817562103271</v>
      </c>
      <c r="DW92" s="78">
        <v>-1.6067644357681274</v>
      </c>
      <c r="DX92" s="78">
        <v>-1.6300702095031738</v>
      </c>
      <c r="DY92" s="78">
        <v>-1.3468135595321655</v>
      </c>
      <c r="DZ92" s="78">
        <v>-1.3022218942642212</v>
      </c>
      <c r="EA92" s="78">
        <v>-1.3407750129699707</v>
      </c>
      <c r="EB92" s="78">
        <v>-1.3381944894790649</v>
      </c>
      <c r="EC92" s="78">
        <v>-1.4548676013946533</v>
      </c>
      <c r="ED92" s="78">
        <v>-1.288298487663269</v>
      </c>
      <c r="EE92" s="78">
        <v>-1.1194143295288086</v>
      </c>
      <c r="EF92" s="78">
        <v>-0.9995119571685791</v>
      </c>
      <c r="EG92" s="78">
        <v>-1.3002550601959229</v>
      </c>
      <c r="EH92" s="78">
        <v>-0.91612803936004639</v>
      </c>
      <c r="EI92" s="78">
        <v>-0.79693275690078735</v>
      </c>
      <c r="EJ92" s="78">
        <v>-0.77928733825683594</v>
      </c>
      <c r="EK92" s="78">
        <v>-0.60097241401672363</v>
      </c>
      <c r="EL92" s="78">
        <v>-0.60122585296630859</v>
      </c>
      <c r="EM92" s="78">
        <v>-0.45101282000541687</v>
      </c>
      <c r="EN92" s="78">
        <v>1.8524039536714554E-2</v>
      </c>
      <c r="EO92" s="78">
        <v>0.70293480157852173</v>
      </c>
      <c r="EP92" s="78">
        <v>0.74604511260986328</v>
      </c>
      <c r="EQ92" s="78">
        <v>0.86345356702804565</v>
      </c>
      <c r="ER92" s="78">
        <v>0.93623811006546021</v>
      </c>
      <c r="ES92" s="78">
        <v>0.44441711902618408</v>
      </c>
      <c r="ET92" s="78">
        <v>-1.0097204446792603</v>
      </c>
      <c r="EU92" s="78">
        <v>-1.3427293300628662</v>
      </c>
      <c r="EV92" s="78">
        <v>-1.3538566827774048</v>
      </c>
      <c r="EW92" s="78">
        <v>63.350326538085938</v>
      </c>
      <c r="EX92" s="78">
        <v>62.113014221191406</v>
      </c>
      <c r="EY92" s="78">
        <v>60.839542388916016</v>
      </c>
      <c r="EZ92" s="78">
        <v>59.999473571777344</v>
      </c>
      <c r="FA92" s="78">
        <v>58.945442199707031</v>
      </c>
      <c r="FB92" s="78">
        <v>57.848617553710938</v>
      </c>
      <c r="FC92" s="78">
        <v>57.222877502441406</v>
      </c>
      <c r="FD92" s="78">
        <v>56.751052856445313</v>
      </c>
      <c r="FE92" s="78">
        <v>58.739212036132813</v>
      </c>
      <c r="FF92" s="78">
        <v>62.410945892333984</v>
      </c>
      <c r="FG92" s="78">
        <v>67.99066162109375</v>
      </c>
      <c r="FH92" s="78">
        <v>72.712844848632813</v>
      </c>
      <c r="FI92" s="78">
        <v>76.403717041015625</v>
      </c>
      <c r="FJ92" s="78">
        <v>79.473213195800781</v>
      </c>
      <c r="FK92" s="78">
        <v>81.893966674804688</v>
      </c>
      <c r="FL92" s="78">
        <v>82.960174560546875</v>
      </c>
      <c r="FM92" s="78">
        <v>82.7882080078125</v>
      </c>
      <c r="FN92" s="78">
        <v>80.8699951171875</v>
      </c>
      <c r="FO92" s="78">
        <v>77.305038452148438</v>
      </c>
      <c r="FP92" s="78">
        <v>72.569808959960938</v>
      </c>
      <c r="FQ92" s="78">
        <v>68.767822265625</v>
      </c>
      <c r="FR92" s="78">
        <v>66.566993713378906</v>
      </c>
      <c r="FS92" s="78">
        <v>65.024139404296875</v>
      </c>
      <c r="FT92" s="78">
        <v>63.942329406738281</v>
      </c>
      <c r="FU92" s="78">
        <v>0.22465130686759949</v>
      </c>
      <c r="FV92" s="78">
        <v>0.2400214821100235</v>
      </c>
      <c r="FW92" s="78">
        <v>0.2400868833065033</v>
      </c>
      <c r="FX92" s="78">
        <v>0</v>
      </c>
      <c r="FY92" s="78">
        <v>5278.76171875</v>
      </c>
      <c r="FZ92" s="78">
        <v>1</v>
      </c>
    </row>
    <row r="93" spans="1:182" x14ac:dyDescent="0.2">
      <c r="A93" t="s">
        <v>186</v>
      </c>
      <c r="B93" t="s">
        <v>244</v>
      </c>
      <c r="C93" t="s">
        <v>2</v>
      </c>
      <c r="D93" t="s">
        <v>202</v>
      </c>
      <c r="E93" t="s">
        <v>210</v>
      </c>
      <c r="F93" t="s">
        <v>178</v>
      </c>
      <c r="G93" t="s">
        <v>1</v>
      </c>
      <c r="H93" s="78">
        <v>13602</v>
      </c>
      <c r="I93" s="78">
        <v>6.1478323936462402</v>
      </c>
      <c r="J93" s="78">
        <v>5.4536967277526855</v>
      </c>
      <c r="K93" s="78">
        <v>5.0526814460754395</v>
      </c>
      <c r="L93" s="78">
        <v>4.7973670959472656</v>
      </c>
      <c r="M93" s="78">
        <v>4.6821722984313965</v>
      </c>
      <c r="N93" s="78">
        <v>4.7981038093566895</v>
      </c>
      <c r="O93" s="78">
        <v>5.4407534599304199</v>
      </c>
      <c r="P93" s="78">
        <v>6.399113655090332</v>
      </c>
      <c r="Q93" s="78">
        <v>6.8519930839538574</v>
      </c>
      <c r="R93" s="78">
        <v>7.1121697425842285</v>
      </c>
      <c r="S93" s="78">
        <v>7.275672435760498</v>
      </c>
      <c r="T93" s="78">
        <v>7.6274428367614746</v>
      </c>
      <c r="U93" s="78">
        <v>7.9081735610961914</v>
      </c>
      <c r="V93" s="78">
        <v>7.8802785873413086</v>
      </c>
      <c r="W93" s="78">
        <v>7.9506630897521973</v>
      </c>
      <c r="X93" s="78">
        <v>8.1534290313720703</v>
      </c>
      <c r="Y93" s="78">
        <v>8.6574420928955078</v>
      </c>
      <c r="Z93" s="78">
        <v>9.2348222732543945</v>
      </c>
      <c r="AA93" s="78">
        <v>9.533203125</v>
      </c>
      <c r="AB93" s="78">
        <v>9.8052692413330078</v>
      </c>
      <c r="AC93" s="78">
        <v>9.6807441711425781</v>
      </c>
      <c r="AD93" s="78">
        <v>9.0768918991088867</v>
      </c>
      <c r="AE93" s="78">
        <v>8.1169710159301758</v>
      </c>
      <c r="AF93" s="78">
        <v>6.9968576431274414</v>
      </c>
      <c r="AG93" s="78">
        <v>-1.0408776998519897</v>
      </c>
      <c r="AH93" s="78">
        <v>-1.0332221984863281</v>
      </c>
      <c r="AI93" s="78">
        <v>-0.99278789758682251</v>
      </c>
      <c r="AJ93" s="78">
        <v>-0.96689587831497192</v>
      </c>
      <c r="AK93" s="78">
        <v>-0.95673686265945435</v>
      </c>
      <c r="AL93" s="78">
        <v>-0.98503857851028442</v>
      </c>
      <c r="AM93" s="78">
        <v>-0.86435025930404663</v>
      </c>
      <c r="AN93" s="78">
        <v>-0.76154124736785889</v>
      </c>
      <c r="AO93" s="78">
        <v>-0.98538941144943237</v>
      </c>
      <c r="AP93" s="78">
        <v>-0.85333317518234253</v>
      </c>
      <c r="AQ93" s="78">
        <v>-0.95224148035049438</v>
      </c>
      <c r="AR93" s="78">
        <v>-1.0486879348754883</v>
      </c>
      <c r="AS93" s="78">
        <v>-1.0196521282196045</v>
      </c>
      <c r="AT93" s="78">
        <v>-0.91050678491592407</v>
      </c>
      <c r="AU93" s="78">
        <v>-0.86681842803955078</v>
      </c>
      <c r="AV93" s="78">
        <v>-0.77928954362869263</v>
      </c>
      <c r="AW93" s="78">
        <v>-0.3158537745475769</v>
      </c>
      <c r="AX93" s="78">
        <v>-0.26769989728927612</v>
      </c>
      <c r="AY93" s="78">
        <v>-0.30077943205833435</v>
      </c>
      <c r="AZ93" s="78">
        <v>-0.23545534908771515</v>
      </c>
      <c r="BA93" s="78">
        <v>-0.23247918486595154</v>
      </c>
      <c r="BB93" s="78">
        <v>-0.95633256435394287</v>
      </c>
      <c r="BC93" s="78">
        <v>-1.0709832906723022</v>
      </c>
      <c r="BD93" s="78">
        <v>-0.99041205644607544</v>
      </c>
      <c r="BE93" s="78">
        <v>-0.91599130630493164</v>
      </c>
      <c r="BF93" s="78">
        <v>-0.91041415929794312</v>
      </c>
      <c r="BG93" s="78">
        <v>-0.87052440643310547</v>
      </c>
      <c r="BH93" s="78">
        <v>-0.8477025032043457</v>
      </c>
      <c r="BI93" s="78">
        <v>-0.83947479724884033</v>
      </c>
      <c r="BJ93" s="78">
        <v>-0.86864161491394043</v>
      </c>
      <c r="BK93" s="78">
        <v>-0.74687695503234863</v>
      </c>
      <c r="BL93" s="78">
        <v>-0.64889663457870483</v>
      </c>
      <c r="BM93" s="78">
        <v>-0.87610995769500732</v>
      </c>
      <c r="BN93" s="78">
        <v>-0.75520873069763184</v>
      </c>
      <c r="BO93" s="78">
        <v>-0.85449099540710449</v>
      </c>
      <c r="BP93" s="78">
        <v>-0.94989538192749023</v>
      </c>
      <c r="BQ93" s="78">
        <v>-0.9256129264831543</v>
      </c>
      <c r="BR93" s="78">
        <v>-0.81714320182800293</v>
      </c>
      <c r="BS93" s="78">
        <v>-0.77122950553894043</v>
      </c>
      <c r="BT93" s="78">
        <v>-0.68241786956787109</v>
      </c>
      <c r="BU93" s="78">
        <v>-0.22197899222373962</v>
      </c>
      <c r="BV93" s="78">
        <v>-0.17176675796508789</v>
      </c>
      <c r="BW93" s="78">
        <v>-0.20747160911560059</v>
      </c>
      <c r="BX93" s="78">
        <v>-0.14647836983203888</v>
      </c>
      <c r="BY93" s="78">
        <v>-0.14358994364738464</v>
      </c>
      <c r="BZ93" s="78">
        <v>-0.84196138381958008</v>
      </c>
      <c r="CA93" s="78">
        <v>-0.94861769676208496</v>
      </c>
      <c r="CB93" s="78">
        <v>-0.86820608377456665</v>
      </c>
      <c r="CC93" s="78">
        <v>-0.82949531078338623</v>
      </c>
      <c r="CD93" s="78">
        <v>-0.82535767555236816</v>
      </c>
      <c r="CE93" s="78">
        <v>-0.78584510087966919</v>
      </c>
      <c r="CF93" s="78">
        <v>-0.76514953374862671</v>
      </c>
      <c r="CG93" s="78">
        <v>-0.75825941562652588</v>
      </c>
      <c r="CH93" s="78">
        <v>-0.78802543878555298</v>
      </c>
      <c r="CI93" s="78">
        <v>-0.66551530361175537</v>
      </c>
      <c r="CJ93" s="78">
        <v>-0.57087934017181396</v>
      </c>
      <c r="CK93" s="78">
        <v>-0.80042332410812378</v>
      </c>
      <c r="CL93" s="78">
        <v>-0.68724799156188965</v>
      </c>
      <c r="CM93" s="78">
        <v>-0.78678929805755615</v>
      </c>
      <c r="CN93" s="78">
        <v>-0.88147193193435669</v>
      </c>
      <c r="CO93" s="78">
        <v>-0.8604816198348999</v>
      </c>
      <c r="CP93" s="78">
        <v>-0.75247985124588013</v>
      </c>
      <c r="CQ93" s="78">
        <v>-0.70502489805221558</v>
      </c>
      <c r="CR93" s="78">
        <v>-0.61532479524612427</v>
      </c>
      <c r="CS93" s="78">
        <v>-0.15696161985397339</v>
      </c>
      <c r="CT93" s="78">
        <v>-0.10532376170158386</v>
      </c>
      <c r="CU93" s="78">
        <v>-0.14284689724445343</v>
      </c>
      <c r="CV93" s="78">
        <v>-8.4853179752826691E-2</v>
      </c>
      <c r="CW93" s="78">
        <v>-8.2025535404682159E-2</v>
      </c>
      <c r="CX93" s="78">
        <v>-0.76274830102920532</v>
      </c>
      <c r="CY93" s="78">
        <v>-0.86386764049530029</v>
      </c>
      <c r="CZ93" s="78">
        <v>-0.78356659412384033</v>
      </c>
      <c r="DA93" s="78">
        <v>-0.74299931526184082</v>
      </c>
      <c r="DB93" s="78">
        <v>-0.74030119180679321</v>
      </c>
      <c r="DC93" s="78">
        <v>-0.70116579532623291</v>
      </c>
      <c r="DD93" s="78">
        <v>-0.68259656429290771</v>
      </c>
      <c r="DE93" s="78">
        <v>-0.67704403400421143</v>
      </c>
      <c r="DF93" s="78">
        <v>-0.70740926265716553</v>
      </c>
      <c r="DG93" s="78">
        <v>-0.58415365219116211</v>
      </c>
      <c r="DH93" s="78">
        <v>-0.4928620457649231</v>
      </c>
      <c r="DI93" s="78">
        <v>-0.72473669052124023</v>
      </c>
      <c r="DJ93" s="78">
        <v>-0.61928725242614746</v>
      </c>
      <c r="DK93" s="78">
        <v>-0.71908760070800781</v>
      </c>
      <c r="DL93" s="78">
        <v>-0.81304848194122314</v>
      </c>
      <c r="DM93" s="78">
        <v>-0.79535031318664551</v>
      </c>
      <c r="DN93" s="78">
        <v>-0.68781650066375732</v>
      </c>
      <c r="DO93" s="78">
        <v>-0.63882029056549072</v>
      </c>
      <c r="DP93" s="78">
        <v>-0.54823172092437744</v>
      </c>
      <c r="DQ93" s="78">
        <v>-9.1944240033626556E-2</v>
      </c>
      <c r="DR93" s="78">
        <v>-3.8880765438079834E-2</v>
      </c>
      <c r="DS93" s="78">
        <v>-7.8222185373306274E-2</v>
      </c>
      <c r="DT93" s="78">
        <v>-2.32279933989048E-2</v>
      </c>
      <c r="DU93" s="78">
        <v>-2.0461123436689377E-2</v>
      </c>
      <c r="DV93" s="78">
        <v>-0.68353521823883057</v>
      </c>
      <c r="DW93" s="78">
        <v>-0.77911758422851563</v>
      </c>
      <c r="DX93" s="78">
        <v>-0.69892710447311401</v>
      </c>
      <c r="DY93" s="78">
        <v>-0.61811292171478271</v>
      </c>
      <c r="DZ93" s="78">
        <v>-0.6174931526184082</v>
      </c>
      <c r="EA93" s="78">
        <v>-0.57890230417251587</v>
      </c>
      <c r="EB93" s="78">
        <v>-0.56340318918228149</v>
      </c>
      <c r="EC93" s="78">
        <v>-0.55978196859359741</v>
      </c>
      <c r="ED93" s="78">
        <v>-0.59101229906082153</v>
      </c>
      <c r="EE93" s="78">
        <v>-0.46668034791946411</v>
      </c>
      <c r="EF93" s="78">
        <v>-0.38021746277809143</v>
      </c>
      <c r="EG93" s="78">
        <v>-0.61545723676681519</v>
      </c>
      <c r="EH93" s="78">
        <v>-0.52116280794143677</v>
      </c>
      <c r="EI93" s="78">
        <v>-0.62133711576461792</v>
      </c>
      <c r="EJ93" s="78">
        <v>-0.7142559289932251</v>
      </c>
      <c r="EK93" s="78">
        <v>-0.70131105184555054</v>
      </c>
      <c r="EL93" s="78">
        <v>-0.59445291757583618</v>
      </c>
      <c r="EM93" s="78">
        <v>-0.54323136806488037</v>
      </c>
      <c r="EN93" s="78">
        <v>-0.45136004686355591</v>
      </c>
      <c r="EO93" s="78">
        <v>1.9305216846987605E-3</v>
      </c>
      <c r="EP93" s="78">
        <v>5.70523701608181E-2</v>
      </c>
      <c r="EQ93" s="78">
        <v>1.5085643157362938E-2</v>
      </c>
      <c r="ER93" s="78">
        <v>6.5748989582061768E-2</v>
      </c>
      <c r="ES93" s="78">
        <v>6.8428106606006622E-2</v>
      </c>
      <c r="ET93" s="78">
        <v>-0.56916403770446777</v>
      </c>
      <c r="EU93" s="78">
        <v>-0.65675193071365356</v>
      </c>
      <c r="EV93" s="78">
        <v>-0.57672113180160522</v>
      </c>
      <c r="EW93" s="78">
        <v>61.735557556152344</v>
      </c>
      <c r="EX93" s="78">
        <v>60.793376922607422</v>
      </c>
      <c r="EY93" s="78">
        <v>59.680034637451172</v>
      </c>
      <c r="EZ93" s="78">
        <v>58.770240783691406</v>
      </c>
      <c r="FA93" s="78">
        <v>57.648483276367188</v>
      </c>
      <c r="FB93" s="78">
        <v>56.39019775390625</v>
      </c>
      <c r="FC93" s="78">
        <v>56.017837524414063</v>
      </c>
      <c r="FD93" s="78">
        <v>55.632587432861328</v>
      </c>
      <c r="FE93" s="78">
        <v>56.912242889404297</v>
      </c>
      <c r="FF93" s="78">
        <v>60.520153045654297</v>
      </c>
      <c r="FG93" s="78">
        <v>65.368461608886719</v>
      </c>
      <c r="FH93" s="78">
        <v>68.581550598144531</v>
      </c>
      <c r="FI93" s="78">
        <v>71.739646911621094</v>
      </c>
      <c r="FJ93" s="78">
        <v>74.44476318359375</v>
      </c>
      <c r="FK93" s="78">
        <v>76.253288269042969</v>
      </c>
      <c r="FL93" s="78">
        <v>77.106224060058594</v>
      </c>
      <c r="FM93" s="78">
        <v>76.613906860351563</v>
      </c>
      <c r="FN93" s="78">
        <v>74.386116027832031</v>
      </c>
      <c r="FO93" s="78">
        <v>70.956512451171875</v>
      </c>
      <c r="FP93" s="78">
        <v>67.514633178710938</v>
      </c>
      <c r="FQ93" s="78">
        <v>65.219505310058594</v>
      </c>
      <c r="FR93" s="78">
        <v>63.277091979980469</v>
      </c>
      <c r="FS93" s="78">
        <v>62.342483520507813</v>
      </c>
      <c r="FT93" s="78">
        <v>61.836887359619141</v>
      </c>
      <c r="FU93" s="78">
        <v>0.11066920310258865</v>
      </c>
      <c r="FV93" s="78">
        <v>0.10670701414346695</v>
      </c>
      <c r="FW93" s="78">
        <v>0.1199118047952652</v>
      </c>
      <c r="FX93" s="78">
        <v>0</v>
      </c>
      <c r="FY93" s="78">
        <v>3815.238037109375</v>
      </c>
      <c r="FZ93" s="78">
        <v>1</v>
      </c>
    </row>
    <row r="94" spans="1:182" x14ac:dyDescent="0.2">
      <c r="A94" t="s">
        <v>186</v>
      </c>
      <c r="B94" t="s">
        <v>244</v>
      </c>
      <c r="C94" t="s">
        <v>2</v>
      </c>
      <c r="D94" t="s">
        <v>202</v>
      </c>
      <c r="E94" t="s">
        <v>210</v>
      </c>
      <c r="F94" t="s">
        <v>179</v>
      </c>
      <c r="G94" t="s">
        <v>1</v>
      </c>
      <c r="H94" s="78">
        <v>1620</v>
      </c>
      <c r="I94" s="78">
        <v>1.7793648242950439</v>
      </c>
      <c r="J94" s="78">
        <v>1.6747156381607056</v>
      </c>
      <c r="K94" s="78">
        <v>1.5523573160171509</v>
      </c>
      <c r="L94" s="78">
        <v>1.5185884237289429</v>
      </c>
      <c r="M94" s="78">
        <v>1.4136456251144409</v>
      </c>
      <c r="N94" s="78">
        <v>1.5248398780822754</v>
      </c>
      <c r="O94" s="78">
        <v>1.5539450645446777</v>
      </c>
      <c r="P94" s="78">
        <v>1.6668283939361572</v>
      </c>
      <c r="Q94" s="78">
        <v>1.5707335472106934</v>
      </c>
      <c r="R94" s="78">
        <v>1.5547511577606201</v>
      </c>
      <c r="S94" s="78">
        <v>1.6200466156005859</v>
      </c>
      <c r="T94" s="78">
        <v>1.7919082641601563</v>
      </c>
      <c r="U94" s="78">
        <v>2.0247077941894531</v>
      </c>
      <c r="V94" s="78">
        <v>2.1775386333465576</v>
      </c>
      <c r="W94" s="78">
        <v>2.4125630855560303</v>
      </c>
      <c r="X94" s="78">
        <v>2.7121665477752686</v>
      </c>
      <c r="Y94" s="78">
        <v>2.8431110382080078</v>
      </c>
      <c r="Z94" s="78">
        <v>2.9449455738067627</v>
      </c>
      <c r="AA94" s="78">
        <v>2.9044570922851563</v>
      </c>
      <c r="AB94" s="78">
        <v>2.8246386051177979</v>
      </c>
      <c r="AC94" s="78">
        <v>2.7231895923614502</v>
      </c>
      <c r="AD94" s="78">
        <v>2.5035700798034668</v>
      </c>
      <c r="AE94" s="78">
        <v>2.164154052734375</v>
      </c>
      <c r="AF94" s="78">
        <v>1.9117437601089478</v>
      </c>
      <c r="AG94" s="78">
        <v>-0.25431331992149353</v>
      </c>
      <c r="AH94" s="78">
        <v>-0.18399503827095032</v>
      </c>
      <c r="AI94" s="78">
        <v>-0.20174130797386169</v>
      </c>
      <c r="AJ94" s="78">
        <v>-0.18331338465213776</v>
      </c>
      <c r="AK94" s="78">
        <v>-0.27206838130950928</v>
      </c>
      <c r="AL94" s="78">
        <v>-0.17233559489250183</v>
      </c>
      <c r="AM94" s="78">
        <v>-0.20835301280021667</v>
      </c>
      <c r="AN94" s="78">
        <v>-0.1644466370344162</v>
      </c>
      <c r="AO94" s="78">
        <v>-0.13791902363300323</v>
      </c>
      <c r="AP94" s="78">
        <v>-0.1414220929145813</v>
      </c>
      <c r="AQ94" s="78">
        <v>-0.2358904629945755</v>
      </c>
      <c r="AR94" s="78">
        <v>-0.20827023684978485</v>
      </c>
      <c r="AS94" s="78">
        <v>-0.19825929403305054</v>
      </c>
      <c r="AT94" s="78">
        <v>-0.24105940759181976</v>
      </c>
      <c r="AU94" s="78">
        <v>-0.23607026040554047</v>
      </c>
      <c r="AV94" s="78">
        <v>-1.935439370572567E-2</v>
      </c>
      <c r="AW94" s="78">
        <v>-3.1500973273068666E-3</v>
      </c>
      <c r="AX94" s="78">
        <v>6.6724948585033417E-2</v>
      </c>
      <c r="AY94" s="78">
        <v>0.12196923792362213</v>
      </c>
      <c r="AZ94" s="78">
        <v>2.6144729927182198E-3</v>
      </c>
      <c r="BA94" s="78">
        <v>-0.14510965347290039</v>
      </c>
      <c r="BB94" s="78">
        <v>-0.32010552287101746</v>
      </c>
      <c r="BC94" s="78">
        <v>-0.44885402917861938</v>
      </c>
      <c r="BD94" s="78">
        <v>-0.39972373843193054</v>
      </c>
      <c r="BE94" s="78">
        <v>-0.15679042041301727</v>
      </c>
      <c r="BF94" s="78">
        <v>-0.10411205142736435</v>
      </c>
      <c r="BG94" s="78">
        <v>-0.12789112329483032</v>
      </c>
      <c r="BH94" s="78">
        <v>-0.11214877665042877</v>
      </c>
      <c r="BI94" s="78">
        <v>-0.2002236396074295</v>
      </c>
      <c r="BJ94" s="78">
        <v>-9.7733281552791595E-2</v>
      </c>
      <c r="BK94" s="78">
        <v>-0.10865624248981476</v>
      </c>
      <c r="BL94" s="78">
        <v>-6.4512841403484344E-2</v>
      </c>
      <c r="BM94" s="78">
        <v>-6.592974066734314E-2</v>
      </c>
      <c r="BN94" s="78">
        <v>-7.7599026262760162E-2</v>
      </c>
      <c r="BO94" s="78">
        <v>-0.16551463305950165</v>
      </c>
      <c r="BP94" s="78">
        <v>-0.13325074315071106</v>
      </c>
      <c r="BQ94" s="78">
        <v>-0.10518436878919601</v>
      </c>
      <c r="BR94" s="78">
        <v>-0.13407815992832184</v>
      </c>
      <c r="BS94" s="78">
        <v>-0.11980573832988739</v>
      </c>
      <c r="BT94" s="78">
        <v>9.5529533922672272E-2</v>
      </c>
      <c r="BU94" s="78">
        <v>0.11525946110486984</v>
      </c>
      <c r="BV94" s="78">
        <v>0.18182796239852905</v>
      </c>
      <c r="BW94" s="78">
        <v>0.23122559487819672</v>
      </c>
      <c r="BX94" s="78">
        <v>0.10112645477056503</v>
      </c>
      <c r="BY94" s="78">
        <v>-3.9727997034788132E-2</v>
      </c>
      <c r="BZ94" s="78">
        <v>-0.2019801139831543</v>
      </c>
      <c r="CA94" s="78">
        <v>-0.31693774461746216</v>
      </c>
      <c r="CB94" s="78">
        <v>-0.27906838059425354</v>
      </c>
      <c r="CC94" s="78">
        <v>-8.9246347546577454E-2</v>
      </c>
      <c r="CD94" s="78">
        <v>-4.8785336315631866E-2</v>
      </c>
      <c r="CE94" s="78">
        <v>-7.6742716133594513E-2</v>
      </c>
      <c r="CF94" s="78">
        <v>-6.2860384583473206E-2</v>
      </c>
      <c r="CG94" s="78">
        <v>-0.15046419203281403</v>
      </c>
      <c r="CH94" s="78">
        <v>-4.6063948422670364E-2</v>
      </c>
      <c r="CI94" s="78">
        <v>-3.9606563746929169E-2</v>
      </c>
      <c r="CJ94" s="78">
        <v>4.7009983099997044E-3</v>
      </c>
      <c r="CK94" s="78">
        <v>-1.6070187091827393E-2</v>
      </c>
      <c r="CL94" s="78">
        <v>-3.3395364880561829E-2</v>
      </c>
      <c r="CM94" s="78">
        <v>-0.11677253991365433</v>
      </c>
      <c r="CN94" s="78">
        <v>-8.1292480230331421E-2</v>
      </c>
      <c r="CO94" s="78">
        <v>-4.0720958262681961E-2</v>
      </c>
      <c r="CP94" s="78">
        <v>-5.9983279556035995E-2</v>
      </c>
      <c r="CQ94" s="78">
        <v>-3.928128257393837E-2</v>
      </c>
      <c r="CR94" s="78">
        <v>0.17509779334068298</v>
      </c>
      <c r="CS94" s="78">
        <v>0.19726955890655518</v>
      </c>
      <c r="CT94" s="78">
        <v>0.26154795289039612</v>
      </c>
      <c r="CU94" s="78">
        <v>0.30689620971679688</v>
      </c>
      <c r="CV94" s="78">
        <v>0.16935555636882782</v>
      </c>
      <c r="CW94" s="78">
        <v>3.3259011805057526E-2</v>
      </c>
      <c r="CX94" s="78">
        <v>-0.12016680836677551</v>
      </c>
      <c r="CY94" s="78">
        <v>-0.22557291388511658</v>
      </c>
      <c r="CZ94" s="78">
        <v>-0.19550283253192902</v>
      </c>
      <c r="DA94" s="78">
        <v>-2.1702276542782784E-2</v>
      </c>
      <c r="DB94" s="78">
        <v>6.5413806587457657E-3</v>
      </c>
      <c r="DC94" s="78">
        <v>-2.5594305247068405E-2</v>
      </c>
      <c r="DD94" s="78">
        <v>-1.3571992516517639E-2</v>
      </c>
      <c r="DE94" s="78">
        <v>-0.10070474445819855</v>
      </c>
      <c r="DF94" s="78">
        <v>5.6053828448057175E-3</v>
      </c>
      <c r="DG94" s="78">
        <v>2.944311685860157E-2</v>
      </c>
      <c r="DH94" s="78">
        <v>7.3914840817451477E-2</v>
      </c>
      <c r="DI94" s="78">
        <v>3.3789366483688354E-2</v>
      </c>
      <c r="DJ94" s="78">
        <v>1.0808299295604229E-2</v>
      </c>
      <c r="DK94" s="78">
        <v>-6.8030454218387604E-2</v>
      </c>
      <c r="DL94" s="78">
        <v>-2.9334209859371185E-2</v>
      </c>
      <c r="DM94" s="78">
        <v>2.3742450401186943E-2</v>
      </c>
      <c r="DN94" s="78">
        <v>1.411160547286272E-2</v>
      </c>
      <c r="DO94" s="78">
        <v>4.1243169456720352E-2</v>
      </c>
      <c r="DP94" s="78">
        <v>0.25466606020927429</v>
      </c>
      <c r="DQ94" s="78">
        <v>0.27927964925765991</v>
      </c>
      <c r="DR94" s="78">
        <v>0.34126794338226318</v>
      </c>
      <c r="DS94" s="78">
        <v>0.38256683945655823</v>
      </c>
      <c r="DT94" s="78">
        <v>0.23758465051651001</v>
      </c>
      <c r="DU94" s="78">
        <v>0.10624602437019348</v>
      </c>
      <c r="DV94" s="78">
        <v>-3.8353506475687027E-2</v>
      </c>
      <c r="DW94" s="78">
        <v>-0.13420809805393219</v>
      </c>
      <c r="DX94" s="78">
        <v>-0.11193729937076569</v>
      </c>
      <c r="DY94" s="78">
        <v>7.582063227891922E-2</v>
      </c>
      <c r="DZ94" s="78">
        <v>8.6424373090267181E-2</v>
      </c>
      <c r="EA94" s="78">
        <v>4.8255875706672668E-2</v>
      </c>
      <c r="EB94" s="78">
        <v>5.7592615485191345E-2</v>
      </c>
      <c r="EC94" s="78">
        <v>-2.8859999030828476E-2</v>
      </c>
      <c r="ED94" s="78">
        <v>8.0207690596580505E-2</v>
      </c>
      <c r="EE94" s="78">
        <v>0.12913988530635834</v>
      </c>
      <c r="EF94" s="78">
        <v>0.17384862899780273</v>
      </c>
      <c r="EG94" s="78">
        <v>0.10577864944934845</v>
      </c>
      <c r="EH94" s="78">
        <v>7.4631370604038239E-2</v>
      </c>
      <c r="EI94" s="78">
        <v>2.3453850299119949E-3</v>
      </c>
      <c r="EJ94" s="78">
        <v>4.5685280114412308E-2</v>
      </c>
      <c r="EK94" s="78">
        <v>0.11681737750768661</v>
      </c>
      <c r="EL94" s="78">
        <v>0.12109284847974777</v>
      </c>
      <c r="EM94" s="78">
        <v>0.15750768780708313</v>
      </c>
      <c r="EN94" s="78">
        <v>0.36954998970031738</v>
      </c>
      <c r="EO94" s="78">
        <v>0.39768922328948975</v>
      </c>
      <c r="EP94" s="78">
        <v>0.45637094974517822</v>
      </c>
      <c r="EQ94" s="78">
        <v>0.49182316660881042</v>
      </c>
      <c r="ER94" s="78">
        <v>0.33609664440155029</v>
      </c>
      <c r="ES94" s="78">
        <v>0.21162767708301544</v>
      </c>
      <c r="ET94" s="78">
        <v>7.9771906137466431E-2</v>
      </c>
      <c r="EU94" s="78">
        <v>-2.2917999885976315E-3</v>
      </c>
      <c r="EV94" s="78">
        <v>8.7180659174919128E-3</v>
      </c>
      <c r="EW94" s="78">
        <v>65.062751770019531</v>
      </c>
      <c r="EX94" s="78">
        <v>62.897205352783203</v>
      </c>
      <c r="EY94" s="78">
        <v>61.177299499511719</v>
      </c>
      <c r="EZ94" s="78">
        <v>59.787765502929688</v>
      </c>
      <c r="FA94" s="78">
        <v>58.321784973144531</v>
      </c>
      <c r="FB94" s="78">
        <v>57.203693389892578</v>
      </c>
      <c r="FC94" s="78">
        <v>55.975406646728516</v>
      </c>
      <c r="FD94" s="78">
        <v>54.812049865722656</v>
      </c>
      <c r="FE94" s="78">
        <v>57.758892059326172</v>
      </c>
      <c r="FF94" s="78">
        <v>61.437290191650391</v>
      </c>
      <c r="FG94" s="78">
        <v>70.807830810546875</v>
      </c>
      <c r="FH94" s="78">
        <v>79.984245300292969</v>
      </c>
      <c r="FI94" s="78">
        <v>84.412994384765625</v>
      </c>
      <c r="FJ94" s="78">
        <v>87.45428466796875</v>
      </c>
      <c r="FK94" s="78">
        <v>90.335731506347656</v>
      </c>
      <c r="FL94" s="78">
        <v>91.360305786132813</v>
      </c>
      <c r="FM94" s="78">
        <v>91.5845947265625</v>
      </c>
      <c r="FN94" s="78">
        <v>90.630088806152344</v>
      </c>
      <c r="FO94" s="78">
        <v>87.858360290527344</v>
      </c>
      <c r="FP94" s="78">
        <v>82.2314453125</v>
      </c>
      <c r="FQ94" s="78">
        <v>74.749649047851563</v>
      </c>
      <c r="FR94" s="78">
        <v>72.088432312011719</v>
      </c>
      <c r="FS94" s="78">
        <v>69.199974060058594</v>
      </c>
      <c r="FT94" s="78">
        <v>66.618804931640625</v>
      </c>
      <c r="FU94" s="78">
        <v>8.5111141204833984E-2</v>
      </c>
      <c r="FV94" s="78">
        <v>0.12157432734966278</v>
      </c>
      <c r="FW94" s="78">
        <v>8.3444662392139435E-2</v>
      </c>
      <c r="FX94" s="78">
        <v>0</v>
      </c>
      <c r="FY94" s="78">
        <v>115.66666412353516</v>
      </c>
      <c r="FZ94" s="78">
        <v>1</v>
      </c>
    </row>
    <row r="95" spans="1:182" x14ac:dyDescent="0.2">
      <c r="A95" t="s">
        <v>186</v>
      </c>
      <c r="B95" t="s">
        <v>244</v>
      </c>
      <c r="C95" t="s">
        <v>2</v>
      </c>
      <c r="D95" t="s">
        <v>202</v>
      </c>
      <c r="E95" t="s">
        <v>210</v>
      </c>
      <c r="F95" t="s">
        <v>180</v>
      </c>
      <c r="G95" t="s">
        <v>1</v>
      </c>
      <c r="H95" s="78">
        <v>383</v>
      </c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8"/>
      <c r="CT95" s="78"/>
      <c r="CU95" s="78"/>
      <c r="CV95" s="78"/>
      <c r="CW95" s="78"/>
      <c r="CX95" s="78"/>
      <c r="CY95" s="78"/>
      <c r="CZ95" s="78"/>
      <c r="DA95" s="78"/>
      <c r="DB95" s="78"/>
      <c r="DC95" s="78"/>
      <c r="DD95" s="78"/>
      <c r="DE95" s="78"/>
      <c r="DF95" s="78"/>
      <c r="DG95" s="78"/>
      <c r="DH95" s="78"/>
      <c r="DI95" s="78"/>
      <c r="DJ95" s="78"/>
      <c r="DK95" s="78"/>
      <c r="DL95" s="78"/>
      <c r="DM95" s="78"/>
      <c r="DN95" s="78"/>
      <c r="DO95" s="78"/>
      <c r="DP95" s="78"/>
      <c r="DQ95" s="78"/>
      <c r="DR95" s="78"/>
      <c r="DS95" s="78"/>
      <c r="DT95" s="78"/>
      <c r="DU95" s="78"/>
      <c r="DV95" s="78"/>
      <c r="DW95" s="78"/>
      <c r="DX95" s="78"/>
      <c r="DY95" s="78"/>
      <c r="DZ95" s="78"/>
      <c r="EA95" s="78"/>
      <c r="EB95" s="78"/>
      <c r="EC95" s="78"/>
      <c r="ED95" s="78"/>
      <c r="EE95" s="78"/>
      <c r="EF95" s="78"/>
      <c r="EG95" s="78"/>
      <c r="EH95" s="78"/>
      <c r="EI95" s="78"/>
      <c r="EJ95" s="78"/>
      <c r="EK95" s="78"/>
      <c r="EL95" s="78"/>
      <c r="EM95" s="78"/>
      <c r="EN95" s="78"/>
      <c r="EO95" s="78"/>
      <c r="EP95" s="78"/>
      <c r="EQ95" s="78"/>
      <c r="ER95" s="78"/>
      <c r="ES95" s="78"/>
      <c r="ET95" s="78"/>
      <c r="EU95" s="78"/>
      <c r="EV95" s="78"/>
      <c r="EW95" s="78"/>
      <c r="EX95" s="78"/>
      <c r="EY95" s="78"/>
      <c r="EZ95" s="78"/>
      <c r="FA95" s="78"/>
      <c r="FB95" s="78"/>
      <c r="FC95" s="78"/>
      <c r="FD95" s="78"/>
      <c r="FE95" s="78"/>
      <c r="FF95" s="78"/>
      <c r="FG95" s="78"/>
      <c r="FH95" s="78"/>
      <c r="FI95" s="78"/>
      <c r="FJ95" s="78"/>
      <c r="FK95" s="78"/>
      <c r="FL95" s="78"/>
      <c r="FM95" s="78"/>
      <c r="FN95" s="78"/>
      <c r="FO95" s="78"/>
      <c r="FP95" s="78"/>
      <c r="FQ95" s="78"/>
      <c r="FR95" s="78"/>
      <c r="FS95" s="78"/>
      <c r="FT95" s="78"/>
      <c r="FU95" s="78"/>
      <c r="FV95" s="78"/>
      <c r="FW95" s="78"/>
      <c r="FX95" s="78">
        <v>0</v>
      </c>
      <c r="FY95" s="78">
        <v>88.047622680664063</v>
      </c>
      <c r="FZ95" s="78">
        <v>0</v>
      </c>
    </row>
    <row r="96" spans="1:182" x14ac:dyDescent="0.2">
      <c r="A96" t="s">
        <v>186</v>
      </c>
      <c r="B96" t="s">
        <v>244</v>
      </c>
      <c r="C96" t="s">
        <v>2</v>
      </c>
      <c r="D96" t="s">
        <v>202</v>
      </c>
      <c r="E96" t="s">
        <v>210</v>
      </c>
      <c r="F96" t="s">
        <v>181</v>
      </c>
      <c r="G96" t="s">
        <v>1</v>
      </c>
      <c r="H96" s="78">
        <v>463</v>
      </c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  <c r="DA96" s="78"/>
      <c r="DB96" s="78"/>
      <c r="DC96" s="78"/>
      <c r="DD96" s="78"/>
      <c r="DE96" s="78"/>
      <c r="DF96" s="78"/>
      <c r="DG96" s="78"/>
      <c r="DH96" s="78"/>
      <c r="DI96" s="78"/>
      <c r="DJ96" s="78"/>
      <c r="DK96" s="78"/>
      <c r="DL96" s="78"/>
      <c r="DM96" s="78"/>
      <c r="DN96" s="78"/>
      <c r="DO96" s="78"/>
      <c r="DP96" s="78"/>
      <c r="DQ96" s="78"/>
      <c r="DR96" s="78"/>
      <c r="DS96" s="78"/>
      <c r="DT96" s="78"/>
      <c r="DU96" s="78"/>
      <c r="DV96" s="78"/>
      <c r="DW96" s="78"/>
      <c r="DX96" s="78"/>
      <c r="DY96" s="78"/>
      <c r="DZ96" s="78"/>
      <c r="EA96" s="78"/>
      <c r="EB96" s="78"/>
      <c r="EC96" s="78"/>
      <c r="ED96" s="78"/>
      <c r="EE96" s="78"/>
      <c r="EF96" s="78"/>
      <c r="EG96" s="78"/>
      <c r="EH96" s="78"/>
      <c r="EI96" s="78"/>
      <c r="EJ96" s="78"/>
      <c r="EK96" s="78"/>
      <c r="EL96" s="78"/>
      <c r="EM96" s="78"/>
      <c r="EN96" s="78"/>
      <c r="EO96" s="78"/>
      <c r="EP96" s="78"/>
      <c r="EQ96" s="78"/>
      <c r="ER96" s="78"/>
      <c r="ES96" s="78"/>
      <c r="ET96" s="78"/>
      <c r="EU96" s="78"/>
      <c r="EV96" s="78"/>
      <c r="EW96" s="78"/>
      <c r="EX96" s="78"/>
      <c r="EY96" s="78"/>
      <c r="EZ96" s="78"/>
      <c r="FA96" s="78"/>
      <c r="FB96" s="78"/>
      <c r="FC96" s="78"/>
      <c r="FD96" s="78"/>
      <c r="FE96" s="78"/>
      <c r="FF96" s="78"/>
      <c r="FG96" s="78"/>
      <c r="FH96" s="78"/>
      <c r="FI96" s="78"/>
      <c r="FJ96" s="78"/>
      <c r="FK96" s="78"/>
      <c r="FL96" s="78"/>
      <c r="FM96" s="78"/>
      <c r="FN96" s="78"/>
      <c r="FO96" s="78"/>
      <c r="FP96" s="78"/>
      <c r="FQ96" s="78"/>
      <c r="FR96" s="78"/>
      <c r="FS96" s="78"/>
      <c r="FT96" s="78"/>
      <c r="FU96" s="78"/>
      <c r="FV96" s="78"/>
      <c r="FW96" s="78"/>
      <c r="FX96" s="78">
        <v>0</v>
      </c>
      <c r="FY96" s="78">
        <v>21.523809432983398</v>
      </c>
      <c r="FZ96" s="78">
        <v>0</v>
      </c>
    </row>
    <row r="97" spans="1:182" x14ac:dyDescent="0.2">
      <c r="A97" t="s">
        <v>186</v>
      </c>
      <c r="B97" t="s">
        <v>244</v>
      </c>
      <c r="C97" t="s">
        <v>2</v>
      </c>
      <c r="D97" t="s">
        <v>202</v>
      </c>
      <c r="E97" t="s">
        <v>210</v>
      </c>
      <c r="F97" t="s">
        <v>182</v>
      </c>
      <c r="G97" t="s">
        <v>1</v>
      </c>
      <c r="H97" s="78">
        <v>1992</v>
      </c>
      <c r="I97" s="78">
        <v>0.95855498313903809</v>
      </c>
      <c r="J97" s="78">
        <v>0.86849832534790039</v>
      </c>
      <c r="K97" s="78">
        <v>0.83353900909423828</v>
      </c>
      <c r="L97" s="78">
        <v>0.79351270198822021</v>
      </c>
      <c r="M97" s="78">
        <v>0.82413572072982788</v>
      </c>
      <c r="N97" s="78">
        <v>0.91948652267456055</v>
      </c>
      <c r="O97" s="78">
        <v>1.0339860916137695</v>
      </c>
      <c r="P97" s="78">
        <v>1.1438556909561157</v>
      </c>
      <c r="Q97" s="78">
        <v>1.2448679208755493</v>
      </c>
      <c r="R97" s="78">
        <v>1.2676444053649902</v>
      </c>
      <c r="S97" s="78">
        <v>1.2940232753753662</v>
      </c>
      <c r="T97" s="78">
        <v>1.3195894956588745</v>
      </c>
      <c r="U97" s="78">
        <v>1.349096417427063</v>
      </c>
      <c r="V97" s="78">
        <v>1.3483116626739502</v>
      </c>
      <c r="W97" s="78">
        <v>1.3315360546112061</v>
      </c>
      <c r="X97" s="78">
        <v>1.3912960290908813</v>
      </c>
      <c r="Y97" s="78">
        <v>1.4592857360839844</v>
      </c>
      <c r="Z97" s="78">
        <v>1.5872690677642822</v>
      </c>
      <c r="AA97" s="78">
        <v>1.6217180490493774</v>
      </c>
      <c r="AB97" s="78">
        <v>1.6270443201065063</v>
      </c>
      <c r="AC97" s="78">
        <v>1.6134095191955566</v>
      </c>
      <c r="AD97" s="78">
        <v>1.4705955982208252</v>
      </c>
      <c r="AE97" s="78">
        <v>1.260039210319519</v>
      </c>
      <c r="AF97" s="78">
        <v>1.0643800497055054</v>
      </c>
      <c r="AG97" s="78">
        <v>-0.23511604964733124</v>
      </c>
      <c r="AH97" s="78">
        <v>-0.24171137809753418</v>
      </c>
      <c r="AI97" s="78">
        <v>-0.24714969098567963</v>
      </c>
      <c r="AJ97" s="78">
        <v>-0.24707412719726563</v>
      </c>
      <c r="AK97" s="78">
        <v>-0.23060791194438934</v>
      </c>
      <c r="AL97" s="78">
        <v>-0.2020050436258316</v>
      </c>
      <c r="AM97" s="78">
        <v>-0.19440755248069763</v>
      </c>
      <c r="AN97" s="78">
        <v>-0.23372901976108551</v>
      </c>
      <c r="AO97" s="78">
        <v>-0.25292351841926575</v>
      </c>
      <c r="AP97" s="78">
        <v>-0.18935884535312653</v>
      </c>
      <c r="AQ97" s="78">
        <v>-0.16977503895759583</v>
      </c>
      <c r="AR97" s="78">
        <v>-0.17201197147369385</v>
      </c>
      <c r="AS97" s="78">
        <v>-0.14173071086406708</v>
      </c>
      <c r="AT97" s="78">
        <v>-0.11078302562236786</v>
      </c>
      <c r="AU97" s="78">
        <v>-0.12383314967155457</v>
      </c>
      <c r="AV97" s="78">
        <v>-8.541831374168396E-2</v>
      </c>
      <c r="AW97" s="78">
        <v>-3.8722872734069824E-2</v>
      </c>
      <c r="AX97" s="78">
        <v>-3.1218670308589935E-2</v>
      </c>
      <c r="AY97" s="78">
        <v>-1.861279085278511E-2</v>
      </c>
      <c r="AZ97" s="78">
        <v>-3.6387346684932709E-2</v>
      </c>
      <c r="BA97" s="78">
        <v>-1.3485254719853401E-2</v>
      </c>
      <c r="BB97" s="78">
        <v>-0.13126653432846069</v>
      </c>
      <c r="BC97" s="78">
        <v>-0.20914705097675323</v>
      </c>
      <c r="BD97" s="78">
        <v>-0.22605754435062408</v>
      </c>
      <c r="BE97" s="78">
        <v>-0.17682403326034546</v>
      </c>
      <c r="BF97" s="78">
        <v>-0.18334291875362396</v>
      </c>
      <c r="BG97" s="78">
        <v>-0.18877981603145599</v>
      </c>
      <c r="BH97" s="78">
        <v>-0.1893007904291153</v>
      </c>
      <c r="BI97" s="78">
        <v>-0.17260089516639709</v>
      </c>
      <c r="BJ97" s="78">
        <v>-0.14308501780033112</v>
      </c>
      <c r="BK97" s="78">
        <v>-0.13557644188404083</v>
      </c>
      <c r="BL97" s="78">
        <v>-0.17491291463375092</v>
      </c>
      <c r="BM97" s="78">
        <v>-0.19249247014522552</v>
      </c>
      <c r="BN97" s="78">
        <v>-0.14202265441417694</v>
      </c>
      <c r="BO97" s="78">
        <v>-0.12916339933872223</v>
      </c>
      <c r="BP97" s="78">
        <v>-0.13100527226924896</v>
      </c>
      <c r="BQ97" s="78">
        <v>-0.10223674029111862</v>
      </c>
      <c r="BR97" s="78">
        <v>-7.6404787600040436E-2</v>
      </c>
      <c r="BS97" s="78">
        <v>-9.0155288577079773E-2</v>
      </c>
      <c r="BT97" s="78">
        <v>-4.6975463628768921E-2</v>
      </c>
      <c r="BU97" s="78">
        <v>-6.4921088051050901E-4</v>
      </c>
      <c r="BV97" s="78">
        <v>1.3377056457102299E-2</v>
      </c>
      <c r="BW97" s="78">
        <v>2.6194050908088684E-2</v>
      </c>
      <c r="BX97" s="78">
        <v>8.8097015395760536E-3</v>
      </c>
      <c r="BY97" s="78">
        <v>3.1056912615895271E-2</v>
      </c>
      <c r="BZ97" s="78">
        <v>-7.712169736623764E-2</v>
      </c>
      <c r="CA97" s="78">
        <v>-0.15173286199569702</v>
      </c>
      <c r="CB97" s="78">
        <v>-0.1693635880947113</v>
      </c>
      <c r="CC97" s="78">
        <v>-0.13645115494728088</v>
      </c>
      <c r="CD97" s="78">
        <v>-0.14291711151599884</v>
      </c>
      <c r="CE97" s="78">
        <v>-0.14835301041603088</v>
      </c>
      <c r="CF97" s="78">
        <v>-0.14928716421127319</v>
      </c>
      <c r="CG97" s="78">
        <v>-0.13242541253566742</v>
      </c>
      <c r="CH97" s="78">
        <v>-0.10227719694375992</v>
      </c>
      <c r="CI97" s="78">
        <v>-9.4830185174942017E-2</v>
      </c>
      <c r="CJ97" s="78">
        <v>-0.13417705893516541</v>
      </c>
      <c r="CK97" s="78">
        <v>-0.15063811838626862</v>
      </c>
      <c r="CL97" s="78">
        <v>-0.10923774540424347</v>
      </c>
      <c r="CM97" s="78">
        <v>-0.10103591531515121</v>
      </c>
      <c r="CN97" s="78">
        <v>-0.10260415077209473</v>
      </c>
      <c r="CO97" s="78">
        <v>-7.4883341789245605E-2</v>
      </c>
      <c r="CP97" s="78">
        <v>-5.2594520151615143E-2</v>
      </c>
      <c r="CQ97" s="78">
        <v>-6.68301060795784E-2</v>
      </c>
      <c r="CR97" s="78">
        <v>-2.0350061357021332E-2</v>
      </c>
      <c r="CS97" s="78">
        <v>2.5720490142703056E-2</v>
      </c>
      <c r="CT97" s="78">
        <v>4.4263921678066254E-2</v>
      </c>
      <c r="CU97" s="78">
        <v>5.7227134704589844E-2</v>
      </c>
      <c r="CV97" s="78">
        <v>4.0113039314746857E-2</v>
      </c>
      <c r="CW97" s="78">
        <v>6.1906680464744568E-2</v>
      </c>
      <c r="CX97" s="78">
        <v>-3.9621151983737946E-2</v>
      </c>
      <c r="CY97" s="78">
        <v>-0.11196795850992203</v>
      </c>
      <c r="CZ97" s="78">
        <v>-0.13009752333164215</v>
      </c>
      <c r="DA97" s="78">
        <v>-9.6078284084796906E-2</v>
      </c>
      <c r="DB97" s="78">
        <v>-0.10249130427837372</v>
      </c>
      <c r="DC97" s="78">
        <v>-0.10792621225118637</v>
      </c>
      <c r="DD97" s="78">
        <v>-0.10927353054285049</v>
      </c>
      <c r="DE97" s="78">
        <v>-9.2249929904937744E-2</v>
      </c>
      <c r="DF97" s="78">
        <v>-6.1469372361898422E-2</v>
      </c>
      <c r="DG97" s="78">
        <v>-5.4083932191133499E-2</v>
      </c>
      <c r="DH97" s="78">
        <v>-9.3441203236579895E-2</v>
      </c>
      <c r="DI97" s="78">
        <v>-0.10878375917673111</v>
      </c>
      <c r="DJ97" s="78">
        <v>-7.6452843844890594E-2</v>
      </c>
      <c r="DK97" s="78">
        <v>-7.2908423840999603E-2</v>
      </c>
      <c r="DL97" s="78">
        <v>-7.4203036725521088E-2</v>
      </c>
      <c r="DM97" s="78">
        <v>-4.7529939562082291E-2</v>
      </c>
      <c r="DN97" s="78">
        <v>-2.8784256428480148E-2</v>
      </c>
      <c r="DO97" s="78">
        <v>-4.3504919856786728E-2</v>
      </c>
      <c r="DP97" s="78">
        <v>6.2753395177423954E-3</v>
      </c>
      <c r="DQ97" s="78">
        <v>5.2090190351009369E-2</v>
      </c>
      <c r="DR97" s="78">
        <v>7.5150787830352783E-2</v>
      </c>
      <c r="DS97" s="78">
        <v>8.8260218501091003E-2</v>
      </c>
      <c r="DT97" s="78">
        <v>7.1416378021240234E-2</v>
      </c>
      <c r="DU97" s="78">
        <v>9.2756450176239014E-2</v>
      </c>
      <c r="DV97" s="78">
        <v>-2.1206040401011705E-3</v>
      </c>
      <c r="DW97" s="78">
        <v>-7.2203062474727631E-2</v>
      </c>
      <c r="DX97" s="78">
        <v>-9.0831458568572998E-2</v>
      </c>
      <c r="DY97" s="78">
        <v>-3.7786263972520828E-2</v>
      </c>
      <c r="DZ97" s="78">
        <v>-4.4122852385044098E-2</v>
      </c>
      <c r="EA97" s="78">
        <v>-4.955633357167244E-2</v>
      </c>
      <c r="EB97" s="78">
        <v>-5.150020495057106E-2</v>
      </c>
      <c r="EC97" s="78">
        <v>-3.4242909401655197E-2</v>
      </c>
      <c r="ED97" s="78">
        <v>-2.5493509601801634E-3</v>
      </c>
      <c r="EE97" s="78">
        <v>4.7471830621361732E-3</v>
      </c>
      <c r="EF97" s="78">
        <v>-3.46250981092453E-2</v>
      </c>
      <c r="EG97" s="78">
        <v>-4.8352718353271484E-2</v>
      </c>
      <c r="EH97" s="78">
        <v>-2.9116647318005562E-2</v>
      </c>
      <c r="EI97" s="78">
        <v>-3.2296795397996902E-2</v>
      </c>
      <c r="EJ97" s="78">
        <v>-3.3196333795785904E-2</v>
      </c>
      <c r="EK97" s="78">
        <v>-8.0359745770692825E-3</v>
      </c>
      <c r="EL97" s="78">
        <v>5.5939829908311367E-3</v>
      </c>
      <c r="EM97" s="78">
        <v>-9.8270587623119354E-3</v>
      </c>
      <c r="EN97" s="78">
        <v>4.4718191027641296E-2</v>
      </c>
      <c r="EO97" s="78">
        <v>9.0163849294185638E-2</v>
      </c>
      <c r="EP97" s="78">
        <v>0.11974651366472244</v>
      </c>
      <c r="EQ97" s="78">
        <v>0.1330670565366745</v>
      </c>
      <c r="ER97" s="78">
        <v>0.11661342531442642</v>
      </c>
      <c r="ES97" s="78">
        <v>0.13729861378669739</v>
      </c>
      <c r="ET97" s="78">
        <v>5.2024230360984802E-2</v>
      </c>
      <c r="EU97" s="78">
        <v>-1.4788864180445671E-2</v>
      </c>
      <c r="EV97" s="78">
        <v>-3.413749486207962E-2</v>
      </c>
      <c r="EW97" s="78">
        <v>61.544452667236328</v>
      </c>
      <c r="EX97" s="78">
        <v>60.600669860839844</v>
      </c>
      <c r="EY97" s="78">
        <v>59.802021026611328</v>
      </c>
      <c r="EZ97" s="78">
        <v>59.000347137451172</v>
      </c>
      <c r="FA97" s="78">
        <v>58.342235565185547</v>
      </c>
      <c r="FB97" s="78">
        <v>57.902462005615234</v>
      </c>
      <c r="FC97" s="78">
        <v>57.685501098632813</v>
      </c>
      <c r="FD97" s="78">
        <v>57.341651916503906</v>
      </c>
      <c r="FE97" s="78">
        <v>59.049629211425781</v>
      </c>
      <c r="FF97" s="78">
        <v>62.187324523925781</v>
      </c>
      <c r="FG97" s="78">
        <v>65.807708740234375</v>
      </c>
      <c r="FH97" s="78">
        <v>70.176002502441406</v>
      </c>
      <c r="FI97" s="78">
        <v>74.335357666015625</v>
      </c>
      <c r="FJ97" s="78">
        <v>78.018486022949219</v>
      </c>
      <c r="FK97" s="78">
        <v>81.167282104492188</v>
      </c>
      <c r="FL97" s="78">
        <v>82.713119506835938</v>
      </c>
      <c r="FM97" s="78">
        <v>82.228134155273438</v>
      </c>
      <c r="FN97" s="78">
        <v>80.017509460449219</v>
      </c>
      <c r="FO97" s="78">
        <v>75.83447265625</v>
      </c>
      <c r="FP97" s="78">
        <v>71.130157470703125</v>
      </c>
      <c r="FQ97" s="78">
        <v>67.447242736816406</v>
      </c>
      <c r="FR97" s="78">
        <v>65.312889099121094</v>
      </c>
      <c r="FS97" s="78">
        <v>63.580146789550781</v>
      </c>
      <c r="FT97" s="78">
        <v>62.260665893554688</v>
      </c>
      <c r="FU97" s="78">
        <v>5.287923663854599E-2</v>
      </c>
      <c r="FV97" s="78">
        <v>5.1055464893579483E-2</v>
      </c>
      <c r="FW97" s="78">
        <v>5.6695424020290375E-2</v>
      </c>
      <c r="FX97" s="78">
        <v>0</v>
      </c>
      <c r="FY97" s="78">
        <v>564.85711669921875</v>
      </c>
      <c r="FZ97" s="78">
        <v>1</v>
      </c>
    </row>
    <row r="98" spans="1:182" x14ac:dyDescent="0.2">
      <c r="A98" t="s">
        <v>186</v>
      </c>
      <c r="B98" t="s">
        <v>244</v>
      </c>
      <c r="C98" t="s">
        <v>2</v>
      </c>
      <c r="D98" t="s">
        <v>202</v>
      </c>
      <c r="E98" t="s">
        <v>210</v>
      </c>
      <c r="F98" t="s">
        <v>183</v>
      </c>
      <c r="G98" t="s">
        <v>1</v>
      </c>
      <c r="H98" s="78">
        <v>2862</v>
      </c>
      <c r="I98" s="78">
        <v>1.8813650608062744</v>
      </c>
      <c r="J98" s="78">
        <v>1.7341955900192261</v>
      </c>
      <c r="K98" s="78">
        <v>1.6263622045516968</v>
      </c>
      <c r="L98" s="78">
        <v>1.5770318508148193</v>
      </c>
      <c r="M98" s="78">
        <v>1.6038633584976196</v>
      </c>
      <c r="N98" s="78">
        <v>1.7259721755981445</v>
      </c>
      <c r="O98" s="78">
        <v>1.902369499206543</v>
      </c>
      <c r="P98" s="78">
        <v>2.006044864654541</v>
      </c>
      <c r="Q98" s="78">
        <v>2.1185979843139648</v>
      </c>
      <c r="R98" s="78">
        <v>2.1769616603851318</v>
      </c>
      <c r="S98" s="78">
        <v>2.2400767803192139</v>
      </c>
      <c r="T98" s="78">
        <v>2.2679188251495361</v>
      </c>
      <c r="U98" s="78">
        <v>2.3469457626342773</v>
      </c>
      <c r="V98" s="78">
        <v>2.3931899070739746</v>
      </c>
      <c r="W98" s="78">
        <v>2.4809575080871582</v>
      </c>
      <c r="X98" s="78">
        <v>2.6951513290405273</v>
      </c>
      <c r="Y98" s="78">
        <v>2.8790955543518066</v>
      </c>
      <c r="Z98" s="78">
        <v>2.9690525531768799</v>
      </c>
      <c r="AA98" s="78">
        <v>3.0109522342681885</v>
      </c>
      <c r="AB98" s="78">
        <v>3.072800874710083</v>
      </c>
      <c r="AC98" s="78">
        <v>2.9441006183624268</v>
      </c>
      <c r="AD98" s="78">
        <v>2.727386474609375</v>
      </c>
      <c r="AE98" s="78">
        <v>2.4046926498413086</v>
      </c>
      <c r="AF98" s="78">
        <v>2.1066701412200928</v>
      </c>
      <c r="AG98" s="78">
        <v>-0.66233432292938232</v>
      </c>
      <c r="AH98" s="78">
        <v>-0.66399663686752319</v>
      </c>
      <c r="AI98" s="78">
        <v>-0.69156700372695923</v>
      </c>
      <c r="AJ98" s="78">
        <v>-0.72015500068664551</v>
      </c>
      <c r="AK98" s="78">
        <v>-0.70954358577728271</v>
      </c>
      <c r="AL98" s="78">
        <v>-0.66492289304733276</v>
      </c>
      <c r="AM98" s="78">
        <v>-0.61537420749664307</v>
      </c>
      <c r="AN98" s="78">
        <v>-0.64625722169876099</v>
      </c>
      <c r="AO98" s="78">
        <v>-0.47751069068908691</v>
      </c>
      <c r="AP98" s="78">
        <v>-0.34101191163063049</v>
      </c>
      <c r="AQ98" s="78">
        <v>-0.26891466975212097</v>
      </c>
      <c r="AR98" s="78">
        <v>-0.17099712789058685</v>
      </c>
      <c r="AS98" s="78">
        <v>-0.19357652962207794</v>
      </c>
      <c r="AT98" s="78">
        <v>-0.28057274222373962</v>
      </c>
      <c r="AU98" s="78">
        <v>-0.2867279052734375</v>
      </c>
      <c r="AV98" s="78">
        <v>-0.1529378741979599</v>
      </c>
      <c r="AW98" s="78">
        <v>-4.6832449734210968E-2</v>
      </c>
      <c r="AX98" s="78">
        <v>-9.8879545927047729E-2</v>
      </c>
      <c r="AY98" s="78">
        <v>-3.5271490924060345E-3</v>
      </c>
      <c r="AZ98" s="78">
        <v>3.9100512862205505E-2</v>
      </c>
      <c r="BA98" s="78">
        <v>-0.16055355966091156</v>
      </c>
      <c r="BB98" s="78">
        <v>-0.46656635403633118</v>
      </c>
      <c r="BC98" s="78">
        <v>-0.56162989139556885</v>
      </c>
      <c r="BD98" s="78">
        <v>-0.69441449642181396</v>
      </c>
      <c r="BE98" s="78">
        <v>-0.50733888149261475</v>
      </c>
      <c r="BF98" s="78">
        <v>-0.51200729608535767</v>
      </c>
      <c r="BG98" s="78">
        <v>-0.53974336385726929</v>
      </c>
      <c r="BH98" s="78">
        <v>-0.57071739435195923</v>
      </c>
      <c r="BI98" s="78">
        <v>-0.56250786781311035</v>
      </c>
      <c r="BJ98" s="78">
        <v>-0.51632064580917358</v>
      </c>
      <c r="BK98" s="78">
        <v>-0.46447715163230896</v>
      </c>
      <c r="BL98" s="78">
        <v>-0.48926073312759399</v>
      </c>
      <c r="BM98" s="78">
        <v>-0.34158721566200256</v>
      </c>
      <c r="BN98" s="78">
        <v>-0.21947437524795532</v>
      </c>
      <c r="BO98" s="78">
        <v>-0.15770076215267181</v>
      </c>
      <c r="BP98" s="78">
        <v>-9.3853622674942017E-2</v>
      </c>
      <c r="BQ98" s="78">
        <v>-0.11452993005514145</v>
      </c>
      <c r="BR98" s="78">
        <v>-0.1960732638835907</v>
      </c>
      <c r="BS98" s="78">
        <v>-0.20013947784900665</v>
      </c>
      <c r="BT98" s="78">
        <v>-6.6881813108921051E-2</v>
      </c>
      <c r="BU98" s="78">
        <v>4.169880598783493E-2</v>
      </c>
      <c r="BV98" s="78">
        <v>-1.0692567564547062E-2</v>
      </c>
      <c r="BW98" s="78">
        <v>7.8570060431957245E-2</v>
      </c>
      <c r="BX98" s="78">
        <v>0.12710222601890564</v>
      </c>
      <c r="BY98" s="78">
        <v>-7.0026226341724396E-2</v>
      </c>
      <c r="BZ98" s="78">
        <v>-0.34275469183921814</v>
      </c>
      <c r="CA98" s="78">
        <v>-0.42642354965209961</v>
      </c>
      <c r="CB98" s="78">
        <v>-0.53609400987625122</v>
      </c>
      <c r="CC98" s="78">
        <v>-0.39998948574066162</v>
      </c>
      <c r="CD98" s="78">
        <v>-0.40673992037773132</v>
      </c>
      <c r="CE98" s="78">
        <v>-0.43459075689315796</v>
      </c>
      <c r="CF98" s="78">
        <v>-0.46721741557121277</v>
      </c>
      <c r="CG98" s="78">
        <v>-0.46067136526107788</v>
      </c>
      <c r="CH98" s="78">
        <v>-0.41339918971061707</v>
      </c>
      <c r="CI98" s="78">
        <v>-0.35996630787849426</v>
      </c>
      <c r="CJ98" s="78">
        <v>-0.38052541017532349</v>
      </c>
      <c r="CK98" s="78">
        <v>-0.24744701385498047</v>
      </c>
      <c r="CL98" s="78">
        <v>-0.13529784977436066</v>
      </c>
      <c r="CM98" s="78">
        <v>-8.0674350261688232E-2</v>
      </c>
      <c r="CN98" s="78">
        <v>-4.0424264967441559E-2</v>
      </c>
      <c r="CO98" s="78">
        <v>-5.9782497584819794E-2</v>
      </c>
      <c r="CP98" s="78">
        <v>-0.13754917681217194</v>
      </c>
      <c r="CQ98" s="78">
        <v>-0.14016860723495483</v>
      </c>
      <c r="CR98" s="78">
        <v>-7.2796554304659367E-3</v>
      </c>
      <c r="CS98" s="78">
        <v>0.10301528126001358</v>
      </c>
      <c r="CT98" s="78">
        <v>5.0385463982820511E-2</v>
      </c>
      <c r="CU98" s="78">
        <v>0.13543033599853516</v>
      </c>
      <c r="CV98" s="78">
        <v>0.18805195391178131</v>
      </c>
      <c r="CW98" s="78">
        <v>-7.3272744193673134E-3</v>
      </c>
      <c r="CX98" s="78">
        <v>-0.25700312852859497</v>
      </c>
      <c r="CY98" s="78">
        <v>-0.33278006315231323</v>
      </c>
      <c r="CZ98" s="78">
        <v>-0.42644175887107849</v>
      </c>
      <c r="DA98" s="78">
        <v>-0.29264011979103088</v>
      </c>
      <c r="DB98" s="78">
        <v>-0.30147257447242737</v>
      </c>
      <c r="DC98" s="78">
        <v>-0.32943814992904663</v>
      </c>
      <c r="DD98" s="78">
        <v>-0.36371740698814392</v>
      </c>
      <c r="DE98" s="78">
        <v>-0.35883486270904541</v>
      </c>
      <c r="DF98" s="78">
        <v>-0.31047773361206055</v>
      </c>
      <c r="DG98" s="78">
        <v>-0.25545546412467957</v>
      </c>
      <c r="DH98" s="78">
        <v>-0.27179008722305298</v>
      </c>
      <c r="DI98" s="78">
        <v>-0.15330682694911957</v>
      </c>
      <c r="DJ98" s="78">
        <v>-5.1121316850185394E-2</v>
      </c>
      <c r="DK98" s="78">
        <v>-3.6479372065514326E-3</v>
      </c>
      <c r="DL98" s="78">
        <v>1.300509087741375E-2</v>
      </c>
      <c r="DM98" s="78">
        <v>-5.0350623205304146E-3</v>
      </c>
      <c r="DN98" s="78">
        <v>-7.9025097191333771E-2</v>
      </c>
      <c r="DO98" s="78">
        <v>-8.0197736620903015E-2</v>
      </c>
      <c r="DP98" s="78">
        <v>5.2322506904602051E-2</v>
      </c>
      <c r="DQ98" s="78">
        <v>0.16433176398277283</v>
      </c>
      <c r="DR98" s="78">
        <v>0.11146349459886551</v>
      </c>
      <c r="DS98" s="78">
        <v>0.19229061901569366</v>
      </c>
      <c r="DT98" s="78">
        <v>0.24900168180465698</v>
      </c>
      <c r="DU98" s="78">
        <v>5.5371679365634918E-2</v>
      </c>
      <c r="DV98" s="78">
        <v>-0.17125155031681061</v>
      </c>
      <c r="DW98" s="78">
        <v>-0.23913657665252686</v>
      </c>
      <c r="DX98" s="78">
        <v>-0.31678947806358337</v>
      </c>
      <c r="DY98" s="78">
        <v>-0.13764464855194092</v>
      </c>
      <c r="DZ98" s="78">
        <v>-0.14948321878910065</v>
      </c>
      <c r="EA98" s="78">
        <v>-0.1776144951581955</v>
      </c>
      <c r="EB98" s="78">
        <v>-0.21427983045578003</v>
      </c>
      <c r="EC98" s="78">
        <v>-0.21179912984371185</v>
      </c>
      <c r="ED98" s="78">
        <v>-0.16187550127506256</v>
      </c>
      <c r="EE98" s="78">
        <v>-0.10455840826034546</v>
      </c>
      <c r="EF98" s="78">
        <v>-0.11479358375072479</v>
      </c>
      <c r="EG98" s="78">
        <v>-1.7383333295583725E-2</v>
      </c>
      <c r="EH98" s="78">
        <v>7.0416226983070374E-2</v>
      </c>
      <c r="EI98" s="78">
        <v>0.10756596922874451</v>
      </c>
      <c r="EJ98" s="78">
        <v>9.0148597955703735E-2</v>
      </c>
      <c r="EK98" s="78">
        <v>7.4011541903018951E-2</v>
      </c>
      <c r="EL98" s="78">
        <v>5.4743834771215916E-3</v>
      </c>
      <c r="EM98" s="78">
        <v>6.3906768336892128E-3</v>
      </c>
      <c r="EN98" s="78">
        <v>0.1383785605430603</v>
      </c>
      <c r="EO98" s="78">
        <v>0.25286301970481873</v>
      </c>
      <c r="EP98" s="78">
        <v>0.19965046644210815</v>
      </c>
      <c r="EQ98" s="78">
        <v>0.27438780665397644</v>
      </c>
      <c r="ER98" s="78">
        <v>0.33700340986251831</v>
      </c>
      <c r="ES98" s="78">
        <v>0.14589901268482208</v>
      </c>
      <c r="ET98" s="78">
        <v>-4.7439891844987869E-2</v>
      </c>
      <c r="EU98" s="78">
        <v>-0.10393024235963821</v>
      </c>
      <c r="EV98" s="78">
        <v>-0.15846900641918182</v>
      </c>
      <c r="EW98" s="78">
        <v>65.444473266601563</v>
      </c>
      <c r="EX98" s="78">
        <v>64.072456359863281</v>
      </c>
      <c r="EY98" s="78">
        <v>63.027713775634766</v>
      </c>
      <c r="EZ98" s="78">
        <v>62.166839599609375</v>
      </c>
      <c r="FA98" s="78">
        <v>61.433586120605469</v>
      </c>
      <c r="FB98" s="78">
        <v>60.29632568359375</v>
      </c>
      <c r="FC98" s="78">
        <v>59.084693908691406</v>
      </c>
      <c r="FD98" s="78">
        <v>58.904029846191406</v>
      </c>
      <c r="FE98" s="78">
        <v>61.049018859863281</v>
      </c>
      <c r="FF98" s="78">
        <v>63.931888580322266</v>
      </c>
      <c r="FG98" s="78">
        <v>69.61962890625</v>
      </c>
      <c r="FH98" s="78">
        <v>75.493843078613281</v>
      </c>
      <c r="FI98" s="78">
        <v>79.6431884765625</v>
      </c>
      <c r="FJ98" s="78">
        <v>82.760498046875</v>
      </c>
      <c r="FK98" s="78">
        <v>85.491279602050781</v>
      </c>
      <c r="FL98" s="78">
        <v>86.458160400390625</v>
      </c>
      <c r="FM98" s="78">
        <v>86.061225891113281</v>
      </c>
      <c r="FN98" s="78">
        <v>84.090126037597656</v>
      </c>
      <c r="FO98" s="78">
        <v>80.460769653320313</v>
      </c>
      <c r="FP98" s="78">
        <v>74.579887390136719</v>
      </c>
      <c r="FQ98" s="78">
        <v>70.485336303710938</v>
      </c>
      <c r="FR98" s="78">
        <v>69.142440795898438</v>
      </c>
      <c r="FS98" s="78">
        <v>67.574470520019531</v>
      </c>
      <c r="FT98" s="78">
        <v>66.292327880859375</v>
      </c>
      <c r="FU98" s="78">
        <v>0.12117592990398407</v>
      </c>
      <c r="FV98" s="78">
        <v>9.9887780845165253E-2</v>
      </c>
      <c r="FW98" s="78">
        <v>0.13920244574546814</v>
      </c>
      <c r="FX98" s="78">
        <v>0</v>
      </c>
      <c r="FY98" s="78">
        <v>369.14285278320313</v>
      </c>
      <c r="FZ98" s="78">
        <v>1</v>
      </c>
    </row>
    <row r="99" spans="1:182" x14ac:dyDescent="0.2">
      <c r="A99" t="s">
        <v>186</v>
      </c>
      <c r="B99" t="s">
        <v>244</v>
      </c>
      <c r="C99" t="s">
        <v>2</v>
      </c>
      <c r="D99" t="s">
        <v>202</v>
      </c>
      <c r="E99" t="s">
        <v>210</v>
      </c>
      <c r="F99" t="s">
        <v>184</v>
      </c>
      <c r="G99" t="s">
        <v>1</v>
      </c>
      <c r="H99" s="78">
        <v>1456</v>
      </c>
      <c r="I99" s="78">
        <v>1.153334379196167</v>
      </c>
      <c r="J99" s="78">
        <v>1.0559670925140381</v>
      </c>
      <c r="K99" s="78">
        <v>1.007276177406311</v>
      </c>
      <c r="L99" s="78">
        <v>1.0194271802902222</v>
      </c>
      <c r="M99" s="78">
        <v>1.0223721265792847</v>
      </c>
      <c r="N99" s="78">
        <v>1.0770642757415771</v>
      </c>
      <c r="O99" s="78">
        <v>1.1283835172653198</v>
      </c>
      <c r="P99" s="78">
        <v>1.2584161758422852</v>
      </c>
      <c r="Q99" s="78">
        <v>1.3245104551315308</v>
      </c>
      <c r="R99" s="78">
        <v>1.3702670335769653</v>
      </c>
      <c r="S99" s="78">
        <v>1.5548129081726074</v>
      </c>
      <c r="T99" s="78">
        <v>1.6443589925765991</v>
      </c>
      <c r="U99" s="78">
        <v>1.7507882118225098</v>
      </c>
      <c r="V99" s="78">
        <v>1.7753329277038574</v>
      </c>
      <c r="W99" s="78">
        <v>1.901516318321228</v>
      </c>
      <c r="X99" s="78">
        <v>2.0088558197021484</v>
      </c>
      <c r="Y99" s="78">
        <v>2.1630730628967285</v>
      </c>
      <c r="Z99" s="78">
        <v>2.2169733047485352</v>
      </c>
      <c r="AA99" s="78">
        <v>2.2016706466674805</v>
      </c>
      <c r="AB99" s="78">
        <v>2.192385196685791</v>
      </c>
      <c r="AC99" s="78">
        <v>2.0091989040374756</v>
      </c>
      <c r="AD99" s="78">
        <v>1.8333945274353027</v>
      </c>
      <c r="AE99" s="78">
        <v>1.5725764036178589</v>
      </c>
      <c r="AF99" s="78">
        <v>1.3256371021270752</v>
      </c>
      <c r="AG99" s="78">
        <v>-0.36154964566230774</v>
      </c>
      <c r="AH99" s="78">
        <v>-0.32339876890182495</v>
      </c>
      <c r="AI99" s="78">
        <v>-0.27553507685661316</v>
      </c>
      <c r="AJ99" s="78">
        <v>-0.25689274072647095</v>
      </c>
      <c r="AK99" s="78">
        <v>-0.28330984711647034</v>
      </c>
      <c r="AL99" s="78">
        <v>-0.31629282236099243</v>
      </c>
      <c r="AM99" s="78">
        <v>-0.2711469829082489</v>
      </c>
      <c r="AN99" s="78">
        <v>-0.28878694772720337</v>
      </c>
      <c r="AO99" s="78">
        <v>-0.29812422394752502</v>
      </c>
      <c r="AP99" s="78">
        <v>-0.25340819358825684</v>
      </c>
      <c r="AQ99" s="78">
        <v>-9.0482629835605621E-2</v>
      </c>
      <c r="AR99" s="78">
        <v>-0.10489667952060699</v>
      </c>
      <c r="AS99" s="78">
        <v>-0.10066921263933182</v>
      </c>
      <c r="AT99" s="78">
        <v>-0.13133874535560608</v>
      </c>
      <c r="AU99" s="78">
        <v>-5.9093784540891647E-2</v>
      </c>
      <c r="AV99" s="78">
        <v>-8.5264571011066437E-2</v>
      </c>
      <c r="AW99" s="78">
        <v>-1.5545107424259186E-2</v>
      </c>
      <c r="AX99" s="78">
        <v>-2.1269438788294792E-2</v>
      </c>
      <c r="AY99" s="78">
        <v>-5.8881212025880814E-3</v>
      </c>
      <c r="AZ99" s="78">
        <v>6.1968215741217136E-3</v>
      </c>
      <c r="BA99" s="78">
        <v>-0.15605300664901733</v>
      </c>
      <c r="BB99" s="78">
        <v>-0.26275882124900818</v>
      </c>
      <c r="BC99" s="78">
        <v>-0.25497940182685852</v>
      </c>
      <c r="BD99" s="78">
        <v>-0.31811749935150146</v>
      </c>
      <c r="BE99" s="78">
        <v>-0.25904583930969238</v>
      </c>
      <c r="BF99" s="78">
        <v>-0.23883038759231567</v>
      </c>
      <c r="BG99" s="78">
        <v>-0.19268195331096649</v>
      </c>
      <c r="BH99" s="78">
        <v>-0.17025360465049744</v>
      </c>
      <c r="BI99" s="78">
        <v>-0.19798162579536438</v>
      </c>
      <c r="BJ99" s="78">
        <v>-0.22996589541435242</v>
      </c>
      <c r="BK99" s="78">
        <v>-0.19231633841991425</v>
      </c>
      <c r="BL99" s="78">
        <v>-0.20584098994731903</v>
      </c>
      <c r="BM99" s="78">
        <v>-0.21914169192314148</v>
      </c>
      <c r="BN99" s="78">
        <v>-0.17787148058414459</v>
      </c>
      <c r="BO99" s="78">
        <v>-2.2695306688547134E-2</v>
      </c>
      <c r="BP99" s="78">
        <v>-2.8683029115200043E-2</v>
      </c>
      <c r="BQ99" s="78">
        <v>-2.2841116413474083E-2</v>
      </c>
      <c r="BR99" s="78">
        <v>-6.9973886013031006E-2</v>
      </c>
      <c r="BS99" s="78">
        <v>2.088296168949455E-4</v>
      </c>
      <c r="BT99" s="78">
        <v>-1.2213937006890774E-2</v>
      </c>
      <c r="BU99" s="78">
        <v>5.8317806571722031E-2</v>
      </c>
      <c r="BV99" s="78">
        <v>4.6823874115943909E-2</v>
      </c>
      <c r="BW99" s="78">
        <v>6.4871102571487427E-2</v>
      </c>
      <c r="BX99" s="78">
        <v>8.7768912315368652E-2</v>
      </c>
      <c r="BY99" s="78">
        <v>-5.7041257619857788E-2</v>
      </c>
      <c r="BZ99" s="78">
        <v>-0.17370687425136566</v>
      </c>
      <c r="CA99" s="78">
        <v>-0.16287127137184143</v>
      </c>
      <c r="CB99" s="78">
        <v>-0.21277524530887604</v>
      </c>
      <c r="CC99" s="78">
        <v>-0.18805199861526489</v>
      </c>
      <c r="CD99" s="78">
        <v>-0.18025858700275421</v>
      </c>
      <c r="CE99" s="78">
        <v>-0.13529813289642334</v>
      </c>
      <c r="CF99" s="78">
        <v>-0.11024760454893112</v>
      </c>
      <c r="CG99" s="78">
        <v>-0.1388835608959198</v>
      </c>
      <c r="CH99" s="78">
        <v>-0.17017611861228943</v>
      </c>
      <c r="CI99" s="78">
        <v>-0.13771846890449524</v>
      </c>
      <c r="CJ99" s="78">
        <v>-0.14839288592338562</v>
      </c>
      <c r="CK99" s="78">
        <v>-0.1644386500120163</v>
      </c>
      <c r="CL99" s="78">
        <v>-0.12555496394634247</v>
      </c>
      <c r="CM99" s="78">
        <v>2.4253988638520241E-2</v>
      </c>
      <c r="CN99" s="78">
        <v>2.4102313444018364E-2</v>
      </c>
      <c r="CO99" s="78">
        <v>3.1062386929988861E-2</v>
      </c>
      <c r="CP99" s="78">
        <v>-2.7472760528326035E-2</v>
      </c>
      <c r="CQ99" s="78">
        <v>4.1281640529632568E-2</v>
      </c>
      <c r="CR99" s="78">
        <v>3.8380708545446396E-2</v>
      </c>
      <c r="CS99" s="78">
        <v>0.1094750389456749</v>
      </c>
      <c r="CT99" s="78">
        <v>9.3985095620155334E-2</v>
      </c>
      <c r="CU99" s="78">
        <v>0.11387871950864792</v>
      </c>
      <c r="CV99" s="78">
        <v>0.14426548779010773</v>
      </c>
      <c r="CW99" s="78">
        <v>1.1533978395164013E-2</v>
      </c>
      <c r="CX99" s="78">
        <v>-0.11202976852655411</v>
      </c>
      <c r="CY99" s="78">
        <v>-9.9077463150024414E-2</v>
      </c>
      <c r="CZ99" s="78">
        <v>-0.13981552422046661</v>
      </c>
      <c r="DA99" s="78">
        <v>-0.117058165371418</v>
      </c>
      <c r="DB99" s="78">
        <v>-0.12168678641319275</v>
      </c>
      <c r="DC99" s="78">
        <v>-7.7914312481880188E-2</v>
      </c>
      <c r="DD99" s="78">
        <v>-5.0241608172655106E-2</v>
      </c>
      <c r="DE99" s="78">
        <v>-7.9785503447055817E-2</v>
      </c>
      <c r="DF99" s="78">
        <v>-0.11038634181022644</v>
      </c>
      <c r="DG99" s="78">
        <v>-8.312060683965683E-2</v>
      </c>
      <c r="DH99" s="78">
        <v>-9.0944774448871613E-2</v>
      </c>
      <c r="DI99" s="78">
        <v>-0.10973560065031052</v>
      </c>
      <c r="DJ99" s="78">
        <v>-7.3238454759120941E-2</v>
      </c>
      <c r="DK99" s="78">
        <v>7.1203283965587616E-2</v>
      </c>
      <c r="DL99" s="78">
        <v>7.6887659728527069E-2</v>
      </c>
      <c r="DM99" s="78">
        <v>8.4965892136096954E-2</v>
      </c>
      <c r="DN99" s="78">
        <v>1.5028361231088638E-2</v>
      </c>
      <c r="DO99" s="78">
        <v>8.2354448735713959E-2</v>
      </c>
      <c r="DP99" s="78">
        <v>8.897535502910614E-2</v>
      </c>
      <c r="DQ99" s="78">
        <v>0.16063226759433746</v>
      </c>
      <c r="DR99" s="78">
        <v>0.14114631712436676</v>
      </c>
      <c r="DS99" s="78">
        <v>0.16288633644580841</v>
      </c>
      <c r="DT99" s="78">
        <v>0.2007620632648468</v>
      </c>
      <c r="DU99" s="78">
        <v>8.0109216272830963E-2</v>
      </c>
      <c r="DV99" s="78">
        <v>-5.0352662801742554E-2</v>
      </c>
      <c r="DW99" s="78">
        <v>-3.5283651202917099E-2</v>
      </c>
      <c r="DX99" s="78">
        <v>-6.6855795681476593E-2</v>
      </c>
      <c r="DY99" s="78">
        <v>-1.4554344117641449E-2</v>
      </c>
      <c r="DZ99" s="78">
        <v>-3.7118401378393173E-2</v>
      </c>
      <c r="EA99" s="78">
        <v>4.9388138577342033E-3</v>
      </c>
      <c r="EB99" s="78">
        <v>3.6397520452737808E-2</v>
      </c>
      <c r="EC99" s="78">
        <v>5.5427136830985546E-3</v>
      </c>
      <c r="ED99" s="78">
        <v>-2.4059409275650978E-2</v>
      </c>
      <c r="EE99" s="78">
        <v>-4.2899646796286106E-3</v>
      </c>
      <c r="EF99" s="78">
        <v>-7.9988343641161919E-3</v>
      </c>
      <c r="EG99" s="78">
        <v>-3.0753087252378464E-2</v>
      </c>
      <c r="EH99" s="78">
        <v>2.2982796654105186E-3</v>
      </c>
      <c r="EI99" s="78">
        <v>0.1389906108379364</v>
      </c>
      <c r="EJ99" s="78">
        <v>0.15310131013393402</v>
      </c>
      <c r="EK99" s="78">
        <v>0.16279399394989014</v>
      </c>
      <c r="EL99" s="78">
        <v>7.6393231749534607E-2</v>
      </c>
      <c r="EM99" s="78">
        <v>0.14165706932544708</v>
      </c>
      <c r="EN99" s="78">
        <v>0.16202598810195923</v>
      </c>
      <c r="EO99" s="78">
        <v>0.23449519276618958</v>
      </c>
      <c r="EP99" s="78">
        <v>0.20923963189125061</v>
      </c>
      <c r="EQ99" s="78">
        <v>0.23364555835723877</v>
      </c>
      <c r="ER99" s="78">
        <v>0.28233414888381958</v>
      </c>
      <c r="ES99" s="78">
        <v>0.17912097275257111</v>
      </c>
      <c r="ET99" s="78">
        <v>3.8699284195899963E-2</v>
      </c>
      <c r="EU99" s="78">
        <v>5.6824479252099991E-2</v>
      </c>
      <c r="EV99" s="78">
        <v>3.8486462086439133E-2</v>
      </c>
      <c r="EW99" s="78">
        <v>66.553497314453125</v>
      </c>
      <c r="EX99" s="78">
        <v>65.296951293945313</v>
      </c>
      <c r="EY99" s="78">
        <v>63.998252868652344</v>
      </c>
      <c r="EZ99" s="78">
        <v>62.672649383544922</v>
      </c>
      <c r="FA99" s="78">
        <v>61.957386016845703</v>
      </c>
      <c r="FB99" s="78">
        <v>61.682228088378906</v>
      </c>
      <c r="FC99" s="78">
        <v>61.091819763183594</v>
      </c>
      <c r="FD99" s="78">
        <v>60.890106201171875</v>
      </c>
      <c r="FE99" s="78">
        <v>65.399917602539063</v>
      </c>
      <c r="FF99" s="78">
        <v>71.681602478027344</v>
      </c>
      <c r="FG99" s="78">
        <v>76.732032775878906</v>
      </c>
      <c r="FH99" s="78">
        <v>80.970932006835938</v>
      </c>
      <c r="FI99" s="78">
        <v>83.896591186523438</v>
      </c>
      <c r="FJ99" s="78">
        <v>86.061347961425781</v>
      </c>
      <c r="FK99" s="78">
        <v>87.737136840820313</v>
      </c>
      <c r="FL99" s="78">
        <v>88.853927612304688</v>
      </c>
      <c r="FM99" s="78">
        <v>89.101493835449219</v>
      </c>
      <c r="FN99" s="78">
        <v>87.977462768554688</v>
      </c>
      <c r="FO99" s="78">
        <v>84.677696228027344</v>
      </c>
      <c r="FP99" s="78">
        <v>78.265815734863281</v>
      </c>
      <c r="FQ99" s="78">
        <v>73.255851745605469</v>
      </c>
      <c r="FR99" s="78">
        <v>70.098518371582031</v>
      </c>
      <c r="FS99" s="78">
        <v>68.08642578125</v>
      </c>
      <c r="FT99" s="78">
        <v>66.699134826660156</v>
      </c>
      <c r="FU99" s="78">
        <v>8.1455722451210022E-2</v>
      </c>
      <c r="FV99" s="78">
        <v>9.3022927641868591E-2</v>
      </c>
      <c r="FW99" s="78">
        <v>8.3191178739070892E-2</v>
      </c>
      <c r="FX99" s="78">
        <v>0</v>
      </c>
      <c r="FY99" s="78">
        <v>217.04762268066406</v>
      </c>
      <c r="FZ99" s="78">
        <v>1</v>
      </c>
    </row>
    <row r="100" spans="1:182" x14ac:dyDescent="0.2">
      <c r="A100" t="s">
        <v>186</v>
      </c>
      <c r="B100" t="s">
        <v>244</v>
      </c>
      <c r="C100" t="s">
        <v>2</v>
      </c>
      <c r="D100" t="s">
        <v>202</v>
      </c>
      <c r="E100" t="s">
        <v>210</v>
      </c>
      <c r="F100" t="s">
        <v>185</v>
      </c>
      <c r="G100" t="s">
        <v>1</v>
      </c>
      <c r="H100" s="78">
        <v>649</v>
      </c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8"/>
      <c r="CN100" s="78"/>
      <c r="CO100" s="78"/>
      <c r="CP100" s="78"/>
      <c r="CQ100" s="78"/>
      <c r="CR100" s="78"/>
      <c r="CS100" s="78"/>
      <c r="CT100" s="78"/>
      <c r="CU100" s="78"/>
      <c r="CV100" s="78"/>
      <c r="CW100" s="78"/>
      <c r="CX100" s="78"/>
      <c r="CY100" s="78"/>
      <c r="CZ100" s="78"/>
      <c r="DA100" s="78"/>
      <c r="DB100" s="78"/>
      <c r="DC100" s="78"/>
      <c r="DD100" s="78"/>
      <c r="DE100" s="78"/>
      <c r="DF100" s="78"/>
      <c r="DG100" s="78"/>
      <c r="DH100" s="78"/>
      <c r="DI100" s="78"/>
      <c r="DJ100" s="78"/>
      <c r="DK100" s="78"/>
      <c r="DL100" s="78"/>
      <c r="DM100" s="78"/>
      <c r="DN100" s="78"/>
      <c r="DO100" s="78"/>
      <c r="DP100" s="78"/>
      <c r="DQ100" s="78"/>
      <c r="DR100" s="78"/>
      <c r="DS100" s="78"/>
      <c r="DT100" s="78"/>
      <c r="DU100" s="78"/>
      <c r="DV100" s="78"/>
      <c r="DW100" s="78"/>
      <c r="DX100" s="78"/>
      <c r="DY100" s="78"/>
      <c r="DZ100" s="78"/>
      <c r="EA100" s="78"/>
      <c r="EB100" s="78"/>
      <c r="EC100" s="78"/>
      <c r="ED100" s="78"/>
      <c r="EE100" s="78"/>
      <c r="EF100" s="78"/>
      <c r="EG100" s="78"/>
      <c r="EH100" s="78"/>
      <c r="EI100" s="78"/>
      <c r="EJ100" s="78"/>
      <c r="EK100" s="78"/>
      <c r="EL100" s="78"/>
      <c r="EM100" s="78"/>
      <c r="EN100" s="78"/>
      <c r="EO100" s="78"/>
      <c r="EP100" s="78"/>
      <c r="EQ100" s="78"/>
      <c r="ER100" s="78"/>
      <c r="ES100" s="78"/>
      <c r="ET100" s="78"/>
      <c r="EU100" s="78"/>
      <c r="EV100" s="78"/>
      <c r="EW100" s="78"/>
      <c r="EX100" s="78"/>
      <c r="EY100" s="78"/>
      <c r="EZ100" s="78"/>
      <c r="FA100" s="78"/>
      <c r="FB100" s="78"/>
      <c r="FC100" s="78"/>
      <c r="FD100" s="78"/>
      <c r="FE100" s="78"/>
      <c r="FF100" s="78"/>
      <c r="FG100" s="78"/>
      <c r="FH100" s="78"/>
      <c r="FI100" s="78"/>
      <c r="FJ100" s="78"/>
      <c r="FK100" s="78"/>
      <c r="FL100" s="78"/>
      <c r="FM100" s="78"/>
      <c r="FN100" s="78"/>
      <c r="FO100" s="78"/>
      <c r="FP100" s="78"/>
      <c r="FQ100" s="78"/>
      <c r="FR100" s="78"/>
      <c r="FS100" s="78"/>
      <c r="FT100" s="78"/>
      <c r="FU100" s="78"/>
      <c r="FV100" s="78"/>
      <c r="FW100" s="78"/>
      <c r="FX100" s="78">
        <v>0</v>
      </c>
      <c r="FY100" s="78">
        <v>87.23809814453125</v>
      </c>
      <c r="FZ100" s="78">
        <v>0</v>
      </c>
    </row>
    <row r="101" spans="1:182" x14ac:dyDescent="0.2">
      <c r="A101" t="s">
        <v>186</v>
      </c>
      <c r="B101" t="s">
        <v>244</v>
      </c>
      <c r="C101" t="s">
        <v>2</v>
      </c>
      <c r="D101" t="s">
        <v>202</v>
      </c>
      <c r="E101" t="s">
        <v>240</v>
      </c>
      <c r="F101" t="s">
        <v>1</v>
      </c>
      <c r="G101" t="s">
        <v>198</v>
      </c>
      <c r="H101" s="78">
        <v>1879</v>
      </c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/>
      <c r="CX101" s="78"/>
      <c r="CY101" s="78"/>
      <c r="CZ101" s="78"/>
      <c r="DA101" s="78"/>
      <c r="DB101" s="78"/>
      <c r="DC101" s="78"/>
      <c r="DD101" s="78"/>
      <c r="DE101" s="78"/>
      <c r="DF101" s="78"/>
      <c r="DG101" s="78"/>
      <c r="DH101" s="78"/>
      <c r="DI101" s="78"/>
      <c r="DJ101" s="78"/>
      <c r="DK101" s="78"/>
      <c r="DL101" s="78"/>
      <c r="DM101" s="78"/>
      <c r="DN101" s="78"/>
      <c r="DO101" s="78"/>
      <c r="DP101" s="78"/>
      <c r="DQ101" s="78"/>
      <c r="DR101" s="78"/>
      <c r="DS101" s="78"/>
      <c r="DT101" s="78"/>
      <c r="DU101" s="78"/>
      <c r="DV101" s="78"/>
      <c r="DW101" s="78"/>
      <c r="DX101" s="78"/>
      <c r="DY101" s="78"/>
      <c r="DZ101" s="78"/>
      <c r="EA101" s="78"/>
      <c r="EB101" s="78"/>
      <c r="EC101" s="78"/>
      <c r="ED101" s="78"/>
      <c r="EE101" s="78"/>
      <c r="EF101" s="78"/>
      <c r="EG101" s="78"/>
      <c r="EH101" s="78"/>
      <c r="EI101" s="78"/>
      <c r="EJ101" s="78"/>
      <c r="EK101" s="78"/>
      <c r="EL101" s="78"/>
      <c r="EM101" s="78"/>
      <c r="EN101" s="78"/>
      <c r="EO101" s="78"/>
      <c r="EP101" s="78"/>
      <c r="EQ101" s="78"/>
      <c r="ER101" s="78"/>
      <c r="ES101" s="78"/>
      <c r="ET101" s="78"/>
      <c r="EU101" s="78"/>
      <c r="EV101" s="78"/>
      <c r="EW101" s="78"/>
      <c r="EX101" s="78"/>
      <c r="EY101" s="78"/>
      <c r="EZ101" s="78"/>
      <c r="FA101" s="78"/>
      <c r="FB101" s="78"/>
      <c r="FC101" s="78"/>
      <c r="FD101" s="78"/>
      <c r="FE101" s="78"/>
      <c r="FF101" s="78"/>
      <c r="FG101" s="78"/>
      <c r="FH101" s="78"/>
      <c r="FI101" s="78"/>
      <c r="FJ101" s="78"/>
      <c r="FK101" s="78"/>
      <c r="FL101" s="78"/>
      <c r="FM101" s="78"/>
      <c r="FN101" s="78"/>
      <c r="FO101" s="78"/>
      <c r="FP101" s="78"/>
      <c r="FQ101" s="78"/>
      <c r="FR101" s="78"/>
      <c r="FS101" s="78"/>
      <c r="FT101" s="78"/>
      <c r="FU101" s="78"/>
      <c r="FV101" s="78"/>
      <c r="FW101" s="78"/>
      <c r="FX101" s="78">
        <v>0</v>
      </c>
      <c r="FY101" s="78">
        <v>56.225051879882813</v>
      </c>
      <c r="FZ101" s="78">
        <v>0</v>
      </c>
    </row>
    <row r="102" spans="1:182" x14ac:dyDescent="0.2">
      <c r="A102" t="s">
        <v>186</v>
      </c>
      <c r="B102" t="s">
        <v>244</v>
      </c>
      <c r="C102" t="s">
        <v>2</v>
      </c>
      <c r="D102" t="s">
        <v>202</v>
      </c>
      <c r="E102" t="s">
        <v>240</v>
      </c>
      <c r="F102" t="s">
        <v>1</v>
      </c>
      <c r="G102" t="s">
        <v>200</v>
      </c>
      <c r="H102" s="78">
        <v>342</v>
      </c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8"/>
      <c r="CN102" s="78"/>
      <c r="CO102" s="78"/>
      <c r="CP102" s="78"/>
      <c r="CQ102" s="78"/>
      <c r="CR102" s="78"/>
      <c r="CS102" s="78"/>
      <c r="CT102" s="78"/>
      <c r="CU102" s="78"/>
      <c r="CV102" s="78"/>
      <c r="CW102" s="78"/>
      <c r="CX102" s="78"/>
      <c r="CY102" s="78"/>
      <c r="CZ102" s="78"/>
      <c r="DA102" s="78"/>
      <c r="DB102" s="78"/>
      <c r="DC102" s="78"/>
      <c r="DD102" s="78"/>
      <c r="DE102" s="78"/>
      <c r="DF102" s="78"/>
      <c r="DG102" s="78"/>
      <c r="DH102" s="78"/>
      <c r="DI102" s="78"/>
      <c r="DJ102" s="78"/>
      <c r="DK102" s="78"/>
      <c r="DL102" s="78"/>
      <c r="DM102" s="78"/>
      <c r="DN102" s="78"/>
      <c r="DO102" s="78"/>
      <c r="DP102" s="78"/>
      <c r="DQ102" s="78"/>
      <c r="DR102" s="78"/>
      <c r="DS102" s="78"/>
      <c r="DT102" s="78"/>
      <c r="DU102" s="78"/>
      <c r="DV102" s="78"/>
      <c r="DW102" s="78"/>
      <c r="DX102" s="78"/>
      <c r="DY102" s="78"/>
      <c r="DZ102" s="78"/>
      <c r="EA102" s="78"/>
      <c r="EB102" s="78"/>
      <c r="EC102" s="78"/>
      <c r="ED102" s="78"/>
      <c r="EE102" s="78"/>
      <c r="EF102" s="78"/>
      <c r="EG102" s="78"/>
      <c r="EH102" s="78"/>
      <c r="EI102" s="78"/>
      <c r="EJ102" s="78"/>
      <c r="EK102" s="78"/>
      <c r="EL102" s="78"/>
      <c r="EM102" s="78"/>
      <c r="EN102" s="78"/>
      <c r="EO102" s="78"/>
      <c r="EP102" s="78"/>
      <c r="EQ102" s="78"/>
      <c r="ER102" s="78"/>
      <c r="ES102" s="78"/>
      <c r="ET102" s="78"/>
      <c r="EU102" s="78"/>
      <c r="EV102" s="78"/>
      <c r="EW102" s="78"/>
      <c r="EX102" s="78"/>
      <c r="EY102" s="78"/>
      <c r="EZ102" s="78"/>
      <c r="FA102" s="78"/>
      <c r="FB102" s="78"/>
      <c r="FC102" s="78"/>
      <c r="FD102" s="78"/>
      <c r="FE102" s="78"/>
      <c r="FF102" s="78"/>
      <c r="FG102" s="78"/>
      <c r="FH102" s="78"/>
      <c r="FI102" s="78"/>
      <c r="FJ102" s="78"/>
      <c r="FK102" s="78"/>
      <c r="FL102" s="78"/>
      <c r="FM102" s="78"/>
      <c r="FN102" s="78"/>
      <c r="FO102" s="78"/>
      <c r="FP102" s="78"/>
      <c r="FQ102" s="78"/>
      <c r="FR102" s="78"/>
      <c r="FS102" s="78"/>
      <c r="FT102" s="78"/>
      <c r="FU102" s="78"/>
      <c r="FV102" s="78"/>
      <c r="FW102" s="78"/>
      <c r="FX102" s="78">
        <v>0</v>
      </c>
      <c r="FY102" s="78">
        <v>28.096837997436523</v>
      </c>
      <c r="FZ102" s="78">
        <v>0</v>
      </c>
    </row>
    <row r="103" spans="1:182" x14ac:dyDescent="0.2">
      <c r="A103" t="s">
        <v>186</v>
      </c>
      <c r="B103" t="s">
        <v>244</v>
      </c>
      <c r="C103" t="s">
        <v>2</v>
      </c>
      <c r="D103" t="s">
        <v>202</v>
      </c>
      <c r="E103" t="s">
        <v>240</v>
      </c>
      <c r="F103" t="s">
        <v>1</v>
      </c>
      <c r="G103" t="s">
        <v>1</v>
      </c>
      <c r="H103" s="78">
        <v>2221</v>
      </c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8"/>
      <c r="CN103" s="78"/>
      <c r="CO103" s="78"/>
      <c r="CP103" s="78"/>
      <c r="CQ103" s="78"/>
      <c r="CR103" s="78"/>
      <c r="CS103" s="78"/>
      <c r="CT103" s="78"/>
      <c r="CU103" s="78"/>
      <c r="CV103" s="78"/>
      <c r="CW103" s="78"/>
      <c r="CX103" s="78"/>
      <c r="CY103" s="78"/>
      <c r="CZ103" s="78"/>
      <c r="DA103" s="78"/>
      <c r="DB103" s="78"/>
      <c r="DC103" s="78"/>
      <c r="DD103" s="78"/>
      <c r="DE103" s="78"/>
      <c r="DF103" s="78"/>
      <c r="DG103" s="78"/>
      <c r="DH103" s="78"/>
      <c r="DI103" s="78"/>
      <c r="DJ103" s="78"/>
      <c r="DK103" s="78"/>
      <c r="DL103" s="78"/>
      <c r="DM103" s="78"/>
      <c r="DN103" s="78"/>
      <c r="DO103" s="78"/>
      <c r="DP103" s="78"/>
      <c r="DQ103" s="78"/>
      <c r="DR103" s="78"/>
      <c r="DS103" s="78"/>
      <c r="DT103" s="78"/>
      <c r="DU103" s="78"/>
      <c r="DV103" s="78"/>
      <c r="DW103" s="78"/>
      <c r="DX103" s="78"/>
      <c r="DY103" s="78"/>
      <c r="DZ103" s="78"/>
      <c r="EA103" s="78"/>
      <c r="EB103" s="78"/>
      <c r="EC103" s="78"/>
      <c r="ED103" s="78"/>
      <c r="EE103" s="78"/>
      <c r="EF103" s="78"/>
      <c r="EG103" s="78"/>
      <c r="EH103" s="78"/>
      <c r="EI103" s="78"/>
      <c r="EJ103" s="78"/>
      <c r="EK103" s="78"/>
      <c r="EL103" s="78"/>
      <c r="EM103" s="78"/>
      <c r="EN103" s="78"/>
      <c r="EO103" s="78"/>
      <c r="EP103" s="78"/>
      <c r="EQ103" s="78"/>
      <c r="ER103" s="78"/>
      <c r="ES103" s="78"/>
      <c r="ET103" s="78"/>
      <c r="EU103" s="78"/>
      <c r="EV103" s="78"/>
      <c r="EW103" s="78"/>
      <c r="EX103" s="78"/>
      <c r="EY103" s="78"/>
      <c r="EZ103" s="78"/>
      <c r="FA103" s="78"/>
      <c r="FB103" s="78"/>
      <c r="FC103" s="78"/>
      <c r="FD103" s="78"/>
      <c r="FE103" s="78"/>
      <c r="FF103" s="78"/>
      <c r="FG103" s="78"/>
      <c r="FH103" s="78"/>
      <c r="FI103" s="78"/>
      <c r="FJ103" s="78"/>
      <c r="FK103" s="78"/>
      <c r="FL103" s="78"/>
      <c r="FM103" s="78"/>
      <c r="FN103" s="78"/>
      <c r="FO103" s="78"/>
      <c r="FP103" s="78"/>
      <c r="FQ103" s="78"/>
      <c r="FR103" s="78"/>
      <c r="FS103" s="78"/>
      <c r="FT103" s="78"/>
      <c r="FU103" s="78"/>
      <c r="FV103" s="78"/>
      <c r="FW103" s="78"/>
      <c r="FX103" s="78">
        <v>0</v>
      </c>
      <c r="FY103" s="78">
        <v>84.321891784667969</v>
      </c>
      <c r="FZ103" s="78">
        <v>0</v>
      </c>
    </row>
    <row r="104" spans="1:182" x14ac:dyDescent="0.2">
      <c r="A104" t="s">
        <v>186</v>
      </c>
      <c r="B104" t="s">
        <v>244</v>
      </c>
      <c r="C104" t="s">
        <v>2</v>
      </c>
      <c r="D104" t="s">
        <v>202</v>
      </c>
      <c r="E104" t="s">
        <v>240</v>
      </c>
      <c r="F104" t="s">
        <v>178</v>
      </c>
      <c r="G104" t="s">
        <v>1</v>
      </c>
      <c r="H104" s="78">
        <v>1121</v>
      </c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8"/>
      <c r="CN104" s="78"/>
      <c r="CO104" s="78"/>
      <c r="CP104" s="78"/>
      <c r="CQ104" s="78"/>
      <c r="CR104" s="78"/>
      <c r="CS104" s="78"/>
      <c r="CT104" s="78"/>
      <c r="CU104" s="78"/>
      <c r="CV104" s="78"/>
      <c r="CW104" s="78"/>
      <c r="CX104" s="78"/>
      <c r="CY104" s="78"/>
      <c r="CZ104" s="78"/>
      <c r="DA104" s="78"/>
      <c r="DB104" s="78"/>
      <c r="DC104" s="78"/>
      <c r="DD104" s="78"/>
      <c r="DE104" s="78"/>
      <c r="DF104" s="78"/>
      <c r="DG104" s="78"/>
      <c r="DH104" s="78"/>
      <c r="DI104" s="78"/>
      <c r="DJ104" s="78"/>
      <c r="DK104" s="78"/>
      <c r="DL104" s="78"/>
      <c r="DM104" s="78"/>
      <c r="DN104" s="78"/>
      <c r="DO104" s="78"/>
      <c r="DP104" s="78"/>
      <c r="DQ104" s="78"/>
      <c r="DR104" s="78"/>
      <c r="DS104" s="78"/>
      <c r="DT104" s="78"/>
      <c r="DU104" s="78"/>
      <c r="DV104" s="78"/>
      <c r="DW104" s="78"/>
      <c r="DX104" s="78"/>
      <c r="DY104" s="78"/>
      <c r="DZ104" s="78"/>
      <c r="EA104" s="78"/>
      <c r="EB104" s="78"/>
      <c r="EC104" s="78"/>
      <c r="ED104" s="78"/>
      <c r="EE104" s="78"/>
      <c r="EF104" s="78"/>
      <c r="EG104" s="78"/>
      <c r="EH104" s="78"/>
      <c r="EI104" s="78"/>
      <c r="EJ104" s="78"/>
      <c r="EK104" s="78"/>
      <c r="EL104" s="78"/>
      <c r="EM104" s="78"/>
      <c r="EN104" s="78"/>
      <c r="EO104" s="78"/>
      <c r="EP104" s="78"/>
      <c r="EQ104" s="78"/>
      <c r="ER104" s="78"/>
      <c r="ES104" s="78"/>
      <c r="ET104" s="78"/>
      <c r="EU104" s="78"/>
      <c r="EV104" s="78"/>
      <c r="EW104" s="78"/>
      <c r="EX104" s="78"/>
      <c r="EY104" s="78"/>
      <c r="EZ104" s="78"/>
      <c r="FA104" s="78"/>
      <c r="FB104" s="78"/>
      <c r="FC104" s="78"/>
      <c r="FD104" s="78"/>
      <c r="FE104" s="78"/>
      <c r="FF104" s="78"/>
      <c r="FG104" s="78"/>
      <c r="FH104" s="78"/>
      <c r="FI104" s="78"/>
      <c r="FJ104" s="78"/>
      <c r="FK104" s="78"/>
      <c r="FL104" s="78"/>
      <c r="FM104" s="78"/>
      <c r="FN104" s="78"/>
      <c r="FO104" s="78"/>
      <c r="FP104" s="78"/>
      <c r="FQ104" s="78"/>
      <c r="FR104" s="78"/>
      <c r="FS104" s="78"/>
      <c r="FT104" s="78"/>
      <c r="FU104" s="78"/>
      <c r="FV104" s="78"/>
      <c r="FW104" s="78"/>
      <c r="FX104" s="78">
        <v>0</v>
      </c>
      <c r="FY104" s="78">
        <v>51.772254943847656</v>
      </c>
      <c r="FZ104" s="78">
        <v>0</v>
      </c>
    </row>
    <row r="105" spans="1:182" x14ac:dyDescent="0.2">
      <c r="A105" t="s">
        <v>186</v>
      </c>
      <c r="B105" t="s">
        <v>244</v>
      </c>
      <c r="C105" t="s">
        <v>2</v>
      </c>
      <c r="D105" t="s">
        <v>202</v>
      </c>
      <c r="E105" t="s">
        <v>240</v>
      </c>
      <c r="F105" t="s">
        <v>179</v>
      </c>
      <c r="G105" t="s">
        <v>1</v>
      </c>
      <c r="H105" s="78">
        <v>195</v>
      </c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8"/>
      <c r="CN105" s="78"/>
      <c r="CO105" s="78"/>
      <c r="CP105" s="78"/>
      <c r="CQ105" s="78"/>
      <c r="CR105" s="78"/>
      <c r="CS105" s="78"/>
      <c r="CT105" s="78"/>
      <c r="CU105" s="78"/>
      <c r="CV105" s="78"/>
      <c r="CW105" s="78"/>
      <c r="CX105" s="78"/>
      <c r="CY105" s="78"/>
      <c r="CZ105" s="78"/>
      <c r="DA105" s="78"/>
      <c r="DB105" s="78"/>
      <c r="DC105" s="78"/>
      <c r="DD105" s="78"/>
      <c r="DE105" s="78"/>
      <c r="DF105" s="78"/>
      <c r="DG105" s="78"/>
      <c r="DH105" s="78"/>
      <c r="DI105" s="78"/>
      <c r="DJ105" s="78"/>
      <c r="DK105" s="78"/>
      <c r="DL105" s="78"/>
      <c r="DM105" s="78"/>
      <c r="DN105" s="78"/>
      <c r="DO105" s="78"/>
      <c r="DP105" s="78"/>
      <c r="DQ105" s="78"/>
      <c r="DR105" s="78"/>
      <c r="DS105" s="78"/>
      <c r="DT105" s="78"/>
      <c r="DU105" s="78"/>
      <c r="DV105" s="78"/>
      <c r="DW105" s="78"/>
      <c r="DX105" s="78"/>
      <c r="DY105" s="78"/>
      <c r="DZ105" s="78"/>
      <c r="EA105" s="78"/>
      <c r="EB105" s="78"/>
      <c r="EC105" s="78"/>
      <c r="ED105" s="78"/>
      <c r="EE105" s="78"/>
      <c r="EF105" s="78"/>
      <c r="EG105" s="78"/>
      <c r="EH105" s="78"/>
      <c r="EI105" s="78"/>
      <c r="EJ105" s="78"/>
      <c r="EK105" s="78"/>
      <c r="EL105" s="78"/>
      <c r="EM105" s="78"/>
      <c r="EN105" s="78"/>
      <c r="EO105" s="78"/>
      <c r="EP105" s="78"/>
      <c r="EQ105" s="78"/>
      <c r="ER105" s="78"/>
      <c r="ES105" s="78"/>
      <c r="ET105" s="78"/>
      <c r="EU105" s="78"/>
      <c r="EV105" s="78"/>
      <c r="EW105" s="78"/>
      <c r="EX105" s="78"/>
      <c r="EY105" s="78"/>
      <c r="EZ105" s="78"/>
      <c r="FA105" s="78"/>
      <c r="FB105" s="78"/>
      <c r="FC105" s="78"/>
      <c r="FD105" s="78"/>
      <c r="FE105" s="78"/>
      <c r="FF105" s="78"/>
      <c r="FG105" s="78"/>
      <c r="FH105" s="78"/>
      <c r="FI105" s="78"/>
      <c r="FJ105" s="78"/>
      <c r="FK105" s="78"/>
      <c r="FL105" s="78"/>
      <c r="FM105" s="78"/>
      <c r="FN105" s="78"/>
      <c r="FO105" s="78"/>
      <c r="FP105" s="78"/>
      <c r="FQ105" s="78"/>
      <c r="FR105" s="78"/>
      <c r="FS105" s="78"/>
      <c r="FT105" s="78"/>
      <c r="FU105" s="78"/>
      <c r="FV105" s="78"/>
      <c r="FW105" s="78"/>
      <c r="FX105" s="78">
        <v>0</v>
      </c>
      <c r="FY105" s="78">
        <v>4.4021739959716797</v>
      </c>
      <c r="FZ105" s="78">
        <v>0</v>
      </c>
    </row>
    <row r="106" spans="1:182" x14ac:dyDescent="0.2">
      <c r="A106" t="s">
        <v>186</v>
      </c>
      <c r="B106" t="s">
        <v>244</v>
      </c>
      <c r="C106" t="s">
        <v>2</v>
      </c>
      <c r="D106" t="s">
        <v>202</v>
      </c>
      <c r="E106" t="s">
        <v>240</v>
      </c>
      <c r="F106" t="s">
        <v>180</v>
      </c>
      <c r="G106" t="s">
        <v>1</v>
      </c>
      <c r="H106" s="78">
        <v>35</v>
      </c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8"/>
      <c r="CN106" s="78"/>
      <c r="CO106" s="78"/>
      <c r="CP106" s="78"/>
      <c r="CQ106" s="78"/>
      <c r="CR106" s="78"/>
      <c r="CS106" s="78"/>
      <c r="CT106" s="78"/>
      <c r="CU106" s="78"/>
      <c r="CV106" s="78"/>
      <c r="CW106" s="78"/>
      <c r="CX106" s="78"/>
      <c r="CY106" s="78"/>
      <c r="CZ106" s="78"/>
      <c r="DA106" s="78"/>
      <c r="DB106" s="78"/>
      <c r="DC106" s="78"/>
      <c r="DD106" s="78"/>
      <c r="DE106" s="78"/>
      <c r="DF106" s="78"/>
      <c r="DG106" s="78"/>
      <c r="DH106" s="78"/>
      <c r="DI106" s="78"/>
      <c r="DJ106" s="78"/>
      <c r="DK106" s="78"/>
      <c r="DL106" s="78"/>
      <c r="DM106" s="78"/>
      <c r="DN106" s="78"/>
      <c r="DO106" s="78"/>
      <c r="DP106" s="78"/>
      <c r="DQ106" s="78"/>
      <c r="DR106" s="78"/>
      <c r="DS106" s="78"/>
      <c r="DT106" s="78"/>
      <c r="DU106" s="78"/>
      <c r="DV106" s="78"/>
      <c r="DW106" s="78"/>
      <c r="DX106" s="78"/>
      <c r="DY106" s="78"/>
      <c r="DZ106" s="78"/>
      <c r="EA106" s="78"/>
      <c r="EB106" s="78"/>
      <c r="EC106" s="78"/>
      <c r="ED106" s="78"/>
      <c r="EE106" s="78"/>
      <c r="EF106" s="78"/>
      <c r="EG106" s="78"/>
      <c r="EH106" s="78"/>
      <c r="EI106" s="78"/>
      <c r="EJ106" s="78"/>
      <c r="EK106" s="78"/>
      <c r="EL106" s="78"/>
      <c r="EM106" s="78"/>
      <c r="EN106" s="78"/>
      <c r="EO106" s="78"/>
      <c r="EP106" s="78"/>
      <c r="EQ106" s="78"/>
      <c r="ER106" s="78"/>
      <c r="ES106" s="78"/>
      <c r="ET106" s="78"/>
      <c r="EU106" s="78"/>
      <c r="EV106" s="78"/>
      <c r="EW106" s="78"/>
      <c r="EX106" s="78"/>
      <c r="EY106" s="78"/>
      <c r="EZ106" s="78"/>
      <c r="FA106" s="78"/>
      <c r="FB106" s="78"/>
      <c r="FC106" s="78"/>
      <c r="FD106" s="78"/>
      <c r="FE106" s="78"/>
      <c r="FF106" s="78"/>
      <c r="FG106" s="78"/>
      <c r="FH106" s="78"/>
      <c r="FI106" s="78"/>
      <c r="FJ106" s="78"/>
      <c r="FK106" s="78"/>
      <c r="FL106" s="78"/>
      <c r="FM106" s="78"/>
      <c r="FN106" s="78"/>
      <c r="FO106" s="78"/>
      <c r="FP106" s="78"/>
      <c r="FQ106" s="78"/>
      <c r="FR106" s="78"/>
      <c r="FS106" s="78"/>
      <c r="FT106" s="78"/>
      <c r="FU106" s="78"/>
      <c r="FV106" s="78"/>
      <c r="FW106" s="78"/>
      <c r="FX106" s="78">
        <v>0</v>
      </c>
      <c r="FY106" s="78">
        <v>1.3333333730697632</v>
      </c>
      <c r="FZ106" s="78">
        <v>0</v>
      </c>
    </row>
    <row r="107" spans="1:182" x14ac:dyDescent="0.2">
      <c r="A107" t="s">
        <v>186</v>
      </c>
      <c r="B107" t="s">
        <v>244</v>
      </c>
      <c r="C107" t="s">
        <v>2</v>
      </c>
      <c r="D107" t="s">
        <v>202</v>
      </c>
      <c r="E107" t="s">
        <v>240</v>
      </c>
      <c r="F107" t="s">
        <v>181</v>
      </c>
      <c r="G107" t="s">
        <v>1</v>
      </c>
      <c r="H107" s="78">
        <v>62</v>
      </c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8"/>
      <c r="CN107" s="78"/>
      <c r="CO107" s="78"/>
      <c r="CP107" s="78"/>
      <c r="CQ107" s="78"/>
      <c r="CR107" s="78"/>
      <c r="CS107" s="78"/>
      <c r="CT107" s="78"/>
      <c r="CU107" s="78"/>
      <c r="CV107" s="78"/>
      <c r="CW107" s="78"/>
      <c r="CX107" s="78"/>
      <c r="CY107" s="78"/>
      <c r="CZ107" s="78"/>
      <c r="DA107" s="78"/>
      <c r="DB107" s="78"/>
      <c r="DC107" s="78"/>
      <c r="DD107" s="78"/>
      <c r="DE107" s="78"/>
      <c r="DF107" s="78"/>
      <c r="DG107" s="78"/>
      <c r="DH107" s="78"/>
      <c r="DI107" s="78"/>
      <c r="DJ107" s="78"/>
      <c r="DK107" s="78"/>
      <c r="DL107" s="78"/>
      <c r="DM107" s="78"/>
      <c r="DN107" s="78"/>
      <c r="DO107" s="78"/>
      <c r="DP107" s="78"/>
      <c r="DQ107" s="78"/>
      <c r="DR107" s="78"/>
      <c r="DS107" s="78"/>
      <c r="DT107" s="78"/>
      <c r="DU107" s="78"/>
      <c r="DV107" s="78"/>
      <c r="DW107" s="78"/>
      <c r="DX107" s="78"/>
      <c r="DY107" s="78"/>
      <c r="DZ107" s="78"/>
      <c r="EA107" s="78"/>
      <c r="EB107" s="78"/>
      <c r="EC107" s="78"/>
      <c r="ED107" s="78"/>
      <c r="EE107" s="78"/>
      <c r="EF107" s="78"/>
      <c r="EG107" s="78"/>
      <c r="EH107" s="78"/>
      <c r="EI107" s="78"/>
      <c r="EJ107" s="78"/>
      <c r="EK107" s="78"/>
      <c r="EL107" s="78"/>
      <c r="EM107" s="78"/>
      <c r="EN107" s="78"/>
      <c r="EO107" s="78"/>
      <c r="EP107" s="78"/>
      <c r="EQ107" s="78"/>
      <c r="ER107" s="78"/>
      <c r="ES107" s="78"/>
      <c r="ET107" s="78"/>
      <c r="EU107" s="78"/>
      <c r="EV107" s="78"/>
      <c r="EW107" s="78"/>
      <c r="EX107" s="78"/>
      <c r="EY107" s="78"/>
      <c r="EZ107" s="78"/>
      <c r="FA107" s="78"/>
      <c r="FB107" s="78"/>
      <c r="FC107" s="78"/>
      <c r="FD107" s="78"/>
      <c r="FE107" s="78"/>
      <c r="FF107" s="78"/>
      <c r="FG107" s="78"/>
      <c r="FH107" s="78"/>
      <c r="FI107" s="78"/>
      <c r="FJ107" s="78"/>
      <c r="FK107" s="78"/>
      <c r="FL107" s="78"/>
      <c r="FM107" s="78"/>
      <c r="FN107" s="78"/>
      <c r="FO107" s="78"/>
      <c r="FP107" s="78"/>
      <c r="FQ107" s="78"/>
      <c r="FR107" s="78"/>
      <c r="FS107" s="78"/>
      <c r="FT107" s="78"/>
      <c r="FU107" s="78"/>
      <c r="FV107" s="78"/>
      <c r="FW107" s="78"/>
      <c r="FX107" s="78">
        <v>0</v>
      </c>
      <c r="FY107" s="78">
        <v>2.8181817531585693</v>
      </c>
      <c r="FZ107" s="78">
        <v>0</v>
      </c>
    </row>
    <row r="108" spans="1:182" x14ac:dyDescent="0.2">
      <c r="A108" t="s">
        <v>186</v>
      </c>
      <c r="B108" t="s">
        <v>244</v>
      </c>
      <c r="C108" t="s">
        <v>2</v>
      </c>
      <c r="D108" t="s">
        <v>202</v>
      </c>
      <c r="E108" t="s">
        <v>240</v>
      </c>
      <c r="F108" t="s">
        <v>182</v>
      </c>
      <c r="G108" t="s">
        <v>1</v>
      </c>
      <c r="H108" s="78">
        <v>231</v>
      </c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8"/>
      <c r="CN108" s="78"/>
      <c r="CO108" s="78"/>
      <c r="CP108" s="78"/>
      <c r="CQ108" s="78"/>
      <c r="CR108" s="78"/>
      <c r="CS108" s="78"/>
      <c r="CT108" s="78"/>
      <c r="CU108" s="78"/>
      <c r="CV108" s="78"/>
      <c r="CW108" s="78"/>
      <c r="CX108" s="78"/>
      <c r="CY108" s="78"/>
      <c r="CZ108" s="78"/>
      <c r="DA108" s="78"/>
      <c r="DB108" s="78"/>
      <c r="DC108" s="78"/>
      <c r="DD108" s="78"/>
      <c r="DE108" s="78"/>
      <c r="DF108" s="78"/>
      <c r="DG108" s="78"/>
      <c r="DH108" s="78"/>
      <c r="DI108" s="78"/>
      <c r="DJ108" s="78"/>
      <c r="DK108" s="78"/>
      <c r="DL108" s="78"/>
      <c r="DM108" s="78"/>
      <c r="DN108" s="78"/>
      <c r="DO108" s="78"/>
      <c r="DP108" s="78"/>
      <c r="DQ108" s="78"/>
      <c r="DR108" s="78"/>
      <c r="DS108" s="78"/>
      <c r="DT108" s="78"/>
      <c r="DU108" s="78"/>
      <c r="DV108" s="78"/>
      <c r="DW108" s="78"/>
      <c r="DX108" s="78"/>
      <c r="DY108" s="78"/>
      <c r="DZ108" s="78"/>
      <c r="EA108" s="78"/>
      <c r="EB108" s="78"/>
      <c r="EC108" s="78"/>
      <c r="ED108" s="78"/>
      <c r="EE108" s="78"/>
      <c r="EF108" s="78"/>
      <c r="EG108" s="78"/>
      <c r="EH108" s="78"/>
      <c r="EI108" s="78"/>
      <c r="EJ108" s="78"/>
      <c r="EK108" s="78"/>
      <c r="EL108" s="78"/>
      <c r="EM108" s="78"/>
      <c r="EN108" s="78"/>
      <c r="EO108" s="78"/>
      <c r="EP108" s="78"/>
      <c r="EQ108" s="78"/>
      <c r="ER108" s="78"/>
      <c r="ES108" s="78"/>
      <c r="ET108" s="78"/>
      <c r="EU108" s="78"/>
      <c r="EV108" s="78"/>
      <c r="EW108" s="78"/>
      <c r="EX108" s="78"/>
      <c r="EY108" s="78"/>
      <c r="EZ108" s="78"/>
      <c r="FA108" s="78"/>
      <c r="FB108" s="78"/>
      <c r="FC108" s="78"/>
      <c r="FD108" s="78"/>
      <c r="FE108" s="78"/>
      <c r="FF108" s="78"/>
      <c r="FG108" s="78"/>
      <c r="FH108" s="78"/>
      <c r="FI108" s="78"/>
      <c r="FJ108" s="78"/>
      <c r="FK108" s="78"/>
      <c r="FL108" s="78"/>
      <c r="FM108" s="78"/>
      <c r="FN108" s="78"/>
      <c r="FO108" s="78"/>
      <c r="FP108" s="78"/>
      <c r="FQ108" s="78"/>
      <c r="FR108" s="78"/>
      <c r="FS108" s="78"/>
      <c r="FT108" s="78"/>
      <c r="FU108" s="78"/>
      <c r="FV108" s="78"/>
      <c r="FW108" s="78"/>
      <c r="FX108" s="78">
        <v>0</v>
      </c>
      <c r="FY108" s="78">
        <v>4.4545454978942871</v>
      </c>
      <c r="FZ108" s="78">
        <v>0</v>
      </c>
    </row>
    <row r="109" spans="1:182" x14ac:dyDescent="0.2">
      <c r="A109" t="s">
        <v>186</v>
      </c>
      <c r="B109" t="s">
        <v>244</v>
      </c>
      <c r="C109" t="s">
        <v>2</v>
      </c>
      <c r="D109" t="s">
        <v>202</v>
      </c>
      <c r="E109" t="s">
        <v>240</v>
      </c>
      <c r="F109" t="s">
        <v>183</v>
      </c>
      <c r="G109" t="s">
        <v>1</v>
      </c>
      <c r="H109" s="78">
        <v>326</v>
      </c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8"/>
      <c r="CN109" s="78"/>
      <c r="CO109" s="78"/>
      <c r="CP109" s="78"/>
      <c r="CQ109" s="78"/>
      <c r="CR109" s="78"/>
      <c r="CS109" s="78"/>
      <c r="CT109" s="78"/>
      <c r="CU109" s="78"/>
      <c r="CV109" s="78"/>
      <c r="CW109" s="78"/>
      <c r="CX109" s="78"/>
      <c r="CY109" s="78"/>
      <c r="CZ109" s="78"/>
      <c r="DA109" s="78"/>
      <c r="DB109" s="78"/>
      <c r="DC109" s="78"/>
      <c r="DD109" s="78"/>
      <c r="DE109" s="78"/>
      <c r="DF109" s="78"/>
      <c r="DG109" s="78"/>
      <c r="DH109" s="78"/>
      <c r="DI109" s="78"/>
      <c r="DJ109" s="78"/>
      <c r="DK109" s="78"/>
      <c r="DL109" s="78"/>
      <c r="DM109" s="78"/>
      <c r="DN109" s="78"/>
      <c r="DO109" s="78"/>
      <c r="DP109" s="78"/>
      <c r="DQ109" s="78"/>
      <c r="DR109" s="78"/>
      <c r="DS109" s="78"/>
      <c r="DT109" s="78"/>
      <c r="DU109" s="78"/>
      <c r="DV109" s="78"/>
      <c r="DW109" s="78"/>
      <c r="DX109" s="78"/>
      <c r="DY109" s="78"/>
      <c r="DZ109" s="78"/>
      <c r="EA109" s="78"/>
      <c r="EB109" s="78"/>
      <c r="EC109" s="78"/>
      <c r="ED109" s="78"/>
      <c r="EE109" s="78"/>
      <c r="EF109" s="78"/>
      <c r="EG109" s="78"/>
      <c r="EH109" s="78"/>
      <c r="EI109" s="78"/>
      <c r="EJ109" s="78"/>
      <c r="EK109" s="78"/>
      <c r="EL109" s="78"/>
      <c r="EM109" s="78"/>
      <c r="EN109" s="78"/>
      <c r="EO109" s="78"/>
      <c r="EP109" s="78"/>
      <c r="EQ109" s="78"/>
      <c r="ER109" s="78"/>
      <c r="ES109" s="78"/>
      <c r="ET109" s="78"/>
      <c r="EU109" s="78"/>
      <c r="EV109" s="78"/>
      <c r="EW109" s="78"/>
      <c r="EX109" s="78"/>
      <c r="EY109" s="78"/>
      <c r="EZ109" s="78"/>
      <c r="FA109" s="78"/>
      <c r="FB109" s="78"/>
      <c r="FC109" s="78"/>
      <c r="FD109" s="78"/>
      <c r="FE109" s="78"/>
      <c r="FF109" s="78"/>
      <c r="FG109" s="78"/>
      <c r="FH109" s="78"/>
      <c r="FI109" s="78"/>
      <c r="FJ109" s="78"/>
      <c r="FK109" s="78"/>
      <c r="FL109" s="78"/>
      <c r="FM109" s="78"/>
      <c r="FN109" s="78"/>
      <c r="FO109" s="78"/>
      <c r="FP109" s="78"/>
      <c r="FQ109" s="78"/>
      <c r="FR109" s="78"/>
      <c r="FS109" s="78"/>
      <c r="FT109" s="78"/>
      <c r="FU109" s="78"/>
      <c r="FV109" s="78"/>
      <c r="FW109" s="78"/>
      <c r="FX109" s="78">
        <v>0</v>
      </c>
      <c r="FY109" s="78">
        <v>7.0205950736999512</v>
      </c>
      <c r="FZ109" s="78">
        <v>0</v>
      </c>
    </row>
    <row r="110" spans="1:182" x14ac:dyDescent="0.2">
      <c r="A110" t="s">
        <v>186</v>
      </c>
      <c r="B110" t="s">
        <v>244</v>
      </c>
      <c r="C110" t="s">
        <v>2</v>
      </c>
      <c r="D110" t="s">
        <v>202</v>
      </c>
      <c r="E110" t="s">
        <v>240</v>
      </c>
      <c r="F110" t="s">
        <v>184</v>
      </c>
      <c r="G110" t="s">
        <v>1</v>
      </c>
      <c r="H110" s="78">
        <v>167</v>
      </c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8"/>
      <c r="CN110" s="78"/>
      <c r="CO110" s="78"/>
      <c r="CP110" s="78"/>
      <c r="CQ110" s="78"/>
      <c r="CR110" s="78"/>
      <c r="CS110" s="78"/>
      <c r="CT110" s="78"/>
      <c r="CU110" s="78"/>
      <c r="CV110" s="78"/>
      <c r="CW110" s="78"/>
      <c r="CX110" s="78"/>
      <c r="CY110" s="78"/>
      <c r="CZ110" s="78"/>
      <c r="DA110" s="78"/>
      <c r="DB110" s="78"/>
      <c r="DC110" s="78"/>
      <c r="DD110" s="78"/>
      <c r="DE110" s="78"/>
      <c r="DF110" s="78"/>
      <c r="DG110" s="78"/>
      <c r="DH110" s="78"/>
      <c r="DI110" s="78"/>
      <c r="DJ110" s="78"/>
      <c r="DK110" s="78"/>
      <c r="DL110" s="78"/>
      <c r="DM110" s="78"/>
      <c r="DN110" s="78"/>
      <c r="DO110" s="78"/>
      <c r="DP110" s="78"/>
      <c r="DQ110" s="78"/>
      <c r="DR110" s="78"/>
      <c r="DS110" s="78"/>
      <c r="DT110" s="78"/>
      <c r="DU110" s="78"/>
      <c r="DV110" s="78"/>
      <c r="DW110" s="78"/>
      <c r="DX110" s="78"/>
      <c r="DY110" s="78"/>
      <c r="DZ110" s="78"/>
      <c r="EA110" s="78"/>
      <c r="EB110" s="78"/>
      <c r="EC110" s="78"/>
      <c r="ED110" s="78"/>
      <c r="EE110" s="78"/>
      <c r="EF110" s="78"/>
      <c r="EG110" s="78"/>
      <c r="EH110" s="78"/>
      <c r="EI110" s="78"/>
      <c r="EJ110" s="78"/>
      <c r="EK110" s="78"/>
      <c r="EL110" s="78"/>
      <c r="EM110" s="78"/>
      <c r="EN110" s="78"/>
      <c r="EO110" s="78"/>
      <c r="EP110" s="78"/>
      <c r="EQ110" s="78"/>
      <c r="ER110" s="78"/>
      <c r="ES110" s="78"/>
      <c r="ET110" s="78"/>
      <c r="EU110" s="78"/>
      <c r="EV110" s="78"/>
      <c r="EW110" s="78"/>
      <c r="EX110" s="78"/>
      <c r="EY110" s="78"/>
      <c r="EZ110" s="78"/>
      <c r="FA110" s="78"/>
      <c r="FB110" s="78"/>
      <c r="FC110" s="78"/>
      <c r="FD110" s="78"/>
      <c r="FE110" s="78"/>
      <c r="FF110" s="78"/>
      <c r="FG110" s="78"/>
      <c r="FH110" s="78"/>
      <c r="FI110" s="78"/>
      <c r="FJ110" s="78"/>
      <c r="FK110" s="78"/>
      <c r="FL110" s="78"/>
      <c r="FM110" s="78"/>
      <c r="FN110" s="78"/>
      <c r="FO110" s="78"/>
      <c r="FP110" s="78"/>
      <c r="FQ110" s="78"/>
      <c r="FR110" s="78"/>
      <c r="FS110" s="78"/>
      <c r="FT110" s="78"/>
      <c r="FU110" s="78"/>
      <c r="FV110" s="78"/>
      <c r="FW110" s="78"/>
      <c r="FX110" s="78">
        <v>0</v>
      </c>
      <c r="FY110" s="78">
        <v>8.310276985168457</v>
      </c>
      <c r="FZ110" s="78">
        <v>0</v>
      </c>
    </row>
    <row r="111" spans="1:182" x14ac:dyDescent="0.2">
      <c r="A111" t="s">
        <v>186</v>
      </c>
      <c r="B111" t="s">
        <v>244</v>
      </c>
      <c r="C111" t="s">
        <v>2</v>
      </c>
      <c r="D111" t="s">
        <v>202</v>
      </c>
      <c r="E111" t="s">
        <v>240</v>
      </c>
      <c r="F111" t="s">
        <v>185</v>
      </c>
      <c r="G111" t="s">
        <v>1</v>
      </c>
      <c r="H111" s="78">
        <v>84</v>
      </c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  <c r="DA111" s="78"/>
      <c r="DB111" s="78"/>
      <c r="DC111" s="78"/>
      <c r="DD111" s="78"/>
      <c r="DE111" s="78"/>
      <c r="DF111" s="78"/>
      <c r="DG111" s="78"/>
      <c r="DH111" s="78"/>
      <c r="DI111" s="78"/>
      <c r="DJ111" s="78"/>
      <c r="DK111" s="78"/>
      <c r="DL111" s="78"/>
      <c r="DM111" s="78"/>
      <c r="DN111" s="78"/>
      <c r="DO111" s="78"/>
      <c r="DP111" s="78"/>
      <c r="DQ111" s="78"/>
      <c r="DR111" s="78"/>
      <c r="DS111" s="78"/>
      <c r="DT111" s="78"/>
      <c r="DU111" s="78"/>
      <c r="DV111" s="78"/>
      <c r="DW111" s="78"/>
      <c r="DX111" s="78"/>
      <c r="DY111" s="78"/>
      <c r="DZ111" s="78"/>
      <c r="EA111" s="78"/>
      <c r="EB111" s="78"/>
      <c r="EC111" s="78"/>
      <c r="ED111" s="78"/>
      <c r="EE111" s="78"/>
      <c r="EF111" s="78"/>
      <c r="EG111" s="78"/>
      <c r="EH111" s="78"/>
      <c r="EI111" s="78"/>
      <c r="EJ111" s="78"/>
      <c r="EK111" s="78"/>
      <c r="EL111" s="78"/>
      <c r="EM111" s="78"/>
      <c r="EN111" s="78"/>
      <c r="EO111" s="78"/>
      <c r="EP111" s="78"/>
      <c r="EQ111" s="78"/>
      <c r="ER111" s="78"/>
      <c r="ES111" s="78"/>
      <c r="ET111" s="78"/>
      <c r="EU111" s="78"/>
      <c r="EV111" s="78"/>
      <c r="EW111" s="78"/>
      <c r="EX111" s="78"/>
      <c r="EY111" s="78"/>
      <c r="EZ111" s="78"/>
      <c r="FA111" s="78"/>
      <c r="FB111" s="78"/>
      <c r="FC111" s="78"/>
      <c r="FD111" s="78"/>
      <c r="FE111" s="78"/>
      <c r="FF111" s="78"/>
      <c r="FG111" s="78"/>
      <c r="FH111" s="78"/>
      <c r="FI111" s="78"/>
      <c r="FJ111" s="78"/>
      <c r="FK111" s="78"/>
      <c r="FL111" s="78"/>
      <c r="FM111" s="78"/>
      <c r="FN111" s="78"/>
      <c r="FO111" s="78"/>
      <c r="FP111" s="78"/>
      <c r="FQ111" s="78"/>
      <c r="FR111" s="78"/>
      <c r="FS111" s="78"/>
      <c r="FT111" s="78"/>
      <c r="FU111" s="78"/>
      <c r="FV111" s="78"/>
      <c r="FW111" s="78"/>
      <c r="FX111" s="78">
        <v>0</v>
      </c>
      <c r="FY111" s="78">
        <v>4.2105264663696289</v>
      </c>
      <c r="FZ111" s="78">
        <v>0</v>
      </c>
    </row>
    <row r="112" spans="1:182" x14ac:dyDescent="0.2">
      <c r="A112" t="s">
        <v>186</v>
      </c>
      <c r="B112" t="s">
        <v>244</v>
      </c>
      <c r="C112" t="s">
        <v>2</v>
      </c>
      <c r="D112" t="s">
        <v>202</v>
      </c>
      <c r="E112" t="s">
        <v>241</v>
      </c>
      <c r="F112" t="s">
        <v>1</v>
      </c>
      <c r="G112" t="s">
        <v>198</v>
      </c>
      <c r="H112" s="78">
        <v>2681</v>
      </c>
      <c r="I112" s="78">
        <v>2.3344621658325195</v>
      </c>
      <c r="J112" s="78">
        <v>2.2048575878143311</v>
      </c>
      <c r="K112" s="78">
        <v>2.1358180046081543</v>
      </c>
      <c r="L112" s="78">
        <v>2.1525366306304932</v>
      </c>
      <c r="M112" s="78">
        <v>2.1073818206787109</v>
      </c>
      <c r="N112" s="78">
        <v>2.4065256118774414</v>
      </c>
      <c r="O112" s="78">
        <v>2.7638530731201172</v>
      </c>
      <c r="P112" s="78">
        <v>2.9310457706451416</v>
      </c>
      <c r="Q112" s="78">
        <v>2.6555824279785156</v>
      </c>
      <c r="R112" s="78">
        <v>2.4580576419830322</v>
      </c>
      <c r="S112" s="78">
        <v>2.4896330833435059</v>
      </c>
      <c r="T112" s="78">
        <v>2.4514780044555664</v>
      </c>
      <c r="U112" s="78">
        <v>2.3546533584594727</v>
      </c>
      <c r="V112" s="78">
        <v>2.2189276218414307</v>
      </c>
      <c r="W112" s="78">
        <v>2.1932764053344727</v>
      </c>
      <c r="X112" s="78">
        <v>2.2267720699310303</v>
      </c>
      <c r="Y112" s="78">
        <v>2.4345715045928955</v>
      </c>
      <c r="Z112" s="78">
        <v>2.74989914894104</v>
      </c>
      <c r="AA112" s="78">
        <v>2.8681819438934326</v>
      </c>
      <c r="AB112" s="78">
        <v>2.8414084911346436</v>
      </c>
      <c r="AC112" s="78">
        <v>2.9415454864501953</v>
      </c>
      <c r="AD112" s="78">
        <v>2.9822931289672852</v>
      </c>
      <c r="AE112" s="78">
        <v>2.7420575618743896</v>
      </c>
      <c r="AF112" s="78">
        <v>2.4935088157653809</v>
      </c>
      <c r="AG112" s="78">
        <v>-0.6486508846282959</v>
      </c>
      <c r="AH112" s="78">
        <v>-0.62525534629821777</v>
      </c>
      <c r="AI112" s="78">
        <v>-0.64706236124038696</v>
      </c>
      <c r="AJ112" s="78">
        <v>-0.63026273250579834</v>
      </c>
      <c r="AK112" s="78">
        <v>-0.6037757396697998</v>
      </c>
      <c r="AL112" s="78">
        <v>-0.62318140268325806</v>
      </c>
      <c r="AM112" s="78">
        <v>-0.54695814847946167</v>
      </c>
      <c r="AN112" s="78">
        <v>-0.52171230316162109</v>
      </c>
      <c r="AO112" s="78">
        <v>-9.1789163649082184E-2</v>
      </c>
      <c r="AP112" s="78">
        <v>3.1358886044472456E-3</v>
      </c>
      <c r="AQ112" s="78">
        <v>-3.6037657409906387E-2</v>
      </c>
      <c r="AR112" s="78">
        <v>-2.1769117563962936E-2</v>
      </c>
      <c r="AS112" s="78">
        <v>-6.342991441488266E-2</v>
      </c>
      <c r="AT112" s="78">
        <v>-7.1248248219490051E-2</v>
      </c>
      <c r="AU112" s="78">
        <v>-5.6372314691543579E-2</v>
      </c>
      <c r="AV112" s="78">
        <v>-2.920164167881012E-2</v>
      </c>
      <c r="AW112" s="78">
        <v>1.1841756291687489E-2</v>
      </c>
      <c r="AX112" s="78">
        <v>5.0170410424470901E-2</v>
      </c>
      <c r="AY112" s="78">
        <v>6.725204735994339E-2</v>
      </c>
      <c r="AZ112" s="78">
        <v>4.6609684824943542E-2</v>
      </c>
      <c r="BA112" s="78">
        <v>-0.31147074699401855</v>
      </c>
      <c r="BB112" s="78">
        <v>-0.57468700408935547</v>
      </c>
      <c r="BC112" s="78">
        <v>-0.60189956426620483</v>
      </c>
      <c r="BD112" s="78">
        <v>-0.62971138954162598</v>
      </c>
      <c r="BE112" s="78">
        <v>-0.44688376784324646</v>
      </c>
      <c r="BF112" s="78">
        <v>-0.42541000247001648</v>
      </c>
      <c r="BG112" s="78">
        <v>-0.44650483131408691</v>
      </c>
      <c r="BH112" s="78">
        <v>-0.43213948607444763</v>
      </c>
      <c r="BI112" s="78">
        <v>-0.40219870209693909</v>
      </c>
      <c r="BJ112" s="78">
        <v>-0.42401900887489319</v>
      </c>
      <c r="BK112" s="78">
        <v>-0.34407195448875427</v>
      </c>
      <c r="BL112" s="78">
        <v>-0.33400639891624451</v>
      </c>
      <c r="BM112" s="78">
        <v>-1.3633587397634983E-2</v>
      </c>
      <c r="BN112" s="78">
        <v>5.0327282398939133E-2</v>
      </c>
      <c r="BO112" s="78">
        <v>1.5802815556526184E-2</v>
      </c>
      <c r="BP112" s="78">
        <v>3.0193900689482689E-2</v>
      </c>
      <c r="BQ112" s="78">
        <v>-1.3182338327169418E-2</v>
      </c>
      <c r="BR112" s="78">
        <v>-1.9602127373218536E-2</v>
      </c>
      <c r="BS112" s="78">
        <v>-8.6977444589138031E-3</v>
      </c>
      <c r="BT112" s="78">
        <v>1.4163035899400711E-2</v>
      </c>
      <c r="BU112" s="78">
        <v>5.7010229676961899E-2</v>
      </c>
      <c r="BV112" s="78">
        <v>9.5332637429237366E-2</v>
      </c>
      <c r="BW112" s="78">
        <v>0.11022806912660599</v>
      </c>
      <c r="BX112" s="78">
        <v>9.0698510408401489E-2</v>
      </c>
      <c r="BY112" s="78">
        <v>-0.15653276443481445</v>
      </c>
      <c r="BZ112" s="78">
        <v>-0.37749287486076355</v>
      </c>
      <c r="CA112" s="78">
        <v>-0.40324628353118896</v>
      </c>
      <c r="CB112" s="78">
        <v>-0.42772224545478821</v>
      </c>
      <c r="CC112" s="78">
        <v>-0.30714046955108643</v>
      </c>
      <c r="CD112" s="78">
        <v>-0.28699776530265808</v>
      </c>
      <c r="CE112" s="78">
        <v>-0.30759933590888977</v>
      </c>
      <c r="CF112" s="78">
        <v>-0.2949199378490448</v>
      </c>
      <c r="CG112" s="78">
        <v>-0.26258707046508789</v>
      </c>
      <c r="CH112" s="78">
        <v>-0.28607970476150513</v>
      </c>
      <c r="CI112" s="78">
        <v>-0.20355363190174103</v>
      </c>
      <c r="CJ112" s="78">
        <v>-0.20400184392929077</v>
      </c>
      <c r="CK112" s="78">
        <v>4.0496725589036942E-2</v>
      </c>
      <c r="CL112" s="78">
        <v>8.3011895418167114E-2</v>
      </c>
      <c r="CM112" s="78">
        <v>5.1707368344068527E-2</v>
      </c>
      <c r="CN112" s="78">
        <v>6.6183328628540039E-2</v>
      </c>
      <c r="CO112" s="78">
        <v>2.1618982776999474E-2</v>
      </c>
      <c r="CP112" s="78">
        <v>1.6167815774679184E-2</v>
      </c>
      <c r="CQ112" s="78">
        <v>2.432151697576046E-2</v>
      </c>
      <c r="CR112" s="78">
        <v>4.4197279959917068E-2</v>
      </c>
      <c r="CS112" s="78">
        <v>8.8293775916099548E-2</v>
      </c>
      <c r="CT112" s="78">
        <v>0.1266118586063385</v>
      </c>
      <c r="CU112" s="78">
        <v>0.13999313116073608</v>
      </c>
      <c r="CV112" s="78">
        <v>0.12123429030179977</v>
      </c>
      <c r="CW112" s="78">
        <v>-4.9223180860280991E-2</v>
      </c>
      <c r="CX112" s="78">
        <v>-0.24091680347919464</v>
      </c>
      <c r="CY112" s="78">
        <v>-0.26565966010093689</v>
      </c>
      <c r="CZ112" s="78">
        <v>-0.28782519698143005</v>
      </c>
      <c r="DA112" s="78">
        <v>-0.16739717125892639</v>
      </c>
      <c r="DB112" s="78">
        <v>-0.14858551323413849</v>
      </c>
      <c r="DC112" s="78">
        <v>-0.16869382560253143</v>
      </c>
      <c r="DD112" s="78">
        <v>-0.15770038962364197</v>
      </c>
      <c r="DE112" s="78">
        <v>-0.1229754239320755</v>
      </c>
      <c r="DF112" s="78">
        <v>-0.14814041554927826</v>
      </c>
      <c r="DG112" s="78">
        <v>-6.3035294413566589E-2</v>
      </c>
      <c r="DH112" s="78">
        <v>-7.3997296392917633E-2</v>
      </c>
      <c r="DI112" s="78">
        <v>9.4627037644386292E-2</v>
      </c>
      <c r="DJ112" s="78">
        <v>0.11569651216268539</v>
      </c>
      <c r="DK112" s="78">
        <v>8.761192113161087E-2</v>
      </c>
      <c r="DL112" s="78">
        <v>0.10217275470495224</v>
      </c>
      <c r="DM112" s="78">
        <v>5.6420303881168365E-2</v>
      </c>
      <c r="DN112" s="78">
        <v>5.1937758922576904E-2</v>
      </c>
      <c r="DO112" s="78">
        <v>5.7340778410434723E-2</v>
      </c>
      <c r="DP112" s="78">
        <v>7.4231520295143127E-2</v>
      </c>
      <c r="DQ112" s="78">
        <v>0.1195773258805275</v>
      </c>
      <c r="DR112" s="78">
        <v>0.15789107978343964</v>
      </c>
      <c r="DS112" s="78">
        <v>0.16975818574428558</v>
      </c>
      <c r="DT112" s="78">
        <v>0.15177007019519806</v>
      </c>
      <c r="DU112" s="78">
        <v>5.8086402714252472E-2</v>
      </c>
      <c r="DV112" s="78">
        <v>-0.10434073954820633</v>
      </c>
      <c r="DW112" s="78">
        <v>-0.12807302176952362</v>
      </c>
      <c r="DX112" s="78">
        <v>-0.14792813360691071</v>
      </c>
      <c r="DY112" s="78">
        <v>3.4369956701993942E-2</v>
      </c>
      <c r="DZ112" s="78">
        <v>5.1259789615869522E-2</v>
      </c>
      <c r="EA112" s="78">
        <v>3.1863663345575333E-2</v>
      </c>
      <c r="EB112" s="78">
        <v>4.0422841906547546E-2</v>
      </c>
      <c r="EC112" s="78">
        <v>7.8601613640785217E-2</v>
      </c>
      <c r="ED112" s="78">
        <v>5.1022015511989594E-2</v>
      </c>
      <c r="EE112" s="78">
        <v>0.13985086977481842</v>
      </c>
      <c r="EF112" s="78">
        <v>0.11370862275362015</v>
      </c>
      <c r="EG112" s="78">
        <v>0.17278261482715607</v>
      </c>
      <c r="EH112" s="78">
        <v>0.16288790106773376</v>
      </c>
      <c r="EI112" s="78">
        <v>0.13945239782333374</v>
      </c>
      <c r="EJ112" s="78">
        <v>0.15413577854633331</v>
      </c>
      <c r="EK112" s="78">
        <v>0.10666788369417191</v>
      </c>
      <c r="EL112" s="78">
        <v>0.10358387976884842</v>
      </c>
      <c r="EM112" s="78">
        <v>0.1050153449177742</v>
      </c>
      <c r="EN112" s="78">
        <v>0.11759620159864426</v>
      </c>
      <c r="EO112" s="78">
        <v>0.16474579274654388</v>
      </c>
      <c r="EP112" s="78">
        <v>0.2030533105134964</v>
      </c>
      <c r="EQ112" s="78">
        <v>0.21273420751094818</v>
      </c>
      <c r="ER112" s="78">
        <v>0.19585889577865601</v>
      </c>
      <c r="ES112" s="78">
        <v>0.21302439272403717</v>
      </c>
      <c r="ET112" s="78">
        <v>9.285341203212738E-2</v>
      </c>
      <c r="EU112" s="78">
        <v>7.0580214262008667E-2</v>
      </c>
      <c r="EV112" s="78">
        <v>5.4060995578765869E-2</v>
      </c>
      <c r="EW112" s="78">
        <v>49.607952117919922</v>
      </c>
      <c r="EX112" s="78">
        <v>48.801597595214844</v>
      </c>
      <c r="EY112" s="78">
        <v>48.128684997558594</v>
      </c>
      <c r="EZ112" s="78">
        <v>47.242538452148438</v>
      </c>
      <c r="FA112" s="78">
        <v>46.920768737792969</v>
      </c>
      <c r="FB112" s="78">
        <v>46.226276397705078</v>
      </c>
      <c r="FC112" s="78">
        <v>46.236682891845703</v>
      </c>
      <c r="FD112" s="78">
        <v>46.623401641845703</v>
      </c>
      <c r="FE112" s="78">
        <v>50.04034423828125</v>
      </c>
      <c r="FF112" s="78">
        <v>54.569381713867188</v>
      </c>
      <c r="FG112" s="78">
        <v>58.397186279296875</v>
      </c>
      <c r="FH112" s="78">
        <v>61.755607604980469</v>
      </c>
      <c r="FI112" s="78">
        <v>63.766979217529297</v>
      </c>
      <c r="FJ112" s="78">
        <v>64.591629028320313</v>
      </c>
      <c r="FK112" s="78">
        <v>64.910049438476563</v>
      </c>
      <c r="FL112" s="78">
        <v>64.060951232910156</v>
      </c>
      <c r="FM112" s="78">
        <v>61.867794036865234</v>
      </c>
      <c r="FN112" s="78">
        <v>58.588573455810547</v>
      </c>
      <c r="FO112" s="78">
        <v>56.183330535888672</v>
      </c>
      <c r="FP112" s="78">
        <v>54.60687255859375</v>
      </c>
      <c r="FQ112" s="78">
        <v>52.735210418701172</v>
      </c>
      <c r="FR112" s="78">
        <v>51.519424438476563</v>
      </c>
      <c r="FS112" s="78">
        <v>50.399448394775391</v>
      </c>
      <c r="FT112" s="78">
        <v>49.710529327392578</v>
      </c>
      <c r="FU112" s="78">
        <v>0.14737758040428162</v>
      </c>
      <c r="FV112" s="78">
        <v>7.3087498545646667E-2</v>
      </c>
      <c r="FW112" s="78">
        <v>0.16943815350532532</v>
      </c>
      <c r="FX112" s="78">
        <v>0</v>
      </c>
      <c r="FY112" s="78">
        <v>256.89474487304688</v>
      </c>
      <c r="FZ112" s="78">
        <v>1</v>
      </c>
    </row>
    <row r="113" spans="1:182" x14ac:dyDescent="0.2">
      <c r="A113" t="s">
        <v>186</v>
      </c>
      <c r="B113" t="s">
        <v>244</v>
      </c>
      <c r="C113" t="s">
        <v>2</v>
      </c>
      <c r="D113" t="s">
        <v>202</v>
      </c>
      <c r="E113" t="s">
        <v>241</v>
      </c>
      <c r="F113" t="s">
        <v>1</v>
      </c>
      <c r="G113" t="s">
        <v>200</v>
      </c>
      <c r="H113" s="78">
        <v>438</v>
      </c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8"/>
      <c r="CN113" s="78"/>
      <c r="CO113" s="78"/>
      <c r="CP113" s="78"/>
      <c r="CQ113" s="78"/>
      <c r="CR113" s="78"/>
      <c r="CS113" s="78"/>
      <c r="CT113" s="78"/>
      <c r="CU113" s="78"/>
      <c r="CV113" s="78"/>
      <c r="CW113" s="78"/>
      <c r="CX113" s="78"/>
      <c r="CY113" s="78"/>
      <c r="CZ113" s="78"/>
      <c r="DA113" s="78"/>
      <c r="DB113" s="78"/>
      <c r="DC113" s="78"/>
      <c r="DD113" s="78"/>
      <c r="DE113" s="78"/>
      <c r="DF113" s="78"/>
      <c r="DG113" s="78"/>
      <c r="DH113" s="78"/>
      <c r="DI113" s="78"/>
      <c r="DJ113" s="78"/>
      <c r="DK113" s="78"/>
      <c r="DL113" s="78"/>
      <c r="DM113" s="78"/>
      <c r="DN113" s="78"/>
      <c r="DO113" s="78"/>
      <c r="DP113" s="78"/>
      <c r="DQ113" s="78"/>
      <c r="DR113" s="78"/>
      <c r="DS113" s="78"/>
      <c r="DT113" s="78"/>
      <c r="DU113" s="78"/>
      <c r="DV113" s="78"/>
      <c r="DW113" s="78"/>
      <c r="DX113" s="78"/>
      <c r="DY113" s="78"/>
      <c r="DZ113" s="78"/>
      <c r="EA113" s="78"/>
      <c r="EB113" s="78"/>
      <c r="EC113" s="78"/>
      <c r="ED113" s="78"/>
      <c r="EE113" s="78"/>
      <c r="EF113" s="78"/>
      <c r="EG113" s="78"/>
      <c r="EH113" s="78"/>
      <c r="EI113" s="78"/>
      <c r="EJ113" s="78"/>
      <c r="EK113" s="78"/>
      <c r="EL113" s="78"/>
      <c r="EM113" s="78"/>
      <c r="EN113" s="78"/>
      <c r="EO113" s="78"/>
      <c r="EP113" s="78"/>
      <c r="EQ113" s="78"/>
      <c r="ER113" s="78"/>
      <c r="ES113" s="78"/>
      <c r="ET113" s="78"/>
      <c r="EU113" s="78"/>
      <c r="EV113" s="78"/>
      <c r="EW113" s="78"/>
      <c r="EX113" s="78"/>
      <c r="EY113" s="78"/>
      <c r="EZ113" s="78"/>
      <c r="FA113" s="78"/>
      <c r="FB113" s="78"/>
      <c r="FC113" s="78"/>
      <c r="FD113" s="78"/>
      <c r="FE113" s="78"/>
      <c r="FF113" s="78"/>
      <c r="FG113" s="78"/>
      <c r="FH113" s="78"/>
      <c r="FI113" s="78"/>
      <c r="FJ113" s="78"/>
      <c r="FK113" s="78"/>
      <c r="FL113" s="78"/>
      <c r="FM113" s="78"/>
      <c r="FN113" s="78"/>
      <c r="FO113" s="78"/>
      <c r="FP113" s="78"/>
      <c r="FQ113" s="78"/>
      <c r="FR113" s="78"/>
      <c r="FS113" s="78"/>
      <c r="FT113" s="78"/>
      <c r="FU113" s="78"/>
      <c r="FV113" s="78"/>
      <c r="FW113" s="78"/>
      <c r="FX113" s="78">
        <v>0</v>
      </c>
      <c r="FY113" s="78">
        <v>83.463157653808594</v>
      </c>
      <c r="FZ113" s="78">
        <v>0</v>
      </c>
    </row>
    <row r="114" spans="1:182" x14ac:dyDescent="0.2">
      <c r="A114" t="s">
        <v>186</v>
      </c>
      <c r="B114" t="s">
        <v>244</v>
      </c>
      <c r="C114" t="s">
        <v>2</v>
      </c>
      <c r="D114" t="s">
        <v>202</v>
      </c>
      <c r="E114" t="s">
        <v>241</v>
      </c>
      <c r="F114" t="s">
        <v>1</v>
      </c>
      <c r="G114" t="s">
        <v>1</v>
      </c>
      <c r="H114" s="78">
        <v>3119</v>
      </c>
      <c r="I114" s="78">
        <v>2.6194531917572021</v>
      </c>
      <c r="J114" s="78">
        <v>2.4660079479217529</v>
      </c>
      <c r="K114" s="78">
        <v>2.3784995079040527</v>
      </c>
      <c r="L114" s="78">
        <v>2.3963501453399658</v>
      </c>
      <c r="M114" s="78">
        <v>2.3593783378601074</v>
      </c>
      <c r="N114" s="78">
        <v>2.6769413948059082</v>
      </c>
      <c r="O114" s="78">
        <v>3.0887744426727295</v>
      </c>
      <c r="P114" s="78">
        <v>3.2579669952392578</v>
      </c>
      <c r="Q114" s="78">
        <v>2.9631967544555664</v>
      </c>
      <c r="R114" s="78">
        <v>2.7531778812408447</v>
      </c>
      <c r="S114" s="78">
        <v>2.7882246971130371</v>
      </c>
      <c r="T114" s="78">
        <v>2.7570102214813232</v>
      </c>
      <c r="U114" s="78">
        <v>2.6612699031829834</v>
      </c>
      <c r="V114" s="78">
        <v>2.5179791450500488</v>
      </c>
      <c r="W114" s="78">
        <v>2.4971659183502197</v>
      </c>
      <c r="X114" s="78">
        <v>2.5577850341796875</v>
      </c>
      <c r="Y114" s="78">
        <v>2.8064517974853516</v>
      </c>
      <c r="Z114" s="78">
        <v>3.1786906719207764</v>
      </c>
      <c r="AA114" s="78">
        <v>3.3074936866760254</v>
      </c>
      <c r="AB114" s="78">
        <v>3.2759163379669189</v>
      </c>
      <c r="AC114" s="78">
        <v>3.3537726402282715</v>
      </c>
      <c r="AD114" s="78">
        <v>3.391984224319458</v>
      </c>
      <c r="AE114" s="78">
        <v>3.116828441619873</v>
      </c>
      <c r="AF114" s="78">
        <v>2.8246982097625732</v>
      </c>
      <c r="AG114" s="78">
        <v>-0.72012877464294434</v>
      </c>
      <c r="AH114" s="78">
        <v>-0.69690632820129395</v>
      </c>
      <c r="AI114" s="78">
        <v>-0.71686470508575439</v>
      </c>
      <c r="AJ114" s="78">
        <v>-0.68872225284576416</v>
      </c>
      <c r="AK114" s="78">
        <v>-0.65744727849960327</v>
      </c>
      <c r="AL114" s="78">
        <v>-0.6828540563583374</v>
      </c>
      <c r="AM114" s="78">
        <v>-0.59724539518356323</v>
      </c>
      <c r="AN114" s="78">
        <v>-0.57496935129165649</v>
      </c>
      <c r="AO114" s="78">
        <v>-0.13465060293674469</v>
      </c>
      <c r="AP114" s="78">
        <v>-1.5356904827058315E-2</v>
      </c>
      <c r="AQ114" s="78">
        <v>-5.8827299624681473E-2</v>
      </c>
      <c r="AR114" s="78">
        <v>-4.2467810213565826E-2</v>
      </c>
      <c r="AS114" s="78">
        <v>-8.2415573298931122E-2</v>
      </c>
      <c r="AT114" s="78">
        <v>-9.7925141453742981E-2</v>
      </c>
      <c r="AU114" s="78">
        <v>-7.7518947422504425E-2</v>
      </c>
      <c r="AV114" s="78">
        <v>-5.1150903105735779E-2</v>
      </c>
      <c r="AW114" s="78">
        <v>4.6986620873212814E-3</v>
      </c>
      <c r="AX114" s="78">
        <v>4.8225536942481995E-2</v>
      </c>
      <c r="AY114" s="78">
        <v>6.8772494792938232E-2</v>
      </c>
      <c r="AZ114" s="78">
        <v>3.885381668806076E-2</v>
      </c>
      <c r="BA114" s="78">
        <v>-0.32922402024269104</v>
      </c>
      <c r="BB114" s="78">
        <v>-0.62099611759185791</v>
      </c>
      <c r="BC114" s="78">
        <v>-0.66342973709106445</v>
      </c>
      <c r="BD114" s="78">
        <v>-0.69768631458282471</v>
      </c>
      <c r="BE114" s="78">
        <v>-0.51662915945053101</v>
      </c>
      <c r="BF114" s="78">
        <v>-0.49530309438705444</v>
      </c>
      <c r="BG114" s="78">
        <v>-0.51457178592681885</v>
      </c>
      <c r="BH114" s="78">
        <v>-0.48888352513313293</v>
      </c>
      <c r="BI114" s="78">
        <v>-0.45418679714202881</v>
      </c>
      <c r="BJ114" s="78">
        <v>-0.48201462626457214</v>
      </c>
      <c r="BK114" s="78">
        <v>-0.39272287487983704</v>
      </c>
      <c r="BL114" s="78">
        <v>-0.38543236255645752</v>
      </c>
      <c r="BM114" s="78">
        <v>-5.3681708872318268E-2</v>
      </c>
      <c r="BN114" s="78">
        <v>3.3357840031385422E-2</v>
      </c>
      <c r="BO114" s="78">
        <v>-5.6046447716653347E-3</v>
      </c>
      <c r="BP114" s="78">
        <v>1.0752337053418159E-2</v>
      </c>
      <c r="BQ114" s="78">
        <v>-3.0808813869953156E-2</v>
      </c>
      <c r="BR114" s="78">
        <v>-4.4897135347127914E-2</v>
      </c>
      <c r="BS114" s="78">
        <v>-2.8518723323941231E-2</v>
      </c>
      <c r="BT114" s="78">
        <v>-6.4238733612000942E-3</v>
      </c>
      <c r="BU114" s="78">
        <v>5.0903283059597015E-2</v>
      </c>
      <c r="BV114" s="78">
        <v>9.456256777048111E-2</v>
      </c>
      <c r="BW114" s="78">
        <v>0.11312129348516464</v>
      </c>
      <c r="BX114" s="78">
        <v>8.4345214068889618E-2</v>
      </c>
      <c r="BY114" s="78">
        <v>-0.17331847548484802</v>
      </c>
      <c r="BZ114" s="78">
        <v>-0.42236953973770142</v>
      </c>
      <c r="CA114" s="78">
        <v>-0.46309828758239746</v>
      </c>
      <c r="CB114" s="78">
        <v>-0.49403345584869385</v>
      </c>
      <c r="CC114" s="78">
        <v>-0.37568596005439758</v>
      </c>
      <c r="CD114" s="78">
        <v>-0.35567331314086914</v>
      </c>
      <c r="CE114" s="78">
        <v>-0.37446439266204834</v>
      </c>
      <c r="CF114" s="78">
        <v>-0.35047581791877747</v>
      </c>
      <c r="CG114" s="78">
        <v>-0.31340920925140381</v>
      </c>
      <c r="CH114" s="78">
        <v>-0.34291386604309082</v>
      </c>
      <c r="CI114" s="78">
        <v>-0.25107121467590332</v>
      </c>
      <c r="CJ114" s="78">
        <v>-0.25415962934494019</v>
      </c>
      <c r="CK114" s="78">
        <v>2.3971011396497488E-3</v>
      </c>
      <c r="CL114" s="78">
        <v>6.709752231836319E-2</v>
      </c>
      <c r="CM114" s="78">
        <v>3.1257204711437225E-2</v>
      </c>
      <c r="CN114" s="78">
        <v>4.7612447291612625E-2</v>
      </c>
      <c r="CO114" s="78">
        <v>4.9338690005242825E-3</v>
      </c>
      <c r="CP114" s="78">
        <v>-8.1700980663299561E-3</v>
      </c>
      <c r="CQ114" s="78">
        <v>5.4186801426112652E-3</v>
      </c>
      <c r="CR114" s="78">
        <v>2.4553930386900902E-2</v>
      </c>
      <c r="CS114" s="78">
        <v>8.290446549654007E-2</v>
      </c>
      <c r="CT114" s="78">
        <v>0.1266554594039917</v>
      </c>
      <c r="CU114" s="78">
        <v>0.14383713901042938</v>
      </c>
      <c r="CV114" s="78">
        <v>0.11585242301225662</v>
      </c>
      <c r="CW114" s="78">
        <v>-6.5338775515556335E-2</v>
      </c>
      <c r="CX114" s="78">
        <v>-0.28480136394500732</v>
      </c>
      <c r="CY114" s="78">
        <v>-0.32434931397438049</v>
      </c>
      <c r="CZ114" s="78">
        <v>-0.35298410058021545</v>
      </c>
      <c r="DA114" s="78">
        <v>-0.23474274575710297</v>
      </c>
      <c r="DB114" s="78">
        <v>-0.21604354679584503</v>
      </c>
      <c r="DC114" s="78">
        <v>-0.23435696959495544</v>
      </c>
      <c r="DD114" s="78">
        <v>-0.212068110704422</v>
      </c>
      <c r="DE114" s="78">
        <v>-0.17263160645961761</v>
      </c>
      <c r="DF114" s="78">
        <v>-0.2038131058216095</v>
      </c>
      <c r="DG114" s="78">
        <v>-0.1094195544719696</v>
      </c>
      <c r="DH114" s="78">
        <v>-0.12288690358400345</v>
      </c>
      <c r="DI114" s="78">
        <v>5.8475911617279053E-2</v>
      </c>
      <c r="DJ114" s="78">
        <v>0.10083720833063126</v>
      </c>
      <c r="DK114" s="78">
        <v>6.8119056522846222E-2</v>
      </c>
      <c r="DL114" s="78">
        <v>8.447255939245224E-2</v>
      </c>
      <c r="DM114" s="78">
        <v>4.0676552802324295E-2</v>
      </c>
      <c r="DN114" s="78">
        <v>2.8556937351822853E-2</v>
      </c>
      <c r="DO114" s="78">
        <v>3.9356082677841187E-2</v>
      </c>
      <c r="DP114" s="78">
        <v>5.5531732738018036E-2</v>
      </c>
      <c r="DQ114" s="78">
        <v>0.11490564793348312</v>
      </c>
      <c r="DR114" s="78">
        <v>0.15874834358692169</v>
      </c>
      <c r="DS114" s="78">
        <v>0.17455297708511353</v>
      </c>
      <c r="DT114" s="78">
        <v>0.14735962450504303</v>
      </c>
      <c r="DU114" s="78">
        <v>4.264092817902565E-2</v>
      </c>
      <c r="DV114" s="78">
        <v>-0.14723318815231323</v>
      </c>
      <c r="DW114" s="78">
        <v>-0.18560035526752472</v>
      </c>
      <c r="DX114" s="78">
        <v>-0.21193474531173706</v>
      </c>
      <c r="DY114" s="78">
        <v>-3.1243143603205681E-2</v>
      </c>
      <c r="DZ114" s="78">
        <v>-1.4440325088799E-2</v>
      </c>
      <c r="EA114" s="78">
        <v>-3.2064106315374374E-2</v>
      </c>
      <c r="EB114" s="78">
        <v>-1.2229364365339279E-2</v>
      </c>
      <c r="EC114" s="78">
        <v>3.0628876760601997E-2</v>
      </c>
      <c r="ED114" s="78">
        <v>-2.973699476569891E-3</v>
      </c>
      <c r="EE114" s="78">
        <v>9.5102936029434204E-2</v>
      </c>
      <c r="EF114" s="78">
        <v>6.6650062799453735E-2</v>
      </c>
      <c r="EG114" s="78">
        <v>0.13944481313228607</v>
      </c>
      <c r="EH114" s="78">
        <v>0.14955194294452667</v>
      </c>
      <c r="EI114" s="78">
        <v>0.12134171277284622</v>
      </c>
      <c r="EJ114" s="78">
        <v>0.13769270479679108</v>
      </c>
      <c r="EK114" s="78">
        <v>9.2283308506011963E-2</v>
      </c>
      <c r="EL114" s="78">
        <v>8.1584945321083069E-2</v>
      </c>
      <c r="EM114" s="78">
        <v>8.835630863904953E-2</v>
      </c>
      <c r="EN114" s="78">
        <v>0.10025876015424728</v>
      </c>
      <c r="EO114" s="78">
        <v>0.16111026704311371</v>
      </c>
      <c r="EP114" s="78">
        <v>0.2050853818655014</v>
      </c>
      <c r="EQ114" s="78">
        <v>0.21890178322792053</v>
      </c>
      <c r="ER114" s="78">
        <v>0.19285103678703308</v>
      </c>
      <c r="ES114" s="78">
        <v>0.19854646921157837</v>
      </c>
      <c r="ET114" s="78">
        <v>5.1393404603004456E-2</v>
      </c>
      <c r="EU114" s="78">
        <v>1.4731119386851788E-2</v>
      </c>
      <c r="EV114" s="78">
        <v>-8.2818837836384773E-3</v>
      </c>
      <c r="EW114" s="78">
        <v>49.644916534423828</v>
      </c>
      <c r="EX114" s="78">
        <v>48.822635650634766</v>
      </c>
      <c r="EY114" s="78">
        <v>48.150047302246094</v>
      </c>
      <c r="EZ114" s="78">
        <v>47.282207489013672</v>
      </c>
      <c r="FA114" s="78">
        <v>46.941768646240234</v>
      </c>
      <c r="FB114" s="78">
        <v>46.273338317871094</v>
      </c>
      <c r="FC114" s="78">
        <v>46.271644592285156</v>
      </c>
      <c r="FD114" s="78">
        <v>46.644092559814453</v>
      </c>
      <c r="FE114" s="78">
        <v>50.014183044433594</v>
      </c>
      <c r="FF114" s="78">
        <v>54.545860290527344</v>
      </c>
      <c r="FG114" s="78">
        <v>58.325031280517578</v>
      </c>
      <c r="FH114" s="78">
        <v>61.616382598876953</v>
      </c>
      <c r="FI114" s="78">
        <v>63.582901000976563</v>
      </c>
      <c r="FJ114" s="78">
        <v>64.481842041015625</v>
      </c>
      <c r="FK114" s="78">
        <v>64.812797546386719</v>
      </c>
      <c r="FL114" s="78">
        <v>64.071327209472656</v>
      </c>
      <c r="FM114" s="78">
        <v>61.923049926757813</v>
      </c>
      <c r="FN114" s="78">
        <v>58.653797149658203</v>
      </c>
      <c r="FO114" s="78">
        <v>56.280948638916016</v>
      </c>
      <c r="FP114" s="78">
        <v>54.685527801513672</v>
      </c>
      <c r="FQ114" s="78">
        <v>52.880168914794922</v>
      </c>
      <c r="FR114" s="78">
        <v>51.612991333007813</v>
      </c>
      <c r="FS114" s="78">
        <v>50.471317291259766</v>
      </c>
      <c r="FT114" s="78">
        <v>49.75396728515625</v>
      </c>
      <c r="FU114" s="78">
        <v>0.1490405946969986</v>
      </c>
      <c r="FV114" s="78">
        <v>7.4523940682411194E-2</v>
      </c>
      <c r="FW114" s="78">
        <v>0.17127233743667603</v>
      </c>
      <c r="FX114" s="78">
        <v>0</v>
      </c>
      <c r="FY114" s="78">
        <v>340.35787963867188</v>
      </c>
      <c r="FZ114" s="78">
        <v>1</v>
      </c>
    </row>
    <row r="115" spans="1:182" x14ac:dyDescent="0.2">
      <c r="A115" t="s">
        <v>186</v>
      </c>
      <c r="B115" t="s">
        <v>244</v>
      </c>
      <c r="C115" t="s">
        <v>2</v>
      </c>
      <c r="D115" t="s">
        <v>202</v>
      </c>
      <c r="E115" t="s">
        <v>241</v>
      </c>
      <c r="F115" t="s">
        <v>178</v>
      </c>
      <c r="G115" t="s">
        <v>1</v>
      </c>
      <c r="H115" s="78">
        <v>1653</v>
      </c>
      <c r="I115" s="78">
        <v>0.97250360250473022</v>
      </c>
      <c r="J115" s="78">
        <v>0.91164010763168335</v>
      </c>
      <c r="K115" s="78">
        <v>0.84484004974365234</v>
      </c>
      <c r="L115" s="78">
        <v>0.8195454478263855</v>
      </c>
      <c r="M115" s="78">
        <v>0.81863307952880859</v>
      </c>
      <c r="N115" s="78">
        <v>0.90327590703964233</v>
      </c>
      <c r="O115" s="78">
        <v>1.1221610307693481</v>
      </c>
      <c r="P115" s="78">
        <v>1.2440580129623413</v>
      </c>
      <c r="Q115" s="78">
        <v>1.1765639781951904</v>
      </c>
      <c r="R115" s="78">
        <v>1.1500911712646484</v>
      </c>
      <c r="S115" s="78">
        <v>1.1683633327484131</v>
      </c>
      <c r="T115" s="78">
        <v>1.1706249713897705</v>
      </c>
      <c r="U115" s="78">
        <v>1.1713962554931641</v>
      </c>
      <c r="V115" s="78">
        <v>1.1487635374069214</v>
      </c>
      <c r="W115" s="78">
        <v>1.1287626028060913</v>
      </c>
      <c r="X115" s="78">
        <v>1.1306098699569702</v>
      </c>
      <c r="Y115" s="78">
        <v>1.2543367147445679</v>
      </c>
      <c r="Z115" s="78">
        <v>1.4622292518615723</v>
      </c>
      <c r="AA115" s="78">
        <v>1.545195460319519</v>
      </c>
      <c r="AB115" s="78">
        <v>1.5115642547607422</v>
      </c>
      <c r="AC115" s="78">
        <v>1.4478179216384888</v>
      </c>
      <c r="AD115" s="78">
        <v>1.4065791368484497</v>
      </c>
      <c r="AE115" s="78">
        <v>1.2560540437698364</v>
      </c>
      <c r="AF115" s="78">
        <v>1.0990437269210815</v>
      </c>
      <c r="AG115" s="78">
        <v>-0.14684033393859863</v>
      </c>
      <c r="AH115" s="78">
        <v>-0.13436402380466461</v>
      </c>
      <c r="AI115" s="78">
        <v>-0.13550911843776703</v>
      </c>
      <c r="AJ115" s="78">
        <v>-0.12184341996908188</v>
      </c>
      <c r="AK115" s="78">
        <v>-0.12691868841648102</v>
      </c>
      <c r="AL115" s="78">
        <v>-0.13307784497737885</v>
      </c>
      <c r="AM115" s="78">
        <v>-0.11172944307327271</v>
      </c>
      <c r="AN115" s="78">
        <v>-0.10094839334487915</v>
      </c>
      <c r="AO115" s="78">
        <v>-4.7231867909431458E-2</v>
      </c>
      <c r="AP115" s="78">
        <v>-2.3909604176878929E-2</v>
      </c>
      <c r="AQ115" s="78">
        <v>-7.6480761170387268E-2</v>
      </c>
      <c r="AR115" s="78">
        <v>-8.266923576593399E-2</v>
      </c>
      <c r="AS115" s="78">
        <v>-9.6551463007926941E-2</v>
      </c>
      <c r="AT115" s="78">
        <v>-0.10181201994419098</v>
      </c>
      <c r="AU115" s="78">
        <v>-9.7576625645160675E-2</v>
      </c>
      <c r="AV115" s="78">
        <v>-7.9553455114364624E-2</v>
      </c>
      <c r="AW115" s="78">
        <v>-4.8043552786111832E-2</v>
      </c>
      <c r="AX115" s="78">
        <v>-3.3996492624282837E-2</v>
      </c>
      <c r="AY115" s="78">
        <v>-2.9312154278159142E-2</v>
      </c>
      <c r="AZ115" s="78">
        <v>-8.7612578645348549E-3</v>
      </c>
      <c r="BA115" s="78">
        <v>2.5629060342907906E-2</v>
      </c>
      <c r="BB115" s="78">
        <v>-8.3814114332199097E-2</v>
      </c>
      <c r="BC115" s="78">
        <v>-0.11378956586122513</v>
      </c>
      <c r="BD115" s="78">
        <v>-0.13561426103115082</v>
      </c>
      <c r="BE115" s="78">
        <v>-0.11790923029184341</v>
      </c>
      <c r="BF115" s="78">
        <v>-0.10592290759086609</v>
      </c>
      <c r="BG115" s="78">
        <v>-0.10747595131397247</v>
      </c>
      <c r="BH115" s="78">
        <v>-9.4333522021770477E-2</v>
      </c>
      <c r="BI115" s="78">
        <v>-9.9286139011383057E-2</v>
      </c>
      <c r="BJ115" s="78">
        <v>-0.10525248944759369</v>
      </c>
      <c r="BK115" s="78">
        <v>-8.4196530282497406E-2</v>
      </c>
      <c r="BL115" s="78">
        <v>-7.7194653451442719E-2</v>
      </c>
      <c r="BM115" s="78">
        <v>-2.869611419737339E-2</v>
      </c>
      <c r="BN115" s="78">
        <v>-6.0649458318948746E-3</v>
      </c>
      <c r="BO115" s="78">
        <v>-4.5243866741657257E-2</v>
      </c>
      <c r="BP115" s="78">
        <v>-5.1141820847988129E-2</v>
      </c>
      <c r="BQ115" s="78">
        <v>-6.4585477113723755E-2</v>
      </c>
      <c r="BR115" s="78">
        <v>-6.9395497441291809E-2</v>
      </c>
      <c r="BS115" s="78">
        <v>-6.5862037241458893E-2</v>
      </c>
      <c r="BT115" s="78">
        <v>-5.0698757171630859E-2</v>
      </c>
      <c r="BU115" s="78">
        <v>-1.8924808129668236E-2</v>
      </c>
      <c r="BV115" s="78">
        <v>-3.7499144673347473E-3</v>
      </c>
      <c r="BW115" s="78">
        <v>1.1448374716565013E-3</v>
      </c>
      <c r="BX115" s="78">
        <v>1.9334256649017334E-2</v>
      </c>
      <c r="BY115" s="78">
        <v>4.3613705784082413E-2</v>
      </c>
      <c r="BZ115" s="78">
        <v>-5.8887213468551636E-2</v>
      </c>
      <c r="CA115" s="78">
        <v>-8.6596474051475525E-2</v>
      </c>
      <c r="CB115" s="78">
        <v>-0.10806001722812653</v>
      </c>
      <c r="CC115" s="78">
        <v>-9.7871646285057068E-2</v>
      </c>
      <c r="CD115" s="78">
        <v>-8.6224675178527832E-2</v>
      </c>
      <c r="CE115" s="78">
        <v>-8.8060259819030762E-2</v>
      </c>
      <c r="CF115" s="78">
        <v>-7.5280256569385529E-2</v>
      </c>
      <c r="CG115" s="78">
        <v>-8.0147914588451385E-2</v>
      </c>
      <c r="CH115" s="78">
        <v>-8.5980735719203949E-2</v>
      </c>
      <c r="CI115" s="78">
        <v>-6.512732058763504E-2</v>
      </c>
      <c r="CJ115" s="78">
        <v>-6.0742881149053574E-2</v>
      </c>
      <c r="CK115" s="78">
        <v>-1.5858309343457222E-2</v>
      </c>
      <c r="CL115" s="78">
        <v>6.2942109070718288E-3</v>
      </c>
      <c r="CM115" s="78">
        <v>-2.3609291762113571E-2</v>
      </c>
      <c r="CN115" s="78">
        <v>-2.9306033626198769E-2</v>
      </c>
      <c r="CO115" s="78">
        <v>-4.2445935308933258E-2</v>
      </c>
      <c r="CP115" s="78">
        <v>-4.6943914145231247E-2</v>
      </c>
      <c r="CQ115" s="78">
        <v>-4.3896608054637909E-2</v>
      </c>
      <c r="CR115" s="78">
        <v>-3.0714076012372971E-2</v>
      </c>
      <c r="CS115" s="78">
        <v>1.242747763171792E-3</v>
      </c>
      <c r="CT115" s="78">
        <v>1.7198773100972176E-2</v>
      </c>
      <c r="CU115" s="78">
        <v>2.2239256650209427E-2</v>
      </c>
      <c r="CV115" s="78">
        <v>3.8793124258518219E-2</v>
      </c>
      <c r="CW115" s="78">
        <v>5.6069813668727875E-2</v>
      </c>
      <c r="CX115" s="78">
        <v>-4.1622918099164963E-2</v>
      </c>
      <c r="CY115" s="78">
        <v>-6.7762620747089386E-2</v>
      </c>
      <c r="CZ115" s="78">
        <v>-8.8976040482521057E-2</v>
      </c>
      <c r="DA115" s="78">
        <v>-7.7834062278270721E-2</v>
      </c>
      <c r="DB115" s="78">
        <v>-6.6526442766189575E-2</v>
      </c>
      <c r="DC115" s="78">
        <v>-6.864456832408905E-2</v>
      </c>
      <c r="DD115" s="78">
        <v>-5.6226987391710281E-2</v>
      </c>
      <c r="DE115" s="78">
        <v>-6.1009690165519714E-2</v>
      </c>
      <c r="DF115" s="78">
        <v>-6.6708981990814209E-2</v>
      </c>
      <c r="DG115" s="78">
        <v>-4.6058107167482376E-2</v>
      </c>
      <c r="DH115" s="78">
        <v>-4.4291112571954727E-2</v>
      </c>
      <c r="DI115" s="78">
        <v>-3.0205040238797665E-3</v>
      </c>
      <c r="DJ115" s="78">
        <v>1.8653366714715958E-2</v>
      </c>
      <c r="DK115" s="78">
        <v>-1.974715618416667E-3</v>
      </c>
      <c r="DL115" s="78">
        <v>-7.4702445417642593E-3</v>
      </c>
      <c r="DM115" s="78">
        <v>-2.0306391641497612E-2</v>
      </c>
      <c r="DN115" s="78">
        <v>-2.4492328986525536E-2</v>
      </c>
      <c r="DO115" s="78">
        <v>-2.1931178867816925E-2</v>
      </c>
      <c r="DP115" s="78">
        <v>-1.0729396715760231E-2</v>
      </c>
      <c r="DQ115" s="78">
        <v>2.1410303190350533E-2</v>
      </c>
      <c r="DR115" s="78">
        <v>3.8147460669279099E-2</v>
      </c>
      <c r="DS115" s="78">
        <v>4.3333675712347031E-2</v>
      </c>
      <c r="DT115" s="78">
        <v>5.8251991868019104E-2</v>
      </c>
      <c r="DU115" s="78">
        <v>6.8525925278663635E-2</v>
      </c>
      <c r="DV115" s="78">
        <v>-2.435862272977829E-2</v>
      </c>
      <c r="DW115" s="78">
        <v>-4.8928767442703247E-2</v>
      </c>
      <c r="DX115" s="78">
        <v>-6.9892063736915588E-2</v>
      </c>
      <c r="DY115" s="78">
        <v>-4.89029660820961E-2</v>
      </c>
      <c r="DZ115" s="78">
        <v>-3.8085326552391052E-2</v>
      </c>
      <c r="EA115" s="78">
        <v>-4.0611397475004196E-2</v>
      </c>
      <c r="EB115" s="78">
        <v>-2.8717096894979477E-2</v>
      </c>
      <c r="EC115" s="78">
        <v>-3.3377137035131454E-2</v>
      </c>
      <c r="ED115" s="78">
        <v>-3.8883626461029053E-2</v>
      </c>
      <c r="EE115" s="78">
        <v>-1.8525194376707077E-2</v>
      </c>
      <c r="EF115" s="78">
        <v>-2.0537367090582848E-2</v>
      </c>
      <c r="EG115" s="78">
        <v>1.5515248291194439E-2</v>
      </c>
      <c r="EH115" s="78">
        <v>3.6498025059700012E-2</v>
      </c>
      <c r="EI115" s="78">
        <v>2.9262175783514977E-2</v>
      </c>
      <c r="EJ115" s="78">
        <v>2.4057166650891304E-2</v>
      </c>
      <c r="EK115" s="78">
        <v>1.165959145873785E-2</v>
      </c>
      <c r="EL115" s="78">
        <v>7.924194447696209E-3</v>
      </c>
      <c r="EM115" s="78">
        <v>9.783412329852581E-3</v>
      </c>
      <c r="EN115" s="78">
        <v>1.8125306814908981E-2</v>
      </c>
      <c r="EO115" s="78">
        <v>5.0529051572084427E-2</v>
      </c>
      <c r="EP115" s="78">
        <v>6.839403510093689E-2</v>
      </c>
      <c r="EQ115" s="78">
        <v>7.3790669441223145E-2</v>
      </c>
      <c r="ER115" s="78">
        <v>8.6347505450248718E-2</v>
      </c>
      <c r="ES115" s="78">
        <v>8.6510568857192993E-2</v>
      </c>
      <c r="ET115" s="78">
        <v>5.6827755179256201E-4</v>
      </c>
      <c r="EU115" s="78">
        <v>-2.1735677495598793E-2</v>
      </c>
      <c r="EV115" s="78">
        <v>-4.2337823659181595E-2</v>
      </c>
      <c r="EW115" s="78">
        <v>51.648868560791016</v>
      </c>
      <c r="EX115" s="78">
        <v>50.804740905761719</v>
      </c>
      <c r="EY115" s="78">
        <v>50.139316558837891</v>
      </c>
      <c r="EZ115" s="78">
        <v>49.708293914794922</v>
      </c>
      <c r="FA115" s="78">
        <v>49.175582885742188</v>
      </c>
      <c r="FB115" s="78">
        <v>48.764705657958984</v>
      </c>
      <c r="FC115" s="78">
        <v>48.565803527832031</v>
      </c>
      <c r="FD115" s="78">
        <v>48.650852203369141</v>
      </c>
      <c r="FE115" s="78">
        <v>51.3507080078125</v>
      </c>
      <c r="FF115" s="78">
        <v>55.1478271484375</v>
      </c>
      <c r="FG115" s="78">
        <v>58.409339904785156</v>
      </c>
      <c r="FH115" s="78">
        <v>61.129390716552734</v>
      </c>
      <c r="FI115" s="78">
        <v>62.811553955078125</v>
      </c>
      <c r="FJ115" s="78">
        <v>63.413444519042969</v>
      </c>
      <c r="FK115" s="78">
        <v>63.3758544921875</v>
      </c>
      <c r="FL115" s="78">
        <v>62.505573272705078</v>
      </c>
      <c r="FM115" s="78">
        <v>60.860141754150391</v>
      </c>
      <c r="FN115" s="78">
        <v>58.1712646484375</v>
      </c>
      <c r="FO115" s="78">
        <v>56.418163299560547</v>
      </c>
      <c r="FP115" s="78">
        <v>55.135166168212891</v>
      </c>
      <c r="FQ115" s="78">
        <v>53.979129791259766</v>
      </c>
      <c r="FR115" s="78">
        <v>52.9957275390625</v>
      </c>
      <c r="FS115" s="78">
        <v>52.035655975341797</v>
      </c>
      <c r="FT115" s="78">
        <v>51.367404937744141</v>
      </c>
      <c r="FU115" s="78">
        <v>3.174007311463356E-2</v>
      </c>
      <c r="FV115" s="78">
        <v>3.3867057412862778E-2</v>
      </c>
      <c r="FW115" s="78">
        <v>3.2027669250965118E-2</v>
      </c>
      <c r="FX115" s="78">
        <v>0</v>
      </c>
      <c r="FY115" s="78">
        <v>230.36842346191406</v>
      </c>
      <c r="FZ115" s="78">
        <v>1</v>
      </c>
    </row>
    <row r="116" spans="1:182" x14ac:dyDescent="0.2">
      <c r="A116" t="s">
        <v>186</v>
      </c>
      <c r="B116" t="s">
        <v>244</v>
      </c>
      <c r="C116" t="s">
        <v>2</v>
      </c>
      <c r="D116" t="s">
        <v>202</v>
      </c>
      <c r="E116" t="s">
        <v>241</v>
      </c>
      <c r="F116" t="s">
        <v>179</v>
      </c>
      <c r="G116" t="s">
        <v>1</v>
      </c>
      <c r="H116" s="78">
        <v>259</v>
      </c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8"/>
      <c r="CN116" s="78"/>
      <c r="CO116" s="78"/>
      <c r="CP116" s="78"/>
      <c r="CQ116" s="78"/>
      <c r="CR116" s="78"/>
      <c r="CS116" s="78"/>
      <c r="CT116" s="78"/>
      <c r="CU116" s="78"/>
      <c r="CV116" s="78"/>
      <c r="CW116" s="78"/>
      <c r="CX116" s="78"/>
      <c r="CY116" s="78"/>
      <c r="CZ116" s="78"/>
      <c r="DA116" s="78"/>
      <c r="DB116" s="78"/>
      <c r="DC116" s="78"/>
      <c r="DD116" s="78"/>
      <c r="DE116" s="78"/>
      <c r="DF116" s="78"/>
      <c r="DG116" s="78"/>
      <c r="DH116" s="78"/>
      <c r="DI116" s="78"/>
      <c r="DJ116" s="78"/>
      <c r="DK116" s="78"/>
      <c r="DL116" s="78"/>
      <c r="DM116" s="78"/>
      <c r="DN116" s="78"/>
      <c r="DO116" s="78"/>
      <c r="DP116" s="78"/>
      <c r="DQ116" s="78"/>
      <c r="DR116" s="78"/>
      <c r="DS116" s="78"/>
      <c r="DT116" s="78"/>
      <c r="DU116" s="78"/>
      <c r="DV116" s="78"/>
      <c r="DW116" s="78"/>
      <c r="DX116" s="78"/>
      <c r="DY116" s="78"/>
      <c r="DZ116" s="78"/>
      <c r="EA116" s="78"/>
      <c r="EB116" s="78"/>
      <c r="EC116" s="78"/>
      <c r="ED116" s="78"/>
      <c r="EE116" s="78"/>
      <c r="EF116" s="78"/>
      <c r="EG116" s="78"/>
      <c r="EH116" s="78"/>
      <c r="EI116" s="78"/>
      <c r="EJ116" s="78"/>
      <c r="EK116" s="78"/>
      <c r="EL116" s="78"/>
      <c r="EM116" s="78"/>
      <c r="EN116" s="78"/>
      <c r="EO116" s="78"/>
      <c r="EP116" s="78"/>
      <c r="EQ116" s="78"/>
      <c r="ER116" s="78"/>
      <c r="ES116" s="78"/>
      <c r="ET116" s="78"/>
      <c r="EU116" s="78"/>
      <c r="EV116" s="78"/>
      <c r="EW116" s="78"/>
      <c r="EX116" s="78"/>
      <c r="EY116" s="78"/>
      <c r="EZ116" s="78"/>
      <c r="FA116" s="78"/>
      <c r="FB116" s="78"/>
      <c r="FC116" s="78"/>
      <c r="FD116" s="78"/>
      <c r="FE116" s="78"/>
      <c r="FF116" s="78"/>
      <c r="FG116" s="78"/>
      <c r="FH116" s="78"/>
      <c r="FI116" s="78"/>
      <c r="FJ116" s="78"/>
      <c r="FK116" s="78"/>
      <c r="FL116" s="78"/>
      <c r="FM116" s="78"/>
      <c r="FN116" s="78"/>
      <c r="FO116" s="78"/>
      <c r="FP116" s="78"/>
      <c r="FQ116" s="78"/>
      <c r="FR116" s="78"/>
      <c r="FS116" s="78"/>
      <c r="FT116" s="78"/>
      <c r="FU116" s="78"/>
      <c r="FV116" s="78"/>
      <c r="FW116" s="78"/>
      <c r="FX116" s="78">
        <v>0</v>
      </c>
      <c r="FY116" s="78">
        <v>15.368420600891113</v>
      </c>
      <c r="FZ116" s="78">
        <v>0</v>
      </c>
    </row>
    <row r="117" spans="1:182" x14ac:dyDescent="0.2">
      <c r="A117" t="s">
        <v>186</v>
      </c>
      <c r="B117" t="s">
        <v>244</v>
      </c>
      <c r="C117" t="s">
        <v>2</v>
      </c>
      <c r="D117" t="s">
        <v>202</v>
      </c>
      <c r="E117" t="s">
        <v>241</v>
      </c>
      <c r="F117" t="s">
        <v>180</v>
      </c>
      <c r="G117" t="s">
        <v>1</v>
      </c>
      <c r="H117" s="78">
        <v>47</v>
      </c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8"/>
      <c r="CN117" s="78"/>
      <c r="CO117" s="78"/>
      <c r="CP117" s="78"/>
      <c r="CQ117" s="78"/>
      <c r="CR117" s="78"/>
      <c r="CS117" s="78"/>
      <c r="CT117" s="78"/>
      <c r="CU117" s="78"/>
      <c r="CV117" s="78"/>
      <c r="CW117" s="78"/>
      <c r="CX117" s="78"/>
      <c r="CY117" s="78"/>
      <c r="CZ117" s="78"/>
      <c r="DA117" s="78"/>
      <c r="DB117" s="78"/>
      <c r="DC117" s="78"/>
      <c r="DD117" s="78"/>
      <c r="DE117" s="78"/>
      <c r="DF117" s="78"/>
      <c r="DG117" s="78"/>
      <c r="DH117" s="78"/>
      <c r="DI117" s="78"/>
      <c r="DJ117" s="78"/>
      <c r="DK117" s="78"/>
      <c r="DL117" s="78"/>
      <c r="DM117" s="78"/>
      <c r="DN117" s="78"/>
      <c r="DO117" s="78"/>
      <c r="DP117" s="78"/>
      <c r="DQ117" s="78"/>
      <c r="DR117" s="78"/>
      <c r="DS117" s="78"/>
      <c r="DT117" s="78"/>
      <c r="DU117" s="78"/>
      <c r="DV117" s="78"/>
      <c r="DW117" s="78"/>
      <c r="DX117" s="78"/>
      <c r="DY117" s="78"/>
      <c r="DZ117" s="78"/>
      <c r="EA117" s="78"/>
      <c r="EB117" s="78"/>
      <c r="EC117" s="78"/>
      <c r="ED117" s="78"/>
      <c r="EE117" s="78"/>
      <c r="EF117" s="78"/>
      <c r="EG117" s="78"/>
      <c r="EH117" s="78"/>
      <c r="EI117" s="78"/>
      <c r="EJ117" s="78"/>
      <c r="EK117" s="78"/>
      <c r="EL117" s="78"/>
      <c r="EM117" s="78"/>
      <c r="EN117" s="78"/>
      <c r="EO117" s="78"/>
      <c r="EP117" s="78"/>
      <c r="EQ117" s="78"/>
      <c r="ER117" s="78"/>
      <c r="ES117" s="78"/>
      <c r="ET117" s="78"/>
      <c r="EU117" s="78"/>
      <c r="EV117" s="78"/>
      <c r="EW117" s="78"/>
      <c r="EX117" s="78"/>
      <c r="EY117" s="78"/>
      <c r="EZ117" s="78"/>
      <c r="FA117" s="78"/>
      <c r="FB117" s="78"/>
      <c r="FC117" s="78"/>
      <c r="FD117" s="78"/>
      <c r="FE117" s="78"/>
      <c r="FF117" s="78"/>
      <c r="FG117" s="78"/>
      <c r="FH117" s="78"/>
      <c r="FI117" s="78"/>
      <c r="FJ117" s="78"/>
      <c r="FK117" s="78"/>
      <c r="FL117" s="78"/>
      <c r="FM117" s="78"/>
      <c r="FN117" s="78"/>
      <c r="FO117" s="78"/>
      <c r="FP117" s="78"/>
      <c r="FQ117" s="78"/>
      <c r="FR117" s="78"/>
      <c r="FS117" s="78"/>
      <c r="FT117" s="78"/>
      <c r="FU117" s="78"/>
      <c r="FV117" s="78"/>
      <c r="FW117" s="78"/>
      <c r="FX117" s="78">
        <v>0</v>
      </c>
      <c r="FY117" s="78">
        <v>6.6736841201782227</v>
      </c>
      <c r="FZ117" s="78">
        <v>0</v>
      </c>
    </row>
    <row r="118" spans="1:182" x14ac:dyDescent="0.2">
      <c r="A118" t="s">
        <v>186</v>
      </c>
      <c r="B118" t="s">
        <v>244</v>
      </c>
      <c r="C118" t="s">
        <v>2</v>
      </c>
      <c r="D118" t="s">
        <v>202</v>
      </c>
      <c r="E118" t="s">
        <v>241</v>
      </c>
      <c r="F118" t="s">
        <v>181</v>
      </c>
      <c r="G118" t="s">
        <v>1</v>
      </c>
      <c r="H118" s="78">
        <v>96</v>
      </c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  <c r="CW118" s="78"/>
      <c r="CX118" s="78"/>
      <c r="CY118" s="78"/>
      <c r="CZ118" s="78"/>
      <c r="DA118" s="78"/>
      <c r="DB118" s="78"/>
      <c r="DC118" s="78"/>
      <c r="DD118" s="78"/>
      <c r="DE118" s="78"/>
      <c r="DF118" s="78"/>
      <c r="DG118" s="78"/>
      <c r="DH118" s="78"/>
      <c r="DI118" s="78"/>
      <c r="DJ118" s="78"/>
      <c r="DK118" s="78"/>
      <c r="DL118" s="78"/>
      <c r="DM118" s="78"/>
      <c r="DN118" s="78"/>
      <c r="DO118" s="78"/>
      <c r="DP118" s="78"/>
      <c r="DQ118" s="78"/>
      <c r="DR118" s="78"/>
      <c r="DS118" s="78"/>
      <c r="DT118" s="78"/>
      <c r="DU118" s="78"/>
      <c r="DV118" s="78"/>
      <c r="DW118" s="78"/>
      <c r="DX118" s="78"/>
      <c r="DY118" s="78"/>
      <c r="DZ118" s="78"/>
      <c r="EA118" s="78"/>
      <c r="EB118" s="78"/>
      <c r="EC118" s="78"/>
      <c r="ED118" s="78"/>
      <c r="EE118" s="78"/>
      <c r="EF118" s="78"/>
      <c r="EG118" s="78"/>
      <c r="EH118" s="78"/>
      <c r="EI118" s="78"/>
      <c r="EJ118" s="78"/>
      <c r="EK118" s="78"/>
      <c r="EL118" s="78"/>
      <c r="EM118" s="78"/>
      <c r="EN118" s="78"/>
      <c r="EO118" s="78"/>
      <c r="EP118" s="78"/>
      <c r="EQ118" s="78"/>
      <c r="ER118" s="78"/>
      <c r="ES118" s="78"/>
      <c r="ET118" s="78"/>
      <c r="EU118" s="78"/>
      <c r="EV118" s="78"/>
      <c r="EW118" s="78"/>
      <c r="EX118" s="78"/>
      <c r="EY118" s="78"/>
      <c r="EZ118" s="78"/>
      <c r="FA118" s="78"/>
      <c r="FB118" s="78"/>
      <c r="FC118" s="78"/>
      <c r="FD118" s="78"/>
      <c r="FE118" s="78"/>
      <c r="FF118" s="78"/>
      <c r="FG118" s="78"/>
      <c r="FH118" s="78"/>
      <c r="FI118" s="78"/>
      <c r="FJ118" s="78"/>
      <c r="FK118" s="78"/>
      <c r="FL118" s="78"/>
      <c r="FM118" s="78"/>
      <c r="FN118" s="78"/>
      <c r="FO118" s="78"/>
      <c r="FP118" s="78"/>
      <c r="FQ118" s="78"/>
      <c r="FR118" s="78"/>
      <c r="FS118" s="78"/>
      <c r="FT118" s="78"/>
      <c r="FU118" s="78"/>
      <c r="FV118" s="78"/>
      <c r="FW118" s="78"/>
      <c r="FX118" s="78">
        <v>0</v>
      </c>
      <c r="FY118" s="78">
        <v>5</v>
      </c>
      <c r="FZ118" s="78">
        <v>0</v>
      </c>
    </row>
    <row r="119" spans="1:182" x14ac:dyDescent="0.2">
      <c r="A119" t="s">
        <v>186</v>
      </c>
      <c r="B119" t="s">
        <v>244</v>
      </c>
      <c r="C119" t="s">
        <v>2</v>
      </c>
      <c r="D119" t="s">
        <v>202</v>
      </c>
      <c r="E119" t="s">
        <v>241</v>
      </c>
      <c r="F119" t="s">
        <v>182</v>
      </c>
      <c r="G119" t="s">
        <v>1</v>
      </c>
      <c r="H119" s="78">
        <v>282</v>
      </c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78"/>
      <c r="CU119" s="78"/>
      <c r="CV119" s="78"/>
      <c r="CW119" s="78"/>
      <c r="CX119" s="78"/>
      <c r="CY119" s="78"/>
      <c r="CZ119" s="78"/>
      <c r="DA119" s="78"/>
      <c r="DB119" s="78"/>
      <c r="DC119" s="78"/>
      <c r="DD119" s="78"/>
      <c r="DE119" s="78"/>
      <c r="DF119" s="78"/>
      <c r="DG119" s="78"/>
      <c r="DH119" s="78"/>
      <c r="DI119" s="78"/>
      <c r="DJ119" s="78"/>
      <c r="DK119" s="78"/>
      <c r="DL119" s="78"/>
      <c r="DM119" s="78"/>
      <c r="DN119" s="78"/>
      <c r="DO119" s="78"/>
      <c r="DP119" s="78"/>
      <c r="DQ119" s="78"/>
      <c r="DR119" s="78"/>
      <c r="DS119" s="78"/>
      <c r="DT119" s="78"/>
      <c r="DU119" s="78"/>
      <c r="DV119" s="78"/>
      <c r="DW119" s="78"/>
      <c r="DX119" s="78"/>
      <c r="DY119" s="78"/>
      <c r="DZ119" s="78"/>
      <c r="EA119" s="78"/>
      <c r="EB119" s="78"/>
      <c r="EC119" s="78"/>
      <c r="ED119" s="78"/>
      <c r="EE119" s="78"/>
      <c r="EF119" s="78"/>
      <c r="EG119" s="78"/>
      <c r="EH119" s="78"/>
      <c r="EI119" s="78"/>
      <c r="EJ119" s="78"/>
      <c r="EK119" s="78"/>
      <c r="EL119" s="78"/>
      <c r="EM119" s="78"/>
      <c r="EN119" s="78"/>
      <c r="EO119" s="78"/>
      <c r="EP119" s="78"/>
      <c r="EQ119" s="78"/>
      <c r="ER119" s="78"/>
      <c r="ES119" s="78"/>
      <c r="ET119" s="78"/>
      <c r="EU119" s="78"/>
      <c r="EV119" s="78"/>
      <c r="EW119" s="78"/>
      <c r="EX119" s="78"/>
      <c r="EY119" s="78"/>
      <c r="EZ119" s="78"/>
      <c r="FA119" s="78"/>
      <c r="FB119" s="78"/>
      <c r="FC119" s="78"/>
      <c r="FD119" s="78"/>
      <c r="FE119" s="78"/>
      <c r="FF119" s="78"/>
      <c r="FG119" s="78"/>
      <c r="FH119" s="78"/>
      <c r="FI119" s="78"/>
      <c r="FJ119" s="78"/>
      <c r="FK119" s="78"/>
      <c r="FL119" s="78"/>
      <c r="FM119" s="78"/>
      <c r="FN119" s="78"/>
      <c r="FO119" s="78"/>
      <c r="FP119" s="78"/>
      <c r="FQ119" s="78"/>
      <c r="FR119" s="78"/>
      <c r="FS119" s="78"/>
      <c r="FT119" s="78"/>
      <c r="FU119" s="78"/>
      <c r="FV119" s="78"/>
      <c r="FW119" s="78"/>
      <c r="FX119" s="78">
        <v>0</v>
      </c>
      <c r="FY119" s="78">
        <v>28</v>
      </c>
      <c r="FZ119" s="78">
        <v>0</v>
      </c>
    </row>
    <row r="120" spans="1:182" x14ac:dyDescent="0.2">
      <c r="A120" t="s">
        <v>186</v>
      </c>
      <c r="B120" t="s">
        <v>244</v>
      </c>
      <c r="C120" t="s">
        <v>2</v>
      </c>
      <c r="D120" t="s">
        <v>202</v>
      </c>
      <c r="E120" t="s">
        <v>241</v>
      </c>
      <c r="F120" t="s">
        <v>183</v>
      </c>
      <c r="G120" t="s">
        <v>1</v>
      </c>
      <c r="H120" s="78">
        <v>445</v>
      </c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8"/>
      <c r="CN120" s="78"/>
      <c r="CO120" s="78"/>
      <c r="CP120" s="78"/>
      <c r="CQ120" s="78"/>
      <c r="CR120" s="78"/>
      <c r="CS120" s="78"/>
      <c r="CT120" s="78"/>
      <c r="CU120" s="78"/>
      <c r="CV120" s="78"/>
      <c r="CW120" s="78"/>
      <c r="CX120" s="78"/>
      <c r="CY120" s="78"/>
      <c r="CZ120" s="78"/>
      <c r="DA120" s="78"/>
      <c r="DB120" s="78"/>
      <c r="DC120" s="78"/>
      <c r="DD120" s="78"/>
      <c r="DE120" s="78"/>
      <c r="DF120" s="78"/>
      <c r="DG120" s="78"/>
      <c r="DH120" s="78"/>
      <c r="DI120" s="78"/>
      <c r="DJ120" s="78"/>
      <c r="DK120" s="78"/>
      <c r="DL120" s="78"/>
      <c r="DM120" s="78"/>
      <c r="DN120" s="78"/>
      <c r="DO120" s="78"/>
      <c r="DP120" s="78"/>
      <c r="DQ120" s="78"/>
      <c r="DR120" s="78"/>
      <c r="DS120" s="78"/>
      <c r="DT120" s="78"/>
      <c r="DU120" s="78"/>
      <c r="DV120" s="78"/>
      <c r="DW120" s="78"/>
      <c r="DX120" s="78"/>
      <c r="DY120" s="78"/>
      <c r="DZ120" s="78"/>
      <c r="EA120" s="78"/>
      <c r="EB120" s="78"/>
      <c r="EC120" s="78"/>
      <c r="ED120" s="78"/>
      <c r="EE120" s="78"/>
      <c r="EF120" s="78"/>
      <c r="EG120" s="78"/>
      <c r="EH120" s="78"/>
      <c r="EI120" s="78"/>
      <c r="EJ120" s="78"/>
      <c r="EK120" s="78"/>
      <c r="EL120" s="78"/>
      <c r="EM120" s="78"/>
      <c r="EN120" s="78"/>
      <c r="EO120" s="78"/>
      <c r="EP120" s="78"/>
      <c r="EQ120" s="78"/>
      <c r="ER120" s="78"/>
      <c r="ES120" s="78"/>
      <c r="ET120" s="78"/>
      <c r="EU120" s="78"/>
      <c r="EV120" s="78"/>
      <c r="EW120" s="78"/>
      <c r="EX120" s="78"/>
      <c r="EY120" s="78"/>
      <c r="EZ120" s="78"/>
      <c r="FA120" s="78"/>
      <c r="FB120" s="78"/>
      <c r="FC120" s="78"/>
      <c r="FD120" s="78"/>
      <c r="FE120" s="78"/>
      <c r="FF120" s="78"/>
      <c r="FG120" s="78"/>
      <c r="FH120" s="78"/>
      <c r="FI120" s="78"/>
      <c r="FJ120" s="78"/>
      <c r="FK120" s="78"/>
      <c r="FL120" s="78"/>
      <c r="FM120" s="78"/>
      <c r="FN120" s="78"/>
      <c r="FO120" s="78"/>
      <c r="FP120" s="78"/>
      <c r="FQ120" s="78"/>
      <c r="FR120" s="78"/>
      <c r="FS120" s="78"/>
      <c r="FT120" s="78"/>
      <c r="FU120" s="78"/>
      <c r="FV120" s="78"/>
      <c r="FW120" s="78"/>
      <c r="FX120" s="78">
        <v>0</v>
      </c>
      <c r="FY120" s="78">
        <v>22.105262756347656</v>
      </c>
      <c r="FZ120" s="78">
        <v>0</v>
      </c>
    </row>
    <row r="121" spans="1:182" x14ac:dyDescent="0.2">
      <c r="A121" t="s">
        <v>186</v>
      </c>
      <c r="B121" t="s">
        <v>244</v>
      </c>
      <c r="C121" t="s">
        <v>2</v>
      </c>
      <c r="D121" t="s">
        <v>202</v>
      </c>
      <c r="E121" t="s">
        <v>241</v>
      </c>
      <c r="F121" t="s">
        <v>184</v>
      </c>
      <c r="G121" t="s">
        <v>1</v>
      </c>
      <c r="H121" s="78">
        <v>236</v>
      </c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  <c r="CF121" s="78"/>
      <c r="CG121" s="78"/>
      <c r="CH121" s="78"/>
      <c r="CI121" s="78"/>
      <c r="CJ121" s="78"/>
      <c r="CK121" s="78"/>
      <c r="CL121" s="78"/>
      <c r="CM121" s="78"/>
      <c r="CN121" s="78"/>
      <c r="CO121" s="78"/>
      <c r="CP121" s="78"/>
      <c r="CQ121" s="78"/>
      <c r="CR121" s="78"/>
      <c r="CS121" s="78"/>
      <c r="CT121" s="78"/>
      <c r="CU121" s="78"/>
      <c r="CV121" s="78"/>
      <c r="CW121" s="78"/>
      <c r="CX121" s="78"/>
      <c r="CY121" s="78"/>
      <c r="CZ121" s="78"/>
      <c r="DA121" s="78"/>
      <c r="DB121" s="78"/>
      <c r="DC121" s="78"/>
      <c r="DD121" s="78"/>
      <c r="DE121" s="78"/>
      <c r="DF121" s="78"/>
      <c r="DG121" s="78"/>
      <c r="DH121" s="78"/>
      <c r="DI121" s="78"/>
      <c r="DJ121" s="78"/>
      <c r="DK121" s="78"/>
      <c r="DL121" s="78"/>
      <c r="DM121" s="78"/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  <c r="DX121" s="78"/>
      <c r="DY121" s="78"/>
      <c r="DZ121" s="78"/>
      <c r="EA121" s="78"/>
      <c r="EB121" s="78"/>
      <c r="EC121" s="78"/>
      <c r="ED121" s="78"/>
      <c r="EE121" s="78"/>
      <c r="EF121" s="78"/>
      <c r="EG121" s="78"/>
      <c r="EH121" s="78"/>
      <c r="EI121" s="78"/>
      <c r="EJ121" s="78"/>
      <c r="EK121" s="78"/>
      <c r="EL121" s="78"/>
      <c r="EM121" s="78"/>
      <c r="EN121" s="78"/>
      <c r="EO121" s="78"/>
      <c r="EP121" s="78"/>
      <c r="EQ121" s="78"/>
      <c r="ER121" s="78"/>
      <c r="ES121" s="78"/>
      <c r="ET121" s="78"/>
      <c r="EU121" s="78"/>
      <c r="EV121" s="78"/>
      <c r="EW121" s="78"/>
      <c r="EX121" s="78"/>
      <c r="EY121" s="78"/>
      <c r="EZ121" s="78"/>
      <c r="FA121" s="78"/>
      <c r="FB121" s="78"/>
      <c r="FC121" s="78"/>
      <c r="FD121" s="78"/>
      <c r="FE121" s="78"/>
      <c r="FF121" s="78"/>
      <c r="FG121" s="78"/>
      <c r="FH121" s="78"/>
      <c r="FI121" s="78"/>
      <c r="FJ121" s="78"/>
      <c r="FK121" s="78"/>
      <c r="FL121" s="78"/>
      <c r="FM121" s="78"/>
      <c r="FN121" s="78"/>
      <c r="FO121" s="78"/>
      <c r="FP121" s="78"/>
      <c r="FQ121" s="78"/>
      <c r="FR121" s="78"/>
      <c r="FS121" s="78"/>
      <c r="FT121" s="78"/>
      <c r="FU121" s="78"/>
      <c r="FV121" s="78"/>
      <c r="FW121" s="78"/>
      <c r="FX121" s="78">
        <v>0</v>
      </c>
      <c r="FY121" s="78">
        <v>23.894737243652344</v>
      </c>
      <c r="FZ121" s="78">
        <v>0</v>
      </c>
    </row>
    <row r="122" spans="1:182" x14ac:dyDescent="0.2">
      <c r="A122" t="s">
        <v>186</v>
      </c>
      <c r="B122" t="s">
        <v>244</v>
      </c>
      <c r="C122" t="s">
        <v>2</v>
      </c>
      <c r="D122" t="s">
        <v>202</v>
      </c>
      <c r="E122" t="s">
        <v>241</v>
      </c>
      <c r="F122" t="s">
        <v>185</v>
      </c>
      <c r="G122" t="s">
        <v>1</v>
      </c>
      <c r="H122" s="78">
        <v>101</v>
      </c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  <c r="CF122" s="78"/>
      <c r="CG122" s="78"/>
      <c r="CH122" s="78"/>
      <c r="CI122" s="78"/>
      <c r="CJ122" s="78"/>
      <c r="CK122" s="78"/>
      <c r="CL122" s="78"/>
      <c r="CM122" s="78"/>
      <c r="CN122" s="78"/>
      <c r="CO122" s="78"/>
      <c r="CP122" s="78"/>
      <c r="CQ122" s="78"/>
      <c r="CR122" s="78"/>
      <c r="CS122" s="78"/>
      <c r="CT122" s="78"/>
      <c r="CU122" s="78"/>
      <c r="CV122" s="78"/>
      <c r="CW122" s="78"/>
      <c r="CX122" s="78"/>
      <c r="CY122" s="78"/>
      <c r="CZ122" s="78"/>
      <c r="DA122" s="78"/>
      <c r="DB122" s="78"/>
      <c r="DC122" s="78"/>
      <c r="DD122" s="78"/>
      <c r="DE122" s="78"/>
      <c r="DF122" s="78"/>
      <c r="DG122" s="78"/>
      <c r="DH122" s="78"/>
      <c r="DI122" s="78"/>
      <c r="DJ122" s="78"/>
      <c r="DK122" s="78"/>
      <c r="DL122" s="78"/>
      <c r="DM122" s="78"/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  <c r="DX122" s="78"/>
      <c r="DY122" s="78"/>
      <c r="DZ122" s="78"/>
      <c r="EA122" s="78"/>
      <c r="EB122" s="78"/>
      <c r="EC122" s="78"/>
      <c r="ED122" s="78"/>
      <c r="EE122" s="78"/>
      <c r="EF122" s="78"/>
      <c r="EG122" s="78"/>
      <c r="EH122" s="78"/>
      <c r="EI122" s="78"/>
      <c r="EJ122" s="78"/>
      <c r="EK122" s="78"/>
      <c r="EL122" s="78"/>
      <c r="EM122" s="78"/>
      <c r="EN122" s="78"/>
      <c r="EO122" s="78"/>
      <c r="EP122" s="78"/>
      <c r="EQ122" s="78"/>
      <c r="ER122" s="78"/>
      <c r="ES122" s="78"/>
      <c r="ET122" s="78"/>
      <c r="EU122" s="78"/>
      <c r="EV122" s="78"/>
      <c r="EW122" s="78"/>
      <c r="EX122" s="78"/>
      <c r="EY122" s="78"/>
      <c r="EZ122" s="78"/>
      <c r="FA122" s="78"/>
      <c r="FB122" s="78"/>
      <c r="FC122" s="78"/>
      <c r="FD122" s="78"/>
      <c r="FE122" s="78"/>
      <c r="FF122" s="78"/>
      <c r="FG122" s="78"/>
      <c r="FH122" s="78"/>
      <c r="FI122" s="78"/>
      <c r="FJ122" s="78"/>
      <c r="FK122" s="78"/>
      <c r="FL122" s="78"/>
      <c r="FM122" s="78"/>
      <c r="FN122" s="78"/>
      <c r="FO122" s="78"/>
      <c r="FP122" s="78"/>
      <c r="FQ122" s="78"/>
      <c r="FR122" s="78"/>
      <c r="FS122" s="78"/>
      <c r="FT122" s="78"/>
      <c r="FU122" s="78"/>
      <c r="FV122" s="78"/>
      <c r="FW122" s="78"/>
      <c r="FX122" s="78">
        <v>0</v>
      </c>
      <c r="FY122" s="78">
        <v>8.9473686218261719</v>
      </c>
      <c r="FZ122" s="78">
        <v>0</v>
      </c>
    </row>
    <row r="123" spans="1:182" x14ac:dyDescent="0.2">
      <c r="A123" t="s">
        <v>186</v>
      </c>
      <c r="B123" t="s">
        <v>244</v>
      </c>
      <c r="C123" t="s">
        <v>2</v>
      </c>
      <c r="D123" t="s">
        <v>202</v>
      </c>
      <c r="E123" t="s">
        <v>242</v>
      </c>
      <c r="F123" t="s">
        <v>1</v>
      </c>
      <c r="G123" t="s">
        <v>198</v>
      </c>
      <c r="H123" s="78">
        <v>4916</v>
      </c>
      <c r="I123" s="78">
        <v>3.242753267288208</v>
      </c>
      <c r="J123" s="78">
        <v>2.9950335025787354</v>
      </c>
      <c r="K123" s="78">
        <v>2.7828092575073242</v>
      </c>
      <c r="L123" s="78">
        <v>2.7445588111877441</v>
      </c>
      <c r="M123" s="78">
        <v>2.8922505378723145</v>
      </c>
      <c r="N123" s="78">
        <v>3.2643122673034668</v>
      </c>
      <c r="O123" s="78">
        <v>3.8961949348449707</v>
      </c>
      <c r="P123" s="78">
        <v>4.4098782539367676</v>
      </c>
      <c r="Q123" s="78">
        <v>4.6511030197143555</v>
      </c>
      <c r="R123" s="78">
        <v>4.3949646949768066</v>
      </c>
      <c r="S123" s="78">
        <v>4.3046989440917969</v>
      </c>
      <c r="T123" s="78">
        <v>4.2557163238525391</v>
      </c>
      <c r="U123" s="78">
        <v>4.042027473449707</v>
      </c>
      <c r="V123" s="78">
        <v>3.8405654430389404</v>
      </c>
      <c r="W123" s="78">
        <v>3.657752513885498</v>
      </c>
      <c r="X123" s="78">
        <v>3.6987967491149902</v>
      </c>
      <c r="Y123" s="78">
        <v>4.1714520454406738</v>
      </c>
      <c r="Z123" s="78">
        <v>4.9271531105041504</v>
      </c>
      <c r="AA123" s="78">
        <v>5.129730224609375</v>
      </c>
      <c r="AB123" s="78">
        <v>5.0452556610107422</v>
      </c>
      <c r="AC123" s="78">
        <v>4.6868414878845215</v>
      </c>
      <c r="AD123" s="78">
        <v>4.5056538581848145</v>
      </c>
      <c r="AE123" s="78">
        <v>4.1134343147277832</v>
      </c>
      <c r="AF123" s="78">
        <v>3.6648592948913574</v>
      </c>
      <c r="AG123" s="78">
        <v>-1.1753193140029907</v>
      </c>
      <c r="AH123" s="78">
        <v>-1.1313525438308716</v>
      </c>
      <c r="AI123" s="78">
        <v>-1.1699174642562866</v>
      </c>
      <c r="AJ123" s="78">
        <v>-1.1386359930038452</v>
      </c>
      <c r="AK123" s="78">
        <v>-1.09367835521698</v>
      </c>
      <c r="AL123" s="78">
        <v>-1.1287102699279785</v>
      </c>
      <c r="AM123" s="78">
        <v>-0.99548184871673584</v>
      </c>
      <c r="AN123" s="78">
        <v>-0.94661659002304077</v>
      </c>
      <c r="AO123" s="78">
        <v>-0.16984902322292328</v>
      </c>
      <c r="AP123" s="78">
        <v>2.4224005755968392E-4</v>
      </c>
      <c r="AQ123" s="78">
        <v>-7.0442073047161102E-2</v>
      </c>
      <c r="AR123" s="78">
        <v>-4.5716345310211182E-2</v>
      </c>
      <c r="AS123" s="78">
        <v>-0.12106543034315109</v>
      </c>
      <c r="AT123" s="78">
        <v>-0.13310831785202026</v>
      </c>
      <c r="AU123" s="78">
        <v>-0.10459999740123749</v>
      </c>
      <c r="AV123" s="78">
        <v>-5.611758679151535E-2</v>
      </c>
      <c r="AW123" s="78">
        <v>2.0483339205384254E-2</v>
      </c>
      <c r="AX123" s="78">
        <v>8.9288219809532166E-2</v>
      </c>
      <c r="AY123" s="78">
        <v>0.12131267040967941</v>
      </c>
      <c r="AZ123" s="78">
        <v>8.6755156517028809E-2</v>
      </c>
      <c r="BA123" s="78">
        <v>-0.55604124069213867</v>
      </c>
      <c r="BB123" s="78">
        <v>-1.0349375009536743</v>
      </c>
      <c r="BC123" s="78">
        <v>-1.086575984954834</v>
      </c>
      <c r="BD123" s="78">
        <v>-1.141143798828125</v>
      </c>
      <c r="BE123" s="78">
        <v>-0.81174224615097046</v>
      </c>
      <c r="BF123" s="78">
        <v>-0.77126652002334595</v>
      </c>
      <c r="BG123" s="78">
        <v>-0.80858057737350464</v>
      </c>
      <c r="BH123" s="78">
        <v>-0.78169238567352295</v>
      </c>
      <c r="BI123" s="78">
        <v>-0.73055320978164673</v>
      </c>
      <c r="BJ123" s="78">
        <v>-0.76983010768890381</v>
      </c>
      <c r="BK123" s="78">
        <v>-0.62994587421417236</v>
      </c>
      <c r="BL123" s="78">
        <v>-0.60849720239639282</v>
      </c>
      <c r="BM123" s="78">
        <v>-2.8956331312656403E-2</v>
      </c>
      <c r="BN123" s="78">
        <v>8.5510477423667908E-2</v>
      </c>
      <c r="BO123" s="78">
        <v>2.3702556267380714E-2</v>
      </c>
      <c r="BP123" s="78">
        <v>4.8763971775770187E-2</v>
      </c>
      <c r="BQ123" s="78">
        <v>-2.9750315472483635E-2</v>
      </c>
      <c r="BR123" s="78">
        <v>-3.908659890294075E-2</v>
      </c>
      <c r="BS123" s="78">
        <v>-1.7834655940532684E-2</v>
      </c>
      <c r="BT123" s="78">
        <v>2.2749464958906174E-2</v>
      </c>
      <c r="BU123" s="78">
        <v>0.10219366103410721</v>
      </c>
      <c r="BV123" s="78">
        <v>0.17139634490013123</v>
      </c>
      <c r="BW123" s="78">
        <v>0.19962212443351746</v>
      </c>
      <c r="BX123" s="78">
        <v>0.16694657504558563</v>
      </c>
      <c r="BY123" s="78">
        <v>-0.2769310474395752</v>
      </c>
      <c r="BZ123" s="78">
        <v>-0.67961913347244263</v>
      </c>
      <c r="CA123" s="78">
        <v>-0.72865152359008789</v>
      </c>
      <c r="CB123" s="78">
        <v>-0.77719253301620483</v>
      </c>
      <c r="CC123" s="78">
        <v>-0.55992990732192993</v>
      </c>
      <c r="CD123" s="78">
        <v>-0.52187204360961914</v>
      </c>
      <c r="CE123" s="78">
        <v>-0.5583198070526123</v>
      </c>
      <c r="CF123" s="78">
        <v>-0.53447437286376953</v>
      </c>
      <c r="CG123" s="78">
        <v>-0.47905382513999939</v>
      </c>
      <c r="CH123" s="78">
        <v>-0.521270751953125</v>
      </c>
      <c r="CI123" s="78">
        <v>-0.37677675485610962</v>
      </c>
      <c r="CJ123" s="78">
        <v>-0.3743167519569397</v>
      </c>
      <c r="CK123" s="78">
        <v>6.8625517189502716E-2</v>
      </c>
      <c r="CL123" s="78">
        <v>0.14456699788570404</v>
      </c>
      <c r="CM123" s="78">
        <v>8.8906839489936829E-2</v>
      </c>
      <c r="CN123" s="78">
        <v>0.11420074850320816</v>
      </c>
      <c r="CO123" s="78">
        <v>3.3494256436824799E-2</v>
      </c>
      <c r="CP123" s="78">
        <v>2.6032557711005211E-2</v>
      </c>
      <c r="CQ123" s="78">
        <v>4.2258754372596741E-2</v>
      </c>
      <c r="CR123" s="78">
        <v>7.7372543513774872E-2</v>
      </c>
      <c r="CS123" s="78">
        <v>0.15878598392009735</v>
      </c>
      <c r="CT123" s="78">
        <v>0.22826418280601501</v>
      </c>
      <c r="CU123" s="78">
        <v>0.2538590133190155</v>
      </c>
      <c r="CV123" s="78">
        <v>0.22248691320419312</v>
      </c>
      <c r="CW123" s="78">
        <v>-8.3620190620422363E-2</v>
      </c>
      <c r="CX123" s="78">
        <v>-0.43352672457695007</v>
      </c>
      <c r="CY123" s="78">
        <v>-0.48075416684150696</v>
      </c>
      <c r="CZ123" s="78">
        <v>-0.52512097358703613</v>
      </c>
      <c r="DA123" s="78">
        <v>-0.3081175684928894</v>
      </c>
      <c r="DB123" s="78">
        <v>-0.27247756719589233</v>
      </c>
      <c r="DC123" s="78">
        <v>-0.30805900692939758</v>
      </c>
      <c r="DD123" s="78">
        <v>-0.28725636005401611</v>
      </c>
      <c r="DE123" s="78">
        <v>-0.22755442559719086</v>
      </c>
      <c r="DF123" s="78">
        <v>-0.27271142601966858</v>
      </c>
      <c r="DG123" s="78">
        <v>-0.12360764294862747</v>
      </c>
      <c r="DH123" s="78">
        <v>-0.14013628661632538</v>
      </c>
      <c r="DI123" s="78">
        <v>0.16620735824108124</v>
      </c>
      <c r="DJ123" s="78">
        <v>0.20362351834774017</v>
      </c>
      <c r="DK123" s="78">
        <v>0.1541111171245575</v>
      </c>
      <c r="DL123" s="78">
        <v>0.17963752150535583</v>
      </c>
      <c r="DM123" s="78">
        <v>9.6738830208778381E-2</v>
      </c>
      <c r="DN123" s="78">
        <v>9.1151714324951172E-2</v>
      </c>
      <c r="DO123" s="78">
        <v>0.10235216468572617</v>
      </c>
      <c r="DP123" s="78">
        <v>0.13199561834335327</v>
      </c>
      <c r="DQ123" s="78">
        <v>0.2153782993555069</v>
      </c>
      <c r="DR123" s="78">
        <v>0.2851320207118988</v>
      </c>
      <c r="DS123" s="78">
        <v>0.30809590220451355</v>
      </c>
      <c r="DT123" s="78">
        <v>0.2780272364616394</v>
      </c>
      <c r="DU123" s="78">
        <v>0.10969068109989166</v>
      </c>
      <c r="DV123" s="78">
        <v>-0.18743428587913513</v>
      </c>
      <c r="DW123" s="78">
        <v>-0.23285681009292603</v>
      </c>
      <c r="DX123" s="78">
        <v>-0.27304941415786743</v>
      </c>
      <c r="DY123" s="78">
        <v>5.5459450930356979E-2</v>
      </c>
      <c r="DZ123" s="78">
        <v>8.7608478963375092E-2</v>
      </c>
      <c r="EA123" s="78">
        <v>5.3277824074029922E-2</v>
      </c>
      <c r="EB123" s="78">
        <v>6.9687217473983765E-2</v>
      </c>
      <c r="EC123" s="78">
        <v>0.13557074964046478</v>
      </c>
      <c r="ED123" s="78">
        <v>8.6168780922889709E-2</v>
      </c>
      <c r="EE123" s="78">
        <v>0.2419283390045166</v>
      </c>
      <c r="EF123" s="78">
        <v>0.19798310101032257</v>
      </c>
      <c r="EG123" s="78">
        <v>0.30710005760192871</v>
      </c>
      <c r="EH123" s="78">
        <v>0.28889176249504089</v>
      </c>
      <c r="EI123" s="78">
        <v>0.24825575947761536</v>
      </c>
      <c r="EJ123" s="78">
        <v>0.27411782741546631</v>
      </c>
      <c r="EK123" s="78">
        <v>0.18805395066738129</v>
      </c>
      <c r="EL123" s="78">
        <v>0.18517343699932098</v>
      </c>
      <c r="EM123" s="78">
        <v>0.18911750614643097</v>
      </c>
      <c r="EN123" s="78">
        <v>0.21086268126964569</v>
      </c>
      <c r="EO123" s="78">
        <v>0.297088623046875</v>
      </c>
      <c r="EP123" s="78">
        <v>0.36724013090133667</v>
      </c>
      <c r="EQ123" s="78">
        <v>0.386405348777771</v>
      </c>
      <c r="ER123" s="78">
        <v>0.35821866989135742</v>
      </c>
      <c r="ES123" s="78">
        <v>0.38880088925361633</v>
      </c>
      <c r="ET123" s="78">
        <v>0.16788409650325775</v>
      </c>
      <c r="EU123" s="78">
        <v>0.12506760656833649</v>
      </c>
      <c r="EV123" s="78">
        <v>9.0901881456375122E-2</v>
      </c>
      <c r="EW123" s="78">
        <v>47.564167022705078</v>
      </c>
      <c r="EX123" s="78">
        <v>47.006725311279297</v>
      </c>
      <c r="EY123" s="78">
        <v>46.590648651123047</v>
      </c>
      <c r="EZ123" s="78">
        <v>46.247531890869141</v>
      </c>
      <c r="FA123" s="78">
        <v>45.937942504882813</v>
      </c>
      <c r="FB123" s="78">
        <v>45.752761840820313</v>
      </c>
      <c r="FC123" s="78">
        <v>45.818119049072266</v>
      </c>
      <c r="FD123" s="78">
        <v>45.552742004394531</v>
      </c>
      <c r="FE123" s="78">
        <v>46.442935943603516</v>
      </c>
      <c r="FF123" s="78">
        <v>49.466049194335938</v>
      </c>
      <c r="FG123" s="78">
        <v>52.595733642578125</v>
      </c>
      <c r="FH123" s="78">
        <v>54.949111938476563</v>
      </c>
      <c r="FI123" s="78">
        <v>56.561016082763672</v>
      </c>
      <c r="FJ123" s="78">
        <v>57.536582946777344</v>
      </c>
      <c r="FK123" s="78">
        <v>58.118305206298828</v>
      </c>
      <c r="FL123" s="78">
        <v>57.933540344238281</v>
      </c>
      <c r="FM123" s="78">
        <v>56.619388580322266</v>
      </c>
      <c r="FN123" s="78">
        <v>54.556083679199219</v>
      </c>
      <c r="FO123" s="78">
        <v>53.036453247070313</v>
      </c>
      <c r="FP123" s="78">
        <v>51.744552612304688</v>
      </c>
      <c r="FQ123" s="78">
        <v>50.700290679931641</v>
      </c>
      <c r="FR123" s="78">
        <v>49.849071502685547</v>
      </c>
      <c r="FS123" s="78">
        <v>49.120517730712891</v>
      </c>
      <c r="FT123" s="78">
        <v>48.473346710205078</v>
      </c>
      <c r="FU123" s="78">
        <v>0.2658119797706604</v>
      </c>
      <c r="FV123" s="78">
        <v>0.13222692906856537</v>
      </c>
      <c r="FW123" s="78">
        <v>0.30548715591430664</v>
      </c>
      <c r="FX123" s="78">
        <v>0</v>
      </c>
      <c r="FY123" s="78">
        <v>529.23809814453125</v>
      </c>
      <c r="FZ123" s="78">
        <v>1</v>
      </c>
    </row>
    <row r="124" spans="1:182" x14ac:dyDescent="0.2">
      <c r="A124" t="s">
        <v>186</v>
      </c>
      <c r="B124" t="s">
        <v>244</v>
      </c>
      <c r="C124" t="s">
        <v>2</v>
      </c>
      <c r="D124" t="s">
        <v>202</v>
      </c>
      <c r="E124" t="s">
        <v>242</v>
      </c>
      <c r="F124" t="s">
        <v>1</v>
      </c>
      <c r="G124" t="s">
        <v>200</v>
      </c>
      <c r="H124" s="78">
        <v>810</v>
      </c>
      <c r="I124" s="78">
        <v>0.76772797107696533</v>
      </c>
      <c r="J124" s="78">
        <v>0.71418088674545288</v>
      </c>
      <c r="K124" s="78">
        <v>0.68829655647277832</v>
      </c>
      <c r="L124" s="78">
        <v>0.66827774047851563</v>
      </c>
      <c r="M124" s="78">
        <v>0.68387222290039063</v>
      </c>
      <c r="N124" s="78">
        <v>0.71134668588638306</v>
      </c>
      <c r="O124" s="78">
        <v>0.77902448177337646</v>
      </c>
      <c r="P124" s="78">
        <v>0.81004178524017334</v>
      </c>
      <c r="Q124" s="78">
        <v>0.75689774751663208</v>
      </c>
      <c r="R124" s="78">
        <v>0.71709740161895752</v>
      </c>
      <c r="S124" s="78">
        <v>0.7130427360534668</v>
      </c>
      <c r="T124" s="78">
        <v>0.70951539278030396</v>
      </c>
      <c r="U124" s="78">
        <v>0.71258533000946045</v>
      </c>
      <c r="V124" s="78">
        <v>0.69539517164230347</v>
      </c>
      <c r="W124" s="78">
        <v>0.69205373525619507</v>
      </c>
      <c r="X124" s="78">
        <v>0.70196235179901123</v>
      </c>
      <c r="Y124" s="78">
        <v>0.78615128993988037</v>
      </c>
      <c r="Z124" s="78">
        <v>0.8930513858795166</v>
      </c>
      <c r="AA124" s="78">
        <v>0.93323034048080444</v>
      </c>
      <c r="AB124" s="78">
        <v>0.93783420324325562</v>
      </c>
      <c r="AC124" s="78">
        <v>0.98966437578201294</v>
      </c>
      <c r="AD124" s="78">
        <v>0.99461448192596436</v>
      </c>
      <c r="AE124" s="78">
        <v>0.94948476552963257</v>
      </c>
      <c r="AF124" s="78">
        <v>0.85976523160934448</v>
      </c>
      <c r="AG124" s="78">
        <v>-0.21142424643039703</v>
      </c>
      <c r="AH124" s="78">
        <v>-0.21149155497550964</v>
      </c>
      <c r="AI124" s="78">
        <v>-0.20765793323516846</v>
      </c>
      <c r="AJ124" s="78">
        <v>-0.18587848544120789</v>
      </c>
      <c r="AK124" s="78">
        <v>-0.17747783660888672</v>
      </c>
      <c r="AL124" s="78">
        <v>-0.18748895823955536</v>
      </c>
      <c r="AM124" s="78">
        <v>-0.16768112778663635</v>
      </c>
      <c r="AN124" s="78">
        <v>-0.17682081460952759</v>
      </c>
      <c r="AO124" s="78">
        <v>-0.13535203039646149</v>
      </c>
      <c r="AP124" s="78">
        <v>-6.536005437374115E-2</v>
      </c>
      <c r="AQ124" s="78">
        <v>-7.3516063392162323E-2</v>
      </c>
      <c r="AR124" s="78">
        <v>-6.9147549569606781E-2</v>
      </c>
      <c r="AS124" s="78">
        <v>-6.6352948546409607E-2</v>
      </c>
      <c r="AT124" s="78">
        <v>-8.1128679215908051E-2</v>
      </c>
      <c r="AU124" s="78">
        <v>-6.9819658994674683E-2</v>
      </c>
      <c r="AV124" s="78">
        <v>-7.0101559162139893E-2</v>
      </c>
      <c r="AW124" s="78">
        <v>-3.9124306291341782E-2</v>
      </c>
      <c r="AX124" s="78">
        <v>-3.0434479936957359E-2</v>
      </c>
      <c r="AY124" s="78">
        <v>-2.487536147236824E-2</v>
      </c>
      <c r="AZ124" s="78">
        <v>-4.3502036482095718E-2</v>
      </c>
      <c r="BA124" s="78">
        <v>-8.3580419421195984E-2</v>
      </c>
      <c r="BB124" s="78">
        <v>-0.15573669970035553</v>
      </c>
      <c r="BC124" s="78">
        <v>-0.19008336961269379</v>
      </c>
      <c r="BD124" s="78">
        <v>-0.20305387675762177</v>
      </c>
      <c r="BE124" s="78">
        <v>-0.16157406568527222</v>
      </c>
      <c r="BF124" s="78">
        <v>-0.16147775948047638</v>
      </c>
      <c r="BG124" s="78">
        <v>-0.15787680447101593</v>
      </c>
      <c r="BH124" s="78">
        <v>-0.1366560310125351</v>
      </c>
      <c r="BI124" s="78">
        <v>-0.12826426327228546</v>
      </c>
      <c r="BJ124" s="78">
        <v>-0.13862168788909912</v>
      </c>
      <c r="BK124" s="78">
        <v>-0.11895366013050079</v>
      </c>
      <c r="BL124" s="78">
        <v>-0.12733575701713562</v>
      </c>
      <c r="BM124" s="78">
        <v>-9.60039421916008E-2</v>
      </c>
      <c r="BN124" s="78">
        <v>-4.3011344969272614E-2</v>
      </c>
      <c r="BO124" s="78">
        <v>-5.1180221140384674E-2</v>
      </c>
      <c r="BP124" s="78">
        <v>-4.7855682671070099E-2</v>
      </c>
      <c r="BQ124" s="78">
        <v>-4.4612068682909012E-2</v>
      </c>
      <c r="BR124" s="78">
        <v>-5.8905839920043945E-2</v>
      </c>
      <c r="BS124" s="78">
        <v>-4.8883043229579926E-2</v>
      </c>
      <c r="BT124" s="78">
        <v>-4.9890689551830292E-2</v>
      </c>
      <c r="BU124" s="78">
        <v>-2.1127555519342422E-2</v>
      </c>
      <c r="BV124" s="78">
        <v>-1.096518337726593E-2</v>
      </c>
      <c r="BW124" s="78">
        <v>-4.4880136847496033E-3</v>
      </c>
      <c r="BX124" s="78">
        <v>-2.2524693980813026E-2</v>
      </c>
      <c r="BY124" s="78">
        <v>-5.0686374306678772E-2</v>
      </c>
      <c r="BZ124" s="78">
        <v>-0.11081530898809433</v>
      </c>
      <c r="CA124" s="78">
        <v>-0.14138087630271912</v>
      </c>
      <c r="CB124" s="78">
        <v>-0.15417324006557465</v>
      </c>
      <c r="CC124" s="78">
        <v>-0.12704797089099884</v>
      </c>
      <c r="CD124" s="78">
        <v>-0.12683835625648499</v>
      </c>
      <c r="CE124" s="78">
        <v>-0.12339853495359421</v>
      </c>
      <c r="CF124" s="78">
        <v>-0.10256472229957581</v>
      </c>
      <c r="CG124" s="78">
        <v>-9.417908638715744E-2</v>
      </c>
      <c r="CH124" s="78">
        <v>-0.10477635264396667</v>
      </c>
      <c r="CI124" s="78">
        <v>-8.5205160081386566E-2</v>
      </c>
      <c r="CJ124" s="78">
        <v>-9.3062564730644226E-2</v>
      </c>
      <c r="CK124" s="78">
        <v>-6.8751581013202667E-2</v>
      </c>
      <c r="CL124" s="78">
        <v>-2.7532696723937988E-2</v>
      </c>
      <c r="CM124" s="78">
        <v>-3.5710487514734268E-2</v>
      </c>
      <c r="CN124" s="78">
        <v>-3.3109001815319061E-2</v>
      </c>
      <c r="CO124" s="78">
        <v>-2.9554400593042374E-2</v>
      </c>
      <c r="CP124" s="78">
        <v>-4.3514367192983627E-2</v>
      </c>
      <c r="CQ124" s="78">
        <v>-3.43824103474617E-2</v>
      </c>
      <c r="CR124" s="78">
        <v>-3.5892702639102936E-2</v>
      </c>
      <c r="CS124" s="78">
        <v>-8.6630629375576973E-3</v>
      </c>
      <c r="CT124" s="78">
        <v>2.519192174077034E-3</v>
      </c>
      <c r="CU124" s="78">
        <v>9.6322018653154373E-3</v>
      </c>
      <c r="CV124" s="78">
        <v>-7.9958504065871239E-3</v>
      </c>
      <c r="CW124" s="78">
        <v>-2.7904056012630463E-2</v>
      </c>
      <c r="CX124" s="78">
        <v>-7.9702891409397125E-2</v>
      </c>
      <c r="CY124" s="78">
        <v>-0.10764967650175095</v>
      </c>
      <c r="CZ124" s="78">
        <v>-0.12031865119934082</v>
      </c>
      <c r="DA124" s="78">
        <v>-9.2521883547306061E-2</v>
      </c>
      <c r="DB124" s="78">
        <v>-9.2198953032493591E-2</v>
      </c>
      <c r="DC124" s="78">
        <v>-8.8920272886753082E-2</v>
      </c>
      <c r="DD124" s="78">
        <v>-6.8473406136035919E-2</v>
      </c>
      <c r="DE124" s="78">
        <v>-6.0093913227319717E-2</v>
      </c>
      <c r="DF124" s="78">
        <v>-7.0931024849414825E-2</v>
      </c>
      <c r="DG124" s="78">
        <v>-5.1456660032272339E-2</v>
      </c>
      <c r="DH124" s="78">
        <v>-5.8789368718862534E-2</v>
      </c>
      <c r="DI124" s="78">
        <v>-4.1499219834804535E-2</v>
      </c>
      <c r="DJ124" s="78">
        <v>-1.2054049409925938E-2</v>
      </c>
      <c r="DK124" s="78">
        <v>-2.0240753889083862E-2</v>
      </c>
      <c r="DL124" s="78">
        <v>-1.8362320959568024E-2</v>
      </c>
      <c r="DM124" s="78">
        <v>-1.4496732503175735E-2</v>
      </c>
      <c r="DN124" s="78">
        <v>-2.8122896328568459E-2</v>
      </c>
      <c r="DO124" s="78">
        <v>-1.9881777465343475E-2</v>
      </c>
      <c r="DP124" s="78">
        <v>-2.1894713863730431E-2</v>
      </c>
      <c r="DQ124" s="78">
        <v>3.8014303427189589E-3</v>
      </c>
      <c r="DR124" s="78">
        <v>1.6003567725419998E-2</v>
      </c>
      <c r="DS124" s="78">
        <v>2.3752417415380478E-2</v>
      </c>
      <c r="DT124" s="78">
        <v>6.5329927019774914E-3</v>
      </c>
      <c r="DU124" s="78">
        <v>-5.1217391155660152E-3</v>
      </c>
      <c r="DV124" s="78">
        <v>-4.8590473830699921E-2</v>
      </c>
      <c r="DW124" s="78">
        <v>-7.3918476700782776E-2</v>
      </c>
      <c r="DX124" s="78">
        <v>-8.6464069783687592E-2</v>
      </c>
      <c r="DY124" s="78">
        <v>-4.267168790102005E-2</v>
      </c>
      <c r="DZ124" s="78">
        <v>-4.218515008687973E-2</v>
      </c>
      <c r="EA124" s="78">
        <v>-3.9139136672019958E-2</v>
      </c>
      <c r="EB124" s="78">
        <v>-1.9250966608524323E-2</v>
      </c>
      <c r="EC124" s="78">
        <v>-1.0880338959395885E-2</v>
      </c>
      <c r="ED124" s="78">
        <v>-2.2063743323087692E-2</v>
      </c>
      <c r="EE124" s="78">
        <v>-2.7291860897094011E-3</v>
      </c>
      <c r="EF124" s="78">
        <v>-9.304320439696312E-3</v>
      </c>
      <c r="EG124" s="78">
        <v>-2.1511376835405827E-3</v>
      </c>
      <c r="EH124" s="78">
        <v>1.0294659063220024E-2</v>
      </c>
      <c r="EI124" s="78">
        <v>2.0950862672179937E-3</v>
      </c>
      <c r="EJ124" s="78">
        <v>2.9295424465090036E-3</v>
      </c>
      <c r="EK124" s="78">
        <v>7.2441482916474342E-3</v>
      </c>
      <c r="EL124" s="78">
        <v>-5.9000547043979168E-3</v>
      </c>
      <c r="EM124" s="78">
        <v>1.0548348072916269E-3</v>
      </c>
      <c r="EN124" s="78">
        <v>-1.6838432056829333E-3</v>
      </c>
      <c r="EO124" s="78">
        <v>2.1798178553581238E-2</v>
      </c>
      <c r="EP124" s="78">
        <v>3.5472866147756577E-2</v>
      </c>
      <c r="EQ124" s="78">
        <v>4.4139765202999115E-2</v>
      </c>
      <c r="ER124" s="78">
        <v>2.7510335668921471E-2</v>
      </c>
      <c r="ES124" s="78">
        <v>2.7772307395935059E-2</v>
      </c>
      <c r="ET124" s="78">
        <v>-3.6690824199467897E-3</v>
      </c>
      <c r="EU124" s="78">
        <v>-2.5215981528162956E-2</v>
      </c>
      <c r="EV124" s="78">
        <v>-3.7583421915769577E-2</v>
      </c>
      <c r="EW124" s="78">
        <v>47.588802337646484</v>
      </c>
      <c r="EX124" s="78">
        <v>47.019309997558594</v>
      </c>
      <c r="EY124" s="78">
        <v>46.650848388671875</v>
      </c>
      <c r="EZ124" s="78">
        <v>46.190845489501953</v>
      </c>
      <c r="FA124" s="78">
        <v>45.91558837890625</v>
      </c>
      <c r="FB124" s="78">
        <v>45.716300964355469</v>
      </c>
      <c r="FC124" s="78">
        <v>45.563327789306641</v>
      </c>
      <c r="FD124" s="78">
        <v>45.292545318603516</v>
      </c>
      <c r="FE124" s="78">
        <v>46.288974761962891</v>
      </c>
      <c r="FF124" s="78">
        <v>48.790252685546875</v>
      </c>
      <c r="FG124" s="78">
        <v>51.718330383300781</v>
      </c>
      <c r="FH124" s="78">
        <v>53.846958160400391</v>
      </c>
      <c r="FI124" s="78">
        <v>55.590476989746094</v>
      </c>
      <c r="FJ124" s="78">
        <v>56.781669616699219</v>
      </c>
      <c r="FK124" s="78">
        <v>57.419971466064453</v>
      </c>
      <c r="FL124" s="78">
        <v>57.314052581787109</v>
      </c>
      <c r="FM124" s="78">
        <v>56.164859771728516</v>
      </c>
      <c r="FN124" s="78">
        <v>54.163761138916016</v>
      </c>
      <c r="FO124" s="78">
        <v>52.516231536865234</v>
      </c>
      <c r="FP124" s="78">
        <v>51.39453125</v>
      </c>
      <c r="FQ124" s="78">
        <v>50.324394226074219</v>
      </c>
      <c r="FR124" s="78">
        <v>49.54669189453125</v>
      </c>
      <c r="FS124" s="78">
        <v>48.776679992675781</v>
      </c>
      <c r="FT124" s="78">
        <v>48.204814910888672</v>
      </c>
      <c r="FU124" s="78">
        <v>4.1720438748598099E-2</v>
      </c>
      <c r="FV124" s="78">
        <v>2.7305787429213524E-2</v>
      </c>
      <c r="FW124" s="78">
        <v>4.6953625977039337E-2</v>
      </c>
      <c r="FX124" s="78">
        <v>0</v>
      </c>
      <c r="FY124" s="78">
        <v>145.95237731933594</v>
      </c>
      <c r="FZ124" s="78">
        <v>1</v>
      </c>
    </row>
    <row r="125" spans="1:182" x14ac:dyDescent="0.2">
      <c r="A125" t="s">
        <v>186</v>
      </c>
      <c r="B125" t="s">
        <v>244</v>
      </c>
      <c r="C125" t="s">
        <v>2</v>
      </c>
      <c r="D125" t="s">
        <v>202</v>
      </c>
      <c r="E125" t="s">
        <v>242</v>
      </c>
      <c r="F125" t="s">
        <v>1</v>
      </c>
      <c r="G125" t="s">
        <v>1</v>
      </c>
      <c r="H125" s="78">
        <v>5726</v>
      </c>
      <c r="I125" s="78">
        <v>4.0104813575744629</v>
      </c>
      <c r="J125" s="78">
        <v>3.709214448928833</v>
      </c>
      <c r="K125" s="78">
        <v>3.4711055755615234</v>
      </c>
      <c r="L125" s="78">
        <v>3.4128367900848389</v>
      </c>
      <c r="M125" s="78">
        <v>3.5761227607727051</v>
      </c>
      <c r="N125" s="78">
        <v>3.9756588935852051</v>
      </c>
      <c r="O125" s="78">
        <v>4.6752195358276367</v>
      </c>
      <c r="P125" s="78">
        <v>5.2199201583862305</v>
      </c>
      <c r="Q125" s="78">
        <v>5.4080004692077637</v>
      </c>
      <c r="R125" s="78">
        <v>5.1120619773864746</v>
      </c>
      <c r="S125" s="78">
        <v>5.0177416801452637</v>
      </c>
      <c r="T125" s="78">
        <v>4.9652318954467773</v>
      </c>
      <c r="U125" s="78">
        <v>4.754612922668457</v>
      </c>
      <c r="V125" s="78">
        <v>4.5359606742858887</v>
      </c>
      <c r="W125" s="78">
        <v>4.3498063087463379</v>
      </c>
      <c r="X125" s="78">
        <v>4.400759220123291</v>
      </c>
      <c r="Y125" s="78">
        <v>4.9576029777526855</v>
      </c>
      <c r="Z125" s="78">
        <v>5.8202042579650879</v>
      </c>
      <c r="AA125" s="78">
        <v>6.0629606246948242</v>
      </c>
      <c r="AB125" s="78">
        <v>5.9830899238586426</v>
      </c>
      <c r="AC125" s="78">
        <v>5.6765060424804688</v>
      </c>
      <c r="AD125" s="78">
        <v>5.5002684593200684</v>
      </c>
      <c r="AE125" s="78">
        <v>5.0629186630249023</v>
      </c>
      <c r="AF125" s="78">
        <v>4.5246243476867676</v>
      </c>
      <c r="AG125" s="78">
        <v>-1.3081247806549072</v>
      </c>
      <c r="AH125" s="78">
        <v>-1.2640417814254761</v>
      </c>
      <c r="AI125" s="78">
        <v>-1.2990928888320923</v>
      </c>
      <c r="AJ125" s="78">
        <v>-1.2469180822372437</v>
      </c>
      <c r="AK125" s="78">
        <v>-1.1934764385223389</v>
      </c>
      <c r="AL125" s="78">
        <v>-1.2390921115875244</v>
      </c>
      <c r="AM125" s="78">
        <v>-1.0861600637435913</v>
      </c>
      <c r="AN125" s="78">
        <v>-1.0457758903503418</v>
      </c>
      <c r="AO125" s="78">
        <v>-0.24772599339485168</v>
      </c>
      <c r="AP125" s="78">
        <v>-3.2165378332138062E-2</v>
      </c>
      <c r="AQ125" s="78">
        <v>-0.11057586222887039</v>
      </c>
      <c r="AR125" s="78">
        <v>-8.2835838198661804E-2</v>
      </c>
      <c r="AS125" s="78">
        <v>-0.15494006872177124</v>
      </c>
      <c r="AT125" s="78">
        <v>-0.18100751936435699</v>
      </c>
      <c r="AU125" s="78">
        <v>-0.1431974470615387</v>
      </c>
      <c r="AV125" s="78">
        <v>-9.6323862671852112E-2</v>
      </c>
      <c r="AW125" s="78">
        <v>8.5054514929652214E-3</v>
      </c>
      <c r="AX125" s="78">
        <v>8.795388787984848E-2</v>
      </c>
      <c r="AY125" s="78">
        <v>0.1265265941619873</v>
      </c>
      <c r="AZ125" s="78">
        <v>7.4192091822624207E-2</v>
      </c>
      <c r="BA125" s="78">
        <v>-0.58721482753753662</v>
      </c>
      <c r="BB125" s="78">
        <v>-1.1194276809692383</v>
      </c>
      <c r="BC125" s="78">
        <v>-1.1998082399368286</v>
      </c>
      <c r="BD125" s="78">
        <v>-1.266993522644043</v>
      </c>
      <c r="BE125" s="78">
        <v>-0.94114619493484497</v>
      </c>
      <c r="BF125" s="78">
        <v>-0.90049904584884644</v>
      </c>
      <c r="BG125" s="78">
        <v>-0.93434298038482666</v>
      </c>
      <c r="BH125" s="78">
        <v>-0.88659662008285522</v>
      </c>
      <c r="BI125" s="78">
        <v>-0.82703149318695068</v>
      </c>
      <c r="BJ125" s="78">
        <v>-0.87690019607543945</v>
      </c>
      <c r="BK125" s="78">
        <v>-0.71739053726196289</v>
      </c>
      <c r="BL125" s="78">
        <v>-0.70405447483062744</v>
      </c>
      <c r="BM125" s="78">
        <v>-0.10144194215536118</v>
      </c>
      <c r="BN125" s="78">
        <v>5.5983003228902817E-2</v>
      </c>
      <c r="BO125" s="78">
        <v>-1.3817910104990005E-2</v>
      </c>
      <c r="BP125" s="78">
        <v>1.4013906940817833E-2</v>
      </c>
      <c r="BQ125" s="78">
        <v>-6.1072524636983871E-2</v>
      </c>
      <c r="BR125" s="78">
        <v>-8.439520001411438E-2</v>
      </c>
      <c r="BS125" s="78">
        <v>-5.3941830992698669E-2</v>
      </c>
      <c r="BT125" s="78">
        <v>-1.4908318407833576E-2</v>
      </c>
      <c r="BU125" s="78">
        <v>9.217420220375061E-2</v>
      </c>
      <c r="BV125" s="78">
        <v>0.17233870923519135</v>
      </c>
      <c r="BW125" s="78">
        <v>0.20744641125202179</v>
      </c>
      <c r="BX125" s="78">
        <v>0.15708185732364655</v>
      </c>
      <c r="BY125" s="78">
        <v>-0.30617296695709229</v>
      </c>
      <c r="BZ125" s="78">
        <v>-0.76128095388412476</v>
      </c>
      <c r="CA125" s="78">
        <v>-0.83858555555343628</v>
      </c>
      <c r="CB125" s="78">
        <v>-0.89977443218231201</v>
      </c>
      <c r="CC125" s="78">
        <v>-0.68697792291641235</v>
      </c>
      <c r="CD125" s="78">
        <v>-0.64871042966842651</v>
      </c>
      <c r="CE125" s="78">
        <v>-0.68171834945678711</v>
      </c>
      <c r="CF125" s="78">
        <v>-0.63703906536102295</v>
      </c>
      <c r="CG125" s="78">
        <v>-0.57323288917541504</v>
      </c>
      <c r="CH125" s="78">
        <v>-0.62604713439941406</v>
      </c>
      <c r="CI125" s="78">
        <v>-0.46198192238807678</v>
      </c>
      <c r="CJ125" s="78">
        <v>-0.46737930178642273</v>
      </c>
      <c r="CK125" s="78">
        <v>-1.2606185919139534E-4</v>
      </c>
      <c r="CL125" s="78">
        <v>0.11703430116176605</v>
      </c>
      <c r="CM125" s="78">
        <v>5.319635197520256E-2</v>
      </c>
      <c r="CN125" s="78">
        <v>8.1091746687889099E-2</v>
      </c>
      <c r="CO125" s="78">
        <v>3.9398549124598503E-3</v>
      </c>
      <c r="CP125" s="78">
        <v>-1.7481809481978416E-2</v>
      </c>
      <c r="CQ125" s="78">
        <v>7.8763421624898911E-3</v>
      </c>
      <c r="CR125" s="78">
        <v>4.1479840874671936E-2</v>
      </c>
      <c r="CS125" s="78">
        <v>0.15012292563915253</v>
      </c>
      <c r="CT125" s="78">
        <v>0.2307833731174469</v>
      </c>
      <c r="CU125" s="78">
        <v>0.26349121332168579</v>
      </c>
      <c r="CV125" s="78">
        <v>0.21449105441570282</v>
      </c>
      <c r="CW125" s="78">
        <v>-0.11152424663305283</v>
      </c>
      <c r="CX125" s="78">
        <v>-0.5132296085357666</v>
      </c>
      <c r="CY125" s="78">
        <v>-0.58840382099151611</v>
      </c>
      <c r="CZ125" s="78">
        <v>-0.64543962478637695</v>
      </c>
      <c r="DA125" s="78">
        <v>-0.43280965089797974</v>
      </c>
      <c r="DB125" s="78">
        <v>-0.39692181348800659</v>
      </c>
      <c r="DC125" s="78">
        <v>-0.42909368872642517</v>
      </c>
      <c r="DD125" s="78">
        <v>-0.38748151063919067</v>
      </c>
      <c r="DE125" s="78">
        <v>-0.31943425536155701</v>
      </c>
      <c r="DF125" s="78">
        <v>-0.37519410252571106</v>
      </c>
      <c r="DG125" s="78">
        <v>-0.20657330751419067</v>
      </c>
      <c r="DH125" s="78">
        <v>-0.23070412874221802</v>
      </c>
      <c r="DI125" s="78">
        <v>0.10118982195854187</v>
      </c>
      <c r="DJ125" s="78">
        <v>0.17808559536933899</v>
      </c>
      <c r="DK125" s="78">
        <v>0.12021061033010483</v>
      </c>
      <c r="DL125" s="78">
        <v>0.14816959202289581</v>
      </c>
      <c r="DM125" s="78">
        <v>6.8952232599258423E-2</v>
      </c>
      <c r="DN125" s="78">
        <v>4.9431584775447845E-2</v>
      </c>
      <c r="DO125" s="78">
        <v>6.9694511592388153E-2</v>
      </c>
      <c r="DP125" s="78">
        <v>9.7868002951145172E-2</v>
      </c>
      <c r="DQ125" s="78">
        <v>0.20807164907455444</v>
      </c>
      <c r="DR125" s="78">
        <v>0.28922805190086365</v>
      </c>
      <c r="DS125" s="78">
        <v>0.31953603029251099</v>
      </c>
      <c r="DT125" s="78">
        <v>0.27190026640892029</v>
      </c>
      <c r="DU125" s="78">
        <v>8.312448114156723E-2</v>
      </c>
      <c r="DV125" s="78">
        <v>-0.26517826318740845</v>
      </c>
      <c r="DW125" s="78">
        <v>-0.33822208642959595</v>
      </c>
      <c r="DX125" s="78">
        <v>-0.39110478758811951</v>
      </c>
      <c r="DY125" s="78">
        <v>-6.583106517791748E-2</v>
      </c>
      <c r="DZ125" s="78">
        <v>-3.3379074186086655E-2</v>
      </c>
      <c r="EA125" s="78">
        <v>-6.4343817532062531E-2</v>
      </c>
      <c r="EB125" s="78">
        <v>-2.7160054072737694E-2</v>
      </c>
      <c r="EC125" s="78">
        <v>4.7010652720928192E-2</v>
      </c>
      <c r="ED125" s="78">
        <v>-1.3002141378819942E-2</v>
      </c>
      <c r="EE125" s="78">
        <v>0.16219615936279297</v>
      </c>
      <c r="EF125" s="78">
        <v>0.11101724952459335</v>
      </c>
      <c r="EG125" s="78">
        <v>0.24747386574745178</v>
      </c>
      <c r="EH125" s="78">
        <v>0.26623398065567017</v>
      </c>
      <c r="EI125" s="78">
        <v>0.21696856617927551</v>
      </c>
      <c r="EJ125" s="78">
        <v>0.24501933157444</v>
      </c>
      <c r="EK125" s="78">
        <v>0.16281978785991669</v>
      </c>
      <c r="EL125" s="78">
        <v>0.14604389667510986</v>
      </c>
      <c r="EM125" s="78">
        <v>0.15895013511180878</v>
      </c>
      <c r="EN125" s="78">
        <v>0.17928354442119598</v>
      </c>
      <c r="EO125" s="78">
        <v>0.29174038767814636</v>
      </c>
      <c r="EP125" s="78">
        <v>0.37361285090446472</v>
      </c>
      <c r="EQ125" s="78">
        <v>0.40045583248138428</v>
      </c>
      <c r="ER125" s="78">
        <v>0.35479000210762024</v>
      </c>
      <c r="ES125" s="78">
        <v>0.36416631937026978</v>
      </c>
      <c r="ET125" s="78">
        <v>9.2968471348285675E-2</v>
      </c>
      <c r="EU125" s="78">
        <v>2.3000568151473999E-2</v>
      </c>
      <c r="EV125" s="78">
        <v>-2.3885706439614296E-2</v>
      </c>
      <c r="EW125" s="78">
        <v>47.568862915039063</v>
      </c>
      <c r="EX125" s="78">
        <v>47.0091552734375</v>
      </c>
      <c r="EY125" s="78">
        <v>46.602413177490234</v>
      </c>
      <c r="EZ125" s="78">
        <v>46.236740112304688</v>
      </c>
      <c r="FA125" s="78">
        <v>45.933750152587891</v>
      </c>
      <c r="FB125" s="78">
        <v>45.746295928955078</v>
      </c>
      <c r="FC125" s="78">
        <v>45.775257110595703</v>
      </c>
      <c r="FD125" s="78">
        <v>45.511425018310547</v>
      </c>
      <c r="FE125" s="78">
        <v>46.419429779052734</v>
      </c>
      <c r="FF125" s="78">
        <v>49.365306854248047</v>
      </c>
      <c r="FG125" s="78">
        <v>52.463401794433594</v>
      </c>
      <c r="FH125" s="78">
        <v>54.781532287597656</v>
      </c>
      <c r="FI125" s="78">
        <v>56.409397125244141</v>
      </c>
      <c r="FJ125" s="78">
        <v>57.414081573486328</v>
      </c>
      <c r="FK125" s="78">
        <v>58.001468658447266</v>
      </c>
      <c r="FL125" s="78">
        <v>57.828685760498047</v>
      </c>
      <c r="FM125" s="78">
        <v>56.544242858886719</v>
      </c>
      <c r="FN125" s="78">
        <v>54.493576049804688</v>
      </c>
      <c r="FO125" s="78">
        <v>52.953605651855469</v>
      </c>
      <c r="FP125" s="78">
        <v>51.687164306640625</v>
      </c>
      <c r="FQ125" s="78">
        <v>50.634208679199219</v>
      </c>
      <c r="FR125" s="78">
        <v>49.795051574707031</v>
      </c>
      <c r="FS125" s="78">
        <v>49.056198120117188</v>
      </c>
      <c r="FT125" s="78">
        <v>48.422439575195313</v>
      </c>
      <c r="FU125" s="78">
        <v>0.26906618475914001</v>
      </c>
      <c r="FV125" s="78">
        <v>0.13501691818237305</v>
      </c>
      <c r="FW125" s="78">
        <v>0.3090745210647583</v>
      </c>
      <c r="FX125" s="78">
        <v>0</v>
      </c>
      <c r="FY125" s="78">
        <v>675.19049072265625</v>
      </c>
      <c r="FZ125" s="78">
        <v>1</v>
      </c>
    </row>
    <row r="126" spans="1:182" x14ac:dyDescent="0.2">
      <c r="A126" t="s">
        <v>186</v>
      </c>
      <c r="B126" t="s">
        <v>244</v>
      </c>
      <c r="C126" t="s">
        <v>2</v>
      </c>
      <c r="D126" t="s">
        <v>202</v>
      </c>
      <c r="E126" t="s">
        <v>242</v>
      </c>
      <c r="F126" t="s">
        <v>178</v>
      </c>
      <c r="G126" t="s">
        <v>1</v>
      </c>
      <c r="H126" s="78">
        <v>3061</v>
      </c>
      <c r="I126" s="78">
        <v>1.9289618730545044</v>
      </c>
      <c r="J126" s="78">
        <v>1.7353127002716064</v>
      </c>
      <c r="K126" s="78">
        <v>1.6296648979187012</v>
      </c>
      <c r="L126" s="78">
        <v>1.5939111709594727</v>
      </c>
      <c r="M126" s="78">
        <v>1.616995096206665</v>
      </c>
      <c r="N126" s="78">
        <v>1.7428653240203857</v>
      </c>
      <c r="O126" s="78">
        <v>2.0453429222106934</v>
      </c>
      <c r="P126" s="78">
        <v>2.2598588466644287</v>
      </c>
      <c r="Q126" s="78">
        <v>2.2855253219604492</v>
      </c>
      <c r="R126" s="78">
        <v>2.1632282733917236</v>
      </c>
      <c r="S126" s="78">
        <v>2.1921622753143311</v>
      </c>
      <c r="T126" s="78">
        <v>2.1259551048278809</v>
      </c>
      <c r="U126" s="78">
        <v>2.1118192672729492</v>
      </c>
      <c r="V126" s="78">
        <v>2.0309240818023682</v>
      </c>
      <c r="W126" s="78">
        <v>1.9731043577194214</v>
      </c>
      <c r="X126" s="78">
        <v>2.0536139011383057</v>
      </c>
      <c r="Y126" s="78">
        <v>2.3102905750274658</v>
      </c>
      <c r="Z126" s="78">
        <v>2.7741327285766602</v>
      </c>
      <c r="AA126" s="78">
        <v>2.9636924266815186</v>
      </c>
      <c r="AB126" s="78">
        <v>2.9928925037384033</v>
      </c>
      <c r="AC126" s="78">
        <v>2.9025084972381592</v>
      </c>
      <c r="AD126" s="78">
        <v>2.751103401184082</v>
      </c>
      <c r="AE126" s="78">
        <v>2.4806234836578369</v>
      </c>
      <c r="AF126" s="78">
        <v>2.2105658054351807</v>
      </c>
      <c r="AG126" s="78">
        <v>-0.27131110429763794</v>
      </c>
      <c r="AH126" s="78">
        <v>-0.24818006157875061</v>
      </c>
      <c r="AI126" s="78">
        <v>-0.25028151273727417</v>
      </c>
      <c r="AJ126" s="78">
        <v>-0.22522439062595367</v>
      </c>
      <c r="AK126" s="78">
        <v>-0.23479121923446655</v>
      </c>
      <c r="AL126" s="78">
        <v>-0.24627868831157684</v>
      </c>
      <c r="AM126" s="78">
        <v>-0.20669098198413849</v>
      </c>
      <c r="AN126" s="78">
        <v>-0.18657279014587402</v>
      </c>
      <c r="AO126" s="78">
        <v>-8.6857259273529053E-2</v>
      </c>
      <c r="AP126" s="78">
        <v>-4.4007401913404465E-2</v>
      </c>
      <c r="AQ126" s="78">
        <v>-0.14161555469036102</v>
      </c>
      <c r="AR126" s="78">
        <v>-0.15307250618934631</v>
      </c>
      <c r="AS126" s="78">
        <v>-0.17888040840625763</v>
      </c>
      <c r="AT126" s="78">
        <v>-0.18864327669143677</v>
      </c>
      <c r="AU126" s="78">
        <v>-0.18086665868759155</v>
      </c>
      <c r="AV126" s="78">
        <v>-0.1473962813615799</v>
      </c>
      <c r="AW126" s="78">
        <v>-8.8948935270309448E-2</v>
      </c>
      <c r="AX126" s="78">
        <v>-6.3099466264247894E-2</v>
      </c>
      <c r="AY126" s="78">
        <v>-5.4388444870710373E-2</v>
      </c>
      <c r="AZ126" s="78">
        <v>-1.6083989292383194E-2</v>
      </c>
      <c r="BA126" s="78">
        <v>4.7793444246053696E-2</v>
      </c>
      <c r="BB126" s="78">
        <v>-0.15477152168750763</v>
      </c>
      <c r="BC126" s="78">
        <v>-0.21028777956962585</v>
      </c>
      <c r="BD126" s="78">
        <v>-0.25062966346740723</v>
      </c>
      <c r="BE126" s="78">
        <v>-0.21775686740875244</v>
      </c>
      <c r="BF126" s="78">
        <v>-0.1955321878194809</v>
      </c>
      <c r="BG126" s="78">
        <v>-0.19839540123939514</v>
      </c>
      <c r="BH126" s="78">
        <v>-0.17429731786251068</v>
      </c>
      <c r="BI126" s="78">
        <v>-0.18363292515277863</v>
      </c>
      <c r="BJ126" s="78">
        <v>-0.19475996494293213</v>
      </c>
      <c r="BK126" s="78">
        <v>-0.15571527183055878</v>
      </c>
      <c r="BL126" s="78">
        <v>-0.14262337982654572</v>
      </c>
      <c r="BM126" s="78">
        <v>-5.2610967308282852E-2</v>
      </c>
      <c r="BN126" s="78">
        <v>-1.0927625931799412E-2</v>
      </c>
      <c r="BO126" s="78">
        <v>-8.3661347627639771E-2</v>
      </c>
      <c r="BP126" s="78">
        <v>-9.4577334821224213E-2</v>
      </c>
      <c r="BQ126" s="78">
        <v>-0.11956765502691269</v>
      </c>
      <c r="BR126" s="78">
        <v>-0.12849237024784088</v>
      </c>
      <c r="BS126" s="78">
        <v>-0.12202148884534836</v>
      </c>
      <c r="BT126" s="78">
        <v>-9.3855299055576324E-2</v>
      </c>
      <c r="BU126" s="78">
        <v>-3.4927923232316971E-2</v>
      </c>
      <c r="BV126" s="78">
        <v>-6.9901426322758198E-3</v>
      </c>
      <c r="BW126" s="78">
        <v>2.114275936037302E-3</v>
      </c>
      <c r="BX126" s="78">
        <v>3.6023534834384918E-2</v>
      </c>
      <c r="BY126" s="78">
        <v>8.1101514399051666E-2</v>
      </c>
      <c r="BZ126" s="78">
        <v>-0.10864149779081345</v>
      </c>
      <c r="CA126" s="78">
        <v>-0.15996401011943817</v>
      </c>
      <c r="CB126" s="78">
        <v>-0.19963377714157104</v>
      </c>
      <c r="CC126" s="78">
        <v>-0.18066535890102386</v>
      </c>
      <c r="CD126" s="78">
        <v>-0.15906842052936554</v>
      </c>
      <c r="CE126" s="78">
        <v>-0.16245923936367035</v>
      </c>
      <c r="CF126" s="78">
        <v>-0.13902537524700165</v>
      </c>
      <c r="CG126" s="78">
        <v>-0.14820085465908051</v>
      </c>
      <c r="CH126" s="78">
        <v>-0.15907825529575348</v>
      </c>
      <c r="CI126" s="78">
        <v>-0.12040963768959045</v>
      </c>
      <c r="CJ126" s="78">
        <v>-0.11218415945768356</v>
      </c>
      <c r="CK126" s="78">
        <v>-2.8892086818814278E-2</v>
      </c>
      <c r="CL126" s="78">
        <v>1.1983326636254787E-2</v>
      </c>
      <c r="CM126" s="78">
        <v>-4.3522439897060394E-2</v>
      </c>
      <c r="CN126" s="78">
        <v>-5.4063756018877029E-2</v>
      </c>
      <c r="CO126" s="78">
        <v>-7.8487813472747803E-2</v>
      </c>
      <c r="CP126" s="78">
        <v>-8.6832031607627869E-2</v>
      </c>
      <c r="CQ126" s="78">
        <v>-8.126550167798996E-2</v>
      </c>
      <c r="CR126" s="78">
        <v>-5.6772980839014053E-2</v>
      </c>
      <c r="CS126" s="78">
        <v>2.4868687614798546E-3</v>
      </c>
      <c r="CT126" s="78">
        <v>3.1871002167463303E-2</v>
      </c>
      <c r="CU126" s="78">
        <v>4.1247889399528503E-2</v>
      </c>
      <c r="CV126" s="78">
        <v>7.2113044559955597E-2</v>
      </c>
      <c r="CW126" s="78">
        <v>0.10417058318853378</v>
      </c>
      <c r="CX126" s="78">
        <v>-7.6691977679729462E-2</v>
      </c>
      <c r="CY126" s="78">
        <v>-0.12510992586612701</v>
      </c>
      <c r="CZ126" s="78">
        <v>-0.16431418061256409</v>
      </c>
      <c r="DA126" s="78">
        <v>-0.14357385039329529</v>
      </c>
      <c r="DB126" s="78">
        <v>-0.12260466068983078</v>
      </c>
      <c r="DC126" s="78">
        <v>-0.12652307748794556</v>
      </c>
      <c r="DD126" s="78">
        <v>-0.10375344008207321</v>
      </c>
      <c r="DE126" s="78">
        <v>-0.11276878416538239</v>
      </c>
      <c r="DF126" s="78">
        <v>-0.12339654564857483</v>
      </c>
      <c r="DG126" s="78">
        <v>-8.5104010999202728E-2</v>
      </c>
      <c r="DH126" s="78">
        <v>-8.1744939088821411E-2</v>
      </c>
      <c r="DI126" s="78">
        <v>-5.1732072606682777E-3</v>
      </c>
      <c r="DJ126" s="78">
        <v>3.4894280135631561E-2</v>
      </c>
      <c r="DK126" s="78">
        <v>-3.3835344947874546E-3</v>
      </c>
      <c r="DL126" s="78">
        <v>-1.3550178147852421E-2</v>
      </c>
      <c r="DM126" s="78">
        <v>-3.7407975643873215E-2</v>
      </c>
      <c r="DN126" s="78">
        <v>-4.5171696692705154E-2</v>
      </c>
      <c r="DO126" s="78">
        <v>-4.0509514510631561E-2</v>
      </c>
      <c r="DP126" s="78">
        <v>-1.9690662622451782E-2</v>
      </c>
      <c r="DQ126" s="78">
        <v>3.9901658892631531E-2</v>
      </c>
      <c r="DR126" s="78">
        <v>7.0732146501541138E-2</v>
      </c>
      <c r="DS126" s="78">
        <v>8.0381505191326141E-2</v>
      </c>
      <c r="DT126" s="78">
        <v>0.10820255428552628</v>
      </c>
      <c r="DU126" s="78">
        <v>0.1272396445274353</v>
      </c>
      <c r="DV126" s="78">
        <v>-4.4742457568645477E-2</v>
      </c>
      <c r="DW126" s="78">
        <v>-9.0255841612815857E-2</v>
      </c>
      <c r="DX126" s="78">
        <v>-0.12899458408355713</v>
      </c>
      <c r="DY126" s="78">
        <v>-9.001961350440979E-2</v>
      </c>
      <c r="DZ126" s="78">
        <v>-6.9956779479980469E-2</v>
      </c>
      <c r="EA126" s="78">
        <v>-7.4636980891227722E-2</v>
      </c>
      <c r="EB126" s="78">
        <v>-5.2826359868049622E-2</v>
      </c>
      <c r="EC126" s="78">
        <v>-6.1610493808984756E-2</v>
      </c>
      <c r="ED126" s="78">
        <v>-7.1877814829349518E-2</v>
      </c>
      <c r="EE126" s="78">
        <v>-3.4128289669752121E-2</v>
      </c>
      <c r="EF126" s="78">
        <v>-3.7795532494783401E-2</v>
      </c>
      <c r="EG126" s="78">
        <v>2.9073087498545647E-2</v>
      </c>
      <c r="EH126" s="78">
        <v>6.797405332326889E-2</v>
      </c>
      <c r="EI126" s="78">
        <v>5.4570671170949936E-2</v>
      </c>
      <c r="EJ126" s="78">
        <v>4.4944994151592255E-2</v>
      </c>
      <c r="EK126" s="78">
        <v>2.1904788911342621E-2</v>
      </c>
      <c r="EL126" s="78">
        <v>1.497921347618103E-2</v>
      </c>
      <c r="EM126" s="78">
        <v>1.8335660919547081E-2</v>
      </c>
      <c r="EN126" s="78">
        <v>3.385031595826149E-2</v>
      </c>
      <c r="EO126" s="78">
        <v>9.3922674655914307E-2</v>
      </c>
      <c r="EP126" s="78">
        <v>0.1268414705991745</v>
      </c>
      <c r="EQ126" s="78">
        <v>0.13688422739505768</v>
      </c>
      <c r="ER126" s="78">
        <v>0.16031007468700409</v>
      </c>
      <c r="ES126" s="78">
        <v>0.16054771840572357</v>
      </c>
      <c r="ET126" s="78">
        <v>1.3875717995688319E-3</v>
      </c>
      <c r="EU126" s="78">
        <v>-3.9932075887918472E-2</v>
      </c>
      <c r="EV126" s="78">
        <v>-7.7998682856559753E-2</v>
      </c>
      <c r="EW126" s="78">
        <v>49.697257995605469</v>
      </c>
      <c r="EX126" s="78">
        <v>49.163230895996094</v>
      </c>
      <c r="EY126" s="78">
        <v>48.544528961181641</v>
      </c>
      <c r="EZ126" s="78">
        <v>48.14031982421875</v>
      </c>
      <c r="FA126" s="78">
        <v>47.874603271484375</v>
      </c>
      <c r="FB126" s="78">
        <v>47.596054077148438</v>
      </c>
      <c r="FC126" s="78">
        <v>47.659221649169922</v>
      </c>
      <c r="FD126" s="78">
        <v>47.594921112060547</v>
      </c>
      <c r="FE126" s="78">
        <v>48.546913146972656</v>
      </c>
      <c r="FF126" s="78">
        <v>51.561912536621094</v>
      </c>
      <c r="FG126" s="78">
        <v>54.195827484130859</v>
      </c>
      <c r="FH126" s="78">
        <v>56.242984771728516</v>
      </c>
      <c r="FI126" s="78">
        <v>57.412601470947266</v>
      </c>
      <c r="FJ126" s="78">
        <v>58.321887969970703</v>
      </c>
      <c r="FK126" s="78">
        <v>58.704853057861328</v>
      </c>
      <c r="FL126" s="78">
        <v>58.579319000244141</v>
      </c>
      <c r="FM126" s="78">
        <v>57.515655517578125</v>
      </c>
      <c r="FN126" s="78">
        <v>55.637855529785156</v>
      </c>
      <c r="FO126" s="78">
        <v>54.315361022949219</v>
      </c>
      <c r="FP126" s="78">
        <v>53.243759155273438</v>
      </c>
      <c r="FQ126" s="78">
        <v>52.346458435058594</v>
      </c>
      <c r="FR126" s="78">
        <v>51.659393310546875</v>
      </c>
      <c r="FS126" s="78">
        <v>51.16046142578125</v>
      </c>
      <c r="FT126" s="78">
        <v>50.618885040283203</v>
      </c>
      <c r="FU126" s="78">
        <v>5.8825042098760605E-2</v>
      </c>
      <c r="FV126" s="78">
        <v>6.2814243137836456E-2</v>
      </c>
      <c r="FW126" s="78">
        <v>5.9338834136724472E-2</v>
      </c>
      <c r="FX126" s="78">
        <v>0</v>
      </c>
      <c r="FY126" s="78">
        <v>466.76190185546875</v>
      </c>
      <c r="FZ126" s="78">
        <v>1</v>
      </c>
    </row>
    <row r="127" spans="1:182" x14ac:dyDescent="0.2">
      <c r="A127" t="s">
        <v>186</v>
      </c>
      <c r="B127" t="s">
        <v>244</v>
      </c>
      <c r="C127" t="s">
        <v>2</v>
      </c>
      <c r="D127" t="s">
        <v>202</v>
      </c>
      <c r="E127" t="s">
        <v>242</v>
      </c>
      <c r="F127" t="s">
        <v>179</v>
      </c>
      <c r="G127" t="s">
        <v>1</v>
      </c>
      <c r="H127" s="78">
        <v>469</v>
      </c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/>
      <c r="CV127" s="78"/>
      <c r="CW127" s="78"/>
      <c r="CX127" s="78"/>
      <c r="CY127" s="78"/>
      <c r="CZ127" s="78"/>
      <c r="DA127" s="78"/>
      <c r="DB127" s="78"/>
      <c r="DC127" s="78"/>
      <c r="DD127" s="78"/>
      <c r="DE127" s="78"/>
      <c r="DF127" s="78"/>
      <c r="DG127" s="78"/>
      <c r="DH127" s="78"/>
      <c r="DI127" s="78"/>
      <c r="DJ127" s="78"/>
      <c r="DK127" s="78"/>
      <c r="DL127" s="78"/>
      <c r="DM127" s="78"/>
      <c r="DN127" s="78"/>
      <c r="DO127" s="78"/>
      <c r="DP127" s="78"/>
      <c r="DQ127" s="78"/>
      <c r="DR127" s="78"/>
      <c r="DS127" s="78"/>
      <c r="DT127" s="78"/>
      <c r="DU127" s="78"/>
      <c r="DV127" s="78"/>
      <c r="DW127" s="78"/>
      <c r="DX127" s="78"/>
      <c r="DY127" s="78"/>
      <c r="DZ127" s="78"/>
      <c r="EA127" s="78"/>
      <c r="EB127" s="78"/>
      <c r="EC127" s="78"/>
      <c r="ED127" s="78"/>
      <c r="EE127" s="78"/>
      <c r="EF127" s="78"/>
      <c r="EG127" s="78"/>
      <c r="EH127" s="78"/>
      <c r="EI127" s="78"/>
      <c r="EJ127" s="78"/>
      <c r="EK127" s="78"/>
      <c r="EL127" s="78"/>
      <c r="EM127" s="78"/>
      <c r="EN127" s="78"/>
      <c r="EO127" s="78"/>
      <c r="EP127" s="78"/>
      <c r="EQ127" s="78"/>
      <c r="ER127" s="78"/>
      <c r="ES127" s="78"/>
      <c r="ET127" s="78"/>
      <c r="EU127" s="78"/>
      <c r="EV127" s="78"/>
      <c r="EW127" s="78"/>
      <c r="EX127" s="78"/>
      <c r="EY127" s="78"/>
      <c r="EZ127" s="78"/>
      <c r="FA127" s="78"/>
      <c r="FB127" s="78"/>
      <c r="FC127" s="78"/>
      <c r="FD127" s="78"/>
      <c r="FE127" s="78"/>
      <c r="FF127" s="78"/>
      <c r="FG127" s="78"/>
      <c r="FH127" s="78"/>
      <c r="FI127" s="78"/>
      <c r="FJ127" s="78"/>
      <c r="FK127" s="78"/>
      <c r="FL127" s="78"/>
      <c r="FM127" s="78"/>
      <c r="FN127" s="78"/>
      <c r="FO127" s="78"/>
      <c r="FP127" s="78"/>
      <c r="FQ127" s="78"/>
      <c r="FR127" s="78"/>
      <c r="FS127" s="78"/>
      <c r="FT127" s="78"/>
      <c r="FU127" s="78"/>
      <c r="FV127" s="78"/>
      <c r="FW127" s="78"/>
      <c r="FX127" s="78">
        <v>0</v>
      </c>
      <c r="FY127" s="78">
        <v>18.428571701049805</v>
      </c>
      <c r="FZ127" s="78">
        <v>0</v>
      </c>
    </row>
    <row r="128" spans="1:182" x14ac:dyDescent="0.2">
      <c r="A128" t="s">
        <v>186</v>
      </c>
      <c r="B128" t="s">
        <v>244</v>
      </c>
      <c r="C128" t="s">
        <v>2</v>
      </c>
      <c r="D128" t="s">
        <v>202</v>
      </c>
      <c r="E128" t="s">
        <v>242</v>
      </c>
      <c r="F128" t="s">
        <v>180</v>
      </c>
      <c r="G128" t="s">
        <v>1</v>
      </c>
      <c r="H128" s="78">
        <v>87</v>
      </c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  <c r="CF128" s="78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8"/>
      <c r="CT128" s="78"/>
      <c r="CU128" s="78"/>
      <c r="CV128" s="78"/>
      <c r="CW128" s="78"/>
      <c r="CX128" s="78"/>
      <c r="CY128" s="78"/>
      <c r="CZ128" s="78"/>
      <c r="DA128" s="78"/>
      <c r="DB128" s="78"/>
      <c r="DC128" s="78"/>
      <c r="DD128" s="78"/>
      <c r="DE128" s="78"/>
      <c r="DF128" s="78"/>
      <c r="DG128" s="78"/>
      <c r="DH128" s="78"/>
      <c r="DI128" s="78"/>
      <c r="DJ128" s="78"/>
      <c r="DK128" s="78"/>
      <c r="DL128" s="78"/>
      <c r="DM128" s="78"/>
      <c r="DN128" s="78"/>
      <c r="DO128" s="78"/>
      <c r="DP128" s="78"/>
      <c r="DQ128" s="78"/>
      <c r="DR128" s="78"/>
      <c r="DS128" s="78"/>
      <c r="DT128" s="78"/>
      <c r="DU128" s="78"/>
      <c r="DV128" s="78"/>
      <c r="DW128" s="78"/>
      <c r="DX128" s="78"/>
      <c r="DY128" s="78"/>
      <c r="DZ128" s="78"/>
      <c r="EA128" s="78"/>
      <c r="EB128" s="78"/>
      <c r="EC128" s="78"/>
      <c r="ED128" s="78"/>
      <c r="EE128" s="78"/>
      <c r="EF128" s="78"/>
      <c r="EG128" s="78"/>
      <c r="EH128" s="78"/>
      <c r="EI128" s="78"/>
      <c r="EJ128" s="78"/>
      <c r="EK128" s="78"/>
      <c r="EL128" s="78"/>
      <c r="EM128" s="78"/>
      <c r="EN128" s="78"/>
      <c r="EO128" s="78"/>
      <c r="EP128" s="78"/>
      <c r="EQ128" s="78"/>
      <c r="ER128" s="78"/>
      <c r="ES128" s="78"/>
      <c r="ET128" s="78"/>
      <c r="EU128" s="78"/>
      <c r="EV128" s="78"/>
      <c r="EW128" s="78"/>
      <c r="EX128" s="78"/>
      <c r="EY128" s="78"/>
      <c r="EZ128" s="78"/>
      <c r="FA128" s="78"/>
      <c r="FB128" s="78"/>
      <c r="FC128" s="78"/>
      <c r="FD128" s="78"/>
      <c r="FE128" s="78"/>
      <c r="FF128" s="78"/>
      <c r="FG128" s="78"/>
      <c r="FH128" s="78"/>
      <c r="FI128" s="78"/>
      <c r="FJ128" s="78"/>
      <c r="FK128" s="78"/>
      <c r="FL128" s="78"/>
      <c r="FM128" s="78"/>
      <c r="FN128" s="78"/>
      <c r="FO128" s="78"/>
      <c r="FP128" s="78"/>
      <c r="FQ128" s="78"/>
      <c r="FR128" s="78"/>
      <c r="FS128" s="78"/>
      <c r="FT128" s="78"/>
      <c r="FU128" s="78"/>
      <c r="FV128" s="78"/>
      <c r="FW128" s="78"/>
      <c r="FX128" s="78">
        <v>0</v>
      </c>
      <c r="FY128" s="78">
        <v>12.476190567016602</v>
      </c>
      <c r="FZ128" s="78">
        <v>0</v>
      </c>
    </row>
    <row r="129" spans="1:182" x14ac:dyDescent="0.2">
      <c r="A129" t="s">
        <v>186</v>
      </c>
      <c r="B129" t="s">
        <v>244</v>
      </c>
      <c r="C129" t="s">
        <v>2</v>
      </c>
      <c r="D129" t="s">
        <v>202</v>
      </c>
      <c r="E129" t="s">
        <v>242</v>
      </c>
      <c r="F129" t="s">
        <v>181</v>
      </c>
      <c r="G129" t="s">
        <v>1</v>
      </c>
      <c r="H129" s="78">
        <v>176</v>
      </c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  <c r="CF129" s="78"/>
      <c r="CG129" s="78"/>
      <c r="CH129" s="78"/>
      <c r="CI129" s="78"/>
      <c r="CJ129" s="78"/>
      <c r="CK129" s="78"/>
      <c r="CL129" s="78"/>
      <c r="CM129" s="78"/>
      <c r="CN129" s="78"/>
      <c r="CO129" s="78"/>
      <c r="CP129" s="78"/>
      <c r="CQ129" s="78"/>
      <c r="CR129" s="78"/>
      <c r="CS129" s="78"/>
      <c r="CT129" s="78"/>
      <c r="CU129" s="78"/>
      <c r="CV129" s="78"/>
      <c r="CW129" s="78"/>
      <c r="CX129" s="78"/>
      <c r="CY129" s="78"/>
      <c r="CZ129" s="78"/>
      <c r="DA129" s="78"/>
      <c r="DB129" s="78"/>
      <c r="DC129" s="78"/>
      <c r="DD129" s="78"/>
      <c r="DE129" s="78"/>
      <c r="DF129" s="78"/>
      <c r="DG129" s="78"/>
      <c r="DH129" s="78"/>
      <c r="DI129" s="78"/>
      <c r="DJ129" s="78"/>
      <c r="DK129" s="78"/>
      <c r="DL129" s="78"/>
      <c r="DM129" s="78"/>
      <c r="DN129" s="78"/>
      <c r="DO129" s="78"/>
      <c r="DP129" s="78"/>
      <c r="DQ129" s="78"/>
      <c r="DR129" s="78"/>
      <c r="DS129" s="78"/>
      <c r="DT129" s="78"/>
      <c r="DU129" s="78"/>
      <c r="DV129" s="78"/>
      <c r="DW129" s="78"/>
      <c r="DX129" s="78"/>
      <c r="DY129" s="78"/>
      <c r="DZ129" s="78"/>
      <c r="EA129" s="78"/>
      <c r="EB129" s="78"/>
      <c r="EC129" s="78"/>
      <c r="ED129" s="78"/>
      <c r="EE129" s="78"/>
      <c r="EF129" s="78"/>
      <c r="EG129" s="78"/>
      <c r="EH129" s="78"/>
      <c r="EI129" s="78"/>
      <c r="EJ129" s="78"/>
      <c r="EK129" s="78"/>
      <c r="EL129" s="78"/>
      <c r="EM129" s="78"/>
      <c r="EN129" s="78"/>
      <c r="EO129" s="78"/>
      <c r="EP129" s="78"/>
      <c r="EQ129" s="78"/>
      <c r="ER129" s="78"/>
      <c r="ES129" s="78"/>
      <c r="ET129" s="78"/>
      <c r="EU129" s="78"/>
      <c r="EV129" s="78"/>
      <c r="EW129" s="78"/>
      <c r="EX129" s="78"/>
      <c r="EY129" s="78"/>
      <c r="EZ129" s="78"/>
      <c r="FA129" s="78"/>
      <c r="FB129" s="78"/>
      <c r="FC129" s="78"/>
      <c r="FD129" s="78"/>
      <c r="FE129" s="78"/>
      <c r="FF129" s="78"/>
      <c r="FG129" s="78"/>
      <c r="FH129" s="78"/>
      <c r="FI129" s="78"/>
      <c r="FJ129" s="78"/>
      <c r="FK129" s="78"/>
      <c r="FL129" s="78"/>
      <c r="FM129" s="78"/>
      <c r="FN129" s="78"/>
      <c r="FO129" s="78"/>
      <c r="FP129" s="78"/>
      <c r="FQ129" s="78"/>
      <c r="FR129" s="78"/>
      <c r="FS129" s="78"/>
      <c r="FT129" s="78"/>
      <c r="FU129" s="78"/>
      <c r="FV129" s="78"/>
      <c r="FW129" s="78"/>
      <c r="FX129" s="78">
        <v>0</v>
      </c>
      <c r="FY129" s="78">
        <v>9.5238094329833984</v>
      </c>
      <c r="FZ129" s="78">
        <v>0</v>
      </c>
    </row>
    <row r="130" spans="1:182" x14ac:dyDescent="0.2">
      <c r="A130" t="s">
        <v>186</v>
      </c>
      <c r="B130" t="s">
        <v>244</v>
      </c>
      <c r="C130" t="s">
        <v>2</v>
      </c>
      <c r="D130" t="s">
        <v>202</v>
      </c>
      <c r="E130" t="s">
        <v>242</v>
      </c>
      <c r="F130" t="s">
        <v>182</v>
      </c>
      <c r="G130" t="s">
        <v>1</v>
      </c>
      <c r="H130" s="78">
        <v>540</v>
      </c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  <c r="CF130" s="78"/>
      <c r="CG130" s="78"/>
      <c r="CH130" s="78"/>
      <c r="CI130" s="78"/>
      <c r="CJ130" s="78"/>
      <c r="CK130" s="78"/>
      <c r="CL130" s="78"/>
      <c r="CM130" s="78"/>
      <c r="CN130" s="78"/>
      <c r="CO130" s="78"/>
      <c r="CP130" s="78"/>
      <c r="CQ130" s="78"/>
      <c r="CR130" s="78"/>
      <c r="CS130" s="78"/>
      <c r="CT130" s="78"/>
      <c r="CU130" s="78"/>
      <c r="CV130" s="78"/>
      <c r="CW130" s="78"/>
      <c r="CX130" s="78"/>
      <c r="CY130" s="78"/>
      <c r="CZ130" s="78"/>
      <c r="DA130" s="78"/>
      <c r="DB130" s="78"/>
      <c r="DC130" s="78"/>
      <c r="DD130" s="78"/>
      <c r="DE130" s="78"/>
      <c r="DF130" s="78"/>
      <c r="DG130" s="78"/>
      <c r="DH130" s="78"/>
      <c r="DI130" s="78"/>
      <c r="DJ130" s="78"/>
      <c r="DK130" s="78"/>
      <c r="DL130" s="78"/>
      <c r="DM130" s="78"/>
      <c r="DN130" s="78"/>
      <c r="DO130" s="78"/>
      <c r="DP130" s="78"/>
      <c r="DQ130" s="78"/>
      <c r="DR130" s="78"/>
      <c r="DS130" s="78"/>
      <c r="DT130" s="78"/>
      <c r="DU130" s="78"/>
      <c r="DV130" s="78"/>
      <c r="DW130" s="78"/>
      <c r="DX130" s="78"/>
      <c r="DY130" s="78"/>
      <c r="DZ130" s="78"/>
      <c r="EA130" s="78"/>
      <c r="EB130" s="78"/>
      <c r="EC130" s="78"/>
      <c r="ED130" s="78"/>
      <c r="EE130" s="78"/>
      <c r="EF130" s="78"/>
      <c r="EG130" s="78"/>
      <c r="EH130" s="78"/>
      <c r="EI130" s="78"/>
      <c r="EJ130" s="78"/>
      <c r="EK130" s="78"/>
      <c r="EL130" s="78"/>
      <c r="EM130" s="78"/>
      <c r="EN130" s="78"/>
      <c r="EO130" s="78"/>
      <c r="EP130" s="78"/>
      <c r="EQ130" s="78"/>
      <c r="ER130" s="78"/>
      <c r="ES130" s="78"/>
      <c r="ET130" s="78"/>
      <c r="EU130" s="78"/>
      <c r="EV130" s="78"/>
      <c r="EW130" s="78"/>
      <c r="EX130" s="78"/>
      <c r="EY130" s="78"/>
      <c r="EZ130" s="78"/>
      <c r="FA130" s="78"/>
      <c r="FB130" s="78"/>
      <c r="FC130" s="78"/>
      <c r="FD130" s="78"/>
      <c r="FE130" s="78"/>
      <c r="FF130" s="78"/>
      <c r="FG130" s="78"/>
      <c r="FH130" s="78"/>
      <c r="FI130" s="78"/>
      <c r="FJ130" s="78"/>
      <c r="FK130" s="78"/>
      <c r="FL130" s="78"/>
      <c r="FM130" s="78"/>
      <c r="FN130" s="78"/>
      <c r="FO130" s="78"/>
      <c r="FP130" s="78"/>
      <c r="FQ130" s="78"/>
      <c r="FR130" s="78"/>
      <c r="FS130" s="78"/>
      <c r="FT130" s="78"/>
      <c r="FU130" s="78"/>
      <c r="FV130" s="78"/>
      <c r="FW130" s="78"/>
      <c r="FX130" s="78">
        <v>0</v>
      </c>
      <c r="FY130" s="78">
        <v>68.428573608398438</v>
      </c>
      <c r="FZ130" s="78">
        <v>0</v>
      </c>
    </row>
    <row r="131" spans="1:182" x14ac:dyDescent="0.2">
      <c r="A131" t="s">
        <v>186</v>
      </c>
      <c r="B131" t="s">
        <v>244</v>
      </c>
      <c r="C131" t="s">
        <v>2</v>
      </c>
      <c r="D131" t="s">
        <v>202</v>
      </c>
      <c r="E131" t="s">
        <v>242</v>
      </c>
      <c r="F131" t="s">
        <v>183</v>
      </c>
      <c r="G131" t="s">
        <v>1</v>
      </c>
      <c r="H131" s="78">
        <v>769</v>
      </c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  <c r="CF131" s="78"/>
      <c r="CG131" s="78"/>
      <c r="CH131" s="78"/>
      <c r="CI131" s="78"/>
      <c r="CJ131" s="78"/>
      <c r="CK131" s="78"/>
      <c r="CL131" s="78"/>
      <c r="CM131" s="78"/>
      <c r="CN131" s="78"/>
      <c r="CO131" s="78"/>
      <c r="CP131" s="78"/>
      <c r="CQ131" s="78"/>
      <c r="CR131" s="78"/>
      <c r="CS131" s="78"/>
      <c r="CT131" s="78"/>
      <c r="CU131" s="78"/>
      <c r="CV131" s="78"/>
      <c r="CW131" s="78"/>
      <c r="CX131" s="78"/>
      <c r="CY131" s="78"/>
      <c r="CZ131" s="78"/>
      <c r="DA131" s="78"/>
      <c r="DB131" s="78"/>
      <c r="DC131" s="78"/>
      <c r="DD131" s="78"/>
      <c r="DE131" s="78"/>
      <c r="DF131" s="78"/>
      <c r="DG131" s="78"/>
      <c r="DH131" s="78"/>
      <c r="DI131" s="78"/>
      <c r="DJ131" s="78"/>
      <c r="DK131" s="78"/>
      <c r="DL131" s="78"/>
      <c r="DM131" s="78"/>
      <c r="DN131" s="78"/>
      <c r="DO131" s="78"/>
      <c r="DP131" s="78"/>
      <c r="DQ131" s="78"/>
      <c r="DR131" s="78"/>
      <c r="DS131" s="78"/>
      <c r="DT131" s="78"/>
      <c r="DU131" s="78"/>
      <c r="DV131" s="78"/>
      <c r="DW131" s="78"/>
      <c r="DX131" s="78"/>
      <c r="DY131" s="78"/>
      <c r="DZ131" s="78"/>
      <c r="EA131" s="78"/>
      <c r="EB131" s="78"/>
      <c r="EC131" s="78"/>
      <c r="ED131" s="78"/>
      <c r="EE131" s="78"/>
      <c r="EF131" s="78"/>
      <c r="EG131" s="78"/>
      <c r="EH131" s="78"/>
      <c r="EI131" s="78"/>
      <c r="EJ131" s="78"/>
      <c r="EK131" s="78"/>
      <c r="EL131" s="78"/>
      <c r="EM131" s="78"/>
      <c r="EN131" s="78"/>
      <c r="EO131" s="78"/>
      <c r="EP131" s="78"/>
      <c r="EQ131" s="78"/>
      <c r="ER131" s="78"/>
      <c r="ES131" s="78"/>
      <c r="ET131" s="78"/>
      <c r="EU131" s="78"/>
      <c r="EV131" s="78"/>
      <c r="EW131" s="78"/>
      <c r="EX131" s="78"/>
      <c r="EY131" s="78"/>
      <c r="EZ131" s="78"/>
      <c r="FA131" s="78"/>
      <c r="FB131" s="78"/>
      <c r="FC131" s="78"/>
      <c r="FD131" s="78"/>
      <c r="FE131" s="78"/>
      <c r="FF131" s="78"/>
      <c r="FG131" s="78"/>
      <c r="FH131" s="78"/>
      <c r="FI131" s="78"/>
      <c r="FJ131" s="78"/>
      <c r="FK131" s="78"/>
      <c r="FL131" s="78"/>
      <c r="FM131" s="78"/>
      <c r="FN131" s="78"/>
      <c r="FO131" s="78"/>
      <c r="FP131" s="78"/>
      <c r="FQ131" s="78"/>
      <c r="FR131" s="78"/>
      <c r="FS131" s="78"/>
      <c r="FT131" s="78"/>
      <c r="FU131" s="78"/>
      <c r="FV131" s="78"/>
      <c r="FW131" s="78"/>
      <c r="FX131" s="78">
        <v>0</v>
      </c>
      <c r="FY131" s="78">
        <v>40.190475463867188</v>
      </c>
      <c r="FZ131" s="78">
        <v>0</v>
      </c>
    </row>
    <row r="132" spans="1:182" x14ac:dyDescent="0.2">
      <c r="A132" t="s">
        <v>186</v>
      </c>
      <c r="B132" t="s">
        <v>244</v>
      </c>
      <c r="C132" t="s">
        <v>2</v>
      </c>
      <c r="D132" t="s">
        <v>202</v>
      </c>
      <c r="E132" t="s">
        <v>242</v>
      </c>
      <c r="F132" t="s">
        <v>184</v>
      </c>
      <c r="G132" t="s">
        <v>1</v>
      </c>
      <c r="H132" s="78">
        <v>425</v>
      </c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  <c r="CF132" s="78"/>
      <c r="CG132" s="78"/>
      <c r="CH132" s="78"/>
      <c r="CI132" s="78"/>
      <c r="CJ132" s="78"/>
      <c r="CK132" s="78"/>
      <c r="CL132" s="78"/>
      <c r="CM132" s="78"/>
      <c r="CN132" s="78"/>
      <c r="CO132" s="78"/>
      <c r="CP132" s="78"/>
      <c r="CQ132" s="78"/>
      <c r="CR132" s="78"/>
      <c r="CS132" s="78"/>
      <c r="CT132" s="78"/>
      <c r="CU132" s="78"/>
      <c r="CV132" s="78"/>
      <c r="CW132" s="78"/>
      <c r="CX132" s="78"/>
      <c r="CY132" s="78"/>
      <c r="CZ132" s="78"/>
      <c r="DA132" s="78"/>
      <c r="DB132" s="78"/>
      <c r="DC132" s="78"/>
      <c r="DD132" s="78"/>
      <c r="DE132" s="78"/>
      <c r="DF132" s="78"/>
      <c r="DG132" s="78"/>
      <c r="DH132" s="78"/>
      <c r="DI132" s="78"/>
      <c r="DJ132" s="78"/>
      <c r="DK132" s="78"/>
      <c r="DL132" s="78"/>
      <c r="DM132" s="78"/>
      <c r="DN132" s="78"/>
      <c r="DO132" s="78"/>
      <c r="DP132" s="78"/>
      <c r="DQ132" s="78"/>
      <c r="DR132" s="78"/>
      <c r="DS132" s="78"/>
      <c r="DT132" s="78"/>
      <c r="DU132" s="78"/>
      <c r="DV132" s="78"/>
      <c r="DW132" s="78"/>
      <c r="DX132" s="78"/>
      <c r="DY132" s="78"/>
      <c r="DZ132" s="78"/>
      <c r="EA132" s="78"/>
      <c r="EB132" s="78"/>
      <c r="EC132" s="78"/>
      <c r="ED132" s="78"/>
      <c r="EE132" s="78"/>
      <c r="EF132" s="78"/>
      <c r="EG132" s="78"/>
      <c r="EH132" s="78"/>
      <c r="EI132" s="78"/>
      <c r="EJ132" s="78"/>
      <c r="EK132" s="78"/>
      <c r="EL132" s="78"/>
      <c r="EM132" s="78"/>
      <c r="EN132" s="78"/>
      <c r="EO132" s="78"/>
      <c r="EP132" s="78"/>
      <c r="EQ132" s="78"/>
      <c r="ER132" s="78"/>
      <c r="ES132" s="78"/>
      <c r="ET132" s="78"/>
      <c r="EU132" s="78"/>
      <c r="EV132" s="78"/>
      <c r="EW132" s="78"/>
      <c r="EX132" s="78"/>
      <c r="EY132" s="78"/>
      <c r="EZ132" s="78"/>
      <c r="FA132" s="78"/>
      <c r="FB132" s="78"/>
      <c r="FC132" s="78"/>
      <c r="FD132" s="78"/>
      <c r="FE132" s="78"/>
      <c r="FF132" s="78"/>
      <c r="FG132" s="78"/>
      <c r="FH132" s="78"/>
      <c r="FI132" s="78"/>
      <c r="FJ132" s="78"/>
      <c r="FK132" s="78"/>
      <c r="FL132" s="78"/>
      <c r="FM132" s="78"/>
      <c r="FN132" s="78"/>
      <c r="FO132" s="78"/>
      <c r="FP132" s="78"/>
      <c r="FQ132" s="78"/>
      <c r="FR132" s="78"/>
      <c r="FS132" s="78"/>
      <c r="FT132" s="78"/>
      <c r="FU132" s="78"/>
      <c r="FV132" s="78"/>
      <c r="FW132" s="78"/>
      <c r="FX132" s="78">
        <v>0</v>
      </c>
      <c r="FY132" s="78">
        <v>46.285713195800781</v>
      </c>
      <c r="FZ132" s="78">
        <v>0</v>
      </c>
    </row>
    <row r="133" spans="1:182" x14ac:dyDescent="0.2">
      <c r="A133" t="s">
        <v>186</v>
      </c>
      <c r="B133" t="s">
        <v>244</v>
      </c>
      <c r="C133" t="s">
        <v>2</v>
      </c>
      <c r="D133" t="s">
        <v>202</v>
      </c>
      <c r="E133" t="s">
        <v>242</v>
      </c>
      <c r="F133" t="s">
        <v>185</v>
      </c>
      <c r="G133" t="s">
        <v>1</v>
      </c>
      <c r="H133" s="78">
        <v>199</v>
      </c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  <c r="CF133" s="78"/>
      <c r="CG133" s="78"/>
      <c r="CH133" s="78"/>
      <c r="CI133" s="78"/>
      <c r="CJ133" s="78"/>
      <c r="CK133" s="78"/>
      <c r="CL133" s="78"/>
      <c r="CM133" s="78"/>
      <c r="CN133" s="78"/>
      <c r="CO133" s="78"/>
      <c r="CP133" s="78"/>
      <c r="CQ133" s="78"/>
      <c r="CR133" s="78"/>
      <c r="CS133" s="78"/>
      <c r="CT133" s="78"/>
      <c r="CU133" s="78"/>
      <c r="CV133" s="78"/>
      <c r="CW133" s="78"/>
      <c r="CX133" s="78"/>
      <c r="CY133" s="78"/>
      <c r="CZ133" s="78"/>
      <c r="DA133" s="78"/>
      <c r="DB133" s="78"/>
      <c r="DC133" s="78"/>
      <c r="DD133" s="78"/>
      <c r="DE133" s="78"/>
      <c r="DF133" s="78"/>
      <c r="DG133" s="78"/>
      <c r="DH133" s="78"/>
      <c r="DI133" s="78"/>
      <c r="DJ133" s="78"/>
      <c r="DK133" s="78"/>
      <c r="DL133" s="78"/>
      <c r="DM133" s="78"/>
      <c r="DN133" s="78"/>
      <c r="DO133" s="78"/>
      <c r="DP133" s="78"/>
      <c r="DQ133" s="78"/>
      <c r="DR133" s="78"/>
      <c r="DS133" s="78"/>
      <c r="DT133" s="78"/>
      <c r="DU133" s="78"/>
      <c r="DV133" s="78"/>
      <c r="DW133" s="78"/>
      <c r="DX133" s="78"/>
      <c r="DY133" s="78"/>
      <c r="DZ133" s="78"/>
      <c r="EA133" s="78"/>
      <c r="EB133" s="78"/>
      <c r="EC133" s="78"/>
      <c r="ED133" s="78"/>
      <c r="EE133" s="78"/>
      <c r="EF133" s="78"/>
      <c r="EG133" s="78"/>
      <c r="EH133" s="78"/>
      <c r="EI133" s="78"/>
      <c r="EJ133" s="78"/>
      <c r="EK133" s="78"/>
      <c r="EL133" s="78"/>
      <c r="EM133" s="78"/>
      <c r="EN133" s="78"/>
      <c r="EO133" s="78"/>
      <c r="EP133" s="78"/>
      <c r="EQ133" s="78"/>
      <c r="ER133" s="78"/>
      <c r="ES133" s="78"/>
      <c r="ET133" s="78"/>
      <c r="EU133" s="78"/>
      <c r="EV133" s="78"/>
      <c r="EW133" s="78"/>
      <c r="EX133" s="78"/>
      <c r="EY133" s="78"/>
      <c r="EZ133" s="78"/>
      <c r="FA133" s="78"/>
      <c r="FB133" s="78"/>
      <c r="FC133" s="78"/>
      <c r="FD133" s="78"/>
      <c r="FE133" s="78"/>
      <c r="FF133" s="78"/>
      <c r="FG133" s="78"/>
      <c r="FH133" s="78"/>
      <c r="FI133" s="78"/>
      <c r="FJ133" s="78"/>
      <c r="FK133" s="78"/>
      <c r="FL133" s="78"/>
      <c r="FM133" s="78"/>
      <c r="FN133" s="78"/>
      <c r="FO133" s="78"/>
      <c r="FP133" s="78"/>
      <c r="FQ133" s="78"/>
      <c r="FR133" s="78"/>
      <c r="FS133" s="78"/>
      <c r="FT133" s="78"/>
      <c r="FU133" s="78"/>
      <c r="FV133" s="78"/>
      <c r="FW133" s="78"/>
      <c r="FX133" s="78">
        <v>0</v>
      </c>
      <c r="FY133" s="78">
        <v>13.095237731933594</v>
      </c>
      <c r="FZ133" s="78">
        <v>0</v>
      </c>
    </row>
    <row r="134" spans="1:182" x14ac:dyDescent="0.2">
      <c r="A134" t="s">
        <v>186</v>
      </c>
      <c r="B134" t="s">
        <v>244</v>
      </c>
      <c r="C134" t="s">
        <v>2</v>
      </c>
      <c r="D134" t="s">
        <v>203</v>
      </c>
      <c r="E134" t="s">
        <v>238</v>
      </c>
      <c r="F134" t="s">
        <v>1</v>
      </c>
      <c r="G134" t="s">
        <v>198</v>
      </c>
      <c r="H134" s="78">
        <v>6711</v>
      </c>
      <c r="I134" s="78">
        <v>4.9939093589782715</v>
      </c>
      <c r="J134" s="78">
        <v>4.6843419075012207</v>
      </c>
      <c r="K134" s="78">
        <v>4.5670218467712402</v>
      </c>
      <c r="L134" s="78">
        <v>4.5782985687255859</v>
      </c>
      <c r="M134" s="78">
        <v>4.5776300430297852</v>
      </c>
      <c r="N134" s="78">
        <v>5.1814017295837402</v>
      </c>
      <c r="O134" s="78">
        <v>6.177337646484375</v>
      </c>
      <c r="P134" s="78">
        <v>6.7021775245666504</v>
      </c>
      <c r="Q134" s="78">
        <v>6.0390591621398926</v>
      </c>
      <c r="R134" s="78">
        <v>5.8497152328491211</v>
      </c>
      <c r="S134" s="78">
        <v>5.673797607421875</v>
      </c>
      <c r="T134" s="78">
        <v>5.8190340995788574</v>
      </c>
      <c r="U134" s="78">
        <v>5.5701580047607422</v>
      </c>
      <c r="V134" s="78">
        <v>5.4041891098022461</v>
      </c>
      <c r="W134" s="78">
        <v>5.1383557319641113</v>
      </c>
      <c r="X134" s="78">
        <v>5.405735969543457</v>
      </c>
      <c r="Y134" s="78">
        <v>5.8166675567626953</v>
      </c>
      <c r="Z134" s="78">
        <v>6.5642623901367188</v>
      </c>
      <c r="AA134" s="78">
        <v>7.2730183601379395</v>
      </c>
      <c r="AB134" s="78">
        <v>7.2261795997619629</v>
      </c>
      <c r="AC134" s="78">
        <v>7.3508086204528809</v>
      </c>
      <c r="AD134" s="78">
        <v>7.203822135925293</v>
      </c>
      <c r="AE134" s="78">
        <v>6.632258415222168</v>
      </c>
      <c r="AF134" s="78">
        <v>5.7830557823181152</v>
      </c>
      <c r="AG134" s="78">
        <v>-1.2400307655334473</v>
      </c>
      <c r="AH134" s="78">
        <v>-1.068097710609436</v>
      </c>
      <c r="AI134" s="78">
        <v>-0.94906282424926758</v>
      </c>
      <c r="AJ134" s="78">
        <v>-1.0321767330169678</v>
      </c>
      <c r="AK134" s="78">
        <v>-0.90963923931121826</v>
      </c>
      <c r="AL134" s="78">
        <v>-1.0628129243850708</v>
      </c>
      <c r="AM134" s="78">
        <v>-0.6245574951171875</v>
      </c>
      <c r="AN134" s="78">
        <v>-0.63044768571853638</v>
      </c>
      <c r="AO134" s="78">
        <v>-0.25187006592750549</v>
      </c>
      <c r="AP134" s="78">
        <v>-0.18961107730865479</v>
      </c>
      <c r="AQ134" s="78">
        <v>-0.30536943674087524</v>
      </c>
      <c r="AR134" s="78">
        <v>-0.16219677031040192</v>
      </c>
      <c r="AS134" s="78">
        <v>-0.28007331490516663</v>
      </c>
      <c r="AT134" s="78">
        <v>-0.23664391040802002</v>
      </c>
      <c r="AU134" s="78">
        <v>-0.40220576524734497</v>
      </c>
      <c r="AV134" s="78">
        <v>-0.2500990629196167</v>
      </c>
      <c r="AW134" s="78">
        <v>-0.24734070897102356</v>
      </c>
      <c r="AX134" s="78">
        <v>-6.0959693044424057E-2</v>
      </c>
      <c r="AY134" s="78">
        <v>0.29345744848251343</v>
      </c>
      <c r="AZ134" s="78">
        <v>0.14535430073738098</v>
      </c>
      <c r="BA134" s="78">
        <v>-0.38764709234237671</v>
      </c>
      <c r="BB134" s="78">
        <v>-1.1014255285263062</v>
      </c>
      <c r="BC134" s="78">
        <v>-1.1309596300125122</v>
      </c>
      <c r="BD134" s="78">
        <v>-0.94381445646286011</v>
      </c>
      <c r="BE134" s="78">
        <v>-0.8613513708114624</v>
      </c>
      <c r="BF134" s="78">
        <v>-0.69978517293930054</v>
      </c>
      <c r="BG134" s="78">
        <v>-0.64370715618133545</v>
      </c>
      <c r="BH134" s="78">
        <v>-0.64998584985733032</v>
      </c>
      <c r="BI134" s="78">
        <v>-0.56709039211273193</v>
      </c>
      <c r="BJ134" s="78">
        <v>-0.7056504487991333</v>
      </c>
      <c r="BK134" s="78">
        <v>-0.24976572394371033</v>
      </c>
      <c r="BL134" s="78">
        <v>-0.30985981225967407</v>
      </c>
      <c r="BM134" s="78">
        <v>-7.7287383377552032E-2</v>
      </c>
      <c r="BN134" s="78">
        <v>-2.7897479012608528E-2</v>
      </c>
      <c r="BO134" s="78">
        <v>-0.12932242453098297</v>
      </c>
      <c r="BP134" s="78">
        <v>7.335146889090538E-3</v>
      </c>
      <c r="BQ134" s="78">
        <v>-0.11009746044874191</v>
      </c>
      <c r="BR134" s="78">
        <v>-7.2706066071987152E-2</v>
      </c>
      <c r="BS134" s="78">
        <v>-0.22831480205059052</v>
      </c>
      <c r="BT134" s="78">
        <v>-7.7612169086933136E-2</v>
      </c>
      <c r="BU134" s="78">
        <v>-5.7575184851884842E-2</v>
      </c>
      <c r="BV134" s="78">
        <v>0.13297584652900696</v>
      </c>
      <c r="BW134" s="78">
        <v>0.45537009835243225</v>
      </c>
      <c r="BX134" s="78">
        <v>0.30796271562576294</v>
      </c>
      <c r="BY134" s="78">
        <v>-6.1058271676301956E-2</v>
      </c>
      <c r="BZ134" s="78">
        <v>-0.65713232755661011</v>
      </c>
      <c r="CA134" s="78">
        <v>-0.70169335603713989</v>
      </c>
      <c r="CB134" s="78">
        <v>-0.56145632266998291</v>
      </c>
      <c r="CC134" s="78">
        <v>-0.59907913208007813</v>
      </c>
      <c r="CD134" s="78">
        <v>-0.44469302892684937</v>
      </c>
      <c r="CE134" s="78">
        <v>-0.4322187602519989</v>
      </c>
      <c r="CF134" s="78">
        <v>-0.38528165221214294</v>
      </c>
      <c r="CG134" s="78">
        <v>-0.32984206080436707</v>
      </c>
      <c r="CH134" s="78">
        <v>-0.45828083157539368</v>
      </c>
      <c r="CI134" s="78">
        <v>9.813905693590641E-3</v>
      </c>
      <c r="CJ134" s="78">
        <v>-8.7821610271930695E-2</v>
      </c>
      <c r="CK134" s="78">
        <v>4.3628063052892685E-2</v>
      </c>
      <c r="CL134" s="78">
        <v>8.4104865789413452E-2</v>
      </c>
      <c r="CM134" s="78">
        <v>-7.3927976191043854E-3</v>
      </c>
      <c r="CN134" s="78">
        <v>0.12475243955850601</v>
      </c>
      <c r="CO134" s="78">
        <v>7.6273088343441486E-3</v>
      </c>
      <c r="CP134" s="78">
        <v>4.083678126335144E-2</v>
      </c>
      <c r="CQ134" s="78">
        <v>-0.10787845402956009</v>
      </c>
      <c r="CR134" s="78">
        <v>4.185173287987709E-2</v>
      </c>
      <c r="CS134" s="78">
        <v>7.3855839669704437E-2</v>
      </c>
      <c r="CT134" s="78">
        <v>0.26729500293731689</v>
      </c>
      <c r="CU134" s="78">
        <v>0.56751030683517456</v>
      </c>
      <c r="CV134" s="78">
        <v>0.42058479785919189</v>
      </c>
      <c r="CW134" s="78">
        <v>0.16513615846633911</v>
      </c>
      <c r="CX134" s="78">
        <v>-0.34941616654396057</v>
      </c>
      <c r="CY134" s="78">
        <v>-0.40438488125801086</v>
      </c>
      <c r="CZ134" s="78">
        <v>-0.29663622379302979</v>
      </c>
      <c r="DA134" s="78">
        <v>-0.33680689334869385</v>
      </c>
      <c r="DB134" s="78">
        <v>-0.189600870013237</v>
      </c>
      <c r="DC134" s="78">
        <v>-0.22073036432266235</v>
      </c>
      <c r="DD134" s="78">
        <v>-0.12057744711637497</v>
      </c>
      <c r="DE134" s="78">
        <v>-9.2593744397163391E-2</v>
      </c>
      <c r="DF134" s="78">
        <v>-0.21091119945049286</v>
      </c>
      <c r="DG134" s="78">
        <v>0.26939353346824646</v>
      </c>
      <c r="DH134" s="78">
        <v>0.13421659171581268</v>
      </c>
      <c r="DI134" s="78">
        <v>0.1645435094833374</v>
      </c>
      <c r="DJ134" s="78">
        <v>0.19610720872879028</v>
      </c>
      <c r="DK134" s="78">
        <v>0.1145368292927742</v>
      </c>
      <c r="DL134" s="78">
        <v>0.24216973781585693</v>
      </c>
      <c r="DM134" s="78">
        <v>0.12535206973552704</v>
      </c>
      <c r="DN134" s="78">
        <v>0.15437963604927063</v>
      </c>
      <c r="DO134" s="78">
        <v>1.2557890266180038E-2</v>
      </c>
      <c r="DP134" s="78">
        <v>0.16131563484668732</v>
      </c>
      <c r="DQ134" s="78">
        <v>0.20528686046600342</v>
      </c>
      <c r="DR134" s="78">
        <v>0.40161415934562683</v>
      </c>
      <c r="DS134" s="78">
        <v>0.67965054512023926</v>
      </c>
      <c r="DT134" s="78">
        <v>0.53320688009262085</v>
      </c>
      <c r="DU134" s="78">
        <v>0.39133059978485107</v>
      </c>
      <c r="DV134" s="78">
        <v>-4.1700027883052826E-2</v>
      </c>
      <c r="DW134" s="78">
        <v>-0.10707638412714005</v>
      </c>
      <c r="DX134" s="78">
        <v>-3.1816147267818451E-2</v>
      </c>
      <c r="DY134" s="78">
        <v>4.1872527450323105E-2</v>
      </c>
      <c r="DZ134" s="78">
        <v>0.17871171236038208</v>
      </c>
      <c r="EA134" s="78">
        <v>8.4625288844108582E-2</v>
      </c>
      <c r="EB134" s="78">
        <v>0.26161336898803711</v>
      </c>
      <c r="EC134" s="78">
        <v>0.24995513260364532</v>
      </c>
      <c r="ED134" s="78">
        <v>0.14625124633312225</v>
      </c>
      <c r="EE134" s="78">
        <v>0.64418530464172363</v>
      </c>
      <c r="EF134" s="78">
        <v>0.45480448007583618</v>
      </c>
      <c r="EG134" s="78">
        <v>0.33912619948387146</v>
      </c>
      <c r="EH134" s="78">
        <v>0.35782080888748169</v>
      </c>
      <c r="EI134" s="78">
        <v>0.29058384895324707</v>
      </c>
      <c r="EJ134" s="78">
        <v>0.41170164942741394</v>
      </c>
      <c r="EK134" s="78">
        <v>0.29532793164253235</v>
      </c>
      <c r="EL134" s="78">
        <v>0.3183174729347229</v>
      </c>
      <c r="EM134" s="78">
        <v>0.1864488422870636</v>
      </c>
      <c r="EN134" s="78">
        <v>0.33380252122879028</v>
      </c>
      <c r="EO134" s="78">
        <v>0.39505240321159363</v>
      </c>
      <c r="EP134" s="78">
        <v>0.59554970264434814</v>
      </c>
      <c r="EQ134" s="78">
        <v>0.84156316518783569</v>
      </c>
      <c r="ER134" s="78">
        <v>0.69581526517868042</v>
      </c>
      <c r="ES134" s="78">
        <v>0.71791940927505493</v>
      </c>
      <c r="ET134" s="78">
        <v>0.40259319543838501</v>
      </c>
      <c r="EU134" s="78">
        <v>0.32218986749649048</v>
      </c>
      <c r="EV134" s="78">
        <v>0.35054197907447815</v>
      </c>
      <c r="EW134" s="78">
        <v>45.128810882568359</v>
      </c>
      <c r="EX134" s="78">
        <v>45.673507690429688</v>
      </c>
      <c r="EY134" s="78">
        <v>45.961566925048828</v>
      </c>
      <c r="EZ134" s="78">
        <v>46.233211517333984</v>
      </c>
      <c r="FA134" s="78">
        <v>46.588981628417969</v>
      </c>
      <c r="FB134" s="78">
        <v>46.464271545410156</v>
      </c>
      <c r="FC134" s="78">
        <v>46.302562713623047</v>
      </c>
      <c r="FD134" s="78">
        <v>46.450851440429688</v>
      </c>
      <c r="FE134" s="78">
        <v>47.387111663818359</v>
      </c>
      <c r="FF134" s="78">
        <v>48.115150451660156</v>
      </c>
      <c r="FG134" s="78">
        <v>47.243438720703125</v>
      </c>
      <c r="FH134" s="78">
        <v>46.663478851318359</v>
      </c>
      <c r="FI134" s="78">
        <v>46.935878753662109</v>
      </c>
      <c r="FJ134" s="78">
        <v>47.096767425537109</v>
      </c>
      <c r="FK134" s="78">
        <v>47.580295562744141</v>
      </c>
      <c r="FL134" s="78">
        <v>47.694881439208984</v>
      </c>
      <c r="FM134" s="78">
        <v>47.647220611572266</v>
      </c>
      <c r="FN134" s="78">
        <v>46.547031402587891</v>
      </c>
      <c r="FO134" s="78">
        <v>45.271636962890625</v>
      </c>
      <c r="FP134" s="78">
        <v>44.45074462890625</v>
      </c>
      <c r="FQ134" s="78">
        <v>43.819950103759766</v>
      </c>
      <c r="FR134" s="78">
        <v>43.064441680908203</v>
      </c>
      <c r="FS134" s="78">
        <v>42.928192138671875</v>
      </c>
      <c r="FT134" s="78">
        <v>42.614433288574219</v>
      </c>
      <c r="FU134" s="78">
        <v>0.26181501150131226</v>
      </c>
      <c r="FV134" s="78">
        <v>0.19296638667583466</v>
      </c>
      <c r="FW134" s="78">
        <v>0.29602637887001038</v>
      </c>
      <c r="FX134" s="78">
        <v>0</v>
      </c>
      <c r="FY134" s="78">
        <v>959</v>
      </c>
      <c r="FZ134" s="78">
        <v>1</v>
      </c>
    </row>
    <row r="135" spans="1:182" x14ac:dyDescent="0.2">
      <c r="A135" t="s">
        <v>186</v>
      </c>
      <c r="B135" t="s">
        <v>244</v>
      </c>
      <c r="C135" t="s">
        <v>2</v>
      </c>
      <c r="D135" t="s">
        <v>203</v>
      </c>
      <c r="E135" t="s">
        <v>238</v>
      </c>
      <c r="F135" t="s">
        <v>1</v>
      </c>
      <c r="G135" t="s">
        <v>200</v>
      </c>
      <c r="H135" s="78">
        <v>1227</v>
      </c>
      <c r="I135" s="78">
        <v>1.0973063707351685</v>
      </c>
      <c r="J135" s="78">
        <v>0.99852007627487183</v>
      </c>
      <c r="K135" s="78">
        <v>0.9503711462020874</v>
      </c>
      <c r="L135" s="78">
        <v>0.93187201023101807</v>
      </c>
      <c r="M135" s="78">
        <v>0.92373883724212646</v>
      </c>
      <c r="N135" s="78">
        <v>0.98678445816040039</v>
      </c>
      <c r="O135" s="78">
        <v>1.1101348400115967</v>
      </c>
      <c r="P135" s="78">
        <v>1.2059367895126343</v>
      </c>
      <c r="Q135" s="78">
        <v>1.2420728206634521</v>
      </c>
      <c r="R135" s="78">
        <v>1.1799501180648804</v>
      </c>
      <c r="S135" s="78">
        <v>1.231224536895752</v>
      </c>
      <c r="T135" s="78">
        <v>1.2060778141021729</v>
      </c>
      <c r="U135" s="78">
        <v>1.2416874170303345</v>
      </c>
      <c r="V135" s="78">
        <v>1.2952853441238403</v>
      </c>
      <c r="W135" s="78">
        <v>1.2697821855545044</v>
      </c>
      <c r="X135" s="78">
        <v>1.2953817844390869</v>
      </c>
      <c r="Y135" s="78">
        <v>1.433882474899292</v>
      </c>
      <c r="Z135" s="78">
        <v>1.5750762224197388</v>
      </c>
      <c r="AA135" s="78">
        <v>1.5971623659133911</v>
      </c>
      <c r="AB135" s="78">
        <v>1.6704775094985962</v>
      </c>
      <c r="AC135" s="78">
        <v>1.5386275053024292</v>
      </c>
      <c r="AD135" s="78">
        <v>1.4370839595794678</v>
      </c>
      <c r="AE135" s="78">
        <v>1.293678879737854</v>
      </c>
      <c r="AF135" s="78">
        <v>1.2220672369003296</v>
      </c>
      <c r="AG135" s="78">
        <v>-0.29267746210098267</v>
      </c>
      <c r="AH135" s="78">
        <v>-0.27297905087471008</v>
      </c>
      <c r="AI135" s="78">
        <v>-0.28308272361755371</v>
      </c>
      <c r="AJ135" s="78">
        <v>-0.26122310757637024</v>
      </c>
      <c r="AK135" s="78">
        <v>-0.28222209215164185</v>
      </c>
      <c r="AL135" s="78">
        <v>-0.24131731688976288</v>
      </c>
      <c r="AM135" s="78">
        <v>-0.21316902339458466</v>
      </c>
      <c r="AN135" s="78">
        <v>-0.1995941549539566</v>
      </c>
      <c r="AO135" s="78">
        <v>-8.242420107126236E-2</v>
      </c>
      <c r="AP135" s="78">
        <v>-3.9904925972223282E-2</v>
      </c>
      <c r="AQ135" s="78">
        <v>-8.1461973488330841E-2</v>
      </c>
      <c r="AR135" s="78">
        <v>-0.17195700109004974</v>
      </c>
      <c r="AS135" s="78">
        <v>-0.18054290115833282</v>
      </c>
      <c r="AT135" s="78">
        <v>-0.17016123235225677</v>
      </c>
      <c r="AU135" s="78">
        <v>-0.17039349675178528</v>
      </c>
      <c r="AV135" s="78">
        <v>-0.22013910114765167</v>
      </c>
      <c r="AW135" s="78">
        <v>-0.14961080253124237</v>
      </c>
      <c r="AX135" s="78">
        <v>-8.7229777127504349E-3</v>
      </c>
      <c r="AY135" s="78">
        <v>-7.5509309768676758E-2</v>
      </c>
      <c r="AZ135" s="78">
        <v>-3.2234262675046921E-2</v>
      </c>
      <c r="BA135" s="78">
        <v>-0.10543900728225708</v>
      </c>
      <c r="BB135" s="78">
        <v>-0.31871092319488525</v>
      </c>
      <c r="BC135" s="78">
        <v>-0.39242604374885559</v>
      </c>
      <c r="BD135" s="78">
        <v>-0.27935203909873962</v>
      </c>
      <c r="BE135" s="78">
        <v>-0.21453031897544861</v>
      </c>
      <c r="BF135" s="78">
        <v>-0.19096173346042633</v>
      </c>
      <c r="BG135" s="78">
        <v>-0.19968760013580322</v>
      </c>
      <c r="BH135" s="78">
        <v>-0.17835003137588501</v>
      </c>
      <c r="BI135" s="78">
        <v>-0.19744868576526642</v>
      </c>
      <c r="BJ135" s="78">
        <v>-0.15700544416904449</v>
      </c>
      <c r="BK135" s="78">
        <v>-0.12765155732631683</v>
      </c>
      <c r="BL135" s="78">
        <v>-0.1163715124130249</v>
      </c>
      <c r="BM135" s="78">
        <v>-2.6253340765833855E-3</v>
      </c>
      <c r="BN135" s="78">
        <v>1.223837211728096E-2</v>
      </c>
      <c r="BO135" s="78">
        <v>-2.743440680205822E-2</v>
      </c>
      <c r="BP135" s="78">
        <v>-0.11751498281955719</v>
      </c>
      <c r="BQ135" s="78">
        <v>-0.12356247007846832</v>
      </c>
      <c r="BR135" s="78">
        <v>-0.11075276881456375</v>
      </c>
      <c r="BS135" s="78">
        <v>-0.10900987684726715</v>
      </c>
      <c r="BT135" s="78">
        <v>-0.15778297185897827</v>
      </c>
      <c r="BU135" s="78">
        <v>-8.7283454835414886E-2</v>
      </c>
      <c r="BV135" s="78">
        <v>4.9744989722967148E-2</v>
      </c>
      <c r="BW135" s="78">
        <v>-2.0386919379234314E-2</v>
      </c>
      <c r="BX135" s="78">
        <v>2.0676342770457268E-2</v>
      </c>
      <c r="BY135" s="78">
        <v>-3.7595734000205994E-2</v>
      </c>
      <c r="BZ135" s="78">
        <v>-0.2353871762752533</v>
      </c>
      <c r="CA135" s="78">
        <v>-0.29361388087272644</v>
      </c>
      <c r="CB135" s="78">
        <v>-0.18670481443405151</v>
      </c>
      <c r="CC135" s="78">
        <v>-0.16040584444999695</v>
      </c>
      <c r="CD135" s="78">
        <v>-0.13415679335594177</v>
      </c>
      <c r="CE135" s="78">
        <v>-0.14192838966846466</v>
      </c>
      <c r="CF135" s="78">
        <v>-0.12095241248607635</v>
      </c>
      <c r="CG135" s="78">
        <v>-0.13873489201068878</v>
      </c>
      <c r="CH135" s="78">
        <v>-9.8611302673816681E-2</v>
      </c>
      <c r="CI135" s="78">
        <v>-6.8422421813011169E-2</v>
      </c>
      <c r="CJ135" s="78">
        <v>-5.8731764554977417E-2</v>
      </c>
      <c r="CK135" s="78">
        <v>5.2643120288848877E-2</v>
      </c>
      <c r="CL135" s="78">
        <v>4.8352662473917007E-2</v>
      </c>
      <c r="CM135" s="78">
        <v>9.9849188700318336E-3</v>
      </c>
      <c r="CN135" s="78">
        <v>-7.9808607697486877E-2</v>
      </c>
      <c r="CO135" s="78">
        <v>-8.4097996354103088E-2</v>
      </c>
      <c r="CP135" s="78">
        <v>-6.960664689540863E-2</v>
      </c>
      <c r="CQ135" s="78">
        <v>-6.6495761275291443E-2</v>
      </c>
      <c r="CR135" s="78">
        <v>-0.11459530889987946</v>
      </c>
      <c r="CS135" s="78">
        <v>-4.411572590470314E-2</v>
      </c>
      <c r="CT135" s="78">
        <v>9.0239726006984711E-2</v>
      </c>
      <c r="CU135" s="78">
        <v>1.7790680751204491E-2</v>
      </c>
      <c r="CV135" s="78">
        <v>5.7322066277265549E-2</v>
      </c>
      <c r="CW135" s="78">
        <v>9.3923080712556839E-3</v>
      </c>
      <c r="CX135" s="78">
        <v>-0.17767739295959473</v>
      </c>
      <c r="CY135" s="78">
        <v>-0.2251768559217453</v>
      </c>
      <c r="CZ135" s="78">
        <v>-0.12253762781620026</v>
      </c>
      <c r="DA135" s="78">
        <v>-0.10628136992454529</v>
      </c>
      <c r="DB135" s="78">
        <v>-7.7351845800876617E-2</v>
      </c>
      <c r="DC135" s="78">
        <v>-8.4169179201126099E-2</v>
      </c>
      <c r="DD135" s="78">
        <v>-6.3554786145687103E-2</v>
      </c>
      <c r="DE135" s="78">
        <v>-8.0021090805530548E-2</v>
      </c>
      <c r="DF135" s="78">
        <v>-4.0217157453298569E-2</v>
      </c>
      <c r="DG135" s="78">
        <v>-9.1932825744152069E-3</v>
      </c>
      <c r="DH135" s="78">
        <v>-1.0920152999460697E-3</v>
      </c>
      <c r="DI135" s="78">
        <v>0.10791157186031342</v>
      </c>
      <c r="DJ135" s="78">
        <v>8.4466956555843353E-2</v>
      </c>
      <c r="DK135" s="78">
        <v>4.7404244542121887E-2</v>
      </c>
      <c r="DL135" s="78">
        <v>-4.2102232575416565E-2</v>
      </c>
      <c r="DM135" s="78">
        <v>-4.4633526355028152E-2</v>
      </c>
      <c r="DN135" s="78">
        <v>-2.8460526838898659E-2</v>
      </c>
      <c r="DO135" s="78">
        <v>-2.3981647565960884E-2</v>
      </c>
      <c r="DP135" s="78">
        <v>-7.140764594078064E-2</v>
      </c>
      <c r="DQ135" s="78">
        <v>-9.4799703219905496E-4</v>
      </c>
      <c r="DR135" s="78">
        <v>0.13073445856571198</v>
      </c>
      <c r="DS135" s="78">
        <v>5.5968280881643295E-2</v>
      </c>
      <c r="DT135" s="78">
        <v>9.396778792142868E-2</v>
      </c>
      <c r="DU135" s="78">
        <v>5.6380350142717361E-2</v>
      </c>
      <c r="DV135" s="78">
        <v>-0.11996760964393616</v>
      </c>
      <c r="DW135" s="78">
        <v>-0.15673984587192535</v>
      </c>
      <c r="DX135" s="78">
        <v>-5.8370448648929596E-2</v>
      </c>
      <c r="DY135" s="78">
        <v>-2.8134230524301529E-2</v>
      </c>
      <c r="DZ135" s="78">
        <v>4.6654725447297096E-3</v>
      </c>
      <c r="EA135" s="78">
        <v>-7.74054613430053E-4</v>
      </c>
      <c r="EB135" s="78">
        <v>1.9318267703056335E-2</v>
      </c>
      <c r="EC135" s="78">
        <v>4.7523104585707188E-3</v>
      </c>
      <c r="ED135" s="78">
        <v>4.4094715267419815E-2</v>
      </c>
      <c r="EE135" s="78">
        <v>7.6324187219142914E-2</v>
      </c>
      <c r="EF135" s="78">
        <v>8.213062584400177E-2</v>
      </c>
      <c r="EG135" s="78">
        <v>0.18771044909954071</v>
      </c>
      <c r="EH135" s="78">
        <v>0.1366102546453476</v>
      </c>
      <c r="EI135" s="78">
        <v>0.10143180936574936</v>
      </c>
      <c r="EJ135" s="78">
        <v>1.233978383243084E-2</v>
      </c>
      <c r="EK135" s="78">
        <v>1.2346900999546051E-2</v>
      </c>
      <c r="EL135" s="78">
        <v>3.0947938561439514E-2</v>
      </c>
      <c r="EM135" s="78">
        <v>3.740198165178299E-2</v>
      </c>
      <c r="EN135" s="78">
        <v>-9.051518514752388E-3</v>
      </c>
      <c r="EO135" s="78">
        <v>6.1379346996545792E-2</v>
      </c>
      <c r="EP135" s="78">
        <v>0.18920242786407471</v>
      </c>
      <c r="EQ135" s="78">
        <v>0.11109067499637604</v>
      </c>
      <c r="ER135" s="78">
        <v>0.14687839150428772</v>
      </c>
      <c r="ES135" s="78">
        <v>0.12422361969947815</v>
      </c>
      <c r="ET135" s="78">
        <v>-3.6643851548433304E-2</v>
      </c>
      <c r="EU135" s="78">
        <v>-5.7927671819925308E-2</v>
      </c>
      <c r="EV135" s="78">
        <v>3.4276768565177917E-2</v>
      </c>
      <c r="EW135" s="78">
        <v>45.542198181152344</v>
      </c>
      <c r="EX135" s="78">
        <v>45.864227294921875</v>
      </c>
      <c r="EY135" s="78">
        <v>46.149185180664063</v>
      </c>
      <c r="EZ135" s="78">
        <v>46.509834289550781</v>
      </c>
      <c r="FA135" s="78">
        <v>46.326099395751953</v>
      </c>
      <c r="FB135" s="78">
        <v>46.324932098388672</v>
      </c>
      <c r="FC135" s="78">
        <v>46.303936004638672</v>
      </c>
      <c r="FD135" s="78">
        <v>45.978759765625</v>
      </c>
      <c r="FE135" s="78">
        <v>46.645153045654297</v>
      </c>
      <c r="FF135" s="78">
        <v>47.902931213378906</v>
      </c>
      <c r="FG135" s="78">
        <v>47.163631439208984</v>
      </c>
      <c r="FH135" s="78">
        <v>46.923728942871094</v>
      </c>
      <c r="FI135" s="78">
        <v>47.466972351074219</v>
      </c>
      <c r="FJ135" s="78">
        <v>47.541767120361328</v>
      </c>
      <c r="FK135" s="78">
        <v>47.681018829345703</v>
      </c>
      <c r="FL135" s="78">
        <v>46.716712951660156</v>
      </c>
      <c r="FM135" s="78">
        <v>47.210494995117188</v>
      </c>
      <c r="FN135" s="78">
        <v>46.139766693115234</v>
      </c>
      <c r="FO135" s="78">
        <v>44.882621765136719</v>
      </c>
      <c r="FP135" s="78">
        <v>44.164291381835938</v>
      </c>
      <c r="FQ135" s="78">
        <v>43.782855987548828</v>
      </c>
      <c r="FR135" s="78">
        <v>43.171600341796875</v>
      </c>
      <c r="FS135" s="78">
        <v>43.125587463378906</v>
      </c>
      <c r="FT135" s="78">
        <v>42.965347290039063</v>
      </c>
      <c r="FU135" s="78">
        <v>6.8699441850185394E-2</v>
      </c>
      <c r="FV135" s="78">
        <v>6.2680035829544067E-2</v>
      </c>
      <c r="FW135" s="78">
        <v>7.692650705575943E-2</v>
      </c>
      <c r="FX135" s="78">
        <v>0</v>
      </c>
      <c r="FY135" s="78">
        <v>254</v>
      </c>
      <c r="FZ135" s="78">
        <v>1</v>
      </c>
    </row>
    <row r="136" spans="1:182" x14ac:dyDescent="0.2">
      <c r="A136" t="s">
        <v>186</v>
      </c>
      <c r="B136" t="s">
        <v>244</v>
      </c>
      <c r="C136" t="s">
        <v>2</v>
      </c>
      <c r="D136" t="s">
        <v>203</v>
      </c>
      <c r="E136" t="s">
        <v>238</v>
      </c>
      <c r="F136" t="s">
        <v>1</v>
      </c>
      <c r="G136" t="s">
        <v>1</v>
      </c>
      <c r="H136" s="78">
        <v>7938</v>
      </c>
      <c r="I136" s="78">
        <v>6.0912160873413086</v>
      </c>
      <c r="J136" s="78">
        <v>5.6828622817993164</v>
      </c>
      <c r="K136" s="78">
        <v>5.5173931121826172</v>
      </c>
      <c r="L136" s="78">
        <v>5.5101704597473145</v>
      </c>
      <c r="M136" s="78">
        <v>5.5013689994812012</v>
      </c>
      <c r="N136" s="78">
        <v>6.1681861877441406</v>
      </c>
      <c r="O136" s="78">
        <v>7.2874727249145508</v>
      </c>
      <c r="P136" s="78">
        <v>7.9081144332885742</v>
      </c>
      <c r="Q136" s="78">
        <v>7.2811317443847656</v>
      </c>
      <c r="R136" s="78">
        <v>7.0296649932861328</v>
      </c>
      <c r="S136" s="78">
        <v>6.905022144317627</v>
      </c>
      <c r="T136" s="78">
        <v>7.0251116752624512</v>
      </c>
      <c r="U136" s="78">
        <v>6.8118453025817871</v>
      </c>
      <c r="V136" s="78">
        <v>6.6994743347167969</v>
      </c>
      <c r="W136" s="78">
        <v>6.4081382751464844</v>
      </c>
      <c r="X136" s="78">
        <v>6.7011175155639648</v>
      </c>
      <c r="Y136" s="78">
        <v>7.2505497932434082</v>
      </c>
      <c r="Z136" s="78">
        <v>8.139338493347168</v>
      </c>
      <c r="AA136" s="78">
        <v>8.8701810836791992</v>
      </c>
      <c r="AB136" s="78">
        <v>8.8966569900512695</v>
      </c>
      <c r="AC136" s="78">
        <v>8.8894357681274414</v>
      </c>
      <c r="AD136" s="78">
        <v>8.6409063339233398</v>
      </c>
      <c r="AE136" s="78">
        <v>7.9259371757507324</v>
      </c>
      <c r="AF136" s="78">
        <v>7.0051226615905762</v>
      </c>
      <c r="AG136" s="78">
        <v>-1.4139425754547119</v>
      </c>
      <c r="AH136" s="78">
        <v>-1.2175242900848389</v>
      </c>
      <c r="AI136" s="78">
        <v>-1.1099197864532471</v>
      </c>
      <c r="AJ136" s="78">
        <v>-1.1681623458862305</v>
      </c>
      <c r="AK136" s="78">
        <v>-1.0658652782440186</v>
      </c>
      <c r="AL136" s="78">
        <v>-1.1780394315719604</v>
      </c>
      <c r="AM136" s="78">
        <v>-0.70928406715393066</v>
      </c>
      <c r="AN136" s="78">
        <v>-0.70716488361358643</v>
      </c>
      <c r="AO136" s="78">
        <v>-0.22863239049911499</v>
      </c>
      <c r="AP136" s="78">
        <v>-0.1551356166601181</v>
      </c>
      <c r="AQ136" s="78">
        <v>-0.30910101532936096</v>
      </c>
      <c r="AR136" s="78">
        <v>-0.25643828511238098</v>
      </c>
      <c r="AS136" s="78">
        <v>-0.37990647554397583</v>
      </c>
      <c r="AT136" s="78">
        <v>-0.32390841841697693</v>
      </c>
      <c r="AU136" s="78">
        <v>-0.48650127649307251</v>
      </c>
      <c r="AV136" s="78">
        <v>-0.38318642973899841</v>
      </c>
      <c r="AW136" s="78">
        <v>-0.30833745002746582</v>
      </c>
      <c r="AX136" s="78">
        <v>1.4686722308397293E-2</v>
      </c>
      <c r="AY136" s="78">
        <v>0.29580166935920715</v>
      </c>
      <c r="AZ136" s="78">
        <v>0.18847264349460602</v>
      </c>
      <c r="BA136" s="78">
        <v>-0.39005595445632935</v>
      </c>
      <c r="BB136" s="78">
        <v>-1.2922134399414063</v>
      </c>
      <c r="BC136" s="78">
        <v>-1.3751374483108521</v>
      </c>
      <c r="BD136" s="78">
        <v>-1.085079550743103</v>
      </c>
      <c r="BE136" s="78">
        <v>-1.0272836685180664</v>
      </c>
      <c r="BF136" s="78">
        <v>-0.84019029140472412</v>
      </c>
      <c r="BG136" s="78">
        <v>-0.7933809757232666</v>
      </c>
      <c r="BH136" s="78">
        <v>-0.77708971500396729</v>
      </c>
      <c r="BI136" s="78">
        <v>-0.71298253536224365</v>
      </c>
      <c r="BJ136" s="78">
        <v>-0.81106054782867432</v>
      </c>
      <c r="BK136" s="78">
        <v>-0.32485967874526978</v>
      </c>
      <c r="BL136" s="78">
        <v>-0.37595105171203613</v>
      </c>
      <c r="BM136" s="78">
        <v>-3.667672723531723E-2</v>
      </c>
      <c r="BN136" s="78">
        <v>1.4776739291846752E-2</v>
      </c>
      <c r="BO136" s="78">
        <v>-0.12495018541812897</v>
      </c>
      <c r="BP136" s="78">
        <v>-7.837928831577301E-2</v>
      </c>
      <c r="BQ136" s="78">
        <v>-0.20063415169715881</v>
      </c>
      <c r="BR136" s="78">
        <v>-0.14953815937042236</v>
      </c>
      <c r="BS136" s="78">
        <v>-0.30209407210350037</v>
      </c>
      <c r="BT136" s="78">
        <v>-0.19977426528930664</v>
      </c>
      <c r="BU136" s="78">
        <v>-0.1085984855890274</v>
      </c>
      <c r="BV136" s="78">
        <v>0.21724410355091095</v>
      </c>
      <c r="BW136" s="78">
        <v>0.46684020757675171</v>
      </c>
      <c r="BX136" s="78">
        <v>0.35947272181510925</v>
      </c>
      <c r="BY136" s="78">
        <v>-5.6494902819395065E-2</v>
      </c>
      <c r="BZ136" s="78">
        <v>-0.84017443656921387</v>
      </c>
      <c r="CA136" s="78">
        <v>-0.93464523553848267</v>
      </c>
      <c r="CB136" s="78">
        <v>-0.69165706634521484</v>
      </c>
      <c r="CC136" s="78">
        <v>-0.75948494672775269</v>
      </c>
      <c r="CD136" s="78">
        <v>-0.57884985208511353</v>
      </c>
      <c r="CE136" s="78">
        <v>-0.57414716482162476</v>
      </c>
      <c r="CF136" s="78">
        <v>-0.50623404979705811</v>
      </c>
      <c r="CG136" s="78">
        <v>-0.46857696771621704</v>
      </c>
      <c r="CH136" s="78">
        <v>-0.55689209699630737</v>
      </c>
      <c r="CI136" s="78">
        <v>-5.8608517050743103E-2</v>
      </c>
      <c r="CJ136" s="78">
        <v>-0.14655336737632751</v>
      </c>
      <c r="CK136" s="78">
        <v>9.6271179616451263E-2</v>
      </c>
      <c r="CL136" s="78">
        <v>0.13245752453804016</v>
      </c>
      <c r="CM136" s="78">
        <v>2.5921219494193792E-3</v>
      </c>
      <c r="CN136" s="78">
        <v>4.4943828135728836E-2</v>
      </c>
      <c r="CO136" s="78">
        <v>-7.6470687985420227E-2</v>
      </c>
      <c r="CP136" s="78">
        <v>-2.8769863769412041E-2</v>
      </c>
      <c r="CQ136" s="78">
        <v>-0.17437422275543213</v>
      </c>
      <c r="CR136" s="78">
        <v>-7.2743572294712067E-2</v>
      </c>
      <c r="CS136" s="78">
        <v>2.9740113765001297E-2</v>
      </c>
      <c r="CT136" s="78">
        <v>0.3575347363948822</v>
      </c>
      <c r="CU136" s="78">
        <v>0.5853009819984436</v>
      </c>
      <c r="CV136" s="78">
        <v>0.47790685296058655</v>
      </c>
      <c r="CW136" s="78">
        <v>0.17452846467494965</v>
      </c>
      <c r="CX136" s="78">
        <v>-0.52709352970123291</v>
      </c>
      <c r="CY136" s="78">
        <v>-0.62956172227859497</v>
      </c>
      <c r="CZ136" s="78">
        <v>-0.41917386651039124</v>
      </c>
      <c r="DA136" s="78">
        <v>-0.49168619513511658</v>
      </c>
      <c r="DB136" s="78">
        <v>-0.31750944256782532</v>
      </c>
      <c r="DC136" s="78">
        <v>-0.35491335391998291</v>
      </c>
      <c r="DD136" s="78">
        <v>-0.23537836968898773</v>
      </c>
      <c r="DE136" s="78">
        <v>-0.22417141497135162</v>
      </c>
      <c r="DF136" s="78">
        <v>-0.30272364616394043</v>
      </c>
      <c r="DG136" s="78">
        <v>0.20764262974262238</v>
      </c>
      <c r="DH136" s="78">
        <v>8.28443244099617E-2</v>
      </c>
      <c r="DI136" s="78">
        <v>0.22921909391880035</v>
      </c>
      <c r="DJ136" s="78">
        <v>0.25013831257820129</v>
      </c>
      <c r="DK136" s="78">
        <v>0.13013443350791931</v>
      </c>
      <c r="DL136" s="78">
        <v>0.16826695203781128</v>
      </c>
      <c r="DM136" s="78">
        <v>4.7692775726318359E-2</v>
      </c>
      <c r="DN136" s="78">
        <v>9.199843555688858E-2</v>
      </c>
      <c r="DO136" s="78">
        <v>-4.6654362231492996E-2</v>
      </c>
      <c r="DP136" s="78">
        <v>5.4287124425172806E-2</v>
      </c>
      <c r="DQ136" s="78">
        <v>0.1680787056684494</v>
      </c>
      <c r="DR136" s="78">
        <v>0.49782535433769226</v>
      </c>
      <c r="DS136" s="78">
        <v>0.7037617564201355</v>
      </c>
      <c r="DT136" s="78">
        <v>0.59634095430374146</v>
      </c>
      <c r="DU136" s="78">
        <v>0.40555182099342346</v>
      </c>
      <c r="DV136" s="78">
        <v>-0.21401263773441315</v>
      </c>
      <c r="DW136" s="78">
        <v>-0.32447817921638489</v>
      </c>
      <c r="DX136" s="78">
        <v>-0.14669065177440643</v>
      </c>
      <c r="DY136" s="78">
        <v>-0.10502730309963226</v>
      </c>
      <c r="DZ136" s="78">
        <v>5.9824626892805099E-2</v>
      </c>
      <c r="EA136" s="78">
        <v>-3.8374528288841248E-2</v>
      </c>
      <c r="EB136" s="78">
        <v>0.15569423139095306</v>
      </c>
      <c r="EC136" s="78">
        <v>0.12871137261390686</v>
      </c>
      <c r="ED136" s="78">
        <v>6.4255259931087494E-2</v>
      </c>
      <c r="EE136" s="78">
        <v>0.59206700325012207</v>
      </c>
      <c r="EF136" s="78">
        <v>0.4140581488609314</v>
      </c>
      <c r="EG136" s="78">
        <v>0.42117476463317871</v>
      </c>
      <c r="EH136" s="78">
        <v>0.42005068063735962</v>
      </c>
      <c r="EI136" s="78">
        <v>0.31428524851799011</v>
      </c>
      <c r="EJ136" s="78">
        <v>0.34632593393325806</v>
      </c>
      <c r="EK136" s="78">
        <v>0.22696509957313538</v>
      </c>
      <c r="EL136" s="78">
        <v>0.26636868715286255</v>
      </c>
      <c r="EM136" s="78">
        <v>0.13775283098220825</v>
      </c>
      <c r="EN136" s="78">
        <v>0.23769927024841309</v>
      </c>
      <c r="EO136" s="78">
        <v>0.36781767010688782</v>
      </c>
      <c r="EP136" s="78">
        <v>0.7003827691078186</v>
      </c>
      <c r="EQ136" s="78">
        <v>0.87480032444000244</v>
      </c>
      <c r="ER136" s="78">
        <v>0.76734107732772827</v>
      </c>
      <c r="ES136" s="78">
        <v>0.73911285400390625</v>
      </c>
      <c r="ET136" s="78">
        <v>0.23802642524242401</v>
      </c>
      <c r="EU136" s="78">
        <v>0.11601399630308151</v>
      </c>
      <c r="EV136" s="78">
        <v>0.24673183262348175</v>
      </c>
      <c r="EW136" s="78">
        <v>45.204704284667969</v>
      </c>
      <c r="EX136" s="78">
        <v>45.7080078125</v>
      </c>
      <c r="EY136" s="78">
        <v>45.995208740234375</v>
      </c>
      <c r="EZ136" s="78">
        <v>46.2816162109375</v>
      </c>
      <c r="FA136" s="78">
        <v>46.542198181152344</v>
      </c>
      <c r="FB136" s="78">
        <v>46.441780090332031</v>
      </c>
      <c r="FC136" s="78">
        <v>46.302783966064453</v>
      </c>
      <c r="FD136" s="78">
        <v>46.376728057861328</v>
      </c>
      <c r="FE136" s="78">
        <v>47.2642822265625</v>
      </c>
      <c r="FF136" s="78">
        <v>48.080333709716797</v>
      </c>
      <c r="FG136" s="78">
        <v>47.229316711425781</v>
      </c>
      <c r="FH136" s="78">
        <v>46.71142578125</v>
      </c>
      <c r="FI136" s="78">
        <v>47.038097381591797</v>
      </c>
      <c r="FJ136" s="78">
        <v>47.187038421630859</v>
      </c>
      <c r="FK136" s="78">
        <v>47.600746154785156</v>
      </c>
      <c r="FL136" s="78">
        <v>47.491275787353516</v>
      </c>
      <c r="FM136" s="78">
        <v>47.557826995849609</v>
      </c>
      <c r="FN136" s="78">
        <v>46.469322204589844</v>
      </c>
      <c r="FO136" s="78">
        <v>45.197479248046875</v>
      </c>
      <c r="FP136" s="78">
        <v>44.395854949951172</v>
      </c>
      <c r="FQ136" s="78">
        <v>43.813442230224609</v>
      </c>
      <c r="FR136" s="78">
        <v>43.08331298828125</v>
      </c>
      <c r="FS136" s="78">
        <v>42.963233947753906</v>
      </c>
      <c r="FT136" s="78">
        <v>42.677986145019531</v>
      </c>
      <c r="FU136" s="78">
        <v>0.27067825198173523</v>
      </c>
      <c r="FV136" s="78">
        <v>0.20289114117622375</v>
      </c>
      <c r="FW136" s="78">
        <v>0.30585828423500061</v>
      </c>
      <c r="FX136" s="78">
        <v>0</v>
      </c>
      <c r="FY136" s="78">
        <v>1213</v>
      </c>
      <c r="FZ136" s="78">
        <v>1</v>
      </c>
    </row>
    <row r="137" spans="1:182" x14ac:dyDescent="0.2">
      <c r="A137" t="s">
        <v>186</v>
      </c>
      <c r="B137" t="s">
        <v>244</v>
      </c>
      <c r="C137" t="s">
        <v>2</v>
      </c>
      <c r="D137" t="s">
        <v>203</v>
      </c>
      <c r="E137" t="s">
        <v>238</v>
      </c>
      <c r="F137" t="s">
        <v>178</v>
      </c>
      <c r="G137" t="s">
        <v>1</v>
      </c>
      <c r="H137" s="78">
        <v>4387</v>
      </c>
      <c r="I137" s="78">
        <v>2.7369129657745361</v>
      </c>
      <c r="J137" s="78">
        <v>2.4490127563476563</v>
      </c>
      <c r="K137" s="78">
        <v>2.3011660575866699</v>
      </c>
      <c r="L137" s="78">
        <v>2.2940597534179688</v>
      </c>
      <c r="M137" s="78">
        <v>2.3408114910125732</v>
      </c>
      <c r="N137" s="78">
        <v>2.5578992366790771</v>
      </c>
      <c r="O137" s="78">
        <v>3.057466983795166</v>
      </c>
      <c r="P137" s="78">
        <v>3.3658030033111572</v>
      </c>
      <c r="Q137" s="78">
        <v>3.2536814212799072</v>
      </c>
      <c r="R137" s="78">
        <v>3.2206189632415771</v>
      </c>
      <c r="S137" s="78">
        <v>3.2398443222045898</v>
      </c>
      <c r="T137" s="78">
        <v>3.2238647937774658</v>
      </c>
      <c r="U137" s="78">
        <v>3.2737760543823242</v>
      </c>
      <c r="V137" s="78">
        <v>3.1365053653717041</v>
      </c>
      <c r="W137" s="78">
        <v>2.972454309463501</v>
      </c>
      <c r="X137" s="78">
        <v>3.0561017990112305</v>
      </c>
      <c r="Y137" s="78">
        <v>3.2939109802246094</v>
      </c>
      <c r="Z137" s="78">
        <v>3.9191703796386719</v>
      </c>
      <c r="AA137" s="78">
        <v>4.3734650611877441</v>
      </c>
      <c r="AB137" s="78">
        <v>4.4294037818908691</v>
      </c>
      <c r="AC137" s="78">
        <v>4.3103337287902832</v>
      </c>
      <c r="AD137" s="78">
        <v>4.1073565483093262</v>
      </c>
      <c r="AE137" s="78">
        <v>3.736764669418335</v>
      </c>
      <c r="AF137" s="78">
        <v>3.1530780792236328</v>
      </c>
      <c r="AG137" s="78">
        <v>-0.5685688853263855</v>
      </c>
      <c r="AH137" s="78">
        <v>-0.48369652032852173</v>
      </c>
      <c r="AI137" s="78">
        <v>-0.46022334694862366</v>
      </c>
      <c r="AJ137" s="78">
        <v>-0.38015943765640259</v>
      </c>
      <c r="AK137" s="78">
        <v>-0.47458937764167786</v>
      </c>
      <c r="AL137" s="78">
        <v>-0.41478466987609863</v>
      </c>
      <c r="AM137" s="78">
        <v>-0.30515438318252563</v>
      </c>
      <c r="AN137" s="78">
        <v>-0.36025780439376831</v>
      </c>
      <c r="AO137" s="78">
        <v>-0.23122879862785339</v>
      </c>
      <c r="AP137" s="78">
        <v>-0.24725809693336487</v>
      </c>
      <c r="AQ137" s="78">
        <v>-0.37898007035255432</v>
      </c>
      <c r="AR137" s="78">
        <v>-0.36609414219856262</v>
      </c>
      <c r="AS137" s="78">
        <v>-0.40107560157775879</v>
      </c>
      <c r="AT137" s="78">
        <v>-0.39762592315673828</v>
      </c>
      <c r="AU137" s="78">
        <v>-0.4923197329044342</v>
      </c>
      <c r="AV137" s="78">
        <v>-0.34727722406387329</v>
      </c>
      <c r="AW137" s="78">
        <v>-0.35228639841079712</v>
      </c>
      <c r="AX137" s="78">
        <v>-0.1909940093755722</v>
      </c>
      <c r="AY137" s="78">
        <v>-8.1128738820552826E-2</v>
      </c>
      <c r="AZ137" s="78">
        <v>-1.2935838662087917E-2</v>
      </c>
      <c r="BA137" s="78">
        <v>-7.039082795381546E-2</v>
      </c>
      <c r="BB137" s="78">
        <v>-0.35523542761802673</v>
      </c>
      <c r="BC137" s="78">
        <v>-0.41776019334793091</v>
      </c>
      <c r="BD137" s="78">
        <v>-0.444989413022995</v>
      </c>
      <c r="BE137" s="78">
        <v>-0.45399186015129089</v>
      </c>
      <c r="BF137" s="78">
        <v>-0.37584155797958374</v>
      </c>
      <c r="BG137" s="78">
        <v>-0.35678112506866455</v>
      </c>
      <c r="BH137" s="78">
        <v>-0.28163319826126099</v>
      </c>
      <c r="BI137" s="78">
        <v>-0.37204092741012573</v>
      </c>
      <c r="BJ137" s="78">
        <v>-0.31371843814849854</v>
      </c>
      <c r="BK137" s="78">
        <v>-0.2057865709066391</v>
      </c>
      <c r="BL137" s="78">
        <v>-0.26725143194198608</v>
      </c>
      <c r="BM137" s="78">
        <v>-0.14501801133155823</v>
      </c>
      <c r="BN137" s="78">
        <v>-0.165500208735466</v>
      </c>
      <c r="BO137" s="78">
        <v>-0.26336938142776489</v>
      </c>
      <c r="BP137" s="78">
        <v>-0.2496018260717392</v>
      </c>
      <c r="BQ137" s="78">
        <v>-0.28169763088226318</v>
      </c>
      <c r="BR137" s="78">
        <v>-0.2749631404876709</v>
      </c>
      <c r="BS137" s="78">
        <v>-0.37375417351722717</v>
      </c>
      <c r="BT137" s="78">
        <v>-0.23632946610450745</v>
      </c>
      <c r="BU137" s="78">
        <v>-0.23527704179286957</v>
      </c>
      <c r="BV137" s="78">
        <v>-6.7195616662502289E-2</v>
      </c>
      <c r="BW137" s="78">
        <v>3.9288397878408432E-2</v>
      </c>
      <c r="BX137" s="78">
        <v>0.10183168947696686</v>
      </c>
      <c r="BY137" s="78">
        <v>2.0519101992249489E-2</v>
      </c>
      <c r="BZ137" s="78">
        <v>-0.25131973624229431</v>
      </c>
      <c r="CA137" s="78">
        <v>-0.31115263700485229</v>
      </c>
      <c r="CB137" s="78">
        <v>-0.33618029952049255</v>
      </c>
      <c r="CC137" s="78">
        <v>-0.37463617324829102</v>
      </c>
      <c r="CD137" s="78">
        <v>-0.30114156007766724</v>
      </c>
      <c r="CE137" s="78">
        <v>-0.2851373553276062</v>
      </c>
      <c r="CF137" s="78">
        <v>-0.21339423954486847</v>
      </c>
      <c r="CG137" s="78">
        <v>-0.3010161817073822</v>
      </c>
      <c r="CH137" s="78">
        <v>-0.24372026324272156</v>
      </c>
      <c r="CI137" s="78">
        <v>-0.13696473836898804</v>
      </c>
      <c r="CJ137" s="78">
        <v>-0.20283550024032593</v>
      </c>
      <c r="CK137" s="78">
        <v>-8.5308685898780823E-2</v>
      </c>
      <c r="CL137" s="78">
        <v>-0.10887494683265686</v>
      </c>
      <c r="CM137" s="78">
        <v>-0.1832977682352066</v>
      </c>
      <c r="CN137" s="78">
        <v>-0.16891960799694061</v>
      </c>
      <c r="CO137" s="78">
        <v>-0.19901683926582336</v>
      </c>
      <c r="CP137" s="78">
        <v>-0.19000725448131561</v>
      </c>
      <c r="CQ137" s="78">
        <v>-0.29163601994514465</v>
      </c>
      <c r="CR137" s="78">
        <v>-0.15948738157749176</v>
      </c>
      <c r="CS137" s="78">
        <v>-0.15423671901226044</v>
      </c>
      <c r="CT137" s="78">
        <v>1.8546773120760918E-2</v>
      </c>
      <c r="CU137" s="78">
        <v>0.12268894165754318</v>
      </c>
      <c r="CV137" s="78">
        <v>0.18131932616233826</v>
      </c>
      <c r="CW137" s="78">
        <v>8.3483040332794189E-2</v>
      </c>
      <c r="CX137" s="78">
        <v>-0.17934805154800415</v>
      </c>
      <c r="CY137" s="78">
        <v>-0.2373165488243103</v>
      </c>
      <c r="CZ137" s="78">
        <v>-0.26081946492195129</v>
      </c>
      <c r="DA137" s="78">
        <v>-0.29528048634529114</v>
      </c>
      <c r="DB137" s="78">
        <v>-0.22644154727458954</v>
      </c>
      <c r="DC137" s="78">
        <v>-0.21349358558654785</v>
      </c>
      <c r="DD137" s="78">
        <v>-0.14515526592731476</v>
      </c>
      <c r="DE137" s="78">
        <v>-0.22999143600463867</v>
      </c>
      <c r="DF137" s="78">
        <v>-0.17372208833694458</v>
      </c>
      <c r="DG137" s="78">
        <v>-6.8142898380756378E-2</v>
      </c>
      <c r="DH137" s="78">
        <v>-0.13841956853866577</v>
      </c>
      <c r="DI137" s="78">
        <v>-2.5599360466003418E-2</v>
      </c>
      <c r="DJ137" s="78">
        <v>-5.2249681204557419E-2</v>
      </c>
      <c r="DK137" s="78">
        <v>-0.10322614759206772</v>
      </c>
      <c r="DL137" s="78">
        <v>-8.8237382471561432E-2</v>
      </c>
      <c r="DM137" s="78">
        <v>-0.11633603274822235</v>
      </c>
      <c r="DN137" s="78">
        <v>-0.10505137592554092</v>
      </c>
      <c r="DO137" s="78">
        <v>-0.20951786637306213</v>
      </c>
      <c r="DP137" s="78">
        <v>-8.2645297050476074E-2</v>
      </c>
      <c r="DQ137" s="78">
        <v>-7.3196388781070709E-2</v>
      </c>
      <c r="DR137" s="78">
        <v>0.10428915917873383</v>
      </c>
      <c r="DS137" s="78">
        <v>0.20608948171138763</v>
      </c>
      <c r="DT137" s="78">
        <v>0.26080697774887085</v>
      </c>
      <c r="DU137" s="78">
        <v>0.14644697308540344</v>
      </c>
      <c r="DV137" s="78">
        <v>-0.10737635940313339</v>
      </c>
      <c r="DW137" s="78">
        <v>-0.1634804755449295</v>
      </c>
      <c r="DX137" s="78">
        <v>-0.18545861542224884</v>
      </c>
      <c r="DY137" s="78">
        <v>-0.18070347607135773</v>
      </c>
      <c r="DZ137" s="78">
        <v>-0.11858659237623215</v>
      </c>
      <c r="EA137" s="78">
        <v>-0.11005135625600815</v>
      </c>
      <c r="EB137" s="78">
        <v>-4.6629041433334351E-2</v>
      </c>
      <c r="EC137" s="78">
        <v>-0.12744297087192535</v>
      </c>
      <c r="ED137" s="78">
        <v>-7.2655856609344482E-2</v>
      </c>
      <c r="EE137" s="78">
        <v>3.1224906444549561E-2</v>
      </c>
      <c r="EF137" s="78">
        <v>-4.5413203537464142E-2</v>
      </c>
      <c r="EG137" s="78">
        <v>6.0611419379711151E-2</v>
      </c>
      <c r="EH137" s="78">
        <v>2.9508208855986595E-2</v>
      </c>
      <c r="EI137" s="78">
        <v>1.2384546920657158E-2</v>
      </c>
      <c r="EJ137" s="78">
        <v>2.8254928067326546E-2</v>
      </c>
      <c r="EK137" s="78">
        <v>3.0419121030718088E-3</v>
      </c>
      <c r="EL137" s="78">
        <v>1.7611414194107056E-2</v>
      </c>
      <c r="EM137" s="78">
        <v>-9.0952299535274506E-2</v>
      </c>
      <c r="EN137" s="78">
        <v>2.8302464634180069E-2</v>
      </c>
      <c r="EO137" s="78">
        <v>4.3812975287437439E-2</v>
      </c>
      <c r="EP137" s="78">
        <v>0.22808755934238434</v>
      </c>
      <c r="EQ137" s="78">
        <v>0.32650661468505859</v>
      </c>
      <c r="ER137" s="78">
        <v>0.3755744993686676</v>
      </c>
      <c r="ES137" s="78">
        <v>0.23735690116882324</v>
      </c>
      <c r="ET137" s="78">
        <v>-3.4606684930622578E-3</v>
      </c>
      <c r="EU137" s="78">
        <v>-5.6872900575399399E-2</v>
      </c>
      <c r="EV137" s="78">
        <v>-7.664952427148819E-2</v>
      </c>
      <c r="EW137" s="78">
        <v>47.669231414794922</v>
      </c>
      <c r="EX137" s="78">
        <v>49.353912353515625</v>
      </c>
      <c r="EY137" s="78">
        <v>50.039630889892578</v>
      </c>
      <c r="EZ137" s="78">
        <v>50.362823486328125</v>
      </c>
      <c r="FA137" s="78">
        <v>50.382759094238281</v>
      </c>
      <c r="FB137" s="78">
        <v>50.3388671875</v>
      </c>
      <c r="FC137" s="78">
        <v>49.974369049072266</v>
      </c>
      <c r="FD137" s="78">
        <v>49.958831787109375</v>
      </c>
      <c r="FE137" s="78">
        <v>50.087791442871094</v>
      </c>
      <c r="FF137" s="78">
        <v>49.788631439208984</v>
      </c>
      <c r="FG137" s="78">
        <v>47.000892639160156</v>
      </c>
      <c r="FH137" s="78">
        <v>45.72607421875</v>
      </c>
      <c r="FI137" s="78">
        <v>45.499881744384766</v>
      </c>
      <c r="FJ137" s="78">
        <v>45.513633728027344</v>
      </c>
      <c r="FK137" s="78">
        <v>46.207160949707031</v>
      </c>
      <c r="FL137" s="78">
        <v>47.474407196044922</v>
      </c>
      <c r="FM137" s="78">
        <v>48.261207580566406</v>
      </c>
      <c r="FN137" s="78">
        <v>47.335037231445313</v>
      </c>
      <c r="FO137" s="78">
        <v>45.948894500732422</v>
      </c>
      <c r="FP137" s="78">
        <v>45.379280090332031</v>
      </c>
      <c r="FQ137" s="78">
        <v>44.956562042236328</v>
      </c>
      <c r="FR137" s="78">
        <v>44.536418914794922</v>
      </c>
      <c r="FS137" s="78">
        <v>44.369892120361328</v>
      </c>
      <c r="FT137" s="78">
        <v>44.161148071289063</v>
      </c>
      <c r="FU137" s="78">
        <v>0.10227789729833603</v>
      </c>
      <c r="FV137" s="78">
        <v>0.12179095298051834</v>
      </c>
      <c r="FW137" s="78">
        <v>0.1036851704120636</v>
      </c>
      <c r="FX137" s="78">
        <v>0</v>
      </c>
      <c r="FY137" s="78">
        <v>839</v>
      </c>
      <c r="FZ137" s="78">
        <v>1</v>
      </c>
    </row>
    <row r="138" spans="1:182" x14ac:dyDescent="0.2">
      <c r="A138" t="s">
        <v>186</v>
      </c>
      <c r="B138" t="s">
        <v>244</v>
      </c>
      <c r="C138" t="s">
        <v>2</v>
      </c>
      <c r="D138" t="s">
        <v>203</v>
      </c>
      <c r="E138" t="s">
        <v>238</v>
      </c>
      <c r="F138" t="s">
        <v>179</v>
      </c>
      <c r="G138" t="s">
        <v>1</v>
      </c>
      <c r="H138" s="78">
        <v>620</v>
      </c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  <c r="CF138" s="78"/>
      <c r="CG138" s="78"/>
      <c r="CH138" s="78"/>
      <c r="CI138" s="78"/>
      <c r="CJ138" s="78"/>
      <c r="CK138" s="78"/>
      <c r="CL138" s="78"/>
      <c r="CM138" s="78"/>
      <c r="CN138" s="78"/>
      <c r="CO138" s="78"/>
      <c r="CP138" s="78"/>
      <c r="CQ138" s="78"/>
      <c r="CR138" s="78"/>
      <c r="CS138" s="78"/>
      <c r="CT138" s="78"/>
      <c r="CU138" s="78"/>
      <c r="CV138" s="78"/>
      <c r="CW138" s="78"/>
      <c r="CX138" s="78"/>
      <c r="CY138" s="78"/>
      <c r="CZ138" s="78"/>
      <c r="DA138" s="78"/>
      <c r="DB138" s="78"/>
      <c r="DC138" s="78"/>
      <c r="DD138" s="78"/>
      <c r="DE138" s="78"/>
      <c r="DF138" s="78"/>
      <c r="DG138" s="78"/>
      <c r="DH138" s="78"/>
      <c r="DI138" s="78"/>
      <c r="DJ138" s="78"/>
      <c r="DK138" s="78"/>
      <c r="DL138" s="78"/>
      <c r="DM138" s="78"/>
      <c r="DN138" s="78"/>
      <c r="DO138" s="78"/>
      <c r="DP138" s="78"/>
      <c r="DQ138" s="78"/>
      <c r="DR138" s="78"/>
      <c r="DS138" s="78"/>
      <c r="DT138" s="78"/>
      <c r="DU138" s="78"/>
      <c r="DV138" s="78"/>
      <c r="DW138" s="78"/>
      <c r="DX138" s="78"/>
      <c r="DY138" s="78"/>
      <c r="DZ138" s="78"/>
      <c r="EA138" s="78"/>
      <c r="EB138" s="78"/>
      <c r="EC138" s="78"/>
      <c r="ED138" s="78"/>
      <c r="EE138" s="78"/>
      <c r="EF138" s="78"/>
      <c r="EG138" s="78"/>
      <c r="EH138" s="78"/>
      <c r="EI138" s="78"/>
      <c r="EJ138" s="78"/>
      <c r="EK138" s="78"/>
      <c r="EL138" s="78"/>
      <c r="EM138" s="78"/>
      <c r="EN138" s="78"/>
      <c r="EO138" s="78"/>
      <c r="EP138" s="78"/>
      <c r="EQ138" s="78"/>
      <c r="ER138" s="78"/>
      <c r="ES138" s="78"/>
      <c r="ET138" s="78"/>
      <c r="EU138" s="78"/>
      <c r="EV138" s="78"/>
      <c r="EW138" s="78"/>
      <c r="EX138" s="78"/>
      <c r="EY138" s="78"/>
      <c r="EZ138" s="78"/>
      <c r="FA138" s="78"/>
      <c r="FB138" s="78"/>
      <c r="FC138" s="78"/>
      <c r="FD138" s="78"/>
      <c r="FE138" s="78"/>
      <c r="FF138" s="78"/>
      <c r="FG138" s="78"/>
      <c r="FH138" s="78"/>
      <c r="FI138" s="78"/>
      <c r="FJ138" s="78"/>
      <c r="FK138" s="78"/>
      <c r="FL138" s="78"/>
      <c r="FM138" s="78"/>
      <c r="FN138" s="78"/>
      <c r="FO138" s="78"/>
      <c r="FP138" s="78"/>
      <c r="FQ138" s="78"/>
      <c r="FR138" s="78"/>
      <c r="FS138" s="78"/>
      <c r="FT138" s="78"/>
      <c r="FU138" s="78"/>
      <c r="FV138" s="78"/>
      <c r="FW138" s="78"/>
      <c r="FX138" s="78">
        <v>0</v>
      </c>
      <c r="FY138" s="78">
        <v>26</v>
      </c>
      <c r="FZ138" s="78">
        <v>0</v>
      </c>
    </row>
    <row r="139" spans="1:182" x14ac:dyDescent="0.2">
      <c r="A139" t="s">
        <v>186</v>
      </c>
      <c r="B139" t="s">
        <v>244</v>
      </c>
      <c r="C139" t="s">
        <v>2</v>
      </c>
      <c r="D139" t="s">
        <v>203</v>
      </c>
      <c r="E139" t="s">
        <v>238</v>
      </c>
      <c r="F139" t="s">
        <v>180</v>
      </c>
      <c r="G139" t="s">
        <v>1</v>
      </c>
      <c r="H139" s="78">
        <v>122</v>
      </c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  <c r="CF139" s="78"/>
      <c r="CG139" s="78"/>
      <c r="CH139" s="78"/>
      <c r="CI139" s="78"/>
      <c r="CJ139" s="78"/>
      <c r="CK139" s="78"/>
      <c r="CL139" s="78"/>
      <c r="CM139" s="78"/>
      <c r="CN139" s="78"/>
      <c r="CO139" s="78"/>
      <c r="CP139" s="78"/>
      <c r="CQ139" s="78"/>
      <c r="CR139" s="78"/>
      <c r="CS139" s="78"/>
      <c r="CT139" s="78"/>
      <c r="CU139" s="78"/>
      <c r="CV139" s="78"/>
      <c r="CW139" s="78"/>
      <c r="CX139" s="78"/>
      <c r="CY139" s="78"/>
      <c r="CZ139" s="78"/>
      <c r="DA139" s="78"/>
      <c r="DB139" s="78"/>
      <c r="DC139" s="78"/>
      <c r="DD139" s="78"/>
      <c r="DE139" s="78"/>
      <c r="DF139" s="78"/>
      <c r="DG139" s="78"/>
      <c r="DH139" s="78"/>
      <c r="DI139" s="78"/>
      <c r="DJ139" s="78"/>
      <c r="DK139" s="78"/>
      <c r="DL139" s="78"/>
      <c r="DM139" s="78"/>
      <c r="DN139" s="78"/>
      <c r="DO139" s="78"/>
      <c r="DP139" s="78"/>
      <c r="DQ139" s="78"/>
      <c r="DR139" s="78"/>
      <c r="DS139" s="78"/>
      <c r="DT139" s="78"/>
      <c r="DU139" s="78"/>
      <c r="DV139" s="78"/>
      <c r="DW139" s="78"/>
      <c r="DX139" s="78"/>
      <c r="DY139" s="78"/>
      <c r="DZ139" s="78"/>
      <c r="EA139" s="78"/>
      <c r="EB139" s="78"/>
      <c r="EC139" s="78"/>
      <c r="ED139" s="78"/>
      <c r="EE139" s="78"/>
      <c r="EF139" s="78"/>
      <c r="EG139" s="78"/>
      <c r="EH139" s="78"/>
      <c r="EI139" s="78"/>
      <c r="EJ139" s="78"/>
      <c r="EK139" s="78"/>
      <c r="EL139" s="78"/>
      <c r="EM139" s="78"/>
      <c r="EN139" s="78"/>
      <c r="EO139" s="78"/>
      <c r="EP139" s="78"/>
      <c r="EQ139" s="78"/>
      <c r="ER139" s="78"/>
      <c r="ES139" s="78"/>
      <c r="ET139" s="78"/>
      <c r="EU139" s="78"/>
      <c r="EV139" s="78"/>
      <c r="EW139" s="78"/>
      <c r="EX139" s="78"/>
      <c r="EY139" s="78"/>
      <c r="EZ139" s="78"/>
      <c r="FA139" s="78"/>
      <c r="FB139" s="78"/>
      <c r="FC139" s="78"/>
      <c r="FD139" s="78"/>
      <c r="FE139" s="78"/>
      <c r="FF139" s="78"/>
      <c r="FG139" s="78"/>
      <c r="FH139" s="78"/>
      <c r="FI139" s="78"/>
      <c r="FJ139" s="78"/>
      <c r="FK139" s="78"/>
      <c r="FL139" s="78"/>
      <c r="FM139" s="78"/>
      <c r="FN139" s="78"/>
      <c r="FO139" s="78"/>
      <c r="FP139" s="78"/>
      <c r="FQ139" s="78"/>
      <c r="FR139" s="78"/>
      <c r="FS139" s="78"/>
      <c r="FT139" s="78"/>
      <c r="FU139" s="78"/>
      <c r="FV139" s="78"/>
      <c r="FW139" s="78"/>
      <c r="FX139" s="78">
        <v>0</v>
      </c>
      <c r="FY139" s="78">
        <v>19</v>
      </c>
      <c r="FZ139" s="78">
        <v>0</v>
      </c>
    </row>
    <row r="140" spans="1:182" x14ac:dyDescent="0.2">
      <c r="A140" t="s">
        <v>186</v>
      </c>
      <c r="B140" t="s">
        <v>244</v>
      </c>
      <c r="C140" t="s">
        <v>2</v>
      </c>
      <c r="D140" t="s">
        <v>203</v>
      </c>
      <c r="E140" t="s">
        <v>238</v>
      </c>
      <c r="F140" t="s">
        <v>181</v>
      </c>
      <c r="G140" t="s">
        <v>1</v>
      </c>
      <c r="H140" s="78">
        <v>199</v>
      </c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  <c r="CF140" s="78"/>
      <c r="CG140" s="78"/>
      <c r="CH140" s="78"/>
      <c r="CI140" s="78"/>
      <c r="CJ140" s="78"/>
      <c r="CK140" s="78"/>
      <c r="CL140" s="78"/>
      <c r="CM140" s="78"/>
      <c r="CN140" s="78"/>
      <c r="CO140" s="78"/>
      <c r="CP140" s="78"/>
      <c r="CQ140" s="78"/>
      <c r="CR140" s="78"/>
      <c r="CS140" s="78"/>
      <c r="CT140" s="78"/>
      <c r="CU140" s="78"/>
      <c r="CV140" s="78"/>
      <c r="CW140" s="78"/>
      <c r="CX140" s="78"/>
      <c r="CY140" s="78"/>
      <c r="CZ140" s="78"/>
      <c r="DA140" s="78"/>
      <c r="DB140" s="78"/>
      <c r="DC140" s="78"/>
      <c r="DD140" s="78"/>
      <c r="DE140" s="78"/>
      <c r="DF140" s="78"/>
      <c r="DG140" s="78"/>
      <c r="DH140" s="78"/>
      <c r="DI140" s="78"/>
      <c r="DJ140" s="78"/>
      <c r="DK140" s="78"/>
      <c r="DL140" s="78"/>
      <c r="DM140" s="78"/>
      <c r="DN140" s="78"/>
      <c r="DO140" s="78"/>
      <c r="DP140" s="78"/>
      <c r="DQ140" s="78"/>
      <c r="DR140" s="78"/>
      <c r="DS140" s="78"/>
      <c r="DT140" s="78"/>
      <c r="DU140" s="78"/>
      <c r="DV140" s="78"/>
      <c r="DW140" s="78"/>
      <c r="DX140" s="78"/>
      <c r="DY140" s="78"/>
      <c r="DZ140" s="78"/>
      <c r="EA140" s="78"/>
      <c r="EB140" s="78"/>
      <c r="EC140" s="78"/>
      <c r="ED140" s="78"/>
      <c r="EE140" s="78"/>
      <c r="EF140" s="78"/>
      <c r="EG140" s="78"/>
      <c r="EH140" s="78"/>
      <c r="EI140" s="78"/>
      <c r="EJ140" s="78"/>
      <c r="EK140" s="78"/>
      <c r="EL140" s="78"/>
      <c r="EM140" s="78"/>
      <c r="EN140" s="78"/>
      <c r="EO140" s="78"/>
      <c r="EP140" s="78"/>
      <c r="EQ140" s="78"/>
      <c r="ER140" s="78"/>
      <c r="ES140" s="78"/>
      <c r="ET140" s="78"/>
      <c r="EU140" s="78"/>
      <c r="EV140" s="78"/>
      <c r="EW140" s="78"/>
      <c r="EX140" s="78"/>
      <c r="EY140" s="78"/>
      <c r="EZ140" s="78"/>
      <c r="FA140" s="78"/>
      <c r="FB140" s="78"/>
      <c r="FC140" s="78"/>
      <c r="FD140" s="78"/>
      <c r="FE140" s="78"/>
      <c r="FF140" s="78"/>
      <c r="FG140" s="78"/>
      <c r="FH140" s="78"/>
      <c r="FI140" s="78"/>
      <c r="FJ140" s="78"/>
      <c r="FK140" s="78"/>
      <c r="FL140" s="78"/>
      <c r="FM140" s="78"/>
      <c r="FN140" s="78"/>
      <c r="FO140" s="78"/>
      <c r="FP140" s="78"/>
      <c r="FQ140" s="78"/>
      <c r="FR140" s="78"/>
      <c r="FS140" s="78"/>
      <c r="FT140" s="78"/>
      <c r="FU140" s="78"/>
      <c r="FV140" s="78"/>
      <c r="FW140" s="78"/>
      <c r="FX140" s="78">
        <v>0</v>
      </c>
      <c r="FY140" s="78">
        <v>11</v>
      </c>
      <c r="FZ140" s="78">
        <v>0</v>
      </c>
    </row>
    <row r="141" spans="1:182" x14ac:dyDescent="0.2">
      <c r="A141" t="s">
        <v>186</v>
      </c>
      <c r="B141" t="s">
        <v>244</v>
      </c>
      <c r="C141" t="s">
        <v>2</v>
      </c>
      <c r="D141" t="s">
        <v>203</v>
      </c>
      <c r="E141" t="s">
        <v>238</v>
      </c>
      <c r="F141" t="s">
        <v>182</v>
      </c>
      <c r="G141" t="s">
        <v>1</v>
      </c>
      <c r="H141" s="78">
        <v>719</v>
      </c>
      <c r="I141" s="78">
        <v>0.45884540677070618</v>
      </c>
      <c r="J141" s="78">
        <v>0.4121508002281189</v>
      </c>
      <c r="K141" s="78">
        <v>0.38170185685157776</v>
      </c>
      <c r="L141" s="78">
        <v>0.36873003840446472</v>
      </c>
      <c r="M141" s="78">
        <v>0.34946036338806152</v>
      </c>
      <c r="N141" s="78">
        <v>0.42529776692390442</v>
      </c>
      <c r="O141" s="78">
        <v>0.57553762197494507</v>
      </c>
      <c r="P141" s="78">
        <v>0.69211578369140625</v>
      </c>
      <c r="Q141" s="78">
        <v>0.73177069425582886</v>
      </c>
      <c r="R141" s="78">
        <v>0.73588442802429199</v>
      </c>
      <c r="S141" s="78">
        <v>0.70167946815490723</v>
      </c>
      <c r="T141" s="78">
        <v>0.73469507694244385</v>
      </c>
      <c r="U141" s="78">
        <v>0.70417308807373047</v>
      </c>
      <c r="V141" s="78">
        <v>0.70206141471862793</v>
      </c>
      <c r="W141" s="78">
        <v>0.64316970109939575</v>
      </c>
      <c r="X141" s="78">
        <v>0.62739551067352295</v>
      </c>
      <c r="Y141" s="78">
        <v>0.67233371734619141</v>
      </c>
      <c r="Z141" s="78">
        <v>0.75942164659500122</v>
      </c>
      <c r="AA141" s="78">
        <v>0.78982430696487427</v>
      </c>
      <c r="AB141" s="78">
        <v>0.75860655307769775</v>
      </c>
      <c r="AC141" s="78">
        <v>0.7551005482673645</v>
      </c>
      <c r="AD141" s="78">
        <v>0.69669932126998901</v>
      </c>
      <c r="AE141" s="78">
        <v>0.59582364559173584</v>
      </c>
      <c r="AF141" s="78">
        <v>0.48858407139778137</v>
      </c>
      <c r="AG141" s="78">
        <v>-0.10096217691898346</v>
      </c>
      <c r="AH141" s="78">
        <v>-8.4596604108810425E-2</v>
      </c>
      <c r="AI141" s="78">
        <v>-8.1048212945461273E-2</v>
      </c>
      <c r="AJ141" s="78">
        <v>-6.2999129295349121E-2</v>
      </c>
      <c r="AK141" s="78">
        <v>-7.6901078224182129E-2</v>
      </c>
      <c r="AL141" s="78">
        <v>-6.2895707786083221E-2</v>
      </c>
      <c r="AM141" s="78">
        <v>-8.1622809171676636E-2</v>
      </c>
      <c r="AN141" s="78">
        <v>-6.3663661479949951E-2</v>
      </c>
      <c r="AO141" s="78">
        <v>-2.236727811396122E-2</v>
      </c>
      <c r="AP141" s="78">
        <v>-0.11035046726465225</v>
      </c>
      <c r="AQ141" s="78">
        <v>-0.1093653067946434</v>
      </c>
      <c r="AR141" s="78">
        <v>-6.2442939728498459E-2</v>
      </c>
      <c r="AS141" s="78">
        <v>-8.7758518755435944E-2</v>
      </c>
      <c r="AT141" s="78">
        <v>-8.1148870289325714E-2</v>
      </c>
      <c r="AU141" s="78">
        <v>-4.282304085791111E-3</v>
      </c>
      <c r="AV141" s="78">
        <v>-5.6366804987192154E-2</v>
      </c>
      <c r="AW141" s="78">
        <v>-0.10950963199138641</v>
      </c>
      <c r="AX141" s="78">
        <v>-0.110458604991436</v>
      </c>
      <c r="AY141" s="78">
        <v>-9.4590291380882263E-2</v>
      </c>
      <c r="AZ141" s="78">
        <v>-9.1022863984107971E-2</v>
      </c>
      <c r="BA141" s="78">
        <v>-6.9883055984973907E-2</v>
      </c>
      <c r="BB141" s="78">
        <v>-0.12075109779834747</v>
      </c>
      <c r="BC141" s="78">
        <v>-0.1665741354227066</v>
      </c>
      <c r="BD141" s="78">
        <v>-0.18096606433391571</v>
      </c>
      <c r="BE141" s="78">
        <v>-5.9047907590866089E-2</v>
      </c>
      <c r="BF141" s="78">
        <v>-4.4344183057546616E-2</v>
      </c>
      <c r="BG141" s="78">
        <v>-4.3906979262828827E-2</v>
      </c>
      <c r="BH141" s="78">
        <v>-2.5922060012817383E-2</v>
      </c>
      <c r="BI141" s="78">
        <v>-4.0147155523300171E-2</v>
      </c>
      <c r="BJ141" s="78">
        <v>-2.5357292965054512E-2</v>
      </c>
      <c r="BK141" s="78">
        <v>-4.0640093386173248E-2</v>
      </c>
      <c r="BL141" s="78">
        <v>-1.8860258162021637E-2</v>
      </c>
      <c r="BM141" s="78">
        <v>5.8026458136737347E-3</v>
      </c>
      <c r="BN141" s="78">
        <v>-6.5896213054656982E-2</v>
      </c>
      <c r="BO141" s="78">
        <v>-6.8121343851089478E-2</v>
      </c>
      <c r="BP141" s="78">
        <v>-2.3470239713788033E-2</v>
      </c>
      <c r="BQ141" s="78">
        <v>-4.8782281577587128E-2</v>
      </c>
      <c r="BR141" s="78">
        <v>-4.4636700302362442E-2</v>
      </c>
      <c r="BS141" s="78">
        <v>3.6954551935195923E-2</v>
      </c>
      <c r="BT141" s="78">
        <v>-1.8033944070339203E-2</v>
      </c>
      <c r="BU141" s="78">
        <v>-6.7538902163505554E-2</v>
      </c>
      <c r="BV141" s="78">
        <v>-6.8101592361927032E-2</v>
      </c>
      <c r="BW141" s="78">
        <v>-5.2557677030563354E-2</v>
      </c>
      <c r="BX141" s="78">
        <v>-5.0907827913761139E-2</v>
      </c>
      <c r="BY141" s="78">
        <v>-2.5432856753468513E-2</v>
      </c>
      <c r="BZ141" s="78">
        <v>-6.6343963146209717E-2</v>
      </c>
      <c r="CA141" s="78">
        <v>-0.1040496826171875</v>
      </c>
      <c r="CB141" s="78">
        <v>-0.12034264951944351</v>
      </c>
      <c r="CC141" s="78">
        <v>-3.0018212273716927E-2</v>
      </c>
      <c r="CD141" s="78">
        <v>-1.6465477645397186E-2</v>
      </c>
      <c r="CE141" s="78">
        <v>-1.8183076754212379E-2</v>
      </c>
      <c r="CF141" s="78">
        <v>-2.4259567726403475E-4</v>
      </c>
      <c r="CG141" s="78">
        <v>-1.469149999320507E-2</v>
      </c>
      <c r="CH141" s="78">
        <v>6.4170075347647071E-4</v>
      </c>
      <c r="CI141" s="78">
        <v>-1.2255590409040451E-2</v>
      </c>
      <c r="CJ141" s="78">
        <v>1.2170444242656231E-2</v>
      </c>
      <c r="CK141" s="78">
        <v>2.5313049554824829E-2</v>
      </c>
      <c r="CL141" s="78">
        <v>-3.5107329487800598E-2</v>
      </c>
      <c r="CM141" s="78">
        <v>-3.9555903524160385E-2</v>
      </c>
      <c r="CN141" s="78">
        <v>3.5221348516643047E-3</v>
      </c>
      <c r="CO141" s="78">
        <v>-2.1787457168102264E-2</v>
      </c>
      <c r="CP141" s="78">
        <v>-1.9348481670022011E-2</v>
      </c>
      <c r="CQ141" s="78">
        <v>6.5515071153640747E-2</v>
      </c>
      <c r="CR141" s="78">
        <v>8.5152778774499893E-3</v>
      </c>
      <c r="CS141" s="78">
        <v>-3.8470108062028885E-2</v>
      </c>
      <c r="CT141" s="78">
        <v>-3.8765262812376022E-2</v>
      </c>
      <c r="CU141" s="78">
        <v>-2.3446012288331985E-2</v>
      </c>
      <c r="CV141" s="78">
        <v>-2.3124275729060173E-2</v>
      </c>
      <c r="CW141" s="78">
        <v>5.353214219212532E-3</v>
      </c>
      <c r="CX141" s="78">
        <v>-2.8661742806434631E-2</v>
      </c>
      <c r="CY141" s="78">
        <v>-6.074543297290802E-2</v>
      </c>
      <c r="CZ141" s="78">
        <v>-7.8355059027671814E-2</v>
      </c>
      <c r="DA141" s="78">
        <v>-9.8851684015244246E-4</v>
      </c>
      <c r="DB141" s="78">
        <v>1.1413227766752243E-2</v>
      </c>
      <c r="DC141" s="78">
        <v>7.5408266857266426E-3</v>
      </c>
      <c r="DD141" s="78">
        <v>2.5436868891119957E-2</v>
      </c>
      <c r="DE141" s="78">
        <v>1.0764153674244881E-2</v>
      </c>
      <c r="DF141" s="78">
        <v>2.6640694588422775E-2</v>
      </c>
      <c r="DG141" s="78">
        <v>1.6128912568092346E-2</v>
      </c>
      <c r="DH141" s="78">
        <v>4.320114478468895E-2</v>
      </c>
      <c r="DI141" s="78">
        <v>4.4823452830314636E-2</v>
      </c>
      <c r="DJ141" s="78">
        <v>-4.3184473179280758E-3</v>
      </c>
      <c r="DK141" s="78">
        <v>-1.0990462265908718E-2</v>
      </c>
      <c r="DL141" s="78">
        <v>3.0514508485794067E-2</v>
      </c>
      <c r="DM141" s="78">
        <v>5.2073672413825989E-3</v>
      </c>
      <c r="DN141" s="78">
        <v>5.939737893640995E-3</v>
      </c>
      <c r="DO141" s="78">
        <v>9.4075590372085571E-2</v>
      </c>
      <c r="DP141" s="78">
        <v>3.5064499825239182E-2</v>
      </c>
      <c r="DQ141" s="78">
        <v>-9.4013102352619171E-3</v>
      </c>
      <c r="DR141" s="78">
        <v>-9.4289295375347137E-3</v>
      </c>
      <c r="DS141" s="78">
        <v>5.6656510569155216E-3</v>
      </c>
      <c r="DT141" s="78">
        <v>4.6592750586569309E-3</v>
      </c>
      <c r="DU141" s="78">
        <v>3.6139283329248428E-2</v>
      </c>
      <c r="DV141" s="78">
        <v>9.0204747393727303E-3</v>
      </c>
      <c r="DW141" s="78">
        <v>-1.7441185191273689E-2</v>
      </c>
      <c r="DX141" s="78">
        <v>-3.6367468535900116E-2</v>
      </c>
      <c r="DY141" s="78">
        <v>4.0925752371549606E-2</v>
      </c>
      <c r="DZ141" s="78">
        <v>5.1665652543306351E-2</v>
      </c>
      <c r="EA141" s="78">
        <v>4.4682055711746216E-2</v>
      </c>
      <c r="EB141" s="78">
        <v>6.2513940036296844E-2</v>
      </c>
      <c r="EC141" s="78">
        <v>4.7518074512481689E-2</v>
      </c>
      <c r="ED141" s="78">
        <v>6.4179107546806335E-2</v>
      </c>
      <c r="EE141" s="78">
        <v>5.7111628353595734E-2</v>
      </c>
      <c r="EF141" s="78">
        <v>8.8004551827907562E-2</v>
      </c>
      <c r="EG141" s="78">
        <v>7.2993375360965729E-2</v>
      </c>
      <c r="EH141" s="78">
        <v>4.0135808289051056E-2</v>
      </c>
      <c r="EI141" s="78">
        <v>3.0253499746322632E-2</v>
      </c>
      <c r="EJ141" s="78">
        <v>6.9487206637859344E-2</v>
      </c>
      <c r="EK141" s="78">
        <v>4.4183608144521713E-2</v>
      </c>
      <c r="EL141" s="78">
        <v>4.2451910674571991E-2</v>
      </c>
      <c r="EM141" s="78">
        <v>0.13531245291233063</v>
      </c>
      <c r="EN141" s="78">
        <v>7.3397360742092133E-2</v>
      </c>
      <c r="EO141" s="78">
        <v>3.2569415867328644E-2</v>
      </c>
      <c r="EP141" s="78">
        <v>3.2928075641393661E-2</v>
      </c>
      <c r="EQ141" s="78">
        <v>4.7698270529508591E-2</v>
      </c>
      <c r="ER141" s="78">
        <v>4.4774308800697327E-2</v>
      </c>
      <c r="ES141" s="78">
        <v>8.0589480698108673E-2</v>
      </c>
      <c r="ET141" s="78">
        <v>6.342761218547821E-2</v>
      </c>
      <c r="EU141" s="78">
        <v>4.5083269476890564E-2</v>
      </c>
      <c r="EV141" s="78">
        <v>2.4255944415926933E-2</v>
      </c>
      <c r="EW141" s="78">
        <v>47.038730621337891</v>
      </c>
      <c r="EX141" s="78">
        <v>47.537227630615234</v>
      </c>
      <c r="EY141" s="78">
        <v>47.991996765136719</v>
      </c>
      <c r="EZ141" s="78">
        <v>49.302833557128906</v>
      </c>
      <c r="FA141" s="78">
        <v>48.565498352050781</v>
      </c>
      <c r="FB141" s="78">
        <v>47.934730529785156</v>
      </c>
      <c r="FC141" s="78">
        <v>47.600784301757813</v>
      </c>
      <c r="FD141" s="78">
        <v>46.754329681396484</v>
      </c>
      <c r="FE141" s="78">
        <v>45.541511535644531</v>
      </c>
      <c r="FF141" s="78">
        <v>44.499885559082031</v>
      </c>
      <c r="FG141" s="78">
        <v>44.477092742919922</v>
      </c>
      <c r="FH141" s="78">
        <v>44.649021148681641</v>
      </c>
      <c r="FI141" s="78">
        <v>46.140033721923828</v>
      </c>
      <c r="FJ141" s="78">
        <v>47.219734191894531</v>
      </c>
      <c r="FK141" s="78">
        <v>48.414409637451172</v>
      </c>
      <c r="FL141" s="78">
        <v>50.510074615478516</v>
      </c>
      <c r="FM141" s="78">
        <v>50.403682708740234</v>
      </c>
      <c r="FN141" s="78">
        <v>47.283420562744141</v>
      </c>
      <c r="FO141" s="78">
        <v>45.821743011474609</v>
      </c>
      <c r="FP141" s="78">
        <v>43.425765991210938</v>
      </c>
      <c r="FQ141" s="78">
        <v>42.715789794921875</v>
      </c>
      <c r="FR141" s="78">
        <v>41.047355651855469</v>
      </c>
      <c r="FS141" s="78">
        <v>40.346435546875</v>
      </c>
      <c r="FT141" s="78">
        <v>39.563011169433594</v>
      </c>
      <c r="FU141" s="78">
        <v>3.4782659262418747E-2</v>
      </c>
      <c r="FV141" s="78">
        <v>4.0531579405069351E-2</v>
      </c>
      <c r="FW141" s="78">
        <v>3.6681383848190308E-2</v>
      </c>
      <c r="FX141" s="78">
        <v>0</v>
      </c>
      <c r="FY141" s="78">
        <v>134</v>
      </c>
      <c r="FZ141" s="78">
        <v>1</v>
      </c>
    </row>
    <row r="142" spans="1:182" x14ac:dyDescent="0.2">
      <c r="A142" t="s">
        <v>186</v>
      </c>
      <c r="B142" t="s">
        <v>244</v>
      </c>
      <c r="C142" t="s">
        <v>2</v>
      </c>
      <c r="D142" t="s">
        <v>203</v>
      </c>
      <c r="E142" t="s">
        <v>238</v>
      </c>
      <c r="F142" t="s">
        <v>183</v>
      </c>
      <c r="G142" t="s">
        <v>1</v>
      </c>
      <c r="H142" s="78">
        <v>1074</v>
      </c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  <c r="CF142" s="78"/>
      <c r="CG142" s="78"/>
      <c r="CH142" s="78"/>
      <c r="CI142" s="78"/>
      <c r="CJ142" s="78"/>
      <c r="CK142" s="78"/>
      <c r="CL142" s="78"/>
      <c r="CM142" s="78"/>
      <c r="CN142" s="78"/>
      <c r="CO142" s="78"/>
      <c r="CP142" s="78"/>
      <c r="CQ142" s="78"/>
      <c r="CR142" s="78"/>
      <c r="CS142" s="78"/>
      <c r="CT142" s="78"/>
      <c r="CU142" s="78"/>
      <c r="CV142" s="78"/>
      <c r="CW142" s="78"/>
      <c r="CX142" s="78"/>
      <c r="CY142" s="78"/>
      <c r="CZ142" s="78"/>
      <c r="DA142" s="78"/>
      <c r="DB142" s="78"/>
      <c r="DC142" s="78"/>
      <c r="DD142" s="78"/>
      <c r="DE142" s="78"/>
      <c r="DF142" s="78"/>
      <c r="DG142" s="78"/>
      <c r="DH142" s="78"/>
      <c r="DI142" s="78"/>
      <c r="DJ142" s="78"/>
      <c r="DK142" s="78"/>
      <c r="DL142" s="78"/>
      <c r="DM142" s="78"/>
      <c r="DN142" s="78"/>
      <c r="DO142" s="78"/>
      <c r="DP142" s="78"/>
      <c r="DQ142" s="78"/>
      <c r="DR142" s="78"/>
      <c r="DS142" s="78"/>
      <c r="DT142" s="78"/>
      <c r="DU142" s="78"/>
      <c r="DV142" s="78"/>
      <c r="DW142" s="78"/>
      <c r="DX142" s="78"/>
      <c r="DY142" s="78"/>
      <c r="DZ142" s="78"/>
      <c r="EA142" s="78"/>
      <c r="EB142" s="78"/>
      <c r="EC142" s="78"/>
      <c r="ED142" s="78"/>
      <c r="EE142" s="78"/>
      <c r="EF142" s="78"/>
      <c r="EG142" s="78"/>
      <c r="EH142" s="78"/>
      <c r="EI142" s="78"/>
      <c r="EJ142" s="78"/>
      <c r="EK142" s="78"/>
      <c r="EL142" s="78"/>
      <c r="EM142" s="78"/>
      <c r="EN142" s="78"/>
      <c r="EO142" s="78"/>
      <c r="EP142" s="78"/>
      <c r="EQ142" s="78"/>
      <c r="ER142" s="78"/>
      <c r="ES142" s="78"/>
      <c r="ET142" s="78"/>
      <c r="EU142" s="78"/>
      <c r="EV142" s="78"/>
      <c r="EW142" s="78"/>
      <c r="EX142" s="78"/>
      <c r="EY142" s="78"/>
      <c r="EZ142" s="78"/>
      <c r="FA142" s="78"/>
      <c r="FB142" s="78"/>
      <c r="FC142" s="78"/>
      <c r="FD142" s="78"/>
      <c r="FE142" s="78"/>
      <c r="FF142" s="78"/>
      <c r="FG142" s="78"/>
      <c r="FH142" s="78"/>
      <c r="FI142" s="78"/>
      <c r="FJ142" s="78"/>
      <c r="FK142" s="78"/>
      <c r="FL142" s="78"/>
      <c r="FM142" s="78"/>
      <c r="FN142" s="78"/>
      <c r="FO142" s="78"/>
      <c r="FP142" s="78"/>
      <c r="FQ142" s="78"/>
      <c r="FR142" s="78"/>
      <c r="FS142" s="78"/>
      <c r="FT142" s="78"/>
      <c r="FU142" s="78"/>
      <c r="FV142" s="78"/>
      <c r="FW142" s="78"/>
      <c r="FX142" s="78">
        <v>0</v>
      </c>
      <c r="FY142" s="78">
        <v>88</v>
      </c>
      <c r="FZ142" s="78">
        <v>0</v>
      </c>
    </row>
    <row r="143" spans="1:182" x14ac:dyDescent="0.2">
      <c r="A143" t="s">
        <v>186</v>
      </c>
      <c r="B143" t="s">
        <v>244</v>
      </c>
      <c r="C143" t="s">
        <v>2</v>
      </c>
      <c r="D143" t="s">
        <v>203</v>
      </c>
      <c r="E143" t="s">
        <v>238</v>
      </c>
      <c r="F143" t="s">
        <v>184</v>
      </c>
      <c r="G143" t="s">
        <v>1</v>
      </c>
      <c r="H143" s="78">
        <v>550</v>
      </c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  <c r="CF143" s="78"/>
      <c r="CG143" s="78"/>
      <c r="CH143" s="78"/>
      <c r="CI143" s="78"/>
      <c r="CJ143" s="78"/>
      <c r="CK143" s="78"/>
      <c r="CL143" s="78"/>
      <c r="CM143" s="78"/>
      <c r="CN143" s="78"/>
      <c r="CO143" s="78"/>
      <c r="CP143" s="78"/>
      <c r="CQ143" s="78"/>
      <c r="CR143" s="78"/>
      <c r="CS143" s="78"/>
      <c r="CT143" s="78"/>
      <c r="CU143" s="78"/>
      <c r="CV143" s="78"/>
      <c r="CW143" s="78"/>
      <c r="CX143" s="78"/>
      <c r="CY143" s="78"/>
      <c r="CZ143" s="78"/>
      <c r="DA143" s="78"/>
      <c r="DB143" s="78"/>
      <c r="DC143" s="78"/>
      <c r="DD143" s="78"/>
      <c r="DE143" s="78"/>
      <c r="DF143" s="78"/>
      <c r="DG143" s="78"/>
      <c r="DH143" s="78"/>
      <c r="DI143" s="78"/>
      <c r="DJ143" s="78"/>
      <c r="DK143" s="78"/>
      <c r="DL143" s="78"/>
      <c r="DM143" s="78"/>
      <c r="DN143" s="78"/>
      <c r="DO143" s="78"/>
      <c r="DP143" s="78"/>
      <c r="DQ143" s="78"/>
      <c r="DR143" s="78"/>
      <c r="DS143" s="78"/>
      <c r="DT143" s="78"/>
      <c r="DU143" s="78"/>
      <c r="DV143" s="78"/>
      <c r="DW143" s="78"/>
      <c r="DX143" s="78"/>
      <c r="DY143" s="78"/>
      <c r="DZ143" s="78"/>
      <c r="EA143" s="78"/>
      <c r="EB143" s="78"/>
      <c r="EC143" s="78"/>
      <c r="ED143" s="78"/>
      <c r="EE143" s="78"/>
      <c r="EF143" s="78"/>
      <c r="EG143" s="78"/>
      <c r="EH143" s="78"/>
      <c r="EI143" s="78"/>
      <c r="EJ143" s="78"/>
      <c r="EK143" s="78"/>
      <c r="EL143" s="78"/>
      <c r="EM143" s="78"/>
      <c r="EN143" s="78"/>
      <c r="EO143" s="78"/>
      <c r="EP143" s="78"/>
      <c r="EQ143" s="78"/>
      <c r="ER143" s="78"/>
      <c r="ES143" s="78"/>
      <c r="ET143" s="78"/>
      <c r="EU143" s="78"/>
      <c r="EV143" s="78"/>
      <c r="EW143" s="78"/>
      <c r="EX143" s="78"/>
      <c r="EY143" s="78"/>
      <c r="EZ143" s="78"/>
      <c r="FA143" s="78"/>
      <c r="FB143" s="78"/>
      <c r="FC143" s="78"/>
      <c r="FD143" s="78"/>
      <c r="FE143" s="78"/>
      <c r="FF143" s="78"/>
      <c r="FG143" s="78"/>
      <c r="FH143" s="78"/>
      <c r="FI143" s="78"/>
      <c r="FJ143" s="78"/>
      <c r="FK143" s="78"/>
      <c r="FL143" s="78"/>
      <c r="FM143" s="78"/>
      <c r="FN143" s="78"/>
      <c r="FO143" s="78"/>
      <c r="FP143" s="78"/>
      <c r="FQ143" s="78"/>
      <c r="FR143" s="78"/>
      <c r="FS143" s="78"/>
      <c r="FT143" s="78"/>
      <c r="FU143" s="78"/>
      <c r="FV143" s="78"/>
      <c r="FW143" s="78"/>
      <c r="FX143" s="78">
        <v>0</v>
      </c>
      <c r="FY143" s="78">
        <v>73</v>
      </c>
      <c r="FZ143" s="78">
        <v>0</v>
      </c>
    </row>
    <row r="144" spans="1:182" x14ac:dyDescent="0.2">
      <c r="A144" t="s">
        <v>186</v>
      </c>
      <c r="B144" t="s">
        <v>244</v>
      </c>
      <c r="C144" t="s">
        <v>2</v>
      </c>
      <c r="D144" t="s">
        <v>203</v>
      </c>
      <c r="E144" t="s">
        <v>238</v>
      </c>
      <c r="F144" t="s">
        <v>185</v>
      </c>
      <c r="G144" t="s">
        <v>1</v>
      </c>
      <c r="H144" s="78">
        <v>267</v>
      </c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8"/>
      <c r="CN144" s="78"/>
      <c r="CO144" s="78"/>
      <c r="CP144" s="78"/>
      <c r="CQ144" s="78"/>
      <c r="CR144" s="78"/>
      <c r="CS144" s="78"/>
      <c r="CT144" s="78"/>
      <c r="CU144" s="78"/>
      <c r="CV144" s="78"/>
      <c r="CW144" s="78"/>
      <c r="CX144" s="78"/>
      <c r="CY144" s="78"/>
      <c r="CZ144" s="78"/>
      <c r="DA144" s="78"/>
      <c r="DB144" s="78"/>
      <c r="DC144" s="78"/>
      <c r="DD144" s="78"/>
      <c r="DE144" s="78"/>
      <c r="DF144" s="78"/>
      <c r="DG144" s="78"/>
      <c r="DH144" s="78"/>
      <c r="DI144" s="78"/>
      <c r="DJ144" s="78"/>
      <c r="DK144" s="78"/>
      <c r="DL144" s="78"/>
      <c r="DM144" s="78"/>
      <c r="DN144" s="78"/>
      <c r="DO144" s="78"/>
      <c r="DP144" s="78"/>
      <c r="DQ144" s="78"/>
      <c r="DR144" s="78"/>
      <c r="DS144" s="78"/>
      <c r="DT144" s="78"/>
      <c r="DU144" s="78"/>
      <c r="DV144" s="78"/>
      <c r="DW144" s="78"/>
      <c r="DX144" s="78"/>
      <c r="DY144" s="78"/>
      <c r="DZ144" s="78"/>
      <c r="EA144" s="78"/>
      <c r="EB144" s="78"/>
      <c r="EC144" s="78"/>
      <c r="ED144" s="78"/>
      <c r="EE144" s="78"/>
      <c r="EF144" s="78"/>
      <c r="EG144" s="78"/>
      <c r="EH144" s="78"/>
      <c r="EI144" s="78"/>
      <c r="EJ144" s="78"/>
      <c r="EK144" s="78"/>
      <c r="EL144" s="78"/>
      <c r="EM144" s="78"/>
      <c r="EN144" s="78"/>
      <c r="EO144" s="78"/>
      <c r="EP144" s="78"/>
      <c r="EQ144" s="78"/>
      <c r="ER144" s="78"/>
      <c r="ES144" s="78"/>
      <c r="ET144" s="78"/>
      <c r="EU144" s="78"/>
      <c r="EV144" s="78"/>
      <c r="EW144" s="78"/>
      <c r="EX144" s="78"/>
      <c r="EY144" s="78"/>
      <c r="EZ144" s="78"/>
      <c r="FA144" s="78"/>
      <c r="FB144" s="78"/>
      <c r="FC144" s="78"/>
      <c r="FD144" s="78"/>
      <c r="FE144" s="78"/>
      <c r="FF144" s="78"/>
      <c r="FG144" s="78"/>
      <c r="FH144" s="78"/>
      <c r="FI144" s="78"/>
      <c r="FJ144" s="78"/>
      <c r="FK144" s="78"/>
      <c r="FL144" s="78"/>
      <c r="FM144" s="78"/>
      <c r="FN144" s="78"/>
      <c r="FO144" s="78"/>
      <c r="FP144" s="78"/>
      <c r="FQ144" s="78"/>
      <c r="FR144" s="78"/>
      <c r="FS144" s="78"/>
      <c r="FT144" s="78"/>
      <c r="FU144" s="78"/>
      <c r="FV144" s="78"/>
      <c r="FW144" s="78"/>
      <c r="FX144" s="78">
        <v>0</v>
      </c>
      <c r="FY144" s="78">
        <v>23</v>
      </c>
      <c r="FZ144" s="78">
        <v>0</v>
      </c>
    </row>
    <row r="145" spans="1:182" x14ac:dyDescent="0.2">
      <c r="A145" t="s">
        <v>186</v>
      </c>
      <c r="B145" t="s">
        <v>244</v>
      </c>
      <c r="C145" t="s">
        <v>2</v>
      </c>
      <c r="D145" t="s">
        <v>203</v>
      </c>
      <c r="E145" t="s">
        <v>239</v>
      </c>
      <c r="F145" t="s">
        <v>1</v>
      </c>
      <c r="G145" t="s">
        <v>198</v>
      </c>
      <c r="H145" s="78">
        <v>7652</v>
      </c>
      <c r="I145" s="78">
        <v>5.3525986671447754</v>
      </c>
      <c r="J145" s="78">
        <v>5.2627730369567871</v>
      </c>
      <c r="K145" s="78">
        <v>5.1299357414245605</v>
      </c>
      <c r="L145" s="78">
        <v>5.024785041809082</v>
      </c>
      <c r="M145" s="78">
        <v>5.1391911506652832</v>
      </c>
      <c r="N145" s="78">
        <v>5.8381280899047852</v>
      </c>
      <c r="O145" s="78">
        <v>7.1608853340148926</v>
      </c>
      <c r="P145" s="78">
        <v>7.6329555511474609</v>
      </c>
      <c r="Q145" s="78">
        <v>7.2670226097106934</v>
      </c>
      <c r="R145" s="78">
        <v>6.6558971405029297</v>
      </c>
      <c r="S145" s="78">
        <v>6.0893993377685547</v>
      </c>
      <c r="T145" s="78">
        <v>5.9247345924377441</v>
      </c>
      <c r="U145" s="78">
        <v>5.8049144744873047</v>
      </c>
      <c r="V145" s="78">
        <v>5.5558409690856934</v>
      </c>
      <c r="W145" s="78">
        <v>5.2650156021118164</v>
      </c>
      <c r="X145" s="78">
        <v>5.2638916969299316</v>
      </c>
      <c r="Y145" s="78">
        <v>5.7996745109558105</v>
      </c>
      <c r="Z145" s="78">
        <v>7.0231671333312988</v>
      </c>
      <c r="AA145" s="78">
        <v>8.2850322723388672</v>
      </c>
      <c r="AB145" s="78">
        <v>8.399022102355957</v>
      </c>
      <c r="AC145" s="78">
        <v>8.2008199691772461</v>
      </c>
      <c r="AD145" s="78">
        <v>7.7880687713623047</v>
      </c>
      <c r="AE145" s="78">
        <v>6.8716335296630859</v>
      </c>
      <c r="AF145" s="78">
        <v>6.1182456016540527</v>
      </c>
      <c r="AG145" s="78">
        <v>-1.0912711620330811</v>
      </c>
      <c r="AH145" s="78">
        <v>-0.49974250793457031</v>
      </c>
      <c r="AI145" s="78">
        <v>-0.55997222661972046</v>
      </c>
      <c r="AJ145" s="78">
        <v>-1.1680699586868286</v>
      </c>
      <c r="AK145" s="78">
        <v>-0.89065897464752197</v>
      </c>
      <c r="AL145" s="78">
        <v>-1.0380017757415771</v>
      </c>
      <c r="AM145" s="78">
        <v>-0.82931095361709595</v>
      </c>
      <c r="AN145" s="78">
        <v>-1.0126276016235352</v>
      </c>
      <c r="AO145" s="78">
        <v>0.24552099406719208</v>
      </c>
      <c r="AP145" s="78">
        <v>0.14151585102081299</v>
      </c>
      <c r="AQ145" s="78">
        <v>-0.25438311696052551</v>
      </c>
      <c r="AR145" s="78">
        <v>-0.42801892757415771</v>
      </c>
      <c r="AS145" s="78">
        <v>-0.11329791694879532</v>
      </c>
      <c r="AT145" s="78">
        <v>0.10679891705513</v>
      </c>
      <c r="AU145" s="78">
        <v>0.13693259656429291</v>
      </c>
      <c r="AV145" s="78">
        <v>-0.17951533198356628</v>
      </c>
      <c r="AW145" s="78">
        <v>-0.47608175873756409</v>
      </c>
      <c r="AX145" s="78">
        <v>-0.25389692187309265</v>
      </c>
      <c r="AY145" s="78">
        <v>3.4862902015447617E-2</v>
      </c>
      <c r="AZ145" s="78">
        <v>-1.0097839403897524E-3</v>
      </c>
      <c r="BA145" s="78">
        <v>-0.89501875638961792</v>
      </c>
      <c r="BB145" s="78">
        <v>-1.6185121536254883</v>
      </c>
      <c r="BC145" s="78">
        <v>-1.1482443809509277</v>
      </c>
      <c r="BD145" s="78">
        <v>-1.5940066576004028</v>
      </c>
      <c r="BE145" s="78">
        <v>-0.57579106092453003</v>
      </c>
      <c r="BF145" s="78">
        <v>-6.3257901929318905E-3</v>
      </c>
      <c r="BG145" s="78">
        <v>-4.9476128071546555E-2</v>
      </c>
      <c r="BH145" s="78">
        <v>-0.52959883213043213</v>
      </c>
      <c r="BI145" s="78">
        <v>-0.40356910228729248</v>
      </c>
      <c r="BJ145" s="78">
        <v>-0.38570681214332581</v>
      </c>
      <c r="BK145" s="78">
        <v>-0.17986278235912323</v>
      </c>
      <c r="BL145" s="78">
        <v>-0.35376036167144775</v>
      </c>
      <c r="BM145" s="78">
        <v>0.59926366806030273</v>
      </c>
      <c r="BN145" s="78">
        <v>0.46307563781738281</v>
      </c>
      <c r="BO145" s="78">
        <v>3.3120360225439072E-2</v>
      </c>
      <c r="BP145" s="78">
        <v>-0.11475032567977905</v>
      </c>
      <c r="BQ145" s="78">
        <v>0.18184061348438263</v>
      </c>
      <c r="BR145" s="78">
        <v>0.40879464149475098</v>
      </c>
      <c r="BS145" s="78">
        <v>0.42949900031089783</v>
      </c>
      <c r="BT145" s="78">
        <v>0.11727428436279297</v>
      </c>
      <c r="BU145" s="78">
        <v>-0.14553640782833099</v>
      </c>
      <c r="BV145" s="78">
        <v>5.1038596779108047E-2</v>
      </c>
      <c r="BW145" s="78">
        <v>0.36894798278808594</v>
      </c>
      <c r="BX145" s="78">
        <v>0.31205174326896667</v>
      </c>
      <c r="BY145" s="78">
        <v>-0.38725802302360535</v>
      </c>
      <c r="BZ145" s="78">
        <v>-0.96837884187698364</v>
      </c>
      <c r="CA145" s="78">
        <v>-0.60924786329269409</v>
      </c>
      <c r="CB145" s="78">
        <v>-0.95986586809158325</v>
      </c>
      <c r="CC145" s="78">
        <v>-0.21877108514308929</v>
      </c>
      <c r="CD145" s="78">
        <v>0.3354131281375885</v>
      </c>
      <c r="CE145" s="78">
        <v>0.30409190058708191</v>
      </c>
      <c r="CF145" s="78">
        <v>-8.7395712733268738E-2</v>
      </c>
      <c r="CG145" s="78">
        <v>-6.6212140023708344E-2</v>
      </c>
      <c r="CH145" s="78">
        <v>6.6070668399333954E-2</v>
      </c>
      <c r="CI145" s="78">
        <v>0.26994305849075317</v>
      </c>
      <c r="CJ145" s="78">
        <v>0.10256905853748322</v>
      </c>
      <c r="CK145" s="78">
        <v>0.84426474571228027</v>
      </c>
      <c r="CL145" s="78">
        <v>0.68578696250915527</v>
      </c>
      <c r="CM145" s="78">
        <v>0.23224440217018127</v>
      </c>
      <c r="CN145" s="78">
        <v>0.10221854597330093</v>
      </c>
      <c r="CO145" s="78">
        <v>0.38625267148017883</v>
      </c>
      <c r="CP145" s="78">
        <v>0.61795598268508911</v>
      </c>
      <c r="CQ145" s="78">
        <v>0.63212960958480835</v>
      </c>
      <c r="CR145" s="78">
        <v>0.32282987236976624</v>
      </c>
      <c r="CS145" s="78">
        <v>8.3398282527923584E-2</v>
      </c>
      <c r="CT145" s="78">
        <v>0.26223599910736084</v>
      </c>
      <c r="CU145" s="78">
        <v>0.6003342866897583</v>
      </c>
      <c r="CV145" s="78">
        <v>0.52887719869613647</v>
      </c>
      <c r="CW145" s="78">
        <v>-3.5584494471549988E-2</v>
      </c>
      <c r="CX145" s="78">
        <v>-0.51809847354888916</v>
      </c>
      <c r="CY145" s="78">
        <v>-0.23594056069850922</v>
      </c>
      <c r="CZ145" s="78">
        <v>-0.52066189050674438</v>
      </c>
      <c r="DA145" s="78">
        <v>0.13824887573719025</v>
      </c>
      <c r="DB145" s="78">
        <v>0.67715203762054443</v>
      </c>
      <c r="DC145" s="78">
        <v>0.65765994787216187</v>
      </c>
      <c r="DD145" s="78">
        <v>0.35480740666389465</v>
      </c>
      <c r="DE145" s="78">
        <v>0.27114483714103699</v>
      </c>
      <c r="DF145" s="78">
        <v>0.51784813404083252</v>
      </c>
      <c r="DG145" s="78">
        <v>0.71974891424179077</v>
      </c>
      <c r="DH145" s="78">
        <v>0.5588984489440918</v>
      </c>
      <c r="DI145" s="78">
        <v>1.0892658233642578</v>
      </c>
      <c r="DJ145" s="78">
        <v>0.90849828720092773</v>
      </c>
      <c r="DK145" s="78">
        <v>0.43136844038963318</v>
      </c>
      <c r="DL145" s="78">
        <v>0.31918743252754211</v>
      </c>
      <c r="DM145" s="78">
        <v>0.59066474437713623</v>
      </c>
      <c r="DN145" s="78">
        <v>0.82711732387542725</v>
      </c>
      <c r="DO145" s="78">
        <v>0.83476018905639648</v>
      </c>
      <c r="DP145" s="78">
        <v>0.5283854603767395</v>
      </c>
      <c r="DQ145" s="78">
        <v>0.31233298778533936</v>
      </c>
      <c r="DR145" s="78">
        <v>0.47343340516090393</v>
      </c>
      <c r="DS145" s="78">
        <v>0.83172059059143066</v>
      </c>
      <c r="DT145" s="78">
        <v>0.74570268392562866</v>
      </c>
      <c r="DU145" s="78">
        <v>0.31608903408050537</v>
      </c>
      <c r="DV145" s="78">
        <v>-6.7818112671375275E-2</v>
      </c>
      <c r="DW145" s="78">
        <v>0.13736674189567566</v>
      </c>
      <c r="DX145" s="78">
        <v>-8.1457920372486115E-2</v>
      </c>
      <c r="DY145" s="78">
        <v>0.65372896194458008</v>
      </c>
      <c r="DZ145" s="78">
        <v>1.1705688238143921</v>
      </c>
      <c r="EA145" s="78">
        <v>1.1681560277938843</v>
      </c>
      <c r="EB145" s="78">
        <v>0.99327850341796875</v>
      </c>
      <c r="EC145" s="78">
        <v>0.75823467969894409</v>
      </c>
      <c r="ED145" s="78">
        <v>1.1701431274414063</v>
      </c>
      <c r="EE145" s="78">
        <v>1.3691971302032471</v>
      </c>
      <c r="EF145" s="78">
        <v>1.2177656888961792</v>
      </c>
      <c r="EG145" s="78">
        <v>1.4430085420608521</v>
      </c>
      <c r="EH145" s="78">
        <v>1.2300580739974976</v>
      </c>
      <c r="EI145" s="78">
        <v>0.71887195110321045</v>
      </c>
      <c r="EJ145" s="78">
        <v>0.63245600461959839</v>
      </c>
      <c r="EK145" s="78">
        <v>0.88580328226089478</v>
      </c>
      <c r="EL145" s="78">
        <v>1.1291130781173706</v>
      </c>
      <c r="EM145" s="78">
        <v>1.1273266077041626</v>
      </c>
      <c r="EN145" s="78">
        <v>0.82517510652542114</v>
      </c>
      <c r="EO145" s="78">
        <v>0.64287829399108887</v>
      </c>
      <c r="EP145" s="78">
        <v>0.77836889028549194</v>
      </c>
      <c r="EQ145" s="78">
        <v>1.1658056974411011</v>
      </c>
      <c r="ER145" s="78">
        <v>1.0587642192840576</v>
      </c>
      <c r="ES145" s="78">
        <v>0.82384979724884033</v>
      </c>
      <c r="ET145" s="78">
        <v>0.58231520652770996</v>
      </c>
      <c r="EU145" s="78">
        <v>0.67636322975158691</v>
      </c>
      <c r="EV145" s="78">
        <v>0.55268287658691406</v>
      </c>
      <c r="EW145" s="78">
        <v>42.128898620605469</v>
      </c>
      <c r="EX145" s="78">
        <v>40.711181640625</v>
      </c>
      <c r="EY145" s="78">
        <v>39.615226745605469</v>
      </c>
      <c r="EZ145" s="78">
        <v>39.113918304443359</v>
      </c>
      <c r="FA145" s="78">
        <v>38.444625854492188</v>
      </c>
      <c r="FB145" s="78">
        <v>37.942802429199219</v>
      </c>
      <c r="FC145" s="78">
        <v>37.453014373779297</v>
      </c>
      <c r="FD145" s="78">
        <v>37.26544189453125</v>
      </c>
      <c r="FE145" s="78">
        <v>40.772716522216797</v>
      </c>
      <c r="FF145" s="78">
        <v>44.905086517333984</v>
      </c>
      <c r="FG145" s="78">
        <v>48.256908416748047</v>
      </c>
      <c r="FH145" s="78">
        <v>50.580215454101563</v>
      </c>
      <c r="FI145" s="78">
        <v>53.044155120849609</v>
      </c>
      <c r="FJ145" s="78">
        <v>54.249320983886719</v>
      </c>
      <c r="FK145" s="78">
        <v>55.436481475830078</v>
      </c>
      <c r="FL145" s="78">
        <v>55.525245666503906</v>
      </c>
      <c r="FM145" s="78">
        <v>54.613471984863281</v>
      </c>
      <c r="FN145" s="78">
        <v>52.603309631347656</v>
      </c>
      <c r="FO145" s="78">
        <v>50.217426300048828</v>
      </c>
      <c r="FP145" s="78">
        <v>47.883930206298828</v>
      </c>
      <c r="FQ145" s="78">
        <v>46.533672332763672</v>
      </c>
      <c r="FR145" s="78">
        <v>45.518173217773438</v>
      </c>
      <c r="FS145" s="78">
        <v>44.877655029296875</v>
      </c>
      <c r="FT145" s="78">
        <v>43.510097503662109</v>
      </c>
      <c r="FU145" s="78">
        <v>0.29574024677276611</v>
      </c>
      <c r="FV145" s="78">
        <v>0.25507465004920959</v>
      </c>
      <c r="FW145" s="78">
        <v>0.33989042043685913</v>
      </c>
      <c r="FX145" s="78">
        <v>0</v>
      </c>
      <c r="FY145" s="78">
        <v>1217</v>
      </c>
      <c r="FZ145" s="78">
        <v>1</v>
      </c>
    </row>
    <row r="146" spans="1:182" x14ac:dyDescent="0.2">
      <c r="A146" t="s">
        <v>186</v>
      </c>
      <c r="B146" t="s">
        <v>244</v>
      </c>
      <c r="C146" t="s">
        <v>2</v>
      </c>
      <c r="D146" t="s">
        <v>203</v>
      </c>
      <c r="E146" t="s">
        <v>239</v>
      </c>
      <c r="F146" t="s">
        <v>1</v>
      </c>
      <c r="G146" t="s">
        <v>200</v>
      </c>
      <c r="H146" s="78">
        <v>1609</v>
      </c>
      <c r="I146" s="78">
        <v>1.4103927612304688</v>
      </c>
      <c r="J146" s="78">
        <v>1.3915561437606812</v>
      </c>
      <c r="K146" s="78">
        <v>1.2739943265914917</v>
      </c>
      <c r="L146" s="78">
        <v>1.3015727996826172</v>
      </c>
      <c r="M146" s="78">
        <v>1.3605146408081055</v>
      </c>
      <c r="N146" s="78">
        <v>1.449148416519165</v>
      </c>
      <c r="O146" s="78">
        <v>1.5289771556854248</v>
      </c>
      <c r="P146" s="78">
        <v>1.5493584871292114</v>
      </c>
      <c r="Q146" s="78">
        <v>1.5638340711593628</v>
      </c>
      <c r="R146" s="78">
        <v>1.4814894199371338</v>
      </c>
      <c r="S146" s="78">
        <v>1.4374451637268066</v>
      </c>
      <c r="T146" s="78">
        <v>1.3562746047973633</v>
      </c>
      <c r="U146" s="78">
        <v>1.4165488481521606</v>
      </c>
      <c r="V146" s="78">
        <v>1.4163122177124023</v>
      </c>
      <c r="W146" s="78">
        <v>1.3564112186431885</v>
      </c>
      <c r="X146" s="78">
        <v>1.4500458240509033</v>
      </c>
      <c r="Y146" s="78">
        <v>1.5608154535293579</v>
      </c>
      <c r="Z146" s="78">
        <v>1.913758397102356</v>
      </c>
      <c r="AA146" s="78">
        <v>2.0638158321380615</v>
      </c>
      <c r="AB146" s="78">
        <v>1.9431828260421753</v>
      </c>
      <c r="AC146" s="78">
        <v>1.7935390472412109</v>
      </c>
      <c r="AD146" s="78">
        <v>1.8846195936203003</v>
      </c>
      <c r="AE146" s="78">
        <v>1.7438672780990601</v>
      </c>
      <c r="AF146" s="78">
        <v>1.5973861217498779</v>
      </c>
      <c r="AG146" s="78">
        <v>-0.51126939058303833</v>
      </c>
      <c r="AH146" s="78">
        <v>-0.3911806046962738</v>
      </c>
      <c r="AI146" s="78">
        <v>-0.50696569681167603</v>
      </c>
      <c r="AJ146" s="78">
        <v>-0.40483838319778442</v>
      </c>
      <c r="AK146" s="78">
        <v>-0.37022382020950317</v>
      </c>
      <c r="AL146" s="78">
        <v>-0.40959891676902771</v>
      </c>
      <c r="AM146" s="78">
        <v>-0.45891904830932617</v>
      </c>
      <c r="AN146" s="78">
        <v>-0.63022589683532715</v>
      </c>
      <c r="AO146" s="78">
        <v>-0.47138914465904236</v>
      </c>
      <c r="AP146" s="78">
        <v>-0.39252573251724243</v>
      </c>
      <c r="AQ146" s="78">
        <v>-0.45005720853805542</v>
      </c>
      <c r="AR146" s="78">
        <v>-0.34112414717674255</v>
      </c>
      <c r="AS146" s="78">
        <v>-0.31469467282295227</v>
      </c>
      <c r="AT146" s="78">
        <v>-9.9916934967041016E-2</v>
      </c>
      <c r="AU146" s="78">
        <v>-0.16116861999034882</v>
      </c>
      <c r="AV146" s="78">
        <v>-0.14328297972679138</v>
      </c>
      <c r="AW146" s="78">
        <v>-0.28323939442634583</v>
      </c>
      <c r="AX146" s="78">
        <v>-5.8104913681745529E-2</v>
      </c>
      <c r="AY146" s="78">
        <v>-7.9049684107303619E-2</v>
      </c>
      <c r="AZ146" s="78">
        <v>-0.20396879315376282</v>
      </c>
      <c r="BA146" s="78">
        <v>-0.39742377400398254</v>
      </c>
      <c r="BB146" s="78">
        <v>-0.52426493167877197</v>
      </c>
      <c r="BC146" s="78">
        <v>-0.57048153877258301</v>
      </c>
      <c r="BD146" s="78">
        <v>-0.60288584232330322</v>
      </c>
      <c r="BE146" s="78">
        <v>-0.3570995032787323</v>
      </c>
      <c r="BF146" s="78">
        <v>-0.24903921782970428</v>
      </c>
      <c r="BG146" s="78">
        <v>-0.37147527933120728</v>
      </c>
      <c r="BH146" s="78">
        <v>-0.26982071995735168</v>
      </c>
      <c r="BI146" s="78">
        <v>-0.23346514999866486</v>
      </c>
      <c r="BJ146" s="78">
        <v>-0.26669645309448242</v>
      </c>
      <c r="BK146" s="78">
        <v>-0.31541171669960022</v>
      </c>
      <c r="BL146" s="78">
        <v>-0.48279660940170288</v>
      </c>
      <c r="BM146" s="78">
        <v>-0.32754647731781006</v>
      </c>
      <c r="BN146" s="78">
        <v>-0.26774492859840393</v>
      </c>
      <c r="BO146" s="78">
        <v>-0.31333690881729126</v>
      </c>
      <c r="BP146" s="78">
        <v>-0.23314140737056732</v>
      </c>
      <c r="BQ146" s="78">
        <v>-0.19927379488945007</v>
      </c>
      <c r="BR146" s="78">
        <v>9.2215295881032944E-3</v>
      </c>
      <c r="BS146" s="78">
        <v>-4.359561949968338E-2</v>
      </c>
      <c r="BT146" s="78">
        <v>-1.8868647515773773E-2</v>
      </c>
      <c r="BU146" s="78">
        <v>-0.15405264496803284</v>
      </c>
      <c r="BV146" s="78">
        <v>8.1236861646175385E-2</v>
      </c>
      <c r="BW146" s="78">
        <v>7.8254431486129761E-2</v>
      </c>
      <c r="BX146" s="78">
        <v>-5.9116218239068985E-2</v>
      </c>
      <c r="BY146" s="78">
        <v>-0.2623085081577301</v>
      </c>
      <c r="BZ146" s="78">
        <v>-0.37068569660186768</v>
      </c>
      <c r="CA146" s="78">
        <v>-0.41485491394996643</v>
      </c>
      <c r="CB146" s="78">
        <v>-0.44265249371528625</v>
      </c>
      <c r="CC146" s="78">
        <v>-0.2503218948841095</v>
      </c>
      <c r="CD146" s="78">
        <v>-0.15059253573417664</v>
      </c>
      <c r="CE146" s="78">
        <v>-0.27763503789901733</v>
      </c>
      <c r="CF146" s="78">
        <v>-0.17630791664123535</v>
      </c>
      <c r="CG146" s="78">
        <v>-0.13874650001525879</v>
      </c>
      <c r="CH146" s="78">
        <v>-0.16772265732288361</v>
      </c>
      <c r="CI146" s="78">
        <v>-0.21601895987987518</v>
      </c>
      <c r="CJ146" s="78">
        <v>-0.38068756461143494</v>
      </c>
      <c r="CK146" s="78">
        <v>-0.22792147099971771</v>
      </c>
      <c r="CL146" s="78">
        <v>-0.1813221275806427</v>
      </c>
      <c r="CM146" s="78">
        <v>-0.2186448723077774</v>
      </c>
      <c r="CN146" s="78">
        <v>-0.15835289657115936</v>
      </c>
      <c r="CO146" s="78">
        <v>-0.11933364719152451</v>
      </c>
      <c r="CP146" s="78">
        <v>8.4810495376586914E-2</v>
      </c>
      <c r="CQ146" s="78">
        <v>3.7835076451301575E-2</v>
      </c>
      <c r="CR146" s="78">
        <v>6.730034202337265E-2</v>
      </c>
      <c r="CS146" s="78">
        <v>-6.4578302204608917E-2</v>
      </c>
      <c r="CT146" s="78">
        <v>0.1777445524930954</v>
      </c>
      <c r="CU146" s="78">
        <v>0.18720278143882751</v>
      </c>
      <c r="CV146" s="78">
        <v>4.1208233684301376E-2</v>
      </c>
      <c r="CW146" s="78">
        <v>-0.16872809827327728</v>
      </c>
      <c r="CX146" s="78">
        <v>-0.26431718468666077</v>
      </c>
      <c r="CY146" s="78">
        <v>-0.30706840753555298</v>
      </c>
      <c r="CZ146" s="78">
        <v>-0.33167538046836853</v>
      </c>
      <c r="DA146" s="78">
        <v>-0.14354430139064789</v>
      </c>
      <c r="DB146" s="78">
        <v>-5.214584618806839E-2</v>
      </c>
      <c r="DC146" s="78">
        <v>-0.18379479646682739</v>
      </c>
      <c r="DD146" s="78">
        <v>-8.2795105874538422E-2</v>
      </c>
      <c r="DE146" s="78">
        <v>-4.4027853757143021E-2</v>
      </c>
      <c r="DF146" s="78">
        <v>-6.8748854100704193E-2</v>
      </c>
      <c r="DG146" s="78">
        <v>-0.11662621796131134</v>
      </c>
      <c r="DH146" s="78">
        <v>-0.27857851982116699</v>
      </c>
      <c r="DI146" s="78">
        <v>-0.12829646468162537</v>
      </c>
      <c r="DJ146" s="78">
        <v>-9.4899319112300873E-2</v>
      </c>
      <c r="DK146" s="78">
        <v>-0.12395282089710236</v>
      </c>
      <c r="DL146" s="78">
        <v>-8.3564385771751404E-2</v>
      </c>
      <c r="DM146" s="78">
        <v>-3.9393499493598938E-2</v>
      </c>
      <c r="DN146" s="78">
        <v>0.16039946675300598</v>
      </c>
      <c r="DO146" s="78">
        <v>0.11926577240228653</v>
      </c>
      <c r="DP146" s="78">
        <v>0.15346933901309967</v>
      </c>
      <c r="DQ146" s="78">
        <v>2.4896038696169853E-2</v>
      </c>
      <c r="DR146" s="78">
        <v>0.27425223588943481</v>
      </c>
      <c r="DS146" s="78">
        <v>0.29615113139152527</v>
      </c>
      <c r="DT146" s="78">
        <v>0.14153268933296204</v>
      </c>
      <c r="DU146" s="78">
        <v>-7.5147680938243866E-2</v>
      </c>
      <c r="DV146" s="78">
        <v>-0.15794868767261505</v>
      </c>
      <c r="DW146" s="78">
        <v>-0.19928190112113953</v>
      </c>
      <c r="DX146" s="78">
        <v>-0.22069826722145081</v>
      </c>
      <c r="DY146" s="78">
        <v>1.0625593364238739E-2</v>
      </c>
      <c r="DZ146" s="78">
        <v>8.9995533227920532E-2</v>
      </c>
      <c r="EA146" s="78">
        <v>-4.8304390162229538E-2</v>
      </c>
      <c r="EB146" s="78">
        <v>5.2222546190023422E-2</v>
      </c>
      <c r="EC146" s="78">
        <v>9.2730827629566193E-2</v>
      </c>
      <c r="ED146" s="78">
        <v>7.4153594672679901E-2</v>
      </c>
      <c r="EE146" s="78">
        <v>2.6881121098995209E-2</v>
      </c>
      <c r="EF146" s="78">
        <v>-0.13114924728870392</v>
      </c>
      <c r="EG146" s="78">
        <v>1.5546211041510105E-2</v>
      </c>
      <c r="EH146" s="78">
        <v>2.9881484806537628E-2</v>
      </c>
      <c r="EI146" s="78">
        <v>1.2767456471920013E-2</v>
      </c>
      <c r="EJ146" s="78">
        <v>2.4418339133262634E-2</v>
      </c>
      <c r="EK146" s="78">
        <v>7.6027378439903259E-2</v>
      </c>
      <c r="EL146" s="78">
        <v>0.26953792572021484</v>
      </c>
      <c r="EM146" s="78">
        <v>0.23683877289295197</v>
      </c>
      <c r="EN146" s="78">
        <v>0.27788367867469788</v>
      </c>
      <c r="EO146" s="78">
        <v>0.1540827751159668</v>
      </c>
      <c r="EP146" s="78">
        <v>0.41359400749206543</v>
      </c>
      <c r="EQ146" s="78">
        <v>0.45345523953437805</v>
      </c>
      <c r="ER146" s="78">
        <v>0.28638526797294617</v>
      </c>
      <c r="ES146" s="78">
        <v>5.9967570006847382E-2</v>
      </c>
      <c r="ET146" s="78">
        <v>-4.3694558553397655E-3</v>
      </c>
      <c r="EU146" s="78">
        <v>-4.3655294924974442E-2</v>
      </c>
      <c r="EV146" s="78">
        <v>-6.0464929789304733E-2</v>
      </c>
      <c r="EW146" s="78">
        <v>41.940860748291016</v>
      </c>
      <c r="EX146" s="78">
        <v>40.445392608642578</v>
      </c>
      <c r="EY146" s="78">
        <v>39.331882476806641</v>
      </c>
      <c r="EZ146" s="78">
        <v>38.860538482666016</v>
      </c>
      <c r="FA146" s="78">
        <v>38.404636383056641</v>
      </c>
      <c r="FB146" s="78">
        <v>37.762638092041016</v>
      </c>
      <c r="FC146" s="78">
        <v>37.253028869628906</v>
      </c>
      <c r="FD146" s="78">
        <v>36.725120544433594</v>
      </c>
      <c r="FE146" s="78">
        <v>39.861446380615234</v>
      </c>
      <c r="FF146" s="78">
        <v>43.066242218017578</v>
      </c>
      <c r="FG146" s="78">
        <v>46.31298828125</v>
      </c>
      <c r="FH146" s="78">
        <v>49.300743103027344</v>
      </c>
      <c r="FI146" s="78">
        <v>51.954761505126953</v>
      </c>
      <c r="FJ146" s="78">
        <v>53.467342376708984</v>
      </c>
      <c r="FK146" s="78">
        <v>54.473884582519531</v>
      </c>
      <c r="FL146" s="78">
        <v>54.789810180664063</v>
      </c>
      <c r="FM146" s="78">
        <v>53.879531860351563</v>
      </c>
      <c r="FN146" s="78">
        <v>51.906242370605469</v>
      </c>
      <c r="FO146" s="78">
        <v>49.346122741699219</v>
      </c>
      <c r="FP146" s="78">
        <v>47.039691925048828</v>
      </c>
      <c r="FQ146" s="78">
        <v>45.81890869140625</v>
      </c>
      <c r="FR146" s="78">
        <v>44.407360076904297</v>
      </c>
      <c r="FS146" s="78">
        <v>43.376575469970703</v>
      </c>
      <c r="FT146" s="78">
        <v>41.963474273681641</v>
      </c>
      <c r="FU146" s="78">
        <v>8.8254883885383606E-2</v>
      </c>
      <c r="FV146" s="78">
        <v>0.10840893536806107</v>
      </c>
      <c r="FW146" s="78">
        <v>9.6747010946273804E-2</v>
      </c>
      <c r="FX146" s="78">
        <v>0</v>
      </c>
      <c r="FY146" s="78">
        <v>346</v>
      </c>
      <c r="FZ146" s="78">
        <v>1</v>
      </c>
    </row>
    <row r="147" spans="1:182" x14ac:dyDescent="0.2">
      <c r="A147" t="s">
        <v>186</v>
      </c>
      <c r="B147" t="s">
        <v>244</v>
      </c>
      <c r="C147" t="s">
        <v>2</v>
      </c>
      <c r="D147" t="s">
        <v>203</v>
      </c>
      <c r="E147" t="s">
        <v>239</v>
      </c>
      <c r="F147" t="s">
        <v>1</v>
      </c>
      <c r="G147" t="s">
        <v>1</v>
      </c>
      <c r="H147" s="78">
        <v>9261</v>
      </c>
      <c r="I147" s="78">
        <v>6.7629914283752441</v>
      </c>
      <c r="J147" s="78">
        <v>6.6543292999267578</v>
      </c>
      <c r="K147" s="78">
        <v>6.4039301872253418</v>
      </c>
      <c r="L147" s="78">
        <v>6.3263578414916992</v>
      </c>
      <c r="M147" s="78">
        <v>6.4997057914733887</v>
      </c>
      <c r="N147" s="78">
        <v>7.2872767448425293</v>
      </c>
      <c r="O147" s="78">
        <v>8.6898622512817383</v>
      </c>
      <c r="P147" s="78">
        <v>9.1823139190673828</v>
      </c>
      <c r="Q147" s="78">
        <v>8.8308563232421875</v>
      </c>
      <c r="R147" s="78">
        <v>8.1373863220214844</v>
      </c>
      <c r="S147" s="78">
        <v>7.5268445014953613</v>
      </c>
      <c r="T147" s="78">
        <v>7.2810091972351074</v>
      </c>
      <c r="U147" s="78">
        <v>7.2214632034301758</v>
      </c>
      <c r="V147" s="78">
        <v>6.9721531867980957</v>
      </c>
      <c r="W147" s="78">
        <v>6.6214265823364258</v>
      </c>
      <c r="X147" s="78">
        <v>6.7139377593994141</v>
      </c>
      <c r="Y147" s="78">
        <v>7.3604898452758789</v>
      </c>
      <c r="Z147" s="78">
        <v>8.9369258880615234</v>
      </c>
      <c r="AA147" s="78">
        <v>10.348848342895508</v>
      </c>
      <c r="AB147" s="78">
        <v>10.342205047607422</v>
      </c>
      <c r="AC147" s="78">
        <v>9.994359016418457</v>
      </c>
      <c r="AD147" s="78">
        <v>9.6726884841918945</v>
      </c>
      <c r="AE147" s="78">
        <v>8.6155004501342773</v>
      </c>
      <c r="AF147" s="78">
        <v>7.7156319618225098</v>
      </c>
      <c r="AG147" s="78">
        <v>-1.3797794580459595</v>
      </c>
      <c r="AH147" s="78">
        <v>-0.68429827690124512</v>
      </c>
      <c r="AI147" s="78">
        <v>-0.86752259731292725</v>
      </c>
      <c r="AJ147" s="78">
        <v>-1.3682771921157837</v>
      </c>
      <c r="AK147" s="78">
        <v>-1.0612847805023193</v>
      </c>
      <c r="AL147" s="78">
        <v>-1.2319085597991943</v>
      </c>
      <c r="AM147" s="78">
        <v>-1.0718467235565186</v>
      </c>
      <c r="AN147" s="78">
        <v>-1.4208927154541016</v>
      </c>
      <c r="AO147" s="78">
        <v>-3.0008492991328239E-2</v>
      </c>
      <c r="AP147" s="78">
        <v>-7.9348534345626831E-2</v>
      </c>
      <c r="AQ147" s="78">
        <v>-0.52524924278259277</v>
      </c>
      <c r="AR147" s="78">
        <v>-0.61698824167251587</v>
      </c>
      <c r="AS147" s="78">
        <v>-0.26947331428527832</v>
      </c>
      <c r="AT147" s="78">
        <v>0.1592540442943573</v>
      </c>
      <c r="AU147" s="78">
        <v>0.136276975274086</v>
      </c>
      <c r="AV147" s="78">
        <v>-0.1545678973197937</v>
      </c>
      <c r="AW147" s="78">
        <v>-0.58187174797058105</v>
      </c>
      <c r="AX147" s="78">
        <v>-0.12748588621616364</v>
      </c>
      <c r="AY147" s="78">
        <v>0.16251842677593231</v>
      </c>
      <c r="AZ147" s="78">
        <v>-1.3774157501757145E-2</v>
      </c>
      <c r="BA147" s="78">
        <v>-1.0936545133590698</v>
      </c>
      <c r="BB147" s="78">
        <v>-1.9131159782409668</v>
      </c>
      <c r="BC147" s="78">
        <v>-1.4925796985626221</v>
      </c>
      <c r="BD147" s="78">
        <v>-1.9594162702560425</v>
      </c>
      <c r="BE147" s="78">
        <v>-0.84173852205276489</v>
      </c>
      <c r="BF147" s="78">
        <v>-0.17081579566001892</v>
      </c>
      <c r="BG147" s="78">
        <v>-0.33935227990150452</v>
      </c>
      <c r="BH147" s="78">
        <v>-0.71568620204925537</v>
      </c>
      <c r="BI147" s="78">
        <v>-0.55536031723022461</v>
      </c>
      <c r="BJ147" s="78">
        <v>-0.5641438364982605</v>
      </c>
      <c r="BK147" s="78">
        <v>-0.40673217177391052</v>
      </c>
      <c r="BL147" s="78">
        <v>-0.74573242664337158</v>
      </c>
      <c r="BM147" s="78">
        <v>0.35186135768890381</v>
      </c>
      <c r="BN147" s="78">
        <v>0.26557311415672302</v>
      </c>
      <c r="BO147" s="78">
        <v>-0.20689301192760468</v>
      </c>
      <c r="BP147" s="78">
        <v>-0.2856312096118927</v>
      </c>
      <c r="BQ147" s="78">
        <v>4.7431629151105881E-2</v>
      </c>
      <c r="BR147" s="78">
        <v>0.48036560416221619</v>
      </c>
      <c r="BS147" s="78">
        <v>0.45158398151397705</v>
      </c>
      <c r="BT147" s="78">
        <v>0.16724416613578796</v>
      </c>
      <c r="BU147" s="78">
        <v>-0.22697821259498596</v>
      </c>
      <c r="BV147" s="78">
        <v>0.20777787268161774</v>
      </c>
      <c r="BW147" s="78">
        <v>0.53178447484970093</v>
      </c>
      <c r="BX147" s="78">
        <v>0.33117479085922241</v>
      </c>
      <c r="BY147" s="78">
        <v>-0.56822407245635986</v>
      </c>
      <c r="BZ147" s="78">
        <v>-1.245089054107666</v>
      </c>
      <c r="CA147" s="78">
        <v>-0.93156564235687256</v>
      </c>
      <c r="CB147" s="78">
        <v>-1.3053450584411621</v>
      </c>
      <c r="CC147" s="78">
        <v>-0.4690929651260376</v>
      </c>
      <c r="CD147" s="78">
        <v>0.18482059240341187</v>
      </c>
      <c r="CE147" s="78">
        <v>2.6456872001290321E-2</v>
      </c>
      <c r="CF147" s="78">
        <v>-0.2637036144733429</v>
      </c>
      <c r="CG147" s="78">
        <v>-0.20495864748954773</v>
      </c>
      <c r="CH147" s="78">
        <v>-0.10165198892354965</v>
      </c>
      <c r="CI147" s="78">
        <v>5.3924094885587692E-2</v>
      </c>
      <c r="CJ147" s="78">
        <v>-0.27811849117279053</v>
      </c>
      <c r="CK147" s="78">
        <v>0.61634325981140137</v>
      </c>
      <c r="CL147" s="78">
        <v>0.50446480512619019</v>
      </c>
      <c r="CM147" s="78">
        <v>1.359954196959734E-2</v>
      </c>
      <c r="CN147" s="78">
        <v>-5.6134343147277832E-2</v>
      </c>
      <c r="CO147" s="78">
        <v>0.26691901683807373</v>
      </c>
      <c r="CP147" s="78">
        <v>0.70276647806167603</v>
      </c>
      <c r="CQ147" s="78">
        <v>0.66996467113494873</v>
      </c>
      <c r="CR147" s="78">
        <v>0.39013022184371948</v>
      </c>
      <c r="CS147" s="78">
        <v>1.8819976598024368E-2</v>
      </c>
      <c r="CT147" s="78">
        <v>0.43998053669929504</v>
      </c>
      <c r="CU147" s="78">
        <v>0.78753703832626343</v>
      </c>
      <c r="CV147" s="78">
        <v>0.57008540630340576</v>
      </c>
      <c r="CW147" s="78">
        <v>-0.20431259274482727</v>
      </c>
      <c r="CX147" s="78">
        <v>-0.78241568803787231</v>
      </c>
      <c r="CY147" s="78">
        <v>-0.54300898313522339</v>
      </c>
      <c r="CZ147" s="78">
        <v>-0.85233724117279053</v>
      </c>
      <c r="DA147" s="78">
        <v>-9.64474156498909E-2</v>
      </c>
      <c r="DB147" s="78">
        <v>0.54045695066452026</v>
      </c>
      <c r="DC147" s="78">
        <v>0.39226603507995605</v>
      </c>
      <c r="DD147" s="78">
        <v>0.18827895820140839</v>
      </c>
      <c r="DE147" s="78">
        <v>0.14544303715229034</v>
      </c>
      <c r="DF147" s="78">
        <v>0.36083984375</v>
      </c>
      <c r="DG147" s="78">
        <v>0.5145803689956665</v>
      </c>
      <c r="DH147" s="78">
        <v>0.18949544429779053</v>
      </c>
      <c r="DI147" s="78">
        <v>0.88082516193389893</v>
      </c>
      <c r="DJ147" s="78">
        <v>0.74335646629333496</v>
      </c>
      <c r="DK147" s="78">
        <v>0.2340921014547348</v>
      </c>
      <c r="DL147" s="78">
        <v>0.17336252331733704</v>
      </c>
      <c r="DM147" s="78">
        <v>0.48640641570091248</v>
      </c>
      <c r="DN147" s="78">
        <v>0.92516738176345825</v>
      </c>
      <c r="DO147" s="78">
        <v>0.88834536075592041</v>
      </c>
      <c r="DP147" s="78">
        <v>0.61301630735397339</v>
      </c>
      <c r="DQ147" s="78">
        <v>0.2646181583404541</v>
      </c>
      <c r="DR147" s="78">
        <v>0.67218321561813354</v>
      </c>
      <c r="DS147" s="78">
        <v>1.0432895421981812</v>
      </c>
      <c r="DT147" s="78">
        <v>0.80899602174758911</v>
      </c>
      <c r="DU147" s="78">
        <v>0.15959890186786652</v>
      </c>
      <c r="DV147" s="78">
        <v>-0.31974229216575623</v>
      </c>
      <c r="DW147" s="78">
        <v>-0.15445232391357422</v>
      </c>
      <c r="DX147" s="78">
        <v>-0.39932945370674133</v>
      </c>
      <c r="DY147" s="78">
        <v>0.44159358739852905</v>
      </c>
      <c r="DZ147" s="78">
        <v>1.0539394617080688</v>
      </c>
      <c r="EA147" s="78">
        <v>0.92043638229370117</v>
      </c>
      <c r="EB147" s="78">
        <v>0.84087002277374268</v>
      </c>
      <c r="EC147" s="78">
        <v>0.6513674259185791</v>
      </c>
      <c r="ED147" s="78">
        <v>1.0286046266555786</v>
      </c>
      <c r="EE147" s="78">
        <v>1.1796948909759521</v>
      </c>
      <c r="EF147" s="78">
        <v>0.86465567350387573</v>
      </c>
      <c r="EG147" s="78">
        <v>1.2626949548721313</v>
      </c>
      <c r="EH147" s="78">
        <v>1.0882781744003296</v>
      </c>
      <c r="EI147" s="78">
        <v>0.5524483323097229</v>
      </c>
      <c r="EJ147" s="78">
        <v>0.50471955537796021</v>
      </c>
      <c r="EK147" s="78">
        <v>0.80331134796142578</v>
      </c>
      <c r="EL147" s="78">
        <v>1.2462788820266724</v>
      </c>
      <c r="EM147" s="78">
        <v>1.2036523818969727</v>
      </c>
      <c r="EN147" s="78">
        <v>0.93482834100723267</v>
      </c>
      <c r="EO147" s="78">
        <v>0.61951172351837158</v>
      </c>
      <c r="EP147" s="78">
        <v>1.0074470043182373</v>
      </c>
      <c r="EQ147" s="78">
        <v>1.4125556945800781</v>
      </c>
      <c r="ER147" s="78">
        <v>1.1539449691772461</v>
      </c>
      <c r="ES147" s="78">
        <v>0.68502926826477051</v>
      </c>
      <c r="ET147" s="78">
        <v>0.34828460216522217</v>
      </c>
      <c r="EU147" s="78">
        <v>0.40656179189682007</v>
      </c>
      <c r="EV147" s="78">
        <v>0.25474181771278381</v>
      </c>
      <c r="EW147" s="78">
        <v>42.085720062255859</v>
      </c>
      <c r="EX147" s="78">
        <v>40.6478271484375</v>
      </c>
      <c r="EY147" s="78">
        <v>39.546291351318359</v>
      </c>
      <c r="EZ147" s="78">
        <v>39.057098388671875</v>
      </c>
      <c r="FA147" s="78">
        <v>38.435684204101563</v>
      </c>
      <c r="FB147" s="78">
        <v>37.903377532958984</v>
      </c>
      <c r="FC147" s="78">
        <v>37.412605285644531</v>
      </c>
      <c r="FD147" s="78">
        <v>37.155208587646484</v>
      </c>
      <c r="FE147" s="78">
        <v>40.573951721191406</v>
      </c>
      <c r="FF147" s="78">
        <v>44.504497528076172</v>
      </c>
      <c r="FG147" s="78">
        <v>47.828426361083984</v>
      </c>
      <c r="FH147" s="78">
        <v>50.316089630126953</v>
      </c>
      <c r="FI147" s="78">
        <v>52.803565979003906</v>
      </c>
      <c r="FJ147" s="78">
        <v>54.083244323730469</v>
      </c>
      <c r="FK147" s="78">
        <v>55.223213195800781</v>
      </c>
      <c r="FL147" s="78">
        <v>55.364437103271484</v>
      </c>
      <c r="FM147" s="78">
        <v>54.450981140136719</v>
      </c>
      <c r="FN147" s="78">
        <v>52.460891723632813</v>
      </c>
      <c r="FO147" s="78">
        <v>50.046413421630859</v>
      </c>
      <c r="FP147" s="78">
        <v>47.719612121582031</v>
      </c>
      <c r="FQ147" s="78">
        <v>46.396148681640625</v>
      </c>
      <c r="FR147" s="78">
        <v>45.289859771728516</v>
      </c>
      <c r="FS147" s="78">
        <v>44.541507720947266</v>
      </c>
      <c r="FT147" s="78">
        <v>43.161880493164063</v>
      </c>
      <c r="FU147" s="78">
        <v>0.30862793326377869</v>
      </c>
      <c r="FV147" s="78">
        <v>0.27715620398521423</v>
      </c>
      <c r="FW147" s="78">
        <v>0.35339140892028809</v>
      </c>
      <c r="FX147" s="78">
        <v>0</v>
      </c>
      <c r="FY147" s="78">
        <v>1563</v>
      </c>
      <c r="FZ147" s="78">
        <v>1</v>
      </c>
    </row>
    <row r="148" spans="1:182" x14ac:dyDescent="0.2">
      <c r="A148" t="s">
        <v>186</v>
      </c>
      <c r="B148" t="s">
        <v>244</v>
      </c>
      <c r="C148" t="s">
        <v>2</v>
      </c>
      <c r="D148" t="s">
        <v>203</v>
      </c>
      <c r="E148" t="s">
        <v>239</v>
      </c>
      <c r="F148" t="s">
        <v>178</v>
      </c>
      <c r="G148" t="s">
        <v>1</v>
      </c>
      <c r="H148" s="78">
        <v>5302</v>
      </c>
      <c r="I148" s="78">
        <v>3.2498898506164551</v>
      </c>
      <c r="J148" s="78">
        <v>3.0065710544586182</v>
      </c>
      <c r="K148" s="78">
        <v>2.8460958003997803</v>
      </c>
      <c r="L148" s="78">
        <v>2.8106896877288818</v>
      </c>
      <c r="M148" s="78">
        <v>2.8477013111114502</v>
      </c>
      <c r="N148" s="78">
        <v>3.2072994709014893</v>
      </c>
      <c r="O148" s="78">
        <v>4.0233182907104492</v>
      </c>
      <c r="P148" s="78">
        <v>4.3986034393310547</v>
      </c>
      <c r="Q148" s="78">
        <v>4.0474114418029785</v>
      </c>
      <c r="R148" s="78">
        <v>3.7027549743652344</v>
      </c>
      <c r="S148" s="78">
        <v>3.4111857414245605</v>
      </c>
      <c r="T148" s="78">
        <v>3.3674745559692383</v>
      </c>
      <c r="U148" s="78">
        <v>3.3652944564819336</v>
      </c>
      <c r="V148" s="78">
        <v>3.1167469024658203</v>
      </c>
      <c r="W148" s="78">
        <v>2.9083201885223389</v>
      </c>
      <c r="X148" s="78">
        <v>2.9071414470672607</v>
      </c>
      <c r="Y148" s="78">
        <v>3.4039008617401123</v>
      </c>
      <c r="Z148" s="78">
        <v>4.4327945709228516</v>
      </c>
      <c r="AA148" s="78">
        <v>5.2318668365478516</v>
      </c>
      <c r="AB148" s="78">
        <v>5.4002761840820313</v>
      </c>
      <c r="AC148" s="78">
        <v>5.2171802520751953</v>
      </c>
      <c r="AD148" s="78">
        <v>4.917717456817627</v>
      </c>
      <c r="AE148" s="78">
        <v>4.3465824127197266</v>
      </c>
      <c r="AF148" s="78">
        <v>3.823256254196167</v>
      </c>
      <c r="AG148" s="78">
        <v>-0.54923635721206665</v>
      </c>
      <c r="AH148" s="78">
        <v>-0.3636229932308197</v>
      </c>
      <c r="AI148" s="78">
        <v>-0.41457384824752808</v>
      </c>
      <c r="AJ148" s="78">
        <v>-0.47196939587593079</v>
      </c>
      <c r="AK148" s="78">
        <v>-0.58708816766738892</v>
      </c>
      <c r="AL148" s="78">
        <v>-0.5209115743637085</v>
      </c>
      <c r="AM148" s="78">
        <v>-0.42702049016952515</v>
      </c>
      <c r="AN148" s="78">
        <v>-0.40885382890701294</v>
      </c>
      <c r="AO148" s="78">
        <v>-0.39695999026298523</v>
      </c>
      <c r="AP148" s="78">
        <v>-0.33116239309310913</v>
      </c>
      <c r="AQ148" s="78">
        <v>-0.52246576547622681</v>
      </c>
      <c r="AR148" s="78">
        <v>-0.56396865844726563</v>
      </c>
      <c r="AS148" s="78">
        <v>-0.53608453273773193</v>
      </c>
      <c r="AT148" s="78">
        <v>-0.42066076397895813</v>
      </c>
      <c r="AU148" s="78">
        <v>-0.39404723048210144</v>
      </c>
      <c r="AV148" s="78">
        <v>-0.50998210906982422</v>
      </c>
      <c r="AW148" s="78">
        <v>-0.47110980749130249</v>
      </c>
      <c r="AX148" s="78">
        <v>-0.22305680811405182</v>
      </c>
      <c r="AY148" s="78">
        <v>-0.46324765682220459</v>
      </c>
      <c r="AZ148" s="78">
        <v>-0.27618080377578735</v>
      </c>
      <c r="BA148" s="78">
        <v>-0.49158045649528503</v>
      </c>
      <c r="BB148" s="78">
        <v>-0.70249897241592407</v>
      </c>
      <c r="BC148" s="78">
        <v>-0.70088160037994385</v>
      </c>
      <c r="BD148" s="78">
        <v>-0.66776061058044434</v>
      </c>
      <c r="BE148" s="78">
        <v>-0.36682939529418945</v>
      </c>
      <c r="BF148" s="78">
        <v>-0.20144112408161163</v>
      </c>
      <c r="BG148" s="78">
        <v>-0.26495799422264099</v>
      </c>
      <c r="BH148" s="78">
        <v>-0.32475176453590393</v>
      </c>
      <c r="BI148" s="78">
        <v>-0.43416255712509155</v>
      </c>
      <c r="BJ148" s="78">
        <v>-0.35957202315330505</v>
      </c>
      <c r="BK148" s="78">
        <v>-0.26424509286880493</v>
      </c>
      <c r="BL148" s="78">
        <v>-0.23875570297241211</v>
      </c>
      <c r="BM148" s="78">
        <v>-0.20750384032726288</v>
      </c>
      <c r="BN148" s="78">
        <v>-0.14234074950218201</v>
      </c>
      <c r="BO148" s="78">
        <v>-0.32575958967208862</v>
      </c>
      <c r="BP148" s="78">
        <v>-0.36701947450637817</v>
      </c>
      <c r="BQ148" s="78">
        <v>-0.32990747690200806</v>
      </c>
      <c r="BR148" s="78">
        <v>-0.22414971888065338</v>
      </c>
      <c r="BS148" s="78">
        <v>-0.21630579233169556</v>
      </c>
      <c r="BT148" s="78">
        <v>-0.32962778210639954</v>
      </c>
      <c r="BU148" s="78">
        <v>-0.2780824601650238</v>
      </c>
      <c r="BV148" s="78">
        <v>-1.186826266348362E-2</v>
      </c>
      <c r="BW148" s="78">
        <v>-0.23592276871204376</v>
      </c>
      <c r="BX148" s="78">
        <v>-5.839456245303154E-2</v>
      </c>
      <c r="BY148" s="78">
        <v>-0.29618173837661743</v>
      </c>
      <c r="BZ148" s="78">
        <v>-0.49973714351654053</v>
      </c>
      <c r="CA148" s="78">
        <v>-0.50218617916107178</v>
      </c>
      <c r="CB148" s="78">
        <v>-0.47922930121421814</v>
      </c>
      <c r="CC148" s="78">
        <v>-0.24049486219882965</v>
      </c>
      <c r="CD148" s="78">
        <v>-8.9114449918270111E-2</v>
      </c>
      <c r="CE148" s="78">
        <v>-0.16133452951908112</v>
      </c>
      <c r="CF148" s="78">
        <v>-0.22278930246829987</v>
      </c>
      <c r="CG148" s="78">
        <v>-0.32824674248695374</v>
      </c>
      <c r="CH148" s="78">
        <v>-0.24782878160476685</v>
      </c>
      <c r="CI148" s="78">
        <v>-0.15150733292102814</v>
      </c>
      <c r="CJ148" s="78">
        <v>-0.12094626575708389</v>
      </c>
      <c r="CK148" s="78">
        <v>-7.6287075877189636E-2</v>
      </c>
      <c r="CL148" s="78">
        <v>-1.1563456617295742E-2</v>
      </c>
      <c r="CM148" s="78">
        <v>-0.18952149152755737</v>
      </c>
      <c r="CN148" s="78">
        <v>-0.23061303794384003</v>
      </c>
      <c r="CO148" s="78">
        <v>-0.18710985779762268</v>
      </c>
      <c r="CP148" s="78">
        <v>-8.804677426815033E-2</v>
      </c>
      <c r="CQ148" s="78">
        <v>-9.3202605843544006E-2</v>
      </c>
      <c r="CR148" s="78">
        <v>-0.20471492409706116</v>
      </c>
      <c r="CS148" s="78">
        <v>-0.14439228177070618</v>
      </c>
      <c r="CT148" s="78">
        <v>0.13440027832984924</v>
      </c>
      <c r="CU148" s="78">
        <v>-7.8478232026100159E-2</v>
      </c>
      <c r="CV148" s="78">
        <v>9.2443525791168213E-2</v>
      </c>
      <c r="CW148" s="78">
        <v>-0.1608491837978363</v>
      </c>
      <c r="CX148" s="78">
        <v>-0.35930490493774414</v>
      </c>
      <c r="CY148" s="78">
        <v>-0.36457031965255737</v>
      </c>
      <c r="CZ148" s="78">
        <v>-0.34865310788154602</v>
      </c>
      <c r="DA148" s="78">
        <v>-0.11416033655405045</v>
      </c>
      <c r="DB148" s="78">
        <v>2.3212218657135963E-2</v>
      </c>
      <c r="DC148" s="78">
        <v>-5.7711053639650345E-2</v>
      </c>
      <c r="DD148" s="78">
        <v>-0.12082682549953461</v>
      </c>
      <c r="DE148" s="78">
        <v>-0.22233092784881592</v>
      </c>
      <c r="DF148" s="78">
        <v>-0.13608552515506744</v>
      </c>
      <c r="DG148" s="78">
        <v>-3.8769584149122238E-2</v>
      </c>
      <c r="DH148" s="78">
        <v>-3.1368234194815159E-3</v>
      </c>
      <c r="DI148" s="78">
        <v>5.4929684847593307E-2</v>
      </c>
      <c r="DJ148" s="78">
        <v>0.11921383440494537</v>
      </c>
      <c r="DK148" s="78">
        <v>-5.3283382207155228E-2</v>
      </c>
      <c r="DL148" s="78">
        <v>-9.4206616282463074E-2</v>
      </c>
      <c r="DM148" s="78">
        <v>-4.4312242418527603E-2</v>
      </c>
      <c r="DN148" s="78">
        <v>4.8056174069643021E-2</v>
      </c>
      <c r="DO148" s="78">
        <v>2.9900576919317245E-2</v>
      </c>
      <c r="DP148" s="78">
        <v>-7.9802058637142181E-2</v>
      </c>
      <c r="DQ148" s="78">
        <v>-1.0702113620936871E-2</v>
      </c>
      <c r="DR148" s="78">
        <v>0.28066882491111755</v>
      </c>
      <c r="DS148" s="78">
        <v>7.8966304659843445E-2</v>
      </c>
      <c r="DT148" s="78">
        <v>0.24328161776065826</v>
      </c>
      <c r="DU148" s="78">
        <v>-2.5516631081700325E-2</v>
      </c>
      <c r="DV148" s="78">
        <v>-0.21887266635894775</v>
      </c>
      <c r="DW148" s="78">
        <v>-0.22695446014404297</v>
      </c>
      <c r="DX148" s="78">
        <v>-0.21807689964771271</v>
      </c>
      <c r="DY148" s="78">
        <v>6.8246662616729736E-2</v>
      </c>
      <c r="DZ148" s="78">
        <v>0.18539409339427948</v>
      </c>
      <c r="EA148" s="78">
        <v>9.1904781758785248E-2</v>
      </c>
      <c r="EB148" s="78">
        <v>2.6390796527266502E-2</v>
      </c>
      <c r="EC148" s="78">
        <v>-6.9405309855937958E-2</v>
      </c>
      <c r="ED148" s="78">
        <v>2.5253988802433014E-2</v>
      </c>
      <c r="EE148" s="78">
        <v>0.12400581687688828</v>
      </c>
      <c r="EF148" s="78">
        <v>0.16696129739284515</v>
      </c>
      <c r="EG148" s="78">
        <v>0.24438585340976715</v>
      </c>
      <c r="EH148" s="78">
        <v>0.3080354630947113</v>
      </c>
      <c r="EI148" s="78">
        <v>0.14342281222343445</v>
      </c>
      <c r="EJ148" s="78">
        <v>0.10274259746074677</v>
      </c>
      <c r="EK148" s="78">
        <v>0.16186483204364777</v>
      </c>
      <c r="EL148" s="78">
        <v>0.24456721544265747</v>
      </c>
      <c r="EM148" s="78">
        <v>0.20764201879501343</v>
      </c>
      <c r="EN148" s="78">
        <v>0.1005522683262825</v>
      </c>
      <c r="EO148" s="78">
        <v>0.18232525885105133</v>
      </c>
      <c r="EP148" s="78">
        <v>0.49185734987258911</v>
      </c>
      <c r="EQ148" s="78">
        <v>0.30629119277000427</v>
      </c>
      <c r="ER148" s="78">
        <v>0.46106785535812378</v>
      </c>
      <c r="ES148" s="78">
        <v>0.16988207399845123</v>
      </c>
      <c r="ET148" s="78">
        <v>-1.611083559691906E-2</v>
      </c>
      <c r="EU148" s="78">
        <v>-2.8259016573429108E-2</v>
      </c>
      <c r="EV148" s="78">
        <v>-2.9545607045292854E-2</v>
      </c>
      <c r="EW148" s="78">
        <v>44.436557769775391</v>
      </c>
      <c r="EX148" s="78">
        <v>42.542900085449219</v>
      </c>
      <c r="EY148" s="78">
        <v>41.502593994140625</v>
      </c>
      <c r="EZ148" s="78">
        <v>40.961051940917969</v>
      </c>
      <c r="FA148" s="78">
        <v>40.129177093505859</v>
      </c>
      <c r="FB148" s="78">
        <v>39.558994293212891</v>
      </c>
      <c r="FC148" s="78">
        <v>39.163917541503906</v>
      </c>
      <c r="FD148" s="78">
        <v>38.936359405517578</v>
      </c>
      <c r="FE148" s="78">
        <v>42.351173400878906</v>
      </c>
      <c r="FF148" s="78">
        <v>46.827022552490234</v>
      </c>
      <c r="FG148" s="78">
        <v>49.761764526367188</v>
      </c>
      <c r="FH148" s="78">
        <v>51.397319793701172</v>
      </c>
      <c r="FI148" s="78">
        <v>53.978416442871094</v>
      </c>
      <c r="FJ148" s="78">
        <v>55.050899505615234</v>
      </c>
      <c r="FK148" s="78">
        <v>56.234703063964844</v>
      </c>
      <c r="FL148" s="78">
        <v>56.431430816650391</v>
      </c>
      <c r="FM148" s="78">
        <v>55.748256683349609</v>
      </c>
      <c r="FN148" s="78">
        <v>53.719799041748047</v>
      </c>
      <c r="FO148" s="78">
        <v>51.523406982421875</v>
      </c>
      <c r="FP148" s="78">
        <v>49.214092254638672</v>
      </c>
      <c r="FQ148" s="78">
        <v>47.942913055419922</v>
      </c>
      <c r="FR148" s="78">
        <v>47.612594604492188</v>
      </c>
      <c r="FS148" s="78">
        <v>47.585418701171875</v>
      </c>
      <c r="FT148" s="78">
        <v>47.330997467041016</v>
      </c>
      <c r="FU148" s="78">
        <v>0.11320240050554276</v>
      </c>
      <c r="FV148" s="78">
        <v>0.16410253942012787</v>
      </c>
      <c r="FW148" s="78">
        <v>0.11566312611103058</v>
      </c>
      <c r="FX148" s="78">
        <v>0</v>
      </c>
      <c r="FY148" s="78">
        <v>1105</v>
      </c>
      <c r="FZ148" s="78">
        <v>1</v>
      </c>
    </row>
    <row r="149" spans="1:182" x14ac:dyDescent="0.2">
      <c r="A149" t="s">
        <v>186</v>
      </c>
      <c r="B149" t="s">
        <v>244</v>
      </c>
      <c r="C149" t="s">
        <v>2</v>
      </c>
      <c r="D149" t="s">
        <v>203</v>
      </c>
      <c r="E149" t="s">
        <v>239</v>
      </c>
      <c r="F149" t="s">
        <v>179</v>
      </c>
      <c r="G149" t="s">
        <v>1</v>
      </c>
      <c r="H149" s="78">
        <v>677</v>
      </c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  <c r="CF149" s="78"/>
      <c r="CG149" s="78"/>
      <c r="CH149" s="78"/>
      <c r="CI149" s="78"/>
      <c r="CJ149" s="78"/>
      <c r="CK149" s="78"/>
      <c r="CL149" s="78"/>
      <c r="CM149" s="78"/>
      <c r="CN149" s="78"/>
      <c r="CO149" s="78"/>
      <c r="CP149" s="78"/>
      <c r="CQ149" s="78"/>
      <c r="CR149" s="78"/>
      <c r="CS149" s="78"/>
      <c r="CT149" s="78"/>
      <c r="CU149" s="78"/>
      <c r="CV149" s="78"/>
      <c r="CW149" s="78"/>
      <c r="CX149" s="78"/>
      <c r="CY149" s="78"/>
      <c r="CZ149" s="78"/>
      <c r="DA149" s="78"/>
      <c r="DB149" s="78"/>
      <c r="DC149" s="78"/>
      <c r="DD149" s="78"/>
      <c r="DE149" s="78"/>
      <c r="DF149" s="78"/>
      <c r="DG149" s="78"/>
      <c r="DH149" s="78"/>
      <c r="DI149" s="78"/>
      <c r="DJ149" s="78"/>
      <c r="DK149" s="78"/>
      <c r="DL149" s="78"/>
      <c r="DM149" s="78"/>
      <c r="DN149" s="78"/>
      <c r="DO149" s="78"/>
      <c r="DP149" s="78"/>
      <c r="DQ149" s="78"/>
      <c r="DR149" s="78"/>
      <c r="DS149" s="78"/>
      <c r="DT149" s="78"/>
      <c r="DU149" s="78"/>
      <c r="DV149" s="78"/>
      <c r="DW149" s="78"/>
      <c r="DX149" s="78"/>
      <c r="DY149" s="78"/>
      <c r="DZ149" s="78"/>
      <c r="EA149" s="78"/>
      <c r="EB149" s="78"/>
      <c r="EC149" s="78"/>
      <c r="ED149" s="78"/>
      <c r="EE149" s="78"/>
      <c r="EF149" s="78"/>
      <c r="EG149" s="78"/>
      <c r="EH149" s="78"/>
      <c r="EI149" s="78"/>
      <c r="EJ149" s="78"/>
      <c r="EK149" s="78"/>
      <c r="EL149" s="78"/>
      <c r="EM149" s="78"/>
      <c r="EN149" s="78"/>
      <c r="EO149" s="78"/>
      <c r="EP149" s="78"/>
      <c r="EQ149" s="78"/>
      <c r="ER149" s="78"/>
      <c r="ES149" s="78"/>
      <c r="ET149" s="78"/>
      <c r="EU149" s="78"/>
      <c r="EV149" s="78"/>
      <c r="EW149" s="78"/>
      <c r="EX149" s="78"/>
      <c r="EY149" s="78"/>
      <c r="EZ149" s="78"/>
      <c r="FA149" s="78"/>
      <c r="FB149" s="78"/>
      <c r="FC149" s="78"/>
      <c r="FD149" s="78"/>
      <c r="FE149" s="78"/>
      <c r="FF149" s="78"/>
      <c r="FG149" s="78"/>
      <c r="FH149" s="78"/>
      <c r="FI149" s="78"/>
      <c r="FJ149" s="78"/>
      <c r="FK149" s="78"/>
      <c r="FL149" s="78"/>
      <c r="FM149" s="78"/>
      <c r="FN149" s="78"/>
      <c r="FO149" s="78"/>
      <c r="FP149" s="78"/>
      <c r="FQ149" s="78"/>
      <c r="FR149" s="78"/>
      <c r="FS149" s="78"/>
      <c r="FT149" s="78"/>
      <c r="FU149" s="78"/>
      <c r="FV149" s="78"/>
      <c r="FW149" s="78"/>
      <c r="FX149" s="78">
        <v>0</v>
      </c>
      <c r="FY149" s="78">
        <v>34</v>
      </c>
      <c r="FZ149" s="78">
        <v>0</v>
      </c>
    </row>
    <row r="150" spans="1:182" x14ac:dyDescent="0.2">
      <c r="A150" t="s">
        <v>186</v>
      </c>
      <c r="B150" t="s">
        <v>244</v>
      </c>
      <c r="C150" t="s">
        <v>2</v>
      </c>
      <c r="D150" t="s">
        <v>203</v>
      </c>
      <c r="E150" t="s">
        <v>239</v>
      </c>
      <c r="F150" t="s">
        <v>180</v>
      </c>
      <c r="G150" t="s">
        <v>1</v>
      </c>
      <c r="H150" s="78">
        <v>156</v>
      </c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  <c r="CF150" s="78"/>
      <c r="CG150" s="78"/>
      <c r="CH150" s="78"/>
      <c r="CI150" s="78"/>
      <c r="CJ150" s="78"/>
      <c r="CK150" s="78"/>
      <c r="CL150" s="78"/>
      <c r="CM150" s="78"/>
      <c r="CN150" s="78"/>
      <c r="CO150" s="78"/>
      <c r="CP150" s="78"/>
      <c r="CQ150" s="78"/>
      <c r="CR150" s="78"/>
      <c r="CS150" s="78"/>
      <c r="CT150" s="78"/>
      <c r="CU150" s="78"/>
      <c r="CV150" s="78"/>
      <c r="CW150" s="78"/>
      <c r="CX150" s="78"/>
      <c r="CY150" s="78"/>
      <c r="CZ150" s="78"/>
      <c r="DA150" s="78"/>
      <c r="DB150" s="78"/>
      <c r="DC150" s="78"/>
      <c r="DD150" s="78"/>
      <c r="DE150" s="78"/>
      <c r="DF150" s="78"/>
      <c r="DG150" s="78"/>
      <c r="DH150" s="78"/>
      <c r="DI150" s="78"/>
      <c r="DJ150" s="78"/>
      <c r="DK150" s="78"/>
      <c r="DL150" s="78"/>
      <c r="DM150" s="78"/>
      <c r="DN150" s="78"/>
      <c r="DO150" s="78"/>
      <c r="DP150" s="78"/>
      <c r="DQ150" s="78"/>
      <c r="DR150" s="78"/>
      <c r="DS150" s="78"/>
      <c r="DT150" s="78"/>
      <c r="DU150" s="78"/>
      <c r="DV150" s="78"/>
      <c r="DW150" s="78"/>
      <c r="DX150" s="78"/>
      <c r="DY150" s="78"/>
      <c r="DZ150" s="78"/>
      <c r="EA150" s="78"/>
      <c r="EB150" s="78"/>
      <c r="EC150" s="78"/>
      <c r="ED150" s="78"/>
      <c r="EE150" s="78"/>
      <c r="EF150" s="78"/>
      <c r="EG150" s="78"/>
      <c r="EH150" s="78"/>
      <c r="EI150" s="78"/>
      <c r="EJ150" s="78"/>
      <c r="EK150" s="78"/>
      <c r="EL150" s="78"/>
      <c r="EM150" s="78"/>
      <c r="EN150" s="78"/>
      <c r="EO150" s="78"/>
      <c r="EP150" s="78"/>
      <c r="EQ150" s="78"/>
      <c r="ER150" s="78"/>
      <c r="ES150" s="78"/>
      <c r="ET150" s="78"/>
      <c r="EU150" s="78"/>
      <c r="EV150" s="78"/>
      <c r="EW150" s="78"/>
      <c r="EX150" s="78"/>
      <c r="EY150" s="78"/>
      <c r="EZ150" s="78"/>
      <c r="FA150" s="78"/>
      <c r="FB150" s="78"/>
      <c r="FC150" s="78"/>
      <c r="FD150" s="78"/>
      <c r="FE150" s="78"/>
      <c r="FF150" s="78"/>
      <c r="FG150" s="78"/>
      <c r="FH150" s="78"/>
      <c r="FI150" s="78"/>
      <c r="FJ150" s="78"/>
      <c r="FK150" s="78"/>
      <c r="FL150" s="78"/>
      <c r="FM150" s="78"/>
      <c r="FN150" s="78"/>
      <c r="FO150" s="78"/>
      <c r="FP150" s="78"/>
      <c r="FQ150" s="78"/>
      <c r="FR150" s="78"/>
      <c r="FS150" s="78"/>
      <c r="FT150" s="78"/>
      <c r="FU150" s="78"/>
      <c r="FV150" s="78"/>
      <c r="FW150" s="78"/>
      <c r="FX150" s="78">
        <v>0</v>
      </c>
      <c r="FY150" s="78">
        <v>26</v>
      </c>
      <c r="FZ150" s="78">
        <v>0</v>
      </c>
    </row>
    <row r="151" spans="1:182" x14ac:dyDescent="0.2">
      <c r="A151" t="s">
        <v>186</v>
      </c>
      <c r="B151" t="s">
        <v>244</v>
      </c>
      <c r="C151" t="s">
        <v>2</v>
      </c>
      <c r="D151" t="s">
        <v>203</v>
      </c>
      <c r="E151" t="s">
        <v>239</v>
      </c>
      <c r="F151" t="s">
        <v>181</v>
      </c>
      <c r="G151" t="s">
        <v>1</v>
      </c>
      <c r="H151" s="78">
        <v>203</v>
      </c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  <c r="CF151" s="78"/>
      <c r="CG151" s="78"/>
      <c r="CH151" s="78"/>
      <c r="CI151" s="78"/>
      <c r="CJ151" s="78"/>
      <c r="CK151" s="78"/>
      <c r="CL151" s="78"/>
      <c r="CM151" s="78"/>
      <c r="CN151" s="78"/>
      <c r="CO151" s="78"/>
      <c r="CP151" s="78"/>
      <c r="CQ151" s="78"/>
      <c r="CR151" s="78"/>
      <c r="CS151" s="78"/>
      <c r="CT151" s="78"/>
      <c r="CU151" s="78"/>
      <c r="CV151" s="78"/>
      <c r="CW151" s="78"/>
      <c r="CX151" s="78"/>
      <c r="CY151" s="78"/>
      <c r="CZ151" s="78"/>
      <c r="DA151" s="78"/>
      <c r="DB151" s="78"/>
      <c r="DC151" s="78"/>
      <c r="DD151" s="78"/>
      <c r="DE151" s="78"/>
      <c r="DF151" s="78"/>
      <c r="DG151" s="78"/>
      <c r="DH151" s="78"/>
      <c r="DI151" s="78"/>
      <c r="DJ151" s="78"/>
      <c r="DK151" s="78"/>
      <c r="DL151" s="78"/>
      <c r="DM151" s="78"/>
      <c r="DN151" s="78"/>
      <c r="DO151" s="78"/>
      <c r="DP151" s="78"/>
      <c r="DQ151" s="78"/>
      <c r="DR151" s="78"/>
      <c r="DS151" s="78"/>
      <c r="DT151" s="78"/>
      <c r="DU151" s="78"/>
      <c r="DV151" s="78"/>
      <c r="DW151" s="78"/>
      <c r="DX151" s="78"/>
      <c r="DY151" s="78"/>
      <c r="DZ151" s="78"/>
      <c r="EA151" s="78"/>
      <c r="EB151" s="78"/>
      <c r="EC151" s="78"/>
      <c r="ED151" s="78"/>
      <c r="EE151" s="78"/>
      <c r="EF151" s="78"/>
      <c r="EG151" s="78"/>
      <c r="EH151" s="78"/>
      <c r="EI151" s="78"/>
      <c r="EJ151" s="78"/>
      <c r="EK151" s="78"/>
      <c r="EL151" s="78"/>
      <c r="EM151" s="78"/>
      <c r="EN151" s="78"/>
      <c r="EO151" s="78"/>
      <c r="EP151" s="78"/>
      <c r="EQ151" s="78"/>
      <c r="ER151" s="78"/>
      <c r="ES151" s="78"/>
      <c r="ET151" s="78"/>
      <c r="EU151" s="78"/>
      <c r="EV151" s="78"/>
      <c r="EW151" s="78"/>
      <c r="EX151" s="78"/>
      <c r="EY151" s="78"/>
      <c r="EZ151" s="78"/>
      <c r="FA151" s="78"/>
      <c r="FB151" s="78"/>
      <c r="FC151" s="78"/>
      <c r="FD151" s="78"/>
      <c r="FE151" s="78"/>
      <c r="FF151" s="78"/>
      <c r="FG151" s="78"/>
      <c r="FH151" s="78"/>
      <c r="FI151" s="78"/>
      <c r="FJ151" s="78"/>
      <c r="FK151" s="78"/>
      <c r="FL151" s="78"/>
      <c r="FM151" s="78"/>
      <c r="FN151" s="78"/>
      <c r="FO151" s="78"/>
      <c r="FP151" s="78"/>
      <c r="FQ151" s="78"/>
      <c r="FR151" s="78"/>
      <c r="FS151" s="78"/>
      <c r="FT151" s="78"/>
      <c r="FU151" s="78"/>
      <c r="FV151" s="78"/>
      <c r="FW151" s="78"/>
      <c r="FX151" s="78">
        <v>0</v>
      </c>
      <c r="FY151" s="78">
        <v>15</v>
      </c>
      <c r="FZ151" s="78">
        <v>0</v>
      </c>
    </row>
    <row r="152" spans="1:182" x14ac:dyDescent="0.2">
      <c r="A152" t="s">
        <v>186</v>
      </c>
      <c r="B152" t="s">
        <v>244</v>
      </c>
      <c r="C152" t="s">
        <v>2</v>
      </c>
      <c r="D152" t="s">
        <v>203</v>
      </c>
      <c r="E152" t="s">
        <v>239</v>
      </c>
      <c r="F152" t="s">
        <v>182</v>
      </c>
      <c r="G152" t="s">
        <v>1</v>
      </c>
      <c r="H152" s="78">
        <v>799</v>
      </c>
      <c r="I152" s="78">
        <v>0.53115731477737427</v>
      </c>
      <c r="J152" s="78">
        <v>0.50118517875671387</v>
      </c>
      <c r="K152" s="78">
        <v>0.4891279935836792</v>
      </c>
      <c r="L152" s="78">
        <v>0.47884628176689148</v>
      </c>
      <c r="M152" s="78">
        <v>0.52202796936035156</v>
      </c>
      <c r="N152" s="78">
        <v>0.58830636739730835</v>
      </c>
      <c r="O152" s="78">
        <v>0.69699478149414063</v>
      </c>
      <c r="P152" s="78">
        <v>0.84132498502731323</v>
      </c>
      <c r="Q152" s="78">
        <v>0.81894659996032715</v>
      </c>
      <c r="R152" s="78">
        <v>0.81790965795516968</v>
      </c>
      <c r="S152" s="78">
        <v>0.76909452676773071</v>
      </c>
      <c r="T152" s="78">
        <v>0.659129798412323</v>
      </c>
      <c r="U152" s="78">
        <v>0.70656436681747437</v>
      </c>
      <c r="V152" s="78">
        <v>0.60318452119827271</v>
      </c>
      <c r="W152" s="78">
        <v>0.57779979705810547</v>
      </c>
      <c r="X152" s="78">
        <v>0.65478664636611938</v>
      </c>
      <c r="Y152" s="78">
        <v>0.69083511829376221</v>
      </c>
      <c r="Z152" s="78">
        <v>0.798900306224823</v>
      </c>
      <c r="AA152" s="78">
        <v>0.92547684907913208</v>
      </c>
      <c r="AB152" s="78">
        <v>0.95078933238983154</v>
      </c>
      <c r="AC152" s="78">
        <v>0.89030396938323975</v>
      </c>
      <c r="AD152" s="78">
        <v>0.83548575639724731</v>
      </c>
      <c r="AE152" s="78">
        <v>0.76145511865615845</v>
      </c>
      <c r="AF152" s="78">
        <v>0.64383351802825928</v>
      </c>
      <c r="AG152" s="78">
        <v>-9.4453126192092896E-2</v>
      </c>
      <c r="AH152" s="78">
        <v>-5.030239000916481E-2</v>
      </c>
      <c r="AI152" s="78">
        <v>-8.7562382221221924E-2</v>
      </c>
      <c r="AJ152" s="78">
        <v>-9.6664443612098694E-2</v>
      </c>
      <c r="AK152" s="78">
        <v>-8.0617845058441162E-2</v>
      </c>
      <c r="AL152" s="78">
        <v>-3.8141872733831406E-2</v>
      </c>
      <c r="AM152" s="78">
        <v>-0.11301247775554657</v>
      </c>
      <c r="AN152" s="78">
        <v>-3.1338416039943695E-2</v>
      </c>
      <c r="AO152" s="78">
        <v>-0.11331099271774292</v>
      </c>
      <c r="AP152" s="78">
        <v>-0.10871820896863937</v>
      </c>
      <c r="AQ152" s="78">
        <v>-0.13801391422748566</v>
      </c>
      <c r="AR152" s="78">
        <v>-0.23164989054203033</v>
      </c>
      <c r="AS152" s="78">
        <v>-5.4572276771068573E-2</v>
      </c>
      <c r="AT152" s="78">
        <v>-2.3937573656439781E-2</v>
      </c>
      <c r="AU152" s="78">
        <v>-4.0421109646558762E-2</v>
      </c>
      <c r="AV152" s="78">
        <v>9.6678780391812325E-3</v>
      </c>
      <c r="AW152" s="78">
        <v>-1.9087027758359909E-2</v>
      </c>
      <c r="AX152" s="78">
        <v>-1.3037050142884254E-2</v>
      </c>
      <c r="AY152" s="78">
        <v>8.7185986340045929E-2</v>
      </c>
      <c r="AZ152" s="78">
        <v>5.3340934216976166E-2</v>
      </c>
      <c r="BA152" s="78">
        <v>-5.5213414132595062E-2</v>
      </c>
      <c r="BB152" s="78">
        <v>-5.1605947315692902E-2</v>
      </c>
      <c r="BC152" s="78">
        <v>-9.9647477269172668E-2</v>
      </c>
      <c r="BD152" s="78">
        <v>-0.14333711564540863</v>
      </c>
      <c r="BE152" s="78">
        <v>-3.2355841249227524E-2</v>
      </c>
      <c r="BF152" s="78">
        <v>9.8210051655769348E-3</v>
      </c>
      <c r="BG152" s="78">
        <v>-3.1285997480154037E-2</v>
      </c>
      <c r="BH152" s="78">
        <v>-4.0277250111103058E-2</v>
      </c>
      <c r="BI152" s="78">
        <v>-1.9191673025488853E-2</v>
      </c>
      <c r="BJ152" s="78">
        <v>2.2056777030229568E-2</v>
      </c>
      <c r="BK152" s="78">
        <v>-4.5808568596839905E-2</v>
      </c>
      <c r="BL152" s="78">
        <v>4.1745711117982864E-2</v>
      </c>
      <c r="BM152" s="78">
        <v>-1.5057610347867012E-2</v>
      </c>
      <c r="BN152" s="78">
        <v>-2.6400233618915081E-3</v>
      </c>
      <c r="BO152" s="78">
        <v>-3.7712953984737396E-2</v>
      </c>
      <c r="BP152" s="78">
        <v>-0.14530768990516663</v>
      </c>
      <c r="BQ152" s="78">
        <v>2.9531104490160942E-2</v>
      </c>
      <c r="BR152" s="78">
        <v>6.2353573739528656E-2</v>
      </c>
      <c r="BS152" s="78">
        <v>4.859059676527977E-2</v>
      </c>
      <c r="BT152" s="78">
        <v>8.324645459651947E-2</v>
      </c>
      <c r="BU152" s="78">
        <v>5.8482706546783447E-2</v>
      </c>
      <c r="BV152" s="78">
        <v>6.4373709261417389E-2</v>
      </c>
      <c r="BW152" s="78">
        <v>0.16018535196781158</v>
      </c>
      <c r="BX152" s="78">
        <v>0.13359479606151581</v>
      </c>
      <c r="BY152" s="78">
        <v>3.4105248749256134E-2</v>
      </c>
      <c r="BZ152" s="78">
        <v>3.273450955748558E-2</v>
      </c>
      <c r="CA152" s="78">
        <v>-1.0980762541294098E-2</v>
      </c>
      <c r="CB152" s="78">
        <v>-6.1873309314250946E-2</v>
      </c>
      <c r="CC152" s="78">
        <v>1.0652553290128708E-2</v>
      </c>
      <c r="CD152" s="78">
        <v>5.1462285220623016E-2</v>
      </c>
      <c r="CE152" s="78">
        <v>7.6908571645617485E-3</v>
      </c>
      <c r="CF152" s="78">
        <v>-1.223648083396256E-3</v>
      </c>
      <c r="CG152" s="78">
        <v>2.3351909592747688E-2</v>
      </c>
      <c r="CH152" s="78">
        <v>6.3750177621841431E-2</v>
      </c>
      <c r="CI152" s="78">
        <v>7.366523495875299E-4</v>
      </c>
      <c r="CJ152" s="78">
        <v>9.2363558709621429E-2</v>
      </c>
      <c r="CK152" s="78">
        <v>5.2992384880781174E-2</v>
      </c>
      <c r="CL152" s="78">
        <v>7.0829406380653381E-2</v>
      </c>
      <c r="CM152" s="78">
        <v>3.1755179166793823E-2</v>
      </c>
      <c r="CN152" s="78">
        <v>-8.5507340729236603E-2</v>
      </c>
      <c r="CO152" s="78">
        <v>8.7780848145484924E-2</v>
      </c>
      <c r="CP152" s="78">
        <v>0.12211856245994568</v>
      </c>
      <c r="CQ152" s="78">
        <v>0.11023983359336853</v>
      </c>
      <c r="CR152" s="78">
        <v>0.13420675694942474</v>
      </c>
      <c r="CS152" s="78">
        <v>0.11220727115869522</v>
      </c>
      <c r="CT152" s="78">
        <v>0.11798816919326782</v>
      </c>
      <c r="CU152" s="78">
        <v>0.21074448525905609</v>
      </c>
      <c r="CV152" s="78">
        <v>0.18917837738990784</v>
      </c>
      <c r="CW152" s="78">
        <v>9.5967084169387817E-2</v>
      </c>
      <c r="CX152" s="78">
        <v>9.1148450970649719E-2</v>
      </c>
      <c r="CY152" s="78">
        <v>5.0429534167051315E-2</v>
      </c>
      <c r="CZ152" s="78">
        <v>-5.4517211392521858E-3</v>
      </c>
      <c r="DA152" s="78">
        <v>5.366094782948494E-2</v>
      </c>
      <c r="DB152" s="78">
        <v>9.3103565275669098E-2</v>
      </c>
      <c r="DC152" s="78">
        <v>4.6667709946632385E-2</v>
      </c>
      <c r="DD152" s="78">
        <v>3.782995417714119E-2</v>
      </c>
      <c r="DE152" s="78">
        <v>6.5895490348339081E-2</v>
      </c>
      <c r="DF152" s="78">
        <v>0.10544358193874359</v>
      </c>
      <c r="DG152" s="78">
        <v>4.7281872481107712E-2</v>
      </c>
      <c r="DH152" s="78">
        <v>0.14298141002655029</v>
      </c>
      <c r="DI152" s="78">
        <v>0.12104237824678421</v>
      </c>
      <c r="DJ152" s="78">
        <v>0.14429883658885956</v>
      </c>
      <c r="DK152" s="78">
        <v>0.10122331231832504</v>
      </c>
      <c r="DL152" s="78">
        <v>-2.5706995278596878E-2</v>
      </c>
      <c r="DM152" s="78">
        <v>0.14603058993816376</v>
      </c>
      <c r="DN152" s="78">
        <v>0.1818835437297821</v>
      </c>
      <c r="DO152" s="78">
        <v>0.17188906669616699</v>
      </c>
      <c r="DP152" s="78">
        <v>0.18516705930233002</v>
      </c>
      <c r="DQ152" s="78">
        <v>0.16593183577060699</v>
      </c>
      <c r="DR152" s="78">
        <v>0.17160262167453766</v>
      </c>
      <c r="DS152" s="78">
        <v>0.26130363345146179</v>
      </c>
      <c r="DT152" s="78">
        <v>0.24476195871829987</v>
      </c>
      <c r="DU152" s="78">
        <v>0.1578289121389389</v>
      </c>
      <c r="DV152" s="78">
        <v>0.14956238865852356</v>
      </c>
      <c r="DW152" s="78">
        <v>0.11183983087539673</v>
      </c>
      <c r="DX152" s="78">
        <v>5.0969868898391724E-2</v>
      </c>
      <c r="DY152" s="78">
        <v>0.11575823277235031</v>
      </c>
      <c r="DZ152" s="78">
        <v>0.15322695672512054</v>
      </c>
      <c r="EA152" s="78">
        <v>0.10294409841299057</v>
      </c>
      <c r="EB152" s="78">
        <v>9.4217151403427124E-2</v>
      </c>
      <c r="EC152" s="78">
        <v>0.12732166051864624</v>
      </c>
      <c r="ED152" s="78">
        <v>0.16564223170280457</v>
      </c>
      <c r="EE152" s="78">
        <v>0.11448577791452408</v>
      </c>
      <c r="EF152" s="78">
        <v>0.21606554090976715</v>
      </c>
      <c r="EG152" s="78">
        <v>0.21929576992988586</v>
      </c>
      <c r="EH152" s="78">
        <v>0.25037702918052673</v>
      </c>
      <c r="EI152" s="78">
        <v>0.2015242725610733</v>
      </c>
      <c r="EJ152" s="78">
        <v>6.063520535826683E-2</v>
      </c>
      <c r="EK152" s="78">
        <v>0.23013396561145782</v>
      </c>
      <c r="EL152" s="78">
        <v>0.26817470788955688</v>
      </c>
      <c r="EM152" s="78">
        <v>0.26090076565742493</v>
      </c>
      <c r="EN152" s="78">
        <v>0.25874564051628113</v>
      </c>
      <c r="EO152" s="78">
        <v>0.24350157380104065</v>
      </c>
      <c r="EP152" s="78">
        <v>0.24901339411735535</v>
      </c>
      <c r="EQ152" s="78">
        <v>0.33430299162864685</v>
      </c>
      <c r="ER152" s="78">
        <v>0.32501581311225891</v>
      </c>
      <c r="ES152" s="78">
        <v>0.2471475750207901</v>
      </c>
      <c r="ET152" s="78">
        <v>0.23390285670757294</v>
      </c>
      <c r="EU152" s="78">
        <v>0.2005065530538559</v>
      </c>
      <c r="EV152" s="78">
        <v>0.13243368268013</v>
      </c>
      <c r="EW152" s="78">
        <v>41.958202362060547</v>
      </c>
      <c r="EX152" s="78">
        <v>41.305591583251953</v>
      </c>
      <c r="EY152" s="78">
        <v>41.028888702392578</v>
      </c>
      <c r="EZ152" s="78">
        <v>40.750659942626953</v>
      </c>
      <c r="FA152" s="78">
        <v>40.118820190429688</v>
      </c>
      <c r="FB152" s="78">
        <v>39.323703765869141</v>
      </c>
      <c r="FC152" s="78">
        <v>38.482017517089844</v>
      </c>
      <c r="FD152" s="78">
        <v>38.086189270019531</v>
      </c>
      <c r="FE152" s="78">
        <v>38.936374664306641</v>
      </c>
      <c r="FF152" s="78">
        <v>43.039505004882813</v>
      </c>
      <c r="FG152" s="78">
        <v>47.136100769042969</v>
      </c>
      <c r="FH152" s="78">
        <v>50.355503082275391</v>
      </c>
      <c r="FI152" s="78">
        <v>52.814998626708984</v>
      </c>
      <c r="FJ152" s="78">
        <v>54.961082458496094</v>
      </c>
      <c r="FK152" s="78">
        <v>56.403610229492188</v>
      </c>
      <c r="FL152" s="78">
        <v>56.347347259521484</v>
      </c>
      <c r="FM152" s="78">
        <v>55.447986602783203</v>
      </c>
      <c r="FN152" s="78">
        <v>52.371158599853516</v>
      </c>
      <c r="FO152" s="78">
        <v>48.466991424560547</v>
      </c>
      <c r="FP152" s="78">
        <v>46.718318939208984</v>
      </c>
      <c r="FQ152" s="78">
        <v>45.67364501953125</v>
      </c>
      <c r="FR152" s="78">
        <v>45.426036834716797</v>
      </c>
      <c r="FS152" s="78">
        <v>43.133274078369141</v>
      </c>
      <c r="FT152" s="78">
        <v>41.786666870117188</v>
      </c>
      <c r="FU152" s="78">
        <v>4.8845238983631134E-2</v>
      </c>
      <c r="FV152" s="78">
        <v>5.8012504130601883E-2</v>
      </c>
      <c r="FW152" s="78">
        <v>5.1694940775632858E-2</v>
      </c>
      <c r="FX152" s="78">
        <v>0</v>
      </c>
      <c r="FY152" s="78">
        <v>154</v>
      </c>
      <c r="FZ152" s="78">
        <v>1</v>
      </c>
    </row>
    <row r="153" spans="1:182" x14ac:dyDescent="0.2">
      <c r="A153" t="s">
        <v>186</v>
      </c>
      <c r="B153" t="s">
        <v>244</v>
      </c>
      <c r="C153" t="s">
        <v>2</v>
      </c>
      <c r="D153" t="s">
        <v>203</v>
      </c>
      <c r="E153" t="s">
        <v>239</v>
      </c>
      <c r="F153" t="s">
        <v>183</v>
      </c>
      <c r="G153" t="s">
        <v>1</v>
      </c>
      <c r="H153" s="78">
        <v>1242</v>
      </c>
      <c r="I153" s="78">
        <v>1.0220063924789429</v>
      </c>
      <c r="J153" s="78">
        <v>1.1309044361114502</v>
      </c>
      <c r="K153" s="78">
        <v>1.0890254974365234</v>
      </c>
      <c r="L153" s="78">
        <v>1.0275032520294189</v>
      </c>
      <c r="M153" s="78">
        <v>1.022578239440918</v>
      </c>
      <c r="N153" s="78">
        <v>1.2156121730804443</v>
      </c>
      <c r="O153" s="78">
        <v>1.7064056396484375</v>
      </c>
      <c r="P153" s="78">
        <v>1.6167068481445313</v>
      </c>
      <c r="Q153" s="78">
        <v>1.4588713645935059</v>
      </c>
      <c r="R153" s="78">
        <v>1.2382001876831055</v>
      </c>
      <c r="S153" s="78">
        <v>1.1893916130065918</v>
      </c>
      <c r="T153" s="78">
        <v>1.2190394401550293</v>
      </c>
      <c r="U153" s="78">
        <v>1.1293392181396484</v>
      </c>
      <c r="V153" s="78">
        <v>1.209087610244751</v>
      </c>
      <c r="W153" s="78">
        <v>1.2893476486206055</v>
      </c>
      <c r="X153" s="78">
        <v>1.138210654258728</v>
      </c>
      <c r="Y153" s="78">
        <v>1.2694751024246216</v>
      </c>
      <c r="Z153" s="78">
        <v>1.388150691986084</v>
      </c>
      <c r="AA153" s="78">
        <v>1.5410138368606567</v>
      </c>
      <c r="AB153" s="78">
        <v>1.4574278593063354</v>
      </c>
      <c r="AC153" s="78">
        <v>1.590018630027771</v>
      </c>
      <c r="AD153" s="78">
        <v>1.5830670595169067</v>
      </c>
      <c r="AE153" s="78">
        <v>1.438948392868042</v>
      </c>
      <c r="AF153" s="78">
        <v>1.1532759666442871</v>
      </c>
      <c r="AG153" s="78">
        <v>-0.17891289293766022</v>
      </c>
      <c r="AH153" s="78">
        <v>1.3059912249445915E-2</v>
      </c>
      <c r="AI153" s="78">
        <v>-7.1314536035060883E-2</v>
      </c>
      <c r="AJ153" s="78">
        <v>-0.1318153440952301</v>
      </c>
      <c r="AK153" s="78">
        <v>-0.18501478433609009</v>
      </c>
      <c r="AL153" s="78">
        <v>-9.4505734741687775E-2</v>
      </c>
      <c r="AM153" s="78">
        <v>0.16935330629348755</v>
      </c>
      <c r="AN153" s="78">
        <v>-0.12339065223932266</v>
      </c>
      <c r="AO153" s="78">
        <v>-2.747417613863945E-2</v>
      </c>
      <c r="AP153" s="78">
        <v>-0.13867586851119995</v>
      </c>
      <c r="AQ153" s="78">
        <v>-0.16870668530464172</v>
      </c>
      <c r="AR153" s="78">
        <v>-0.12281204015016556</v>
      </c>
      <c r="AS153" s="78">
        <v>-0.17046481370925903</v>
      </c>
      <c r="AT153" s="78">
        <v>-3.1643286347389221E-2</v>
      </c>
      <c r="AU153" s="78">
        <v>-1.2437363155186176E-2</v>
      </c>
      <c r="AV153" s="78">
        <v>-0.28139582276344299</v>
      </c>
      <c r="AW153" s="78">
        <v>-0.27431446313858032</v>
      </c>
      <c r="AX153" s="78">
        <v>-0.14997278153896332</v>
      </c>
      <c r="AY153" s="78">
        <v>4.9806763418018818E-3</v>
      </c>
      <c r="AZ153" s="78">
        <v>-0.12196653336286545</v>
      </c>
      <c r="BA153" s="78">
        <v>-0.14131514728069305</v>
      </c>
      <c r="BB153" s="78">
        <v>-0.32922488451004028</v>
      </c>
      <c r="BC153" s="78">
        <v>-0.2167307436466217</v>
      </c>
      <c r="BD153" s="78">
        <v>-0.34096753597259521</v>
      </c>
      <c r="BE153" s="78">
        <v>-4.0834464132785797E-2</v>
      </c>
      <c r="BF153" s="78">
        <v>0.15538935363292694</v>
      </c>
      <c r="BG153" s="78">
        <v>9.4480231404304504E-2</v>
      </c>
      <c r="BH153" s="78">
        <v>1.0791469365358353E-2</v>
      </c>
      <c r="BI153" s="78">
        <v>-4.0824107825756073E-2</v>
      </c>
      <c r="BJ153" s="78">
        <v>5.9749782085418701E-2</v>
      </c>
      <c r="BK153" s="78">
        <v>0.3686482310295105</v>
      </c>
      <c r="BL153" s="78">
        <v>8.4168970584869385E-2</v>
      </c>
      <c r="BM153" s="78">
        <v>0.13551156222820282</v>
      </c>
      <c r="BN153" s="78">
        <v>3.823765367269516E-2</v>
      </c>
      <c r="BO153" s="78">
        <v>-4.2948301881551743E-2</v>
      </c>
      <c r="BP153" s="78">
        <v>4.6348460018634796E-2</v>
      </c>
      <c r="BQ153" s="78">
        <v>-8.861904963850975E-3</v>
      </c>
      <c r="BR153" s="78">
        <v>0.146119624376297</v>
      </c>
      <c r="BS153" s="78">
        <v>0.17964537441730499</v>
      </c>
      <c r="BT153" s="78">
        <v>-9.3938805162906647E-2</v>
      </c>
      <c r="BU153" s="78">
        <v>-5.6396760046482086E-2</v>
      </c>
      <c r="BV153" s="78">
        <v>-7.8754620626568794E-3</v>
      </c>
      <c r="BW153" s="78">
        <v>0.14864557981491089</v>
      </c>
      <c r="BX153" s="78">
        <v>1.8351398408412933E-2</v>
      </c>
      <c r="BY153" s="78">
        <v>5.0193261355161667E-2</v>
      </c>
      <c r="BZ153" s="78">
        <v>-0.1302197128534317</v>
      </c>
      <c r="CA153" s="78">
        <v>1.6951074823737144E-2</v>
      </c>
      <c r="CB153" s="78">
        <v>-0.16822448372840881</v>
      </c>
      <c r="CC153" s="78">
        <v>5.479823425412178E-2</v>
      </c>
      <c r="CD153" s="78">
        <v>0.25396630167961121</v>
      </c>
      <c r="CE153" s="78">
        <v>0.2093091756105423</v>
      </c>
      <c r="CF153" s="78">
        <v>0.10956051200628281</v>
      </c>
      <c r="CG153" s="78">
        <v>5.9041909873485565E-2</v>
      </c>
      <c r="CH153" s="78">
        <v>0.16658668220043182</v>
      </c>
      <c r="CI153" s="78">
        <v>0.50667929649353027</v>
      </c>
      <c r="CJ153" s="78">
        <v>0.22792413830757141</v>
      </c>
      <c r="CK153" s="78">
        <v>0.24839499592781067</v>
      </c>
      <c r="CL153" s="78">
        <v>0.16076742112636566</v>
      </c>
      <c r="CM153" s="78">
        <v>4.4151574373245239E-2</v>
      </c>
      <c r="CN153" s="78">
        <v>0.16350850462913513</v>
      </c>
      <c r="CO153" s="78">
        <v>0.10306377708911896</v>
      </c>
      <c r="CP153" s="78">
        <v>0.26923766732215881</v>
      </c>
      <c r="CQ153" s="78">
        <v>0.31268128752708435</v>
      </c>
      <c r="CR153" s="78">
        <v>3.5893365740776062E-2</v>
      </c>
      <c r="CS153" s="78">
        <v>9.4532378017902374E-2</v>
      </c>
      <c r="CT153" s="78">
        <v>9.0540707111358643E-2</v>
      </c>
      <c r="CU153" s="78">
        <v>0.24814745783805847</v>
      </c>
      <c r="CV153" s="78">
        <v>0.11553516983985901</v>
      </c>
      <c r="CW153" s="78">
        <v>0.18283140659332275</v>
      </c>
      <c r="CX153" s="78">
        <v>7.610649336129427E-3</v>
      </c>
      <c r="CY153" s="78">
        <v>0.17879839241504669</v>
      </c>
      <c r="CZ153" s="78">
        <v>-4.8583175987005234E-2</v>
      </c>
      <c r="DA153" s="78">
        <v>0.15043093264102936</v>
      </c>
      <c r="DB153" s="78">
        <v>0.35254323482513428</v>
      </c>
      <c r="DC153" s="78">
        <v>0.32413813471794128</v>
      </c>
      <c r="DD153" s="78">
        <v>0.20832955837249756</v>
      </c>
      <c r="DE153" s="78">
        <v>0.1589079350233078</v>
      </c>
      <c r="DF153" s="78">
        <v>0.27342358231544495</v>
      </c>
      <c r="DG153" s="78">
        <v>0.64471036195755005</v>
      </c>
      <c r="DH153" s="78">
        <v>0.37167930603027344</v>
      </c>
      <c r="DI153" s="78">
        <v>0.36127841472625732</v>
      </c>
      <c r="DJ153" s="78">
        <v>0.28329718112945557</v>
      </c>
      <c r="DK153" s="78">
        <v>0.13125145435333252</v>
      </c>
      <c r="DL153" s="78">
        <v>0.28066855669021606</v>
      </c>
      <c r="DM153" s="78">
        <v>0.21498945355415344</v>
      </c>
      <c r="DN153" s="78">
        <v>0.39235571026802063</v>
      </c>
      <c r="DO153" s="78">
        <v>0.4457172155380249</v>
      </c>
      <c r="DP153" s="78">
        <v>0.16572552919387817</v>
      </c>
      <c r="DQ153" s="78">
        <v>0.24546150863170624</v>
      </c>
      <c r="DR153" s="78">
        <v>0.18895687162876129</v>
      </c>
      <c r="DS153" s="78">
        <v>0.34764933586120605</v>
      </c>
      <c r="DT153" s="78">
        <v>0.21271893382072449</v>
      </c>
      <c r="DU153" s="78">
        <v>0.31546956300735474</v>
      </c>
      <c r="DV153" s="78">
        <v>0.14544101059436798</v>
      </c>
      <c r="DW153" s="78">
        <v>0.34064570069313049</v>
      </c>
      <c r="DX153" s="78">
        <v>7.1058131754398346E-2</v>
      </c>
      <c r="DY153" s="78">
        <v>0.28850936889648438</v>
      </c>
      <c r="DZ153" s="78">
        <v>0.49487268924713135</v>
      </c>
      <c r="EA153" s="78">
        <v>0.48993289470672607</v>
      </c>
      <c r="EB153" s="78">
        <v>0.35093635320663452</v>
      </c>
      <c r="EC153" s="78">
        <v>0.30309858918190002</v>
      </c>
      <c r="ED153" s="78">
        <v>0.42767909169197083</v>
      </c>
      <c r="EE153" s="78">
        <v>0.844005286693573</v>
      </c>
      <c r="EF153" s="78">
        <v>0.57923895120620728</v>
      </c>
      <c r="EG153" s="78">
        <v>0.52426415681838989</v>
      </c>
      <c r="EH153" s="78">
        <v>0.46021071076393127</v>
      </c>
      <c r="EI153" s="78">
        <v>0.2570098340511322</v>
      </c>
      <c r="EJ153" s="78">
        <v>0.44982904195785522</v>
      </c>
      <c r="EK153" s="78">
        <v>0.37659236788749695</v>
      </c>
      <c r="EL153" s="78">
        <v>0.57011860609054565</v>
      </c>
      <c r="EM153" s="78">
        <v>0.63779991865158081</v>
      </c>
      <c r="EN153" s="78">
        <v>0.35318255424499512</v>
      </c>
      <c r="EO153" s="78">
        <v>0.46337920427322388</v>
      </c>
      <c r="EP153" s="78">
        <v>0.33105418086051941</v>
      </c>
      <c r="EQ153" s="78">
        <v>0.49131423234939575</v>
      </c>
      <c r="ER153" s="78">
        <v>0.35303688049316406</v>
      </c>
      <c r="ES153" s="78">
        <v>0.50697797536849976</v>
      </c>
      <c r="ET153" s="78">
        <v>0.34444618225097656</v>
      </c>
      <c r="EU153" s="78">
        <v>0.57432752847671509</v>
      </c>
      <c r="EV153" s="78">
        <v>0.24380117654800415</v>
      </c>
      <c r="EW153" s="78">
        <v>41.8375244140625</v>
      </c>
      <c r="EX153" s="78">
        <v>40.930816650390625</v>
      </c>
      <c r="EY153" s="78">
        <v>39.684738159179688</v>
      </c>
      <c r="EZ153" s="78">
        <v>39.911403656005859</v>
      </c>
      <c r="FA153" s="78">
        <v>39.461780548095703</v>
      </c>
      <c r="FB153" s="78">
        <v>39.022319793701172</v>
      </c>
      <c r="FC153" s="78">
        <v>37.985324859619141</v>
      </c>
      <c r="FD153" s="78">
        <v>37.484195709228516</v>
      </c>
      <c r="FE153" s="78">
        <v>40.25616455078125</v>
      </c>
      <c r="FF153" s="78">
        <v>44.082767486572266</v>
      </c>
      <c r="FG153" s="78">
        <v>48.159255981445313</v>
      </c>
      <c r="FH153" s="78">
        <v>51.249351501464844</v>
      </c>
      <c r="FI153" s="78">
        <v>52.973098754882813</v>
      </c>
      <c r="FJ153" s="78">
        <v>54.396472930908203</v>
      </c>
      <c r="FK153" s="78">
        <v>55.259231567382813</v>
      </c>
      <c r="FL153" s="78">
        <v>55.200092315673828</v>
      </c>
      <c r="FM153" s="78">
        <v>53.871311187744141</v>
      </c>
      <c r="FN153" s="78">
        <v>51.838096618652344</v>
      </c>
      <c r="FO153" s="78">
        <v>49.441532135009766</v>
      </c>
      <c r="FP153" s="78">
        <v>47.230926513671875</v>
      </c>
      <c r="FQ153" s="78">
        <v>46.199661254882813</v>
      </c>
      <c r="FR153" s="78">
        <v>44.188526153564453</v>
      </c>
      <c r="FS153" s="78">
        <v>42.706092834472656</v>
      </c>
      <c r="FT153" s="78">
        <v>40.191810607910156</v>
      </c>
      <c r="FU153" s="78">
        <v>0.10794178396463394</v>
      </c>
      <c r="FV153" s="78">
        <v>0.12810297310352325</v>
      </c>
      <c r="FW153" s="78">
        <v>0.11491671949625015</v>
      </c>
      <c r="FX153" s="78">
        <v>0</v>
      </c>
      <c r="FY153" s="78">
        <v>110</v>
      </c>
      <c r="FZ153" s="78">
        <v>1</v>
      </c>
    </row>
    <row r="154" spans="1:182" x14ac:dyDescent="0.2">
      <c r="A154" t="s">
        <v>186</v>
      </c>
      <c r="B154" t="s">
        <v>244</v>
      </c>
      <c r="C154" t="s">
        <v>2</v>
      </c>
      <c r="D154" t="s">
        <v>203</v>
      </c>
      <c r="E154" t="s">
        <v>239</v>
      </c>
      <c r="F154" t="s">
        <v>184</v>
      </c>
      <c r="G154" t="s">
        <v>1</v>
      </c>
      <c r="H154" s="78">
        <v>606</v>
      </c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  <c r="CF154" s="78"/>
      <c r="CG154" s="78"/>
      <c r="CH154" s="78"/>
      <c r="CI154" s="78"/>
      <c r="CJ154" s="78"/>
      <c r="CK154" s="78"/>
      <c r="CL154" s="78"/>
      <c r="CM154" s="78"/>
      <c r="CN154" s="78"/>
      <c r="CO154" s="78"/>
      <c r="CP154" s="78"/>
      <c r="CQ154" s="78"/>
      <c r="CR154" s="78"/>
      <c r="CS154" s="78"/>
      <c r="CT154" s="78"/>
      <c r="CU154" s="78"/>
      <c r="CV154" s="78"/>
      <c r="CW154" s="78"/>
      <c r="CX154" s="78"/>
      <c r="CY154" s="78"/>
      <c r="CZ154" s="78"/>
      <c r="DA154" s="78"/>
      <c r="DB154" s="78"/>
      <c r="DC154" s="78"/>
      <c r="DD154" s="78"/>
      <c r="DE154" s="78"/>
      <c r="DF154" s="78"/>
      <c r="DG154" s="78"/>
      <c r="DH154" s="78"/>
      <c r="DI154" s="78"/>
      <c r="DJ154" s="78"/>
      <c r="DK154" s="78"/>
      <c r="DL154" s="78"/>
      <c r="DM154" s="78"/>
      <c r="DN154" s="78"/>
      <c r="DO154" s="78"/>
      <c r="DP154" s="78"/>
      <c r="DQ154" s="78"/>
      <c r="DR154" s="78"/>
      <c r="DS154" s="78"/>
      <c r="DT154" s="78"/>
      <c r="DU154" s="78"/>
      <c r="DV154" s="78"/>
      <c r="DW154" s="78"/>
      <c r="DX154" s="78"/>
      <c r="DY154" s="78"/>
      <c r="DZ154" s="78"/>
      <c r="EA154" s="78"/>
      <c r="EB154" s="78"/>
      <c r="EC154" s="78"/>
      <c r="ED154" s="78"/>
      <c r="EE154" s="78"/>
      <c r="EF154" s="78"/>
      <c r="EG154" s="78"/>
      <c r="EH154" s="78"/>
      <c r="EI154" s="78"/>
      <c r="EJ154" s="78"/>
      <c r="EK154" s="78"/>
      <c r="EL154" s="78"/>
      <c r="EM154" s="78"/>
      <c r="EN154" s="78"/>
      <c r="EO154" s="78"/>
      <c r="EP154" s="78"/>
      <c r="EQ154" s="78"/>
      <c r="ER154" s="78"/>
      <c r="ES154" s="78"/>
      <c r="ET154" s="78"/>
      <c r="EU154" s="78"/>
      <c r="EV154" s="78"/>
      <c r="EW154" s="78"/>
      <c r="EX154" s="78"/>
      <c r="EY154" s="78"/>
      <c r="EZ154" s="78"/>
      <c r="FA154" s="78"/>
      <c r="FB154" s="78"/>
      <c r="FC154" s="78"/>
      <c r="FD154" s="78"/>
      <c r="FE154" s="78"/>
      <c r="FF154" s="78"/>
      <c r="FG154" s="78"/>
      <c r="FH154" s="78"/>
      <c r="FI154" s="78"/>
      <c r="FJ154" s="78"/>
      <c r="FK154" s="78"/>
      <c r="FL154" s="78"/>
      <c r="FM154" s="78"/>
      <c r="FN154" s="78"/>
      <c r="FO154" s="78"/>
      <c r="FP154" s="78"/>
      <c r="FQ154" s="78"/>
      <c r="FR154" s="78"/>
      <c r="FS154" s="78"/>
      <c r="FT154" s="78"/>
      <c r="FU154" s="78"/>
      <c r="FV154" s="78"/>
      <c r="FW154" s="78"/>
      <c r="FX154" s="78">
        <v>0</v>
      </c>
      <c r="FY154" s="78">
        <v>93</v>
      </c>
      <c r="FZ154" s="78">
        <v>0</v>
      </c>
    </row>
    <row r="155" spans="1:182" x14ac:dyDescent="0.2">
      <c r="A155" t="s">
        <v>186</v>
      </c>
      <c r="B155" t="s">
        <v>244</v>
      </c>
      <c r="C155" t="s">
        <v>2</v>
      </c>
      <c r="D155" t="s">
        <v>203</v>
      </c>
      <c r="E155" t="s">
        <v>239</v>
      </c>
      <c r="F155" t="s">
        <v>185</v>
      </c>
      <c r="G155" t="s">
        <v>1</v>
      </c>
      <c r="H155" s="78">
        <v>276</v>
      </c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  <c r="CF155" s="78"/>
      <c r="CG155" s="78"/>
      <c r="CH155" s="78"/>
      <c r="CI155" s="78"/>
      <c r="CJ155" s="78"/>
      <c r="CK155" s="78"/>
      <c r="CL155" s="78"/>
      <c r="CM155" s="78"/>
      <c r="CN155" s="78"/>
      <c r="CO155" s="78"/>
      <c r="CP155" s="78"/>
      <c r="CQ155" s="78"/>
      <c r="CR155" s="78"/>
      <c r="CS155" s="78"/>
      <c r="CT155" s="78"/>
      <c r="CU155" s="78"/>
      <c r="CV155" s="78"/>
      <c r="CW155" s="78"/>
      <c r="CX155" s="78"/>
      <c r="CY155" s="78"/>
      <c r="CZ155" s="78"/>
      <c r="DA155" s="78"/>
      <c r="DB155" s="78"/>
      <c r="DC155" s="78"/>
      <c r="DD155" s="78"/>
      <c r="DE155" s="78"/>
      <c r="DF155" s="78"/>
      <c r="DG155" s="78"/>
      <c r="DH155" s="78"/>
      <c r="DI155" s="78"/>
      <c r="DJ155" s="78"/>
      <c r="DK155" s="78"/>
      <c r="DL155" s="78"/>
      <c r="DM155" s="78"/>
      <c r="DN155" s="78"/>
      <c r="DO155" s="78"/>
      <c r="DP155" s="78"/>
      <c r="DQ155" s="78"/>
      <c r="DR155" s="78"/>
      <c r="DS155" s="78"/>
      <c r="DT155" s="78"/>
      <c r="DU155" s="78"/>
      <c r="DV155" s="78"/>
      <c r="DW155" s="78"/>
      <c r="DX155" s="78"/>
      <c r="DY155" s="78"/>
      <c r="DZ155" s="78"/>
      <c r="EA155" s="78"/>
      <c r="EB155" s="78"/>
      <c r="EC155" s="78"/>
      <c r="ED155" s="78"/>
      <c r="EE155" s="78"/>
      <c r="EF155" s="78"/>
      <c r="EG155" s="78"/>
      <c r="EH155" s="78"/>
      <c r="EI155" s="78"/>
      <c r="EJ155" s="78"/>
      <c r="EK155" s="78"/>
      <c r="EL155" s="78"/>
      <c r="EM155" s="78"/>
      <c r="EN155" s="78"/>
      <c r="EO155" s="78"/>
      <c r="EP155" s="78"/>
      <c r="EQ155" s="78"/>
      <c r="ER155" s="78"/>
      <c r="ES155" s="78"/>
      <c r="ET155" s="78"/>
      <c r="EU155" s="78"/>
      <c r="EV155" s="78"/>
      <c r="EW155" s="78"/>
      <c r="EX155" s="78"/>
      <c r="EY155" s="78"/>
      <c r="EZ155" s="78"/>
      <c r="FA155" s="78"/>
      <c r="FB155" s="78"/>
      <c r="FC155" s="78"/>
      <c r="FD155" s="78"/>
      <c r="FE155" s="78"/>
      <c r="FF155" s="78"/>
      <c r="FG155" s="78"/>
      <c r="FH155" s="78"/>
      <c r="FI155" s="78"/>
      <c r="FJ155" s="78"/>
      <c r="FK155" s="78"/>
      <c r="FL155" s="78"/>
      <c r="FM155" s="78"/>
      <c r="FN155" s="78"/>
      <c r="FO155" s="78"/>
      <c r="FP155" s="78"/>
      <c r="FQ155" s="78"/>
      <c r="FR155" s="78"/>
      <c r="FS155" s="78"/>
      <c r="FT155" s="78"/>
      <c r="FU155" s="78"/>
      <c r="FV155" s="78"/>
      <c r="FW155" s="78"/>
      <c r="FX155" s="78">
        <v>0</v>
      </c>
      <c r="FY155" s="78">
        <v>26</v>
      </c>
      <c r="FZ155" s="78">
        <v>0</v>
      </c>
    </row>
    <row r="156" spans="1:182" x14ac:dyDescent="0.2">
      <c r="A156" t="s">
        <v>186</v>
      </c>
      <c r="B156" t="s">
        <v>244</v>
      </c>
      <c r="C156" t="s">
        <v>2</v>
      </c>
      <c r="D156" t="s">
        <v>203</v>
      </c>
      <c r="E156" t="s">
        <v>204</v>
      </c>
      <c r="F156" t="s">
        <v>1</v>
      </c>
      <c r="G156" t="s">
        <v>198</v>
      </c>
      <c r="H156" s="78">
        <v>11276</v>
      </c>
      <c r="I156" s="78">
        <v>6.2000913619995117</v>
      </c>
      <c r="J156" s="78">
        <v>5.742368221282959</v>
      </c>
      <c r="K156" s="78">
        <v>5.597783088684082</v>
      </c>
      <c r="L156" s="78">
        <v>5.5503544807434082</v>
      </c>
      <c r="M156" s="78">
        <v>5.5998339653015137</v>
      </c>
      <c r="N156" s="78">
        <v>6.7159852981567383</v>
      </c>
      <c r="O156" s="78">
        <v>8.1821098327636719</v>
      </c>
      <c r="P156" s="78">
        <v>8.7349300384521484</v>
      </c>
      <c r="Q156" s="78">
        <v>8.3392219543457031</v>
      </c>
      <c r="R156" s="78">
        <v>7.6570029258728027</v>
      </c>
      <c r="S156" s="78">
        <v>7.2336053848266602</v>
      </c>
      <c r="T156" s="78">
        <v>6.9015717506408691</v>
      </c>
      <c r="U156" s="78">
        <v>6.6590652465820313</v>
      </c>
      <c r="V156" s="78">
        <v>6.784426212310791</v>
      </c>
      <c r="W156" s="78">
        <v>6.6517348289489746</v>
      </c>
      <c r="X156" s="78">
        <v>6.7516307830810547</v>
      </c>
      <c r="Y156" s="78">
        <v>7.2661371231079102</v>
      </c>
      <c r="Z156" s="78">
        <v>8.3367919921875</v>
      </c>
      <c r="AA156" s="78">
        <v>9.3750553131103516</v>
      </c>
      <c r="AB156" s="78">
        <v>9.621668815612793</v>
      </c>
      <c r="AC156" s="78">
        <v>9.2138824462890625</v>
      </c>
      <c r="AD156" s="78">
        <v>8.8723897933959961</v>
      </c>
      <c r="AE156" s="78">
        <v>7.7944908142089844</v>
      </c>
      <c r="AF156" s="78">
        <v>6.86871337890625</v>
      </c>
      <c r="AG156" s="78">
        <v>-1.4809657335281372</v>
      </c>
      <c r="AH156" s="78">
        <v>-1.5863852500915527</v>
      </c>
      <c r="AI156" s="78">
        <v>-1.5110627412796021</v>
      </c>
      <c r="AJ156" s="78">
        <v>-1.4386951923370361</v>
      </c>
      <c r="AK156" s="78">
        <v>-1.6194497346878052</v>
      </c>
      <c r="AL156" s="78">
        <v>-1.3310590982437134</v>
      </c>
      <c r="AM156" s="78">
        <v>-1.1278457641601563</v>
      </c>
      <c r="AN156" s="78">
        <v>-1.3392254114151001</v>
      </c>
      <c r="AO156" s="78">
        <v>-0.47624006867408752</v>
      </c>
      <c r="AP156" s="78">
        <v>-0.34414941072463989</v>
      </c>
      <c r="AQ156" s="78">
        <v>-0.15872278809547424</v>
      </c>
      <c r="AR156" s="78">
        <v>-0.24092534184455872</v>
      </c>
      <c r="AS156" s="78">
        <v>-0.2332613468170166</v>
      </c>
      <c r="AT156" s="78">
        <v>0.25760111212730408</v>
      </c>
      <c r="AU156" s="78">
        <v>0.21422566473484039</v>
      </c>
      <c r="AV156" s="78">
        <v>0.47000640630722046</v>
      </c>
      <c r="AW156" s="78">
        <v>0.52637821435928345</v>
      </c>
      <c r="AX156" s="78">
        <v>0.792938232421875</v>
      </c>
      <c r="AY156" s="78">
        <v>0.14126847684383392</v>
      </c>
      <c r="AZ156" s="78">
        <v>0.3245110809803009</v>
      </c>
      <c r="BA156" s="78">
        <v>-0.44346001744270325</v>
      </c>
      <c r="BB156" s="78">
        <v>-1.2279099225997925</v>
      </c>
      <c r="BC156" s="78">
        <v>-1.525642991065979</v>
      </c>
      <c r="BD156" s="78">
        <v>-1.4755241870880127</v>
      </c>
      <c r="BE156" s="78">
        <v>-0.96274447441101074</v>
      </c>
      <c r="BF156" s="78">
        <v>-1.0816936492919922</v>
      </c>
      <c r="BG156" s="78">
        <v>-1.0160287618637085</v>
      </c>
      <c r="BH156" s="78">
        <v>-0.94874531030654907</v>
      </c>
      <c r="BI156" s="78">
        <v>-1.1325243711471558</v>
      </c>
      <c r="BJ156" s="78">
        <v>-0.82326120138168335</v>
      </c>
      <c r="BK156" s="78">
        <v>-0.58201813697814941</v>
      </c>
      <c r="BL156" s="78">
        <v>-0.77696704864501953</v>
      </c>
      <c r="BM156" s="78">
        <v>-7.9240165650844574E-2</v>
      </c>
      <c r="BN156" s="78">
        <v>5.2920594811439514E-2</v>
      </c>
      <c r="BO156" s="78">
        <v>0.18053506314754486</v>
      </c>
      <c r="BP156" s="78">
        <v>0.10675640404224396</v>
      </c>
      <c r="BQ156" s="78">
        <v>0.10493913292884827</v>
      </c>
      <c r="BR156" s="78">
        <v>0.59936428070068359</v>
      </c>
      <c r="BS156" s="78">
        <v>0.55555599927902222</v>
      </c>
      <c r="BT156" s="78">
        <v>0.7889896035194397</v>
      </c>
      <c r="BU156" s="78">
        <v>0.87138521671295166</v>
      </c>
      <c r="BV156" s="78">
        <v>1.1484113931655884</v>
      </c>
      <c r="BW156" s="78">
        <v>0.51574689149856567</v>
      </c>
      <c r="BX156" s="78">
        <v>0.69601285457611084</v>
      </c>
      <c r="BY156" s="78">
        <v>4.1736550629138947E-2</v>
      </c>
      <c r="BZ156" s="78">
        <v>-0.67757922410964966</v>
      </c>
      <c r="CA156" s="78">
        <v>-0.97219789028167725</v>
      </c>
      <c r="CB156" s="78">
        <v>-0.94185829162597656</v>
      </c>
      <c r="CC156" s="78">
        <v>-0.60382604598999023</v>
      </c>
      <c r="CD156" s="78">
        <v>-0.73214572668075562</v>
      </c>
      <c r="CE156" s="78">
        <v>-0.67316985130310059</v>
      </c>
      <c r="CF156" s="78">
        <v>-0.60940748453140259</v>
      </c>
      <c r="CG156" s="78">
        <v>-0.79528141021728516</v>
      </c>
      <c r="CH156" s="78">
        <v>-0.47156187891960144</v>
      </c>
      <c r="CI156" s="78">
        <v>-0.20397956669330597</v>
      </c>
      <c r="CJ156" s="78">
        <v>-0.38754862546920776</v>
      </c>
      <c r="CK156" s="78">
        <v>0.19572074711322784</v>
      </c>
      <c r="CL156" s="78">
        <v>0.32793006300926208</v>
      </c>
      <c r="CM156" s="78">
        <v>0.41550400853157043</v>
      </c>
      <c r="CN156" s="78">
        <v>0.34755972027778625</v>
      </c>
      <c r="CO156" s="78">
        <v>0.3391757607460022</v>
      </c>
      <c r="CP156" s="78">
        <v>0.83606839179992676</v>
      </c>
      <c r="CQ156" s="78">
        <v>0.79196029901504517</v>
      </c>
      <c r="CR156" s="78">
        <v>1.0099164247512817</v>
      </c>
      <c r="CS156" s="78">
        <v>1.1103360652923584</v>
      </c>
      <c r="CT156" s="78">
        <v>1.394611120223999</v>
      </c>
      <c r="CU156" s="78">
        <v>0.77510952949523926</v>
      </c>
      <c r="CV156" s="78">
        <v>0.95331388711929321</v>
      </c>
      <c r="CW156" s="78">
        <v>0.37778222560882568</v>
      </c>
      <c r="CX156" s="78">
        <v>-0.29642191529273987</v>
      </c>
      <c r="CY156" s="78">
        <v>-0.58888351917266846</v>
      </c>
      <c r="CZ156" s="78">
        <v>-0.57224297523498535</v>
      </c>
      <c r="DA156" s="78">
        <v>-0.24490758776664734</v>
      </c>
      <c r="DB156" s="78">
        <v>-0.38259783387184143</v>
      </c>
      <c r="DC156" s="78">
        <v>-0.3303108811378479</v>
      </c>
      <c r="DD156" s="78">
        <v>-0.2700696587562561</v>
      </c>
      <c r="DE156" s="78">
        <v>-0.45803841948509216</v>
      </c>
      <c r="DF156" s="78">
        <v>-0.11986256390810013</v>
      </c>
      <c r="DG156" s="78">
        <v>0.17405900359153748</v>
      </c>
      <c r="DH156" s="78">
        <v>1.86978152487427E-3</v>
      </c>
      <c r="DI156" s="78">
        <v>0.47068166732788086</v>
      </c>
      <c r="DJ156" s="78">
        <v>0.60293954610824585</v>
      </c>
      <c r="DK156" s="78">
        <v>0.65047293901443481</v>
      </c>
      <c r="DL156" s="78">
        <v>0.58836305141448975</v>
      </c>
      <c r="DM156" s="78">
        <v>0.57341235876083374</v>
      </c>
      <c r="DN156" s="78">
        <v>1.0727725028991699</v>
      </c>
      <c r="DO156" s="78">
        <v>1.0283646583557129</v>
      </c>
      <c r="DP156" s="78">
        <v>1.230843186378479</v>
      </c>
      <c r="DQ156" s="78">
        <v>1.3492869138717651</v>
      </c>
      <c r="DR156" s="78">
        <v>1.6408108472824097</v>
      </c>
      <c r="DS156" s="78">
        <v>1.0344721078872681</v>
      </c>
      <c r="DT156" s="78">
        <v>1.2106149196624756</v>
      </c>
      <c r="DU156" s="78">
        <v>0.71382790803909302</v>
      </c>
      <c r="DV156" s="78">
        <v>8.4735408425331116E-2</v>
      </c>
      <c r="DW156" s="78">
        <v>-0.20556916296482086</v>
      </c>
      <c r="DX156" s="78">
        <v>-0.20262762904167175</v>
      </c>
      <c r="DY156" s="78">
        <v>0.27331367135047913</v>
      </c>
      <c r="DZ156" s="78">
        <v>0.12209383398294449</v>
      </c>
      <c r="EA156" s="78">
        <v>0.1647229939699173</v>
      </c>
      <c r="EB156" s="78">
        <v>0.21988028287887573</v>
      </c>
      <c r="EC156" s="78">
        <v>2.8886916115880013E-2</v>
      </c>
      <c r="ED156" s="78">
        <v>0.38793540000915527</v>
      </c>
      <c r="EE156" s="78">
        <v>0.7198866605758667</v>
      </c>
      <c r="EF156" s="78">
        <v>0.56412810087203979</v>
      </c>
      <c r="EG156" s="78">
        <v>0.86768156290054321</v>
      </c>
      <c r="EH156" s="78">
        <v>1.0000095367431641</v>
      </c>
      <c r="EI156" s="78">
        <v>0.98973077535629272</v>
      </c>
      <c r="EJ156" s="78">
        <v>0.93604481220245361</v>
      </c>
      <c r="EK156" s="78">
        <v>0.911612868309021</v>
      </c>
      <c r="EL156" s="78">
        <v>1.4145356416702271</v>
      </c>
      <c r="EM156" s="78">
        <v>1.3696949481964111</v>
      </c>
      <c r="EN156" s="78">
        <v>1.5498265027999878</v>
      </c>
      <c r="EO156" s="78">
        <v>1.6942939758300781</v>
      </c>
      <c r="EP156" s="78">
        <v>1.996284008026123</v>
      </c>
      <c r="EQ156" s="78">
        <v>1.4089505672454834</v>
      </c>
      <c r="ER156" s="78">
        <v>1.5821167230606079</v>
      </c>
      <c r="ES156" s="78">
        <v>1.1990244388580322</v>
      </c>
      <c r="ET156" s="78">
        <v>0.63506603240966797</v>
      </c>
      <c r="EU156" s="78">
        <v>0.34787589311599731</v>
      </c>
      <c r="EV156" s="78">
        <v>0.33103823661804199</v>
      </c>
      <c r="EW156" s="78">
        <v>52.430400848388672</v>
      </c>
      <c r="EX156" s="78">
        <v>51.030086517333984</v>
      </c>
      <c r="EY156" s="78">
        <v>50.107257843017578</v>
      </c>
      <c r="EZ156" s="78">
        <v>49.122592926025391</v>
      </c>
      <c r="FA156" s="78">
        <v>48.555179595947266</v>
      </c>
      <c r="FB156" s="78">
        <v>47.832099914550781</v>
      </c>
      <c r="FC156" s="78">
        <v>47.888462066650391</v>
      </c>
      <c r="FD156" s="78">
        <v>49.304969787597656</v>
      </c>
      <c r="FE156" s="78">
        <v>55.18231201171875</v>
      </c>
      <c r="FF156" s="78">
        <v>60.416526794433594</v>
      </c>
      <c r="FG156" s="78">
        <v>64.885124206542969</v>
      </c>
      <c r="FH156" s="78">
        <v>68.617767333984375</v>
      </c>
      <c r="FI156" s="78">
        <v>71.18377685546875</v>
      </c>
      <c r="FJ156" s="78">
        <v>73.350135803222656</v>
      </c>
      <c r="FK156" s="78">
        <v>75.114349365234375</v>
      </c>
      <c r="FL156" s="78">
        <v>75.274940490722656</v>
      </c>
      <c r="FM156" s="78">
        <v>74.373672485351563</v>
      </c>
      <c r="FN156" s="78">
        <v>71.156105041503906</v>
      </c>
      <c r="FO156" s="78">
        <v>66.148956298828125</v>
      </c>
      <c r="FP156" s="78">
        <v>62.629837036132813</v>
      </c>
      <c r="FQ156" s="78">
        <v>60.014404296875</v>
      </c>
      <c r="FR156" s="78">
        <v>57.795082092285156</v>
      </c>
      <c r="FS156" s="78">
        <v>56.343338012695313</v>
      </c>
      <c r="FT156" s="78">
        <v>55.018733978271484</v>
      </c>
      <c r="FU156" s="78">
        <v>0.27163964509963989</v>
      </c>
      <c r="FV156" s="78">
        <v>0.26813116669654846</v>
      </c>
      <c r="FW156" s="78">
        <v>0.30497404932975769</v>
      </c>
      <c r="FX156" s="78">
        <v>0</v>
      </c>
      <c r="FY156" s="78">
        <v>1764</v>
      </c>
      <c r="FZ156" s="78">
        <v>1</v>
      </c>
    </row>
    <row r="157" spans="1:182" x14ac:dyDescent="0.2">
      <c r="A157" t="s">
        <v>186</v>
      </c>
      <c r="B157" t="s">
        <v>244</v>
      </c>
      <c r="C157" t="s">
        <v>2</v>
      </c>
      <c r="D157" t="s">
        <v>203</v>
      </c>
      <c r="E157" t="s">
        <v>204</v>
      </c>
      <c r="F157" t="s">
        <v>1</v>
      </c>
      <c r="G157" t="s">
        <v>200</v>
      </c>
      <c r="H157" s="78">
        <v>2689</v>
      </c>
      <c r="I157" s="78">
        <v>1.7217576503753662</v>
      </c>
      <c r="J157" s="78">
        <v>1.5770779848098755</v>
      </c>
      <c r="K157" s="78">
        <v>1.5744780302047729</v>
      </c>
      <c r="L157" s="78">
        <v>1.5819753408432007</v>
      </c>
      <c r="M157" s="78">
        <v>1.7647747993469238</v>
      </c>
      <c r="N157" s="78">
        <v>1.7809284925460815</v>
      </c>
      <c r="O157" s="78">
        <v>2.0526819229125977</v>
      </c>
      <c r="P157" s="78">
        <v>2.0540547370910645</v>
      </c>
      <c r="Q157" s="78">
        <v>1.8579696416854858</v>
      </c>
      <c r="R157" s="78">
        <v>1.5930188894271851</v>
      </c>
      <c r="S157" s="78">
        <v>1.5148903131484985</v>
      </c>
      <c r="T157" s="78">
        <v>1.5987359285354614</v>
      </c>
      <c r="U157" s="78">
        <v>1.495453953742981</v>
      </c>
      <c r="V157" s="78">
        <v>1.5486475229263306</v>
      </c>
      <c r="W157" s="78">
        <v>1.5812145471572876</v>
      </c>
      <c r="X157" s="78">
        <v>1.7615816593170166</v>
      </c>
      <c r="Y157" s="78">
        <v>1.9351390600204468</v>
      </c>
      <c r="Z157" s="78">
        <v>2.2215149402618408</v>
      </c>
      <c r="AA157" s="78">
        <v>2.4135034084320068</v>
      </c>
      <c r="AB157" s="78">
        <v>2.5617971420288086</v>
      </c>
      <c r="AC157" s="78">
        <v>2.6409749984741211</v>
      </c>
      <c r="AD157" s="78">
        <v>2.4858086109161377</v>
      </c>
      <c r="AE157" s="78">
        <v>2.2615096569061279</v>
      </c>
      <c r="AF157" s="78">
        <v>2.0442061424255371</v>
      </c>
      <c r="AG157" s="78">
        <v>-0.74409711360931396</v>
      </c>
      <c r="AH157" s="78">
        <v>-0.62890404462814331</v>
      </c>
      <c r="AI157" s="78">
        <v>-0.57247316837310791</v>
      </c>
      <c r="AJ157" s="78">
        <v>-0.53914338350296021</v>
      </c>
      <c r="AK157" s="78">
        <v>-0.40083485841751099</v>
      </c>
      <c r="AL157" s="78">
        <v>-0.50655364990234375</v>
      </c>
      <c r="AM157" s="78">
        <v>-0.55717909336090088</v>
      </c>
      <c r="AN157" s="78">
        <v>-0.65221822261810303</v>
      </c>
      <c r="AO157" s="78">
        <v>-0.52478557825088501</v>
      </c>
      <c r="AP157" s="78">
        <v>-0.58245819807052612</v>
      </c>
      <c r="AQ157" s="78">
        <v>-0.59099888801574707</v>
      </c>
      <c r="AR157" s="78">
        <v>-0.32114109396934509</v>
      </c>
      <c r="AS157" s="78">
        <v>-0.54256564378738403</v>
      </c>
      <c r="AT157" s="78">
        <v>-0.3533482551574707</v>
      </c>
      <c r="AU157" s="78">
        <v>-0.29519674181938171</v>
      </c>
      <c r="AV157" s="78">
        <v>-0.16664661467075348</v>
      </c>
      <c r="AW157" s="78">
        <v>-2.6468986645340919E-2</v>
      </c>
      <c r="AX157" s="78">
        <v>9.9239073693752289E-2</v>
      </c>
      <c r="AY157" s="78">
        <v>-3.2895468175411224E-2</v>
      </c>
      <c r="AZ157" s="78">
        <v>5.2905771881341934E-2</v>
      </c>
      <c r="BA157" s="78">
        <v>-8.4621639689430594E-4</v>
      </c>
      <c r="BB157" s="78">
        <v>-0.38122221827507019</v>
      </c>
      <c r="BC157" s="78">
        <v>-0.43895456194877625</v>
      </c>
      <c r="BD157" s="78">
        <v>-0.47107750177383423</v>
      </c>
      <c r="BE157" s="78">
        <v>-0.54126161336898804</v>
      </c>
      <c r="BF157" s="78">
        <v>-0.44272893667221069</v>
      </c>
      <c r="BG157" s="78">
        <v>-0.39078563451766968</v>
      </c>
      <c r="BH157" s="78">
        <v>-0.36073955893516541</v>
      </c>
      <c r="BI157" s="78">
        <v>-0.22017009556293488</v>
      </c>
      <c r="BJ157" s="78">
        <v>-0.32770073413848877</v>
      </c>
      <c r="BK157" s="78">
        <v>-0.36269563436508179</v>
      </c>
      <c r="BL157" s="78">
        <v>-0.47045266628265381</v>
      </c>
      <c r="BM157" s="78">
        <v>-0.35721808671951294</v>
      </c>
      <c r="BN157" s="78">
        <v>-0.42792242765426636</v>
      </c>
      <c r="BO157" s="78">
        <v>-0.44384986162185669</v>
      </c>
      <c r="BP157" s="78">
        <v>-0.17904695868492126</v>
      </c>
      <c r="BQ157" s="78">
        <v>-0.39460259675979614</v>
      </c>
      <c r="BR157" s="78">
        <v>-0.20499829947948456</v>
      </c>
      <c r="BS157" s="78">
        <v>-0.14899036288261414</v>
      </c>
      <c r="BT157" s="78">
        <v>-3.1122799555305392E-5</v>
      </c>
      <c r="BU157" s="78">
        <v>0.13130536675453186</v>
      </c>
      <c r="BV157" s="78">
        <v>0.25922480225563049</v>
      </c>
      <c r="BW157" s="78">
        <v>0.14423897862434387</v>
      </c>
      <c r="BX157" s="78">
        <v>0.24179264903068542</v>
      </c>
      <c r="BY157" s="78">
        <v>0.20290422439575195</v>
      </c>
      <c r="BZ157" s="78">
        <v>-0.18584328889846802</v>
      </c>
      <c r="CA157" s="78">
        <v>-0.2478993684053421</v>
      </c>
      <c r="CB157" s="78">
        <v>-0.27163860201835632</v>
      </c>
      <c r="CC157" s="78">
        <v>-0.40077841281890869</v>
      </c>
      <c r="CD157" s="78">
        <v>-0.31378462910652161</v>
      </c>
      <c r="CE157" s="78">
        <v>-0.26494941115379333</v>
      </c>
      <c r="CF157" s="78">
        <v>-0.23717759549617767</v>
      </c>
      <c r="CG157" s="78">
        <v>-9.504225105047226E-2</v>
      </c>
      <c r="CH157" s="78">
        <v>-0.20382775366306305</v>
      </c>
      <c r="CI157" s="78">
        <v>-0.22799696028232574</v>
      </c>
      <c r="CJ157" s="78">
        <v>-0.34456241130828857</v>
      </c>
      <c r="CK157" s="78">
        <v>-0.24116134643554688</v>
      </c>
      <c r="CL157" s="78">
        <v>-0.32089143991470337</v>
      </c>
      <c r="CM157" s="78">
        <v>-0.3419349193572998</v>
      </c>
      <c r="CN157" s="78">
        <v>-8.0632984638214111E-2</v>
      </c>
      <c r="CO157" s="78">
        <v>-0.29212382435798645</v>
      </c>
      <c r="CP157" s="78">
        <v>-0.10225158184766769</v>
      </c>
      <c r="CQ157" s="78">
        <v>-4.7728270292282104E-2</v>
      </c>
      <c r="CR157" s="78">
        <v>0.11536625772714615</v>
      </c>
      <c r="CS157" s="78">
        <v>0.24057939648628235</v>
      </c>
      <c r="CT157" s="78">
        <v>0.37003043293952942</v>
      </c>
      <c r="CU157" s="78">
        <v>0.2669217586517334</v>
      </c>
      <c r="CV157" s="78">
        <v>0.37261512875556946</v>
      </c>
      <c r="CW157" s="78">
        <v>0.34402117133140564</v>
      </c>
      <c r="CX157" s="78">
        <v>-5.0524439662694931E-2</v>
      </c>
      <c r="CY157" s="78">
        <v>-0.11557511240243912</v>
      </c>
      <c r="CZ157" s="78">
        <v>-0.13350784778594971</v>
      </c>
      <c r="DA157" s="78">
        <v>-0.26029518246650696</v>
      </c>
      <c r="DB157" s="78">
        <v>-0.18484030663967133</v>
      </c>
      <c r="DC157" s="78">
        <v>-0.1391131728887558</v>
      </c>
      <c r="DD157" s="78">
        <v>-0.11361563205718994</v>
      </c>
      <c r="DE157" s="78">
        <v>3.0085599049925804E-2</v>
      </c>
      <c r="DF157" s="78">
        <v>-7.9954773187637329E-2</v>
      </c>
      <c r="DG157" s="78">
        <v>-9.3298301100730896E-2</v>
      </c>
      <c r="DH157" s="78">
        <v>-0.21867215633392334</v>
      </c>
      <c r="DI157" s="78">
        <v>-0.12510460615158081</v>
      </c>
      <c r="DJ157" s="78">
        <v>-0.21386045217514038</v>
      </c>
      <c r="DK157" s="78">
        <v>-0.24001996219158173</v>
      </c>
      <c r="DL157" s="78">
        <v>1.7780989408493042E-2</v>
      </c>
      <c r="DM157" s="78">
        <v>-0.18964505195617676</v>
      </c>
      <c r="DN157" s="78">
        <v>4.9513712292537093E-4</v>
      </c>
      <c r="DO157" s="78">
        <v>5.3533818572759628E-2</v>
      </c>
      <c r="DP157" s="78">
        <v>0.23076364398002625</v>
      </c>
      <c r="DQ157" s="78">
        <v>0.34985342621803284</v>
      </c>
      <c r="DR157" s="78">
        <v>0.48083606362342834</v>
      </c>
      <c r="DS157" s="78">
        <v>0.38960453867912292</v>
      </c>
      <c r="DT157" s="78">
        <v>0.5034375786781311</v>
      </c>
      <c r="DU157" s="78">
        <v>0.48513811826705933</v>
      </c>
      <c r="DV157" s="78">
        <v>8.4794417023658752E-2</v>
      </c>
      <c r="DW157" s="78">
        <v>1.6749139875173569E-2</v>
      </c>
      <c r="DX157" s="78">
        <v>4.622921347618103E-3</v>
      </c>
      <c r="DY157" s="78">
        <v>-5.7459712028503418E-2</v>
      </c>
      <c r="DZ157" s="78">
        <v>1.3348140055313706E-3</v>
      </c>
      <c r="EA157" s="78">
        <v>4.2574364691972733E-2</v>
      </c>
      <c r="EB157" s="78">
        <v>6.4788222312927246E-2</v>
      </c>
      <c r="EC157" s="78">
        <v>0.21075034141540527</v>
      </c>
      <c r="ED157" s="78">
        <v>9.8898135125637054E-2</v>
      </c>
      <c r="EE157" s="78">
        <v>0.10118517279624939</v>
      </c>
      <c r="EF157" s="78">
        <v>-3.6906618624925613E-2</v>
      </c>
      <c r="EG157" s="78">
        <v>4.2462911456823349E-2</v>
      </c>
      <c r="EH157" s="78">
        <v>-5.9324696660041809E-2</v>
      </c>
      <c r="EI157" s="78">
        <v>-9.2870958149433136E-2</v>
      </c>
      <c r="EJ157" s="78">
        <v>0.15987513959407806</v>
      </c>
      <c r="EK157" s="78">
        <v>-4.168199747800827E-2</v>
      </c>
      <c r="EL157" s="78">
        <v>0.14884507656097412</v>
      </c>
      <c r="EM157" s="78">
        <v>0.19974018633365631</v>
      </c>
      <c r="EN157" s="78">
        <v>0.39737913012504578</v>
      </c>
      <c r="EO157" s="78">
        <v>0.50762778520584106</v>
      </c>
      <c r="EP157" s="78">
        <v>0.64082181453704834</v>
      </c>
      <c r="EQ157" s="78">
        <v>0.56673896312713623</v>
      </c>
      <c r="ER157" s="78">
        <v>0.69232445955276489</v>
      </c>
      <c r="ES157" s="78">
        <v>0.6888885498046875</v>
      </c>
      <c r="ET157" s="78">
        <v>0.28017336130142212</v>
      </c>
      <c r="EU157" s="78">
        <v>0.2078043520450592</v>
      </c>
      <c r="EV157" s="78">
        <v>0.20406180620193481</v>
      </c>
      <c r="EW157" s="78">
        <v>52.593318939208984</v>
      </c>
      <c r="EX157" s="78">
        <v>51.217273712158203</v>
      </c>
      <c r="EY157" s="78">
        <v>50.277965545654297</v>
      </c>
      <c r="EZ157" s="78">
        <v>49.272785186767578</v>
      </c>
      <c r="FA157" s="78">
        <v>48.569328308105469</v>
      </c>
      <c r="FB157" s="78">
        <v>48.087306976318359</v>
      </c>
      <c r="FC157" s="78">
        <v>48.08514404296875</v>
      </c>
      <c r="FD157" s="78">
        <v>49.460140228271484</v>
      </c>
      <c r="FE157" s="78">
        <v>55.211036682128906</v>
      </c>
      <c r="FF157" s="78">
        <v>60.511161804199219</v>
      </c>
      <c r="FG157" s="78">
        <v>65.074455261230469</v>
      </c>
      <c r="FH157" s="78">
        <v>68.536788940429688</v>
      </c>
      <c r="FI157" s="78">
        <v>71.488426208496094</v>
      </c>
      <c r="FJ157" s="78">
        <v>73.905723571777344</v>
      </c>
      <c r="FK157" s="78">
        <v>75.875534057617188</v>
      </c>
      <c r="FL157" s="78">
        <v>76.299728393554688</v>
      </c>
      <c r="FM157" s="78">
        <v>75.950515747070313</v>
      </c>
      <c r="FN157" s="78">
        <v>72.557258605957031</v>
      </c>
      <c r="FO157" s="78">
        <v>67.301528930664063</v>
      </c>
      <c r="FP157" s="78">
        <v>63.714481353759766</v>
      </c>
      <c r="FQ157" s="78">
        <v>60.853031158447266</v>
      </c>
      <c r="FR157" s="78">
        <v>58.3558349609375</v>
      </c>
      <c r="FS157" s="78">
        <v>56.837371826171875</v>
      </c>
      <c r="FT157" s="78">
        <v>55.115493774414063</v>
      </c>
      <c r="FU157" s="78">
        <v>0.10604139417409897</v>
      </c>
      <c r="FV157" s="78">
        <v>0.13463287055492401</v>
      </c>
      <c r="FW157" s="78">
        <v>0.11435391008853912</v>
      </c>
      <c r="FX157" s="78">
        <v>0</v>
      </c>
      <c r="FY157" s="78">
        <v>605</v>
      </c>
      <c r="FZ157" s="78">
        <v>1</v>
      </c>
    </row>
    <row r="158" spans="1:182" x14ac:dyDescent="0.2">
      <c r="A158" t="s">
        <v>186</v>
      </c>
      <c r="B158" t="s">
        <v>244</v>
      </c>
      <c r="C158" t="s">
        <v>2</v>
      </c>
      <c r="D158" t="s">
        <v>203</v>
      </c>
      <c r="E158" t="s">
        <v>204</v>
      </c>
      <c r="F158" t="s">
        <v>1</v>
      </c>
      <c r="G158" t="s">
        <v>1</v>
      </c>
      <c r="H158" s="78">
        <v>13965</v>
      </c>
      <c r="I158" s="78">
        <v>7.9218487739562988</v>
      </c>
      <c r="J158" s="78">
        <v>7.3194460868835449</v>
      </c>
      <c r="K158" s="78">
        <v>7.1722607612609863</v>
      </c>
      <c r="L158" s="78">
        <v>7.1323299407958984</v>
      </c>
      <c r="M158" s="78">
        <v>7.3646087646484375</v>
      </c>
      <c r="N158" s="78">
        <v>8.4969139099121094</v>
      </c>
      <c r="O158" s="78">
        <v>10.23479175567627</v>
      </c>
      <c r="P158" s="78">
        <v>10.788984298706055</v>
      </c>
      <c r="Q158" s="78">
        <v>10.197192192077637</v>
      </c>
      <c r="R158" s="78">
        <v>9.2500219345092773</v>
      </c>
      <c r="S158" s="78">
        <v>8.7484960556030273</v>
      </c>
      <c r="T158" s="78">
        <v>8.5003070831298828</v>
      </c>
      <c r="U158" s="78">
        <v>8.1545190811157227</v>
      </c>
      <c r="V158" s="78">
        <v>8.333073616027832</v>
      </c>
      <c r="W158" s="78">
        <v>8.2329492568969727</v>
      </c>
      <c r="X158" s="78">
        <v>8.5132122039794922</v>
      </c>
      <c r="Y158" s="78">
        <v>9.2012758255004883</v>
      </c>
      <c r="Z158" s="78">
        <v>10.558306694030762</v>
      </c>
      <c r="AA158" s="78">
        <v>11.788558959960938</v>
      </c>
      <c r="AB158" s="78">
        <v>12.183465957641602</v>
      </c>
      <c r="AC158" s="78">
        <v>11.854857444763184</v>
      </c>
      <c r="AD158" s="78">
        <v>11.358199119567871</v>
      </c>
      <c r="AE158" s="78">
        <v>10.056000709533691</v>
      </c>
      <c r="AF158" s="78">
        <v>8.9129199981689453</v>
      </c>
      <c r="AG158" s="78">
        <v>-1.9465396404266357</v>
      </c>
      <c r="AH158" s="78">
        <v>-1.9564387798309326</v>
      </c>
      <c r="AI158" s="78">
        <v>-1.8306635618209839</v>
      </c>
      <c r="AJ158" s="78">
        <v>-1.7291390895843506</v>
      </c>
      <c r="AK158" s="78">
        <v>-1.769392728805542</v>
      </c>
      <c r="AL158" s="78">
        <v>-1.5866407155990601</v>
      </c>
      <c r="AM158" s="78">
        <v>-1.4127362966537476</v>
      </c>
      <c r="AN158" s="78">
        <v>-1.7322813272476196</v>
      </c>
      <c r="AO158" s="78">
        <v>-0.77480614185333252</v>
      </c>
      <c r="AP158" s="78">
        <v>-0.71414649486541748</v>
      </c>
      <c r="AQ158" s="78">
        <v>-0.5523456335067749</v>
      </c>
      <c r="AR158" s="78">
        <v>-0.36880815029144287</v>
      </c>
      <c r="AS158" s="78">
        <v>-0.57777231931686401</v>
      </c>
      <c r="AT158" s="78">
        <v>0.10320287942886353</v>
      </c>
      <c r="AU158" s="78">
        <v>0.11572746932506561</v>
      </c>
      <c r="AV158" s="78">
        <v>0.51615697145462036</v>
      </c>
      <c r="AW158" s="78">
        <v>0.70879268646240234</v>
      </c>
      <c r="AX158" s="78">
        <v>1.1048398017883301</v>
      </c>
      <c r="AY158" s="78">
        <v>0.34085738658905029</v>
      </c>
      <c r="AZ158" s="78">
        <v>0.62051635980606079</v>
      </c>
      <c r="BA158" s="78">
        <v>-0.1689111590385437</v>
      </c>
      <c r="BB158" s="78">
        <v>-1.3353950977325439</v>
      </c>
      <c r="BC158" s="78">
        <v>-1.6954644918441772</v>
      </c>
      <c r="BD158" s="78">
        <v>-1.6700485944747925</v>
      </c>
      <c r="BE158" s="78">
        <v>-1.3900367021560669</v>
      </c>
      <c r="BF158" s="78">
        <v>-1.4185030460357666</v>
      </c>
      <c r="BG158" s="78">
        <v>-1.3033411502838135</v>
      </c>
      <c r="BH158" s="78">
        <v>-1.207719087600708</v>
      </c>
      <c r="BI158" s="78">
        <v>-1.250031590461731</v>
      </c>
      <c r="BJ158" s="78">
        <v>-1.0482661724090576</v>
      </c>
      <c r="BK158" s="78">
        <v>-0.83329546451568604</v>
      </c>
      <c r="BL158" s="78">
        <v>-1.1413726806640625</v>
      </c>
      <c r="BM158" s="78">
        <v>-0.34389105439186096</v>
      </c>
      <c r="BN158" s="78">
        <v>-0.28806447982788086</v>
      </c>
      <c r="BO158" s="78">
        <v>-0.18255016207695007</v>
      </c>
      <c r="BP158" s="78">
        <v>6.7891781218349934E-3</v>
      </c>
      <c r="BQ158" s="78">
        <v>-0.20862108469009399</v>
      </c>
      <c r="BR158" s="78">
        <v>0.47577470541000366</v>
      </c>
      <c r="BS158" s="78">
        <v>0.4870530366897583</v>
      </c>
      <c r="BT158" s="78">
        <v>0.87603336572647095</v>
      </c>
      <c r="BU158" s="78">
        <v>1.0881639719009399</v>
      </c>
      <c r="BV158" s="78">
        <v>1.4946560859680176</v>
      </c>
      <c r="BW158" s="78">
        <v>0.75511658191680908</v>
      </c>
      <c r="BX158" s="78">
        <v>1.0372798442840576</v>
      </c>
      <c r="BY158" s="78">
        <v>0.35733020305633545</v>
      </c>
      <c r="BZ158" s="78">
        <v>-0.7514115571975708</v>
      </c>
      <c r="CA158" s="78">
        <v>-1.1099702119827271</v>
      </c>
      <c r="CB158" s="78">
        <v>-1.1003336906433105</v>
      </c>
      <c r="CC158" s="78">
        <v>-1.0046044588088989</v>
      </c>
      <c r="CD158" s="78">
        <v>-1.0459303855895996</v>
      </c>
      <c r="CE158" s="78">
        <v>-0.93811929225921631</v>
      </c>
      <c r="CF158" s="78">
        <v>-0.84658509492874146</v>
      </c>
      <c r="CG158" s="78">
        <v>-0.89032363891601563</v>
      </c>
      <c r="CH158" s="78">
        <v>-0.67538964748382568</v>
      </c>
      <c r="CI158" s="78">
        <v>-0.43197652697563171</v>
      </c>
      <c r="CJ158" s="78">
        <v>-0.73211103677749634</v>
      </c>
      <c r="CK158" s="78">
        <v>-4.5440610498189926E-2</v>
      </c>
      <c r="CL158" s="78">
        <v>7.0386207662522793E-3</v>
      </c>
      <c r="CM158" s="78">
        <v>7.3569081723690033E-2</v>
      </c>
      <c r="CN158" s="78">
        <v>0.26692673563957214</v>
      </c>
      <c r="CO158" s="78">
        <v>4.7051936388015747E-2</v>
      </c>
      <c r="CP158" s="78">
        <v>0.73381680250167847</v>
      </c>
      <c r="CQ158" s="78">
        <v>0.74423199892044067</v>
      </c>
      <c r="CR158" s="78">
        <v>1.1252826452255249</v>
      </c>
      <c r="CS158" s="78">
        <v>1.3509154319763184</v>
      </c>
      <c r="CT158" s="78">
        <v>1.7646415233612061</v>
      </c>
      <c r="CU158" s="78">
        <v>1.0420312881469727</v>
      </c>
      <c r="CV158" s="78">
        <v>1.3259290456771851</v>
      </c>
      <c r="CW158" s="78">
        <v>0.72180336713790894</v>
      </c>
      <c r="CX158" s="78">
        <v>-0.3469463586807251</v>
      </c>
      <c r="CY158" s="78">
        <v>-0.70445865392684937</v>
      </c>
      <c r="CZ158" s="78">
        <v>-0.70575082302093506</v>
      </c>
      <c r="DA158" s="78">
        <v>-0.61917221546173096</v>
      </c>
      <c r="DB158" s="78">
        <v>-0.67335772514343262</v>
      </c>
      <c r="DC158" s="78">
        <v>-0.57289743423461914</v>
      </c>
      <c r="DD158" s="78">
        <v>-0.48545116186141968</v>
      </c>
      <c r="DE158" s="78">
        <v>-0.53061568737030029</v>
      </c>
      <c r="DF158" s="78">
        <v>-0.30251309275627136</v>
      </c>
      <c r="DG158" s="78">
        <v>-3.0657583847641945E-2</v>
      </c>
      <c r="DH158" s="78">
        <v>-0.32284945249557495</v>
      </c>
      <c r="DI158" s="78">
        <v>0.2530098557472229</v>
      </c>
      <c r="DJ158" s="78">
        <v>0.30214172601699829</v>
      </c>
      <c r="DK158" s="78">
        <v>0.32968831062316895</v>
      </c>
      <c r="DL158" s="78">
        <v>0.52706426382064819</v>
      </c>
      <c r="DM158" s="78">
        <v>0.30272495746612549</v>
      </c>
      <c r="DN158" s="78">
        <v>0.99185889959335327</v>
      </c>
      <c r="DO158" s="78">
        <v>1.001410961151123</v>
      </c>
      <c r="DP158" s="78">
        <v>1.3745319843292236</v>
      </c>
      <c r="DQ158" s="78">
        <v>1.6136668920516968</v>
      </c>
      <c r="DR158" s="78">
        <v>2.0346269607543945</v>
      </c>
      <c r="DS158" s="78">
        <v>1.3289459943771362</v>
      </c>
      <c r="DT158" s="78">
        <v>1.6145782470703125</v>
      </c>
      <c r="DU158" s="78">
        <v>1.0862765312194824</v>
      </c>
      <c r="DV158" s="78">
        <v>5.7518839836120605E-2</v>
      </c>
      <c r="DW158" s="78">
        <v>-0.29894712567329407</v>
      </c>
      <c r="DX158" s="78">
        <v>-0.31116798520088196</v>
      </c>
      <c r="DY158" s="78">
        <v>-6.2669329345226288E-2</v>
      </c>
      <c r="DZ158" s="78">
        <v>-0.13542202115058899</v>
      </c>
      <c r="EA158" s="78">
        <v>-4.5575018972158432E-2</v>
      </c>
      <c r="EB158" s="78">
        <v>3.5968899726867676E-2</v>
      </c>
      <c r="EC158" s="78">
        <v>-1.1254506185650826E-2</v>
      </c>
      <c r="ED158" s="78">
        <v>0.23586142063140869</v>
      </c>
      <c r="EE158" s="78">
        <v>0.54878324270248413</v>
      </c>
      <c r="EF158" s="78">
        <v>0.26805928349494934</v>
      </c>
      <c r="EG158" s="78">
        <v>0.68392491340637207</v>
      </c>
      <c r="EH158" s="78">
        <v>0.72822374105453491</v>
      </c>
      <c r="EI158" s="78">
        <v>0.69948381185531616</v>
      </c>
      <c r="EJ158" s="78">
        <v>0.90266162157058716</v>
      </c>
      <c r="EK158" s="78">
        <v>0.67187619209289551</v>
      </c>
      <c r="EL158" s="78">
        <v>1.3644307851791382</v>
      </c>
      <c r="EM158" s="78">
        <v>1.3727365732192993</v>
      </c>
      <c r="EN158" s="78">
        <v>1.7344083786010742</v>
      </c>
      <c r="EO158" s="78">
        <v>1.9930381774902344</v>
      </c>
      <c r="EP158" s="78">
        <v>2.424443244934082</v>
      </c>
      <c r="EQ158" s="78">
        <v>1.743205189704895</v>
      </c>
      <c r="ER158" s="78">
        <v>2.0313417911529541</v>
      </c>
      <c r="ES158" s="78">
        <v>1.6125178337097168</v>
      </c>
      <c r="ET158" s="78">
        <v>0.64150232076644897</v>
      </c>
      <c r="EU158" s="78">
        <v>0.28654712438583374</v>
      </c>
      <c r="EV158" s="78">
        <v>0.25854694843292236</v>
      </c>
      <c r="EW158" s="78">
        <v>52.469139099121094</v>
      </c>
      <c r="EX158" s="78">
        <v>51.072395324707031</v>
      </c>
      <c r="EY158" s="78">
        <v>50.145973205566406</v>
      </c>
      <c r="EZ158" s="78">
        <v>49.156837463378906</v>
      </c>
      <c r="FA158" s="78">
        <v>48.558364868164063</v>
      </c>
      <c r="FB158" s="78">
        <v>47.887321472167969</v>
      </c>
      <c r="FC158" s="78">
        <v>47.930515289306641</v>
      </c>
      <c r="FD158" s="78">
        <v>49.337272644042969</v>
      </c>
      <c r="FE158" s="78">
        <v>55.188198089599609</v>
      </c>
      <c r="FF158" s="78">
        <v>60.436122894287109</v>
      </c>
      <c r="FG158" s="78">
        <v>64.925651550292969</v>
      </c>
      <c r="FH158" s="78">
        <v>68.601249694824219</v>
      </c>
      <c r="FI158" s="78">
        <v>71.250946044921875</v>
      </c>
      <c r="FJ158" s="78">
        <v>73.470832824707031</v>
      </c>
      <c r="FK158" s="78">
        <v>75.279922485351563</v>
      </c>
      <c r="FL158" s="78">
        <v>75.503288269042969</v>
      </c>
      <c r="FM158" s="78">
        <v>74.714042663574219</v>
      </c>
      <c r="FN158" s="78">
        <v>71.45111083984375</v>
      </c>
      <c r="FO158" s="78">
        <v>66.379180908203125</v>
      </c>
      <c r="FP158" s="78">
        <v>62.848529815673828</v>
      </c>
      <c r="FQ158" s="78">
        <v>60.187427520751953</v>
      </c>
      <c r="FR158" s="78">
        <v>57.916587829589844</v>
      </c>
      <c r="FS158" s="78">
        <v>56.452472686767578</v>
      </c>
      <c r="FT158" s="78">
        <v>55.040637969970703</v>
      </c>
      <c r="FU158" s="78">
        <v>0.29160398244857788</v>
      </c>
      <c r="FV158" s="78">
        <v>0.30003386735916138</v>
      </c>
      <c r="FW158" s="78">
        <v>0.32570844888687134</v>
      </c>
      <c r="FX158" s="78">
        <v>0</v>
      </c>
      <c r="FY158" s="78">
        <v>2369</v>
      </c>
      <c r="FZ158" s="78">
        <v>1</v>
      </c>
    </row>
    <row r="159" spans="1:182" x14ac:dyDescent="0.2">
      <c r="A159" t="s">
        <v>186</v>
      </c>
      <c r="B159" t="s">
        <v>244</v>
      </c>
      <c r="C159" t="s">
        <v>2</v>
      </c>
      <c r="D159" t="s">
        <v>203</v>
      </c>
      <c r="E159" t="s">
        <v>204</v>
      </c>
      <c r="F159" t="s">
        <v>178</v>
      </c>
      <c r="G159" t="s">
        <v>1</v>
      </c>
      <c r="H159" s="78">
        <v>8048</v>
      </c>
      <c r="I159" s="78">
        <v>3.71929931640625</v>
      </c>
      <c r="J159" s="78">
        <v>3.3841269016265869</v>
      </c>
      <c r="K159" s="78">
        <v>3.2574653625488281</v>
      </c>
      <c r="L159" s="78">
        <v>3.1307556629180908</v>
      </c>
      <c r="M159" s="78">
        <v>3.1829097270965576</v>
      </c>
      <c r="N159" s="78">
        <v>3.6805267333984375</v>
      </c>
      <c r="O159" s="78">
        <v>4.5620689392089844</v>
      </c>
      <c r="P159" s="78">
        <v>4.76959228515625</v>
      </c>
      <c r="Q159" s="78">
        <v>4.4481930732727051</v>
      </c>
      <c r="R159" s="78">
        <v>4.0257720947265625</v>
      </c>
      <c r="S159" s="78">
        <v>4.0376009941101074</v>
      </c>
      <c r="T159" s="78">
        <v>3.9206626415252686</v>
      </c>
      <c r="U159" s="78">
        <v>3.9921298027038574</v>
      </c>
      <c r="V159" s="78">
        <v>4.0132155418395996</v>
      </c>
      <c r="W159" s="78">
        <v>4.0044679641723633</v>
      </c>
      <c r="X159" s="78">
        <v>4.116157054901123</v>
      </c>
      <c r="Y159" s="78">
        <v>4.4405293464660645</v>
      </c>
      <c r="Z159" s="78">
        <v>5.1230587959289551</v>
      </c>
      <c r="AA159" s="78">
        <v>5.8932900428771973</v>
      </c>
      <c r="AB159" s="78">
        <v>6.1010251045227051</v>
      </c>
      <c r="AC159" s="78">
        <v>6.017423152923584</v>
      </c>
      <c r="AD159" s="78">
        <v>5.5057358741760254</v>
      </c>
      <c r="AE159" s="78">
        <v>4.8719635009765625</v>
      </c>
      <c r="AF159" s="78">
        <v>4.3571486473083496</v>
      </c>
      <c r="AG159" s="78">
        <v>-0.92697048187255859</v>
      </c>
      <c r="AH159" s="78">
        <v>-0.90389901399612427</v>
      </c>
      <c r="AI159" s="78">
        <v>-0.83148962259292603</v>
      </c>
      <c r="AJ159" s="78">
        <v>-0.80616259574890137</v>
      </c>
      <c r="AK159" s="78">
        <v>-0.78620612621307373</v>
      </c>
      <c r="AL159" s="78">
        <v>-0.54534196853637695</v>
      </c>
      <c r="AM159" s="78">
        <v>-0.56877660751342773</v>
      </c>
      <c r="AN159" s="78">
        <v>-0.7038804292678833</v>
      </c>
      <c r="AO159" s="78">
        <v>-0.48660150170326233</v>
      </c>
      <c r="AP159" s="78">
        <v>-0.49649006128311157</v>
      </c>
      <c r="AQ159" s="78">
        <v>-0.34847292304039001</v>
      </c>
      <c r="AR159" s="78">
        <v>-0.27788615226745605</v>
      </c>
      <c r="AS159" s="78">
        <v>-0.19824188947677612</v>
      </c>
      <c r="AT159" s="78">
        <v>2.5729713961482048E-3</v>
      </c>
      <c r="AU159" s="78">
        <v>7.4146255850791931E-2</v>
      </c>
      <c r="AV159" s="78">
        <v>0.20835240185260773</v>
      </c>
      <c r="AW159" s="78">
        <v>0.32215631008148193</v>
      </c>
      <c r="AX159" s="78">
        <v>0.43444004654884338</v>
      </c>
      <c r="AY159" s="78">
        <v>0.23187971115112305</v>
      </c>
      <c r="AZ159" s="78">
        <v>0.27174049615859985</v>
      </c>
      <c r="BA159" s="78">
        <v>0.22829467058181763</v>
      </c>
      <c r="BB159" s="78">
        <v>-0.42372968792915344</v>
      </c>
      <c r="BC159" s="78">
        <v>-0.67207258939743042</v>
      </c>
      <c r="BD159" s="78">
        <v>-0.55348652601242065</v>
      </c>
      <c r="BE159" s="78">
        <v>-0.70176029205322266</v>
      </c>
      <c r="BF159" s="78">
        <v>-0.68626558780670166</v>
      </c>
      <c r="BG159" s="78">
        <v>-0.62508231401443481</v>
      </c>
      <c r="BH159" s="78">
        <v>-0.61882942914962769</v>
      </c>
      <c r="BI159" s="78">
        <v>-0.60764026641845703</v>
      </c>
      <c r="BJ159" s="78">
        <v>-0.36327403783798218</v>
      </c>
      <c r="BK159" s="78">
        <v>-0.37672498822212219</v>
      </c>
      <c r="BL159" s="78">
        <v>-0.51831227540969849</v>
      </c>
      <c r="BM159" s="78">
        <v>-0.29225644469261169</v>
      </c>
      <c r="BN159" s="78">
        <v>-0.31548362970352173</v>
      </c>
      <c r="BO159" s="78">
        <v>-0.17065085470676422</v>
      </c>
      <c r="BP159" s="78">
        <v>-0.10967312008142471</v>
      </c>
      <c r="BQ159" s="78">
        <v>-2.0780002698302269E-2</v>
      </c>
      <c r="BR159" s="78">
        <v>0.17712153494358063</v>
      </c>
      <c r="BS159" s="78">
        <v>0.24302975833415985</v>
      </c>
      <c r="BT159" s="78">
        <v>0.36940386891365051</v>
      </c>
      <c r="BU159" s="78">
        <v>0.49387452006340027</v>
      </c>
      <c r="BV159" s="78">
        <v>0.61502695083618164</v>
      </c>
      <c r="BW159" s="78">
        <v>0.43113589286804199</v>
      </c>
      <c r="BX159" s="78">
        <v>0.47100391983985901</v>
      </c>
      <c r="BY159" s="78">
        <v>0.43094083666801453</v>
      </c>
      <c r="BZ159" s="78">
        <v>-0.20330013334751129</v>
      </c>
      <c r="CA159" s="78">
        <v>-0.45264440774917603</v>
      </c>
      <c r="CB159" s="78">
        <v>-0.34672936797142029</v>
      </c>
      <c r="CC159" s="78">
        <v>-0.54578042030334473</v>
      </c>
      <c r="CD159" s="78">
        <v>-0.53553330898284912</v>
      </c>
      <c r="CE159" s="78">
        <v>-0.48212525248527527</v>
      </c>
      <c r="CF159" s="78">
        <v>-0.48908305168151855</v>
      </c>
      <c r="CG159" s="78">
        <v>-0.48396605253219604</v>
      </c>
      <c r="CH159" s="78">
        <v>-0.23717431724071503</v>
      </c>
      <c r="CI159" s="78">
        <v>-0.24371063709259033</v>
      </c>
      <c r="CJ159" s="78">
        <v>-0.38978838920593262</v>
      </c>
      <c r="CK159" s="78">
        <v>-0.15765364468097687</v>
      </c>
      <c r="CL159" s="78">
        <v>-0.19011914730072021</v>
      </c>
      <c r="CM159" s="78">
        <v>-4.7491822391748428E-2</v>
      </c>
      <c r="CN159" s="78">
        <v>6.8307039327919483E-3</v>
      </c>
      <c r="CO159" s="78">
        <v>0.10212955623865128</v>
      </c>
      <c r="CP159" s="78">
        <v>0.29801332950592041</v>
      </c>
      <c r="CQ159" s="78">
        <v>0.35999795794487</v>
      </c>
      <c r="CR159" s="78">
        <v>0.48094764351844788</v>
      </c>
      <c r="CS159" s="78">
        <v>0.61280602216720581</v>
      </c>
      <c r="CT159" s="78">
        <v>0.7401009202003479</v>
      </c>
      <c r="CU159" s="78">
        <v>0.56914013624191284</v>
      </c>
      <c r="CV159" s="78">
        <v>0.6090131402015686</v>
      </c>
      <c r="CW159" s="78">
        <v>0.5712929368019104</v>
      </c>
      <c r="CX159" s="78">
        <v>-5.0631307065486908E-2</v>
      </c>
      <c r="CY159" s="78">
        <v>-0.3006691038608551</v>
      </c>
      <c r="CZ159" s="78">
        <v>-0.20352998375892639</v>
      </c>
      <c r="DA159" s="78">
        <v>-0.3898005485534668</v>
      </c>
      <c r="DB159" s="78">
        <v>-0.38480105996131897</v>
      </c>
      <c r="DC159" s="78">
        <v>-0.33916819095611572</v>
      </c>
      <c r="DD159" s="78">
        <v>-0.35933667421340942</v>
      </c>
      <c r="DE159" s="78">
        <v>-0.36029186844825745</v>
      </c>
      <c r="DF159" s="78">
        <v>-0.11107460409402847</v>
      </c>
      <c r="DG159" s="78">
        <v>-0.11069627106189728</v>
      </c>
      <c r="DH159" s="78">
        <v>-0.26126447319984436</v>
      </c>
      <c r="DI159" s="78">
        <v>-2.3050852119922638E-2</v>
      </c>
      <c r="DJ159" s="78">
        <v>-6.4754649996757507E-2</v>
      </c>
      <c r="DK159" s="78">
        <v>7.5667202472686768E-2</v>
      </c>
      <c r="DL159" s="78">
        <v>0.12333452701568604</v>
      </c>
      <c r="DM159" s="78">
        <v>0.22503910958766937</v>
      </c>
      <c r="DN159" s="78">
        <v>0.41890513896942139</v>
      </c>
      <c r="DO159" s="78">
        <v>0.47696614265441895</v>
      </c>
      <c r="DP159" s="78">
        <v>0.59249138832092285</v>
      </c>
      <c r="DQ159" s="78">
        <v>0.73173755407333374</v>
      </c>
      <c r="DR159" s="78">
        <v>0.86517488956451416</v>
      </c>
      <c r="DS159" s="78">
        <v>0.70714437961578369</v>
      </c>
      <c r="DT159" s="78">
        <v>0.74702239036560059</v>
      </c>
      <c r="DU159" s="78">
        <v>0.71164506673812866</v>
      </c>
      <c r="DV159" s="78">
        <v>0.10203751921653748</v>
      </c>
      <c r="DW159" s="78">
        <v>-0.14869381487369537</v>
      </c>
      <c r="DX159" s="78">
        <v>-6.0330592095851898E-2</v>
      </c>
      <c r="DY159" s="78">
        <v>-0.16459035873413086</v>
      </c>
      <c r="DZ159" s="78">
        <v>-0.16716761887073517</v>
      </c>
      <c r="EA159" s="78">
        <v>-0.13276086747646332</v>
      </c>
      <c r="EB159" s="78">
        <v>-0.17200352251529694</v>
      </c>
      <c r="EC159" s="78">
        <v>-0.18172596395015717</v>
      </c>
      <c r="ED159" s="78">
        <v>7.099335640668869E-2</v>
      </c>
      <c r="EE159" s="78">
        <v>8.1355340778827667E-2</v>
      </c>
      <c r="EF159" s="78">
        <v>-7.5696356594562531E-2</v>
      </c>
      <c r="EG159" s="78">
        <v>0.1712941974401474</v>
      </c>
      <c r="EH159" s="78">
        <v>0.11625176668167114</v>
      </c>
      <c r="EI159" s="78">
        <v>0.25348928570747375</v>
      </c>
      <c r="EJ159" s="78">
        <v>0.29154753684997559</v>
      </c>
      <c r="EK159" s="78">
        <v>0.40250098705291748</v>
      </c>
      <c r="EL159" s="78">
        <v>0.59345370531082153</v>
      </c>
      <c r="EM159" s="78">
        <v>0.64584964513778687</v>
      </c>
      <c r="EN159" s="78">
        <v>0.75354290008544922</v>
      </c>
      <c r="EO159" s="78">
        <v>0.90345573425292969</v>
      </c>
      <c r="EP159" s="78">
        <v>1.0457618236541748</v>
      </c>
      <c r="EQ159" s="78">
        <v>0.90640056133270264</v>
      </c>
      <c r="ER159" s="78">
        <v>0.94628578424453735</v>
      </c>
      <c r="ES159" s="78">
        <v>0.91429120302200317</v>
      </c>
      <c r="ET159" s="78">
        <v>0.32246705889701843</v>
      </c>
      <c r="EU159" s="78">
        <v>7.0734374225139618E-2</v>
      </c>
      <c r="EV159" s="78">
        <v>0.14642658829689026</v>
      </c>
      <c r="EW159" s="78">
        <v>53.595821380615234</v>
      </c>
      <c r="EX159" s="78">
        <v>52.500114440917969</v>
      </c>
      <c r="EY159" s="78">
        <v>51.524200439453125</v>
      </c>
      <c r="EZ159" s="78">
        <v>50.719718933105469</v>
      </c>
      <c r="FA159" s="78">
        <v>50.615364074707031</v>
      </c>
      <c r="FB159" s="78">
        <v>49.879981994628906</v>
      </c>
      <c r="FC159" s="78">
        <v>50.131904602050781</v>
      </c>
      <c r="FD159" s="78">
        <v>51.667869567871094</v>
      </c>
      <c r="FE159" s="78">
        <v>56.661968231201172</v>
      </c>
      <c r="FF159" s="78">
        <v>61.062248229980469</v>
      </c>
      <c r="FG159" s="78">
        <v>64.937721252441406</v>
      </c>
      <c r="FH159" s="78">
        <v>68.395057678222656</v>
      </c>
      <c r="FI159" s="78">
        <v>71.087860107421875</v>
      </c>
      <c r="FJ159" s="78">
        <v>73.008651733398438</v>
      </c>
      <c r="FK159" s="78">
        <v>75.757003784179688</v>
      </c>
      <c r="FL159" s="78">
        <v>75.508575439453125</v>
      </c>
      <c r="FM159" s="78">
        <v>73.961074829101563</v>
      </c>
      <c r="FN159" s="78">
        <v>70.313728332519531</v>
      </c>
      <c r="FO159" s="78">
        <v>65.659858703613281</v>
      </c>
      <c r="FP159" s="78">
        <v>63.002658843994141</v>
      </c>
      <c r="FQ159" s="78">
        <v>60.438983917236328</v>
      </c>
      <c r="FR159" s="78">
        <v>58.315196990966797</v>
      </c>
      <c r="FS159" s="78">
        <v>56.850616455078125</v>
      </c>
      <c r="FT159" s="78">
        <v>55.767776489257813</v>
      </c>
      <c r="FU159" s="78">
        <v>0.11684861034154892</v>
      </c>
      <c r="FV159" s="78">
        <v>0.14255940914154053</v>
      </c>
      <c r="FW159" s="78">
        <v>0.12708890438079834</v>
      </c>
      <c r="FX159" s="78">
        <v>0</v>
      </c>
      <c r="FY159" s="78">
        <v>1672</v>
      </c>
      <c r="FZ159" s="78">
        <v>1</v>
      </c>
    </row>
    <row r="160" spans="1:182" x14ac:dyDescent="0.2">
      <c r="A160" t="s">
        <v>186</v>
      </c>
      <c r="B160" t="s">
        <v>244</v>
      </c>
      <c r="C160" t="s">
        <v>2</v>
      </c>
      <c r="D160" t="s">
        <v>203</v>
      </c>
      <c r="E160" t="s">
        <v>204</v>
      </c>
      <c r="F160" t="s">
        <v>179</v>
      </c>
      <c r="G160" t="s">
        <v>1</v>
      </c>
      <c r="H160" s="78">
        <v>989</v>
      </c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  <c r="CF160" s="78"/>
      <c r="CG160" s="78"/>
      <c r="CH160" s="78"/>
      <c r="CI160" s="78"/>
      <c r="CJ160" s="78"/>
      <c r="CK160" s="78"/>
      <c r="CL160" s="78"/>
      <c r="CM160" s="78"/>
      <c r="CN160" s="78"/>
      <c r="CO160" s="78"/>
      <c r="CP160" s="78"/>
      <c r="CQ160" s="78"/>
      <c r="CR160" s="78"/>
      <c r="CS160" s="78"/>
      <c r="CT160" s="78"/>
      <c r="CU160" s="78"/>
      <c r="CV160" s="78"/>
      <c r="CW160" s="78"/>
      <c r="CX160" s="78"/>
      <c r="CY160" s="78"/>
      <c r="CZ160" s="78"/>
      <c r="DA160" s="78"/>
      <c r="DB160" s="78"/>
      <c r="DC160" s="78"/>
      <c r="DD160" s="78"/>
      <c r="DE160" s="78"/>
      <c r="DF160" s="78"/>
      <c r="DG160" s="78"/>
      <c r="DH160" s="78"/>
      <c r="DI160" s="78"/>
      <c r="DJ160" s="78"/>
      <c r="DK160" s="78"/>
      <c r="DL160" s="78"/>
      <c r="DM160" s="78"/>
      <c r="DN160" s="78"/>
      <c r="DO160" s="78"/>
      <c r="DP160" s="78"/>
      <c r="DQ160" s="78"/>
      <c r="DR160" s="78"/>
      <c r="DS160" s="78"/>
      <c r="DT160" s="78"/>
      <c r="DU160" s="78"/>
      <c r="DV160" s="78"/>
      <c r="DW160" s="78"/>
      <c r="DX160" s="78"/>
      <c r="DY160" s="78"/>
      <c r="DZ160" s="78"/>
      <c r="EA160" s="78"/>
      <c r="EB160" s="78"/>
      <c r="EC160" s="78"/>
      <c r="ED160" s="78"/>
      <c r="EE160" s="78"/>
      <c r="EF160" s="78"/>
      <c r="EG160" s="78"/>
      <c r="EH160" s="78"/>
      <c r="EI160" s="78"/>
      <c r="EJ160" s="78"/>
      <c r="EK160" s="78"/>
      <c r="EL160" s="78"/>
      <c r="EM160" s="78"/>
      <c r="EN160" s="78"/>
      <c r="EO160" s="78"/>
      <c r="EP160" s="78"/>
      <c r="EQ160" s="78"/>
      <c r="ER160" s="78"/>
      <c r="ES160" s="78"/>
      <c r="ET160" s="78"/>
      <c r="EU160" s="78"/>
      <c r="EV160" s="78"/>
      <c r="EW160" s="78"/>
      <c r="EX160" s="78"/>
      <c r="EY160" s="78"/>
      <c r="EZ160" s="78"/>
      <c r="FA160" s="78"/>
      <c r="FB160" s="78"/>
      <c r="FC160" s="78"/>
      <c r="FD160" s="78"/>
      <c r="FE160" s="78"/>
      <c r="FF160" s="78"/>
      <c r="FG160" s="78"/>
      <c r="FH160" s="78"/>
      <c r="FI160" s="78"/>
      <c r="FJ160" s="78"/>
      <c r="FK160" s="78"/>
      <c r="FL160" s="78"/>
      <c r="FM160" s="78"/>
      <c r="FN160" s="78"/>
      <c r="FO160" s="78"/>
      <c r="FP160" s="78"/>
      <c r="FQ160" s="78"/>
      <c r="FR160" s="78"/>
      <c r="FS160" s="78"/>
      <c r="FT160" s="78"/>
      <c r="FU160" s="78"/>
      <c r="FV160" s="78"/>
      <c r="FW160" s="78"/>
      <c r="FX160" s="78">
        <v>0</v>
      </c>
      <c r="FY160" s="78">
        <v>64</v>
      </c>
      <c r="FZ160" s="78">
        <v>0</v>
      </c>
    </row>
    <row r="161" spans="1:182" x14ac:dyDescent="0.2">
      <c r="A161" t="s">
        <v>186</v>
      </c>
      <c r="B161" t="s">
        <v>244</v>
      </c>
      <c r="C161" t="s">
        <v>2</v>
      </c>
      <c r="D161" t="s">
        <v>203</v>
      </c>
      <c r="E161" t="s">
        <v>204</v>
      </c>
      <c r="F161" t="s">
        <v>180</v>
      </c>
      <c r="G161" t="s">
        <v>1</v>
      </c>
      <c r="H161" s="78">
        <v>233</v>
      </c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  <c r="CF161" s="78"/>
      <c r="CG161" s="78"/>
      <c r="CH161" s="78"/>
      <c r="CI161" s="78"/>
      <c r="CJ161" s="78"/>
      <c r="CK161" s="78"/>
      <c r="CL161" s="78"/>
      <c r="CM161" s="78"/>
      <c r="CN161" s="78"/>
      <c r="CO161" s="78"/>
      <c r="CP161" s="78"/>
      <c r="CQ161" s="78"/>
      <c r="CR161" s="78"/>
      <c r="CS161" s="78"/>
      <c r="CT161" s="78"/>
      <c r="CU161" s="78"/>
      <c r="CV161" s="78"/>
      <c r="CW161" s="78"/>
      <c r="CX161" s="78"/>
      <c r="CY161" s="78"/>
      <c r="CZ161" s="78"/>
      <c r="DA161" s="78"/>
      <c r="DB161" s="78"/>
      <c r="DC161" s="78"/>
      <c r="DD161" s="78"/>
      <c r="DE161" s="78"/>
      <c r="DF161" s="78"/>
      <c r="DG161" s="78"/>
      <c r="DH161" s="78"/>
      <c r="DI161" s="78"/>
      <c r="DJ161" s="78"/>
      <c r="DK161" s="78"/>
      <c r="DL161" s="78"/>
      <c r="DM161" s="78"/>
      <c r="DN161" s="78"/>
      <c r="DO161" s="78"/>
      <c r="DP161" s="78"/>
      <c r="DQ161" s="78"/>
      <c r="DR161" s="78"/>
      <c r="DS161" s="78"/>
      <c r="DT161" s="78"/>
      <c r="DU161" s="78"/>
      <c r="DV161" s="78"/>
      <c r="DW161" s="78"/>
      <c r="DX161" s="78"/>
      <c r="DY161" s="78"/>
      <c r="DZ161" s="78"/>
      <c r="EA161" s="78"/>
      <c r="EB161" s="78"/>
      <c r="EC161" s="78"/>
      <c r="ED161" s="78"/>
      <c r="EE161" s="78"/>
      <c r="EF161" s="78"/>
      <c r="EG161" s="78"/>
      <c r="EH161" s="78"/>
      <c r="EI161" s="78"/>
      <c r="EJ161" s="78"/>
      <c r="EK161" s="78"/>
      <c r="EL161" s="78"/>
      <c r="EM161" s="78"/>
      <c r="EN161" s="78"/>
      <c r="EO161" s="78"/>
      <c r="EP161" s="78"/>
      <c r="EQ161" s="78"/>
      <c r="ER161" s="78"/>
      <c r="ES161" s="78"/>
      <c r="ET161" s="78"/>
      <c r="EU161" s="78"/>
      <c r="EV161" s="78"/>
      <c r="EW161" s="78"/>
      <c r="EX161" s="78"/>
      <c r="EY161" s="78"/>
      <c r="EZ161" s="78"/>
      <c r="FA161" s="78"/>
      <c r="FB161" s="78"/>
      <c r="FC161" s="78"/>
      <c r="FD161" s="78"/>
      <c r="FE161" s="78"/>
      <c r="FF161" s="78"/>
      <c r="FG161" s="78"/>
      <c r="FH161" s="78"/>
      <c r="FI161" s="78"/>
      <c r="FJ161" s="78"/>
      <c r="FK161" s="78"/>
      <c r="FL161" s="78"/>
      <c r="FM161" s="78"/>
      <c r="FN161" s="78"/>
      <c r="FO161" s="78"/>
      <c r="FP161" s="78"/>
      <c r="FQ161" s="78"/>
      <c r="FR161" s="78"/>
      <c r="FS161" s="78"/>
      <c r="FT161" s="78"/>
      <c r="FU161" s="78"/>
      <c r="FV161" s="78"/>
      <c r="FW161" s="78"/>
      <c r="FX161" s="78">
        <v>0</v>
      </c>
      <c r="FY161" s="78">
        <v>39</v>
      </c>
      <c r="FZ161" s="78">
        <v>0</v>
      </c>
    </row>
    <row r="162" spans="1:182" x14ac:dyDescent="0.2">
      <c r="A162" t="s">
        <v>186</v>
      </c>
      <c r="B162" t="s">
        <v>244</v>
      </c>
      <c r="C162" t="s">
        <v>2</v>
      </c>
      <c r="D162" t="s">
        <v>203</v>
      </c>
      <c r="E162" t="s">
        <v>204</v>
      </c>
      <c r="F162" t="s">
        <v>181</v>
      </c>
      <c r="G162" t="s">
        <v>1</v>
      </c>
      <c r="H162" s="78">
        <v>299</v>
      </c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  <c r="CF162" s="78"/>
      <c r="CG162" s="78"/>
      <c r="CH162" s="78"/>
      <c r="CI162" s="78"/>
      <c r="CJ162" s="78"/>
      <c r="CK162" s="78"/>
      <c r="CL162" s="78"/>
      <c r="CM162" s="78"/>
      <c r="CN162" s="78"/>
      <c r="CO162" s="78"/>
      <c r="CP162" s="78"/>
      <c r="CQ162" s="78"/>
      <c r="CR162" s="78"/>
      <c r="CS162" s="78"/>
      <c r="CT162" s="78"/>
      <c r="CU162" s="78"/>
      <c r="CV162" s="78"/>
      <c r="CW162" s="78"/>
      <c r="CX162" s="78"/>
      <c r="CY162" s="78"/>
      <c r="CZ162" s="78"/>
      <c r="DA162" s="78"/>
      <c r="DB162" s="78"/>
      <c r="DC162" s="78"/>
      <c r="DD162" s="78"/>
      <c r="DE162" s="78"/>
      <c r="DF162" s="78"/>
      <c r="DG162" s="78"/>
      <c r="DH162" s="78"/>
      <c r="DI162" s="78"/>
      <c r="DJ162" s="78"/>
      <c r="DK162" s="78"/>
      <c r="DL162" s="78"/>
      <c r="DM162" s="78"/>
      <c r="DN162" s="78"/>
      <c r="DO162" s="78"/>
      <c r="DP162" s="78"/>
      <c r="DQ162" s="78"/>
      <c r="DR162" s="78"/>
      <c r="DS162" s="78"/>
      <c r="DT162" s="78"/>
      <c r="DU162" s="78"/>
      <c r="DV162" s="78"/>
      <c r="DW162" s="78"/>
      <c r="DX162" s="78"/>
      <c r="DY162" s="78"/>
      <c r="DZ162" s="78"/>
      <c r="EA162" s="78"/>
      <c r="EB162" s="78"/>
      <c r="EC162" s="78"/>
      <c r="ED162" s="78"/>
      <c r="EE162" s="78"/>
      <c r="EF162" s="78"/>
      <c r="EG162" s="78"/>
      <c r="EH162" s="78"/>
      <c r="EI162" s="78"/>
      <c r="EJ162" s="78"/>
      <c r="EK162" s="78"/>
      <c r="EL162" s="78"/>
      <c r="EM162" s="78"/>
      <c r="EN162" s="78"/>
      <c r="EO162" s="78"/>
      <c r="EP162" s="78"/>
      <c r="EQ162" s="78"/>
      <c r="ER162" s="78"/>
      <c r="ES162" s="78"/>
      <c r="ET162" s="78"/>
      <c r="EU162" s="78"/>
      <c r="EV162" s="78"/>
      <c r="EW162" s="78"/>
      <c r="EX162" s="78"/>
      <c r="EY162" s="78"/>
      <c r="EZ162" s="78"/>
      <c r="FA162" s="78"/>
      <c r="FB162" s="78"/>
      <c r="FC162" s="78"/>
      <c r="FD162" s="78"/>
      <c r="FE162" s="78"/>
      <c r="FF162" s="78"/>
      <c r="FG162" s="78"/>
      <c r="FH162" s="78"/>
      <c r="FI162" s="78"/>
      <c r="FJ162" s="78"/>
      <c r="FK162" s="78"/>
      <c r="FL162" s="78"/>
      <c r="FM162" s="78"/>
      <c r="FN162" s="78"/>
      <c r="FO162" s="78"/>
      <c r="FP162" s="78"/>
      <c r="FQ162" s="78"/>
      <c r="FR162" s="78"/>
      <c r="FS162" s="78"/>
      <c r="FT162" s="78"/>
      <c r="FU162" s="78"/>
      <c r="FV162" s="78"/>
      <c r="FW162" s="78"/>
      <c r="FX162" s="78">
        <v>0</v>
      </c>
      <c r="FY162" s="78">
        <v>14</v>
      </c>
      <c r="FZ162" s="78">
        <v>0</v>
      </c>
    </row>
    <row r="163" spans="1:182" x14ac:dyDescent="0.2">
      <c r="A163" t="s">
        <v>186</v>
      </c>
      <c r="B163" t="s">
        <v>244</v>
      </c>
      <c r="C163" t="s">
        <v>2</v>
      </c>
      <c r="D163" t="s">
        <v>203</v>
      </c>
      <c r="E163" t="s">
        <v>204</v>
      </c>
      <c r="F163" t="s">
        <v>182</v>
      </c>
      <c r="G163" t="s">
        <v>1</v>
      </c>
      <c r="H163" s="78">
        <v>1222</v>
      </c>
      <c r="I163" s="78">
        <v>0.66407400369644165</v>
      </c>
      <c r="J163" s="78">
        <v>0.6154097318649292</v>
      </c>
      <c r="K163" s="78">
        <v>0.5697709321975708</v>
      </c>
      <c r="L163" s="78">
        <v>0.56019854545593262</v>
      </c>
      <c r="M163" s="78">
        <v>0.58614462614059448</v>
      </c>
      <c r="N163" s="78">
        <v>0.68299490213394165</v>
      </c>
      <c r="O163" s="78">
        <v>0.90148621797561646</v>
      </c>
      <c r="P163" s="78">
        <v>0.98502689599990845</v>
      </c>
      <c r="Q163" s="78">
        <v>0.85987246036529541</v>
      </c>
      <c r="R163" s="78">
        <v>0.9109194278717041</v>
      </c>
      <c r="S163" s="78">
        <v>0.76825529336929321</v>
      </c>
      <c r="T163" s="78">
        <v>0.68636631965637207</v>
      </c>
      <c r="U163" s="78">
        <v>0.61405175924301147</v>
      </c>
      <c r="V163" s="78">
        <v>0.64180976152420044</v>
      </c>
      <c r="W163" s="78">
        <v>0.54046565294265747</v>
      </c>
      <c r="X163" s="78">
        <v>0.62590104341506958</v>
      </c>
      <c r="Y163" s="78">
        <v>0.71356993913650513</v>
      </c>
      <c r="Z163" s="78">
        <v>0.77711957693099976</v>
      </c>
      <c r="AA163" s="78">
        <v>1.1024777889251709</v>
      </c>
      <c r="AB163" s="78">
        <v>1.0899922847747803</v>
      </c>
      <c r="AC163" s="78">
        <v>1.035696268081665</v>
      </c>
      <c r="AD163" s="78">
        <v>1.0247006416320801</v>
      </c>
      <c r="AE163" s="78">
        <v>0.77012014389038086</v>
      </c>
      <c r="AF163" s="78">
        <v>0.70744210481643677</v>
      </c>
      <c r="AG163" s="78">
        <v>-0.18932187557220459</v>
      </c>
      <c r="AH163" s="78">
        <v>-0.18441814184188843</v>
      </c>
      <c r="AI163" s="78">
        <v>-0.25110599398612976</v>
      </c>
      <c r="AJ163" s="78">
        <v>-0.23780408501625061</v>
      </c>
      <c r="AK163" s="78">
        <v>-0.23188197612762451</v>
      </c>
      <c r="AL163" s="78">
        <v>-0.21111984550952911</v>
      </c>
      <c r="AM163" s="78">
        <v>-0.14257238805294037</v>
      </c>
      <c r="AN163" s="78">
        <v>-0.27063131332397461</v>
      </c>
      <c r="AO163" s="78">
        <v>-0.2533511221408844</v>
      </c>
      <c r="AP163" s="78">
        <v>-0.16645024716854095</v>
      </c>
      <c r="AQ163" s="78">
        <v>-0.21687662601470947</v>
      </c>
      <c r="AR163" s="78">
        <v>-0.18349501490592957</v>
      </c>
      <c r="AS163" s="78">
        <v>-0.27347499132156372</v>
      </c>
      <c r="AT163" s="78">
        <v>-0.18739733099937439</v>
      </c>
      <c r="AU163" s="78">
        <v>-0.19343146681785583</v>
      </c>
      <c r="AV163" s="78">
        <v>-0.1718287318944931</v>
      </c>
      <c r="AW163" s="78">
        <v>-0.11162081360816956</v>
      </c>
      <c r="AX163" s="78">
        <v>-0.1126396432518959</v>
      </c>
      <c r="AY163" s="78">
        <v>6.3227109611034393E-2</v>
      </c>
      <c r="AZ163" s="78">
        <v>2.9472853988409042E-2</v>
      </c>
      <c r="BA163" s="78">
        <v>-0.15187902748584747</v>
      </c>
      <c r="BB163" s="78">
        <v>-0.12437770515680313</v>
      </c>
      <c r="BC163" s="78">
        <v>-0.29671674966812134</v>
      </c>
      <c r="BD163" s="78">
        <v>-0.27222266793251038</v>
      </c>
      <c r="BE163" s="78">
        <v>-8.9680381119251251E-2</v>
      </c>
      <c r="BF163" s="78">
        <v>-9.1544732451438904E-2</v>
      </c>
      <c r="BG163" s="78">
        <v>-0.15924404561519623</v>
      </c>
      <c r="BH163" s="78">
        <v>-0.14661410450935364</v>
      </c>
      <c r="BI163" s="78">
        <v>-0.14112184941768646</v>
      </c>
      <c r="BJ163" s="78">
        <v>-0.11498615890741348</v>
      </c>
      <c r="BK163" s="78">
        <v>-3.3851251006126404E-2</v>
      </c>
      <c r="BL163" s="78">
        <v>-0.15274837613105774</v>
      </c>
      <c r="BM163" s="78">
        <v>-0.14312927424907684</v>
      </c>
      <c r="BN163" s="78">
        <v>-5.3105272352695465E-2</v>
      </c>
      <c r="BO163" s="78">
        <v>-0.11593400686979294</v>
      </c>
      <c r="BP163" s="78">
        <v>-9.8582491278648376E-2</v>
      </c>
      <c r="BQ163" s="78">
        <v>-0.19705913960933685</v>
      </c>
      <c r="BR163" s="78">
        <v>-0.1099032536149025</v>
      </c>
      <c r="BS163" s="78">
        <v>-0.1259734034538269</v>
      </c>
      <c r="BT163" s="78">
        <v>-9.5118589699268341E-2</v>
      </c>
      <c r="BU163" s="78">
        <v>-3.0032293871045113E-2</v>
      </c>
      <c r="BV163" s="78">
        <v>-3.0065111815929413E-2</v>
      </c>
      <c r="BW163" s="78">
        <v>0.15112769603729248</v>
      </c>
      <c r="BX163" s="78">
        <v>0.11970455944538116</v>
      </c>
      <c r="BY163" s="78">
        <v>-3.561580553650856E-2</v>
      </c>
      <c r="BZ163" s="78">
        <v>-5.6982738897204399E-3</v>
      </c>
      <c r="CA163" s="78">
        <v>-0.1931883841753006</v>
      </c>
      <c r="CB163" s="78">
        <v>-0.16684591770172119</v>
      </c>
      <c r="CC163" s="78">
        <v>-2.0668994635343552E-2</v>
      </c>
      <c r="CD163" s="78">
        <v>-2.7220891788601875E-2</v>
      </c>
      <c r="CE163" s="78">
        <v>-9.562075138092041E-2</v>
      </c>
      <c r="CF163" s="78">
        <v>-8.3456210792064667E-2</v>
      </c>
      <c r="CG163" s="78">
        <v>-7.8261665999889374E-2</v>
      </c>
      <c r="CH163" s="78">
        <v>-4.8404254019260406E-2</v>
      </c>
      <c r="CI163" s="78">
        <v>4.1448671370744705E-2</v>
      </c>
      <c r="CJ163" s="78">
        <v>-7.1103006601333618E-2</v>
      </c>
      <c r="CK163" s="78">
        <v>-6.6789939999580383E-2</v>
      </c>
      <c r="CL163" s="78">
        <v>2.5397108867764473E-2</v>
      </c>
      <c r="CM163" s="78">
        <v>-4.6021457761526108E-2</v>
      </c>
      <c r="CN163" s="78">
        <v>-3.9772342890501022E-2</v>
      </c>
      <c r="CO163" s="78">
        <v>-0.14413374662399292</v>
      </c>
      <c r="CP163" s="78">
        <v>-5.6231085211038589E-2</v>
      </c>
      <c r="CQ163" s="78">
        <v>-7.9252146184444427E-2</v>
      </c>
      <c r="CR163" s="78">
        <v>-4.1989374905824661E-2</v>
      </c>
      <c r="CS163" s="78">
        <v>2.647566981613636E-2</v>
      </c>
      <c r="CT163" s="78">
        <v>2.7125759050250053E-2</v>
      </c>
      <c r="CU163" s="78">
        <v>0.21200737357139587</v>
      </c>
      <c r="CV163" s="78">
        <v>0.18219876289367676</v>
      </c>
      <c r="CW163" s="78">
        <v>4.4907752424478531E-2</v>
      </c>
      <c r="CX163" s="78">
        <v>7.6498739421367645E-2</v>
      </c>
      <c r="CY163" s="78">
        <v>-0.12148495763540268</v>
      </c>
      <c r="CZ163" s="78">
        <v>-9.3862302601337433E-2</v>
      </c>
      <c r="DA163" s="78">
        <v>4.8342395573854446E-2</v>
      </c>
      <c r="DB163" s="78">
        <v>3.7102948874235153E-2</v>
      </c>
      <c r="DC163" s="78">
        <v>-3.1997457146644592E-2</v>
      </c>
      <c r="DD163" s="78">
        <v>-2.0298313349485397E-2</v>
      </c>
      <c r="DE163" s="78">
        <v>-1.5401480719447136E-2</v>
      </c>
      <c r="DF163" s="78">
        <v>1.817764900624752E-2</v>
      </c>
      <c r="DG163" s="78">
        <v>0.11674859374761581</v>
      </c>
      <c r="DH163" s="78">
        <v>1.0542359203100204E-2</v>
      </c>
      <c r="DI163" s="78">
        <v>9.5493895933032036E-3</v>
      </c>
      <c r="DJ163" s="78">
        <v>0.10389949381351471</v>
      </c>
      <c r="DK163" s="78">
        <v>2.3891091346740723E-2</v>
      </c>
      <c r="DL163" s="78">
        <v>1.9037807360291481E-2</v>
      </c>
      <c r="DM163" s="78">
        <v>-9.1208353638648987E-2</v>
      </c>
      <c r="DN163" s="78">
        <v>-2.5589177384972572E-3</v>
      </c>
      <c r="DO163" s="78">
        <v>-3.2530896365642548E-2</v>
      </c>
      <c r="DP163" s="78">
        <v>1.1139837093651295E-2</v>
      </c>
      <c r="DQ163" s="78">
        <v>8.2983635365962982E-2</v>
      </c>
      <c r="DR163" s="78">
        <v>8.4316626191139221E-2</v>
      </c>
      <c r="DS163" s="78">
        <v>0.27288705110549927</v>
      </c>
      <c r="DT163" s="78">
        <v>0.24469296634197235</v>
      </c>
      <c r="DU163" s="78">
        <v>0.12543131411075592</v>
      </c>
      <c r="DV163" s="78">
        <v>0.1586957573890686</v>
      </c>
      <c r="DW163" s="78">
        <v>-4.9781527370214462E-2</v>
      </c>
      <c r="DX163" s="78">
        <v>-2.0878680050373077E-2</v>
      </c>
      <c r="DY163" s="78">
        <v>0.14798387885093689</v>
      </c>
      <c r="DZ163" s="78">
        <v>0.12997636198997498</v>
      </c>
      <c r="EA163" s="78">
        <v>5.9864480048418045E-2</v>
      </c>
      <c r="EB163" s="78">
        <v>7.0891663432121277E-2</v>
      </c>
      <c r="EC163" s="78">
        <v>7.5358644127845764E-2</v>
      </c>
      <c r="ED163" s="78">
        <v>0.1143113449215889</v>
      </c>
      <c r="EE163" s="78">
        <v>0.22546972334384918</v>
      </c>
      <c r="EF163" s="78">
        <v>0.12842530012130737</v>
      </c>
      <c r="EG163" s="78">
        <v>0.11977125704288483</v>
      </c>
      <c r="EH163" s="78">
        <v>0.2172444611787796</v>
      </c>
      <c r="EI163" s="78">
        <v>0.12483371049165726</v>
      </c>
      <c r="EJ163" s="78">
        <v>0.10395032167434692</v>
      </c>
      <c r="EK163" s="78">
        <v>-1.4792493544518948E-2</v>
      </c>
      <c r="EL163" s="78">
        <v>7.4935168027877808E-2</v>
      </c>
      <c r="EM163" s="78">
        <v>3.4927170723676682E-2</v>
      </c>
      <c r="EN163" s="78">
        <v>8.7849982082843781E-2</v>
      </c>
      <c r="EO163" s="78">
        <v>0.16457214951515198</v>
      </c>
      <c r="EP163" s="78">
        <v>0.16689115762710571</v>
      </c>
      <c r="EQ163" s="78">
        <v>0.36078763008117676</v>
      </c>
      <c r="ER163" s="78">
        <v>0.33492466807365417</v>
      </c>
      <c r="ES163" s="78">
        <v>0.24169453978538513</v>
      </c>
      <c r="ET163" s="78">
        <v>0.27737519145011902</v>
      </c>
      <c r="EU163" s="78">
        <v>5.3746841847896576E-2</v>
      </c>
      <c r="EV163" s="78">
        <v>8.4498077630996704E-2</v>
      </c>
      <c r="EW163" s="78">
        <v>49.784187316894531</v>
      </c>
      <c r="EX163" s="78">
        <v>48.788318634033203</v>
      </c>
      <c r="EY163" s="78">
        <v>47.578899383544922</v>
      </c>
      <c r="EZ163" s="78">
        <v>46.287223815917969</v>
      </c>
      <c r="FA163" s="78">
        <v>45.580253601074219</v>
      </c>
      <c r="FB163" s="78">
        <v>44.938240051269531</v>
      </c>
      <c r="FC163" s="78">
        <v>44.563529968261719</v>
      </c>
      <c r="FD163" s="78">
        <v>45.019367218017578</v>
      </c>
      <c r="FE163" s="78">
        <v>50.366855621337891</v>
      </c>
      <c r="FF163" s="78">
        <v>58.154991149902344</v>
      </c>
      <c r="FG163" s="78">
        <v>64.415771484375</v>
      </c>
      <c r="FH163" s="78">
        <v>69.448089599609375</v>
      </c>
      <c r="FI163" s="78">
        <v>73.085060119628906</v>
      </c>
      <c r="FJ163" s="78">
        <v>75.854293823242188</v>
      </c>
      <c r="FK163" s="78">
        <v>78.511947631835938</v>
      </c>
      <c r="FL163" s="78">
        <v>79.442848205566406</v>
      </c>
      <c r="FM163" s="78">
        <v>78.35400390625</v>
      </c>
      <c r="FN163" s="78">
        <v>74.82122802734375</v>
      </c>
      <c r="FO163" s="78">
        <v>68.656227111816406</v>
      </c>
      <c r="FP163" s="78">
        <v>63.367458343505859</v>
      </c>
      <c r="FQ163" s="78">
        <v>59.649635314941406</v>
      </c>
      <c r="FR163" s="78">
        <v>56.401103973388672</v>
      </c>
      <c r="FS163" s="78">
        <v>55.839679718017578</v>
      </c>
      <c r="FT163" s="78">
        <v>53.531406402587891</v>
      </c>
      <c r="FU163" s="78">
        <v>5.8462567627429962E-2</v>
      </c>
      <c r="FV163" s="78">
        <v>6.7620448768138885E-2</v>
      </c>
      <c r="FW163" s="78">
        <v>6.2821589410305023E-2</v>
      </c>
      <c r="FX163" s="78">
        <v>0</v>
      </c>
      <c r="FY163" s="78">
        <v>237</v>
      </c>
      <c r="FZ163" s="78">
        <v>1</v>
      </c>
    </row>
    <row r="164" spans="1:182" x14ac:dyDescent="0.2">
      <c r="A164" t="s">
        <v>186</v>
      </c>
      <c r="B164" t="s">
        <v>244</v>
      </c>
      <c r="C164" t="s">
        <v>2</v>
      </c>
      <c r="D164" t="s">
        <v>203</v>
      </c>
      <c r="E164" t="s">
        <v>204</v>
      </c>
      <c r="F164" t="s">
        <v>183</v>
      </c>
      <c r="G164" t="s">
        <v>1</v>
      </c>
      <c r="H164" s="78">
        <v>1827</v>
      </c>
      <c r="I164" s="78">
        <v>1.2464747428894043</v>
      </c>
      <c r="J164" s="78">
        <v>1.1950198411941528</v>
      </c>
      <c r="K164" s="78">
        <v>1.2174587249755859</v>
      </c>
      <c r="L164" s="78">
        <v>1.3009781837463379</v>
      </c>
      <c r="M164" s="78">
        <v>1.3927121162414551</v>
      </c>
      <c r="N164" s="78">
        <v>1.6834465265274048</v>
      </c>
      <c r="O164" s="78">
        <v>2.123821496963501</v>
      </c>
      <c r="P164" s="78">
        <v>1.8866015672683716</v>
      </c>
      <c r="Q164" s="78">
        <v>1.7807459831237793</v>
      </c>
      <c r="R164" s="78">
        <v>1.5497859716415405</v>
      </c>
      <c r="S164" s="78">
        <v>1.3839795589447021</v>
      </c>
      <c r="T164" s="78">
        <v>1.2799783945083618</v>
      </c>
      <c r="U164" s="78">
        <v>1.1413244009017944</v>
      </c>
      <c r="V164" s="78">
        <v>1.3507944345474243</v>
      </c>
      <c r="W164" s="78">
        <v>1.3608047962188721</v>
      </c>
      <c r="X164" s="78">
        <v>1.3447461128234863</v>
      </c>
      <c r="Y164" s="78">
        <v>1.5267220735549927</v>
      </c>
      <c r="Z164" s="78">
        <v>1.6717883348464966</v>
      </c>
      <c r="AA164" s="78">
        <v>1.5685791969299316</v>
      </c>
      <c r="AB164" s="78">
        <v>1.8784317970275879</v>
      </c>
      <c r="AC164" s="78">
        <v>1.7765271663665771</v>
      </c>
      <c r="AD164" s="78">
        <v>1.7960313558578491</v>
      </c>
      <c r="AE164" s="78">
        <v>1.6424167156219482</v>
      </c>
      <c r="AF164" s="78">
        <v>1.32411789894104</v>
      </c>
      <c r="AG164" s="78">
        <v>-0.18862976133823395</v>
      </c>
      <c r="AH164" s="78">
        <v>-0.20434951782226563</v>
      </c>
      <c r="AI164" s="78">
        <v>-0.11185003072023392</v>
      </c>
      <c r="AJ164" s="78">
        <v>-8.8743105530738831E-2</v>
      </c>
      <c r="AK164" s="78">
        <v>-5.5249970406293869E-2</v>
      </c>
      <c r="AL164" s="78">
        <v>-0.18772940337657928</v>
      </c>
      <c r="AM164" s="78">
        <v>-7.6123066246509552E-2</v>
      </c>
      <c r="AN164" s="78">
        <v>-0.24040965735912323</v>
      </c>
      <c r="AO164" s="78">
        <v>-0.20737919211387634</v>
      </c>
      <c r="AP164" s="78">
        <v>-0.19686582684516907</v>
      </c>
      <c r="AQ164" s="78">
        <v>-0.17586681246757507</v>
      </c>
      <c r="AR164" s="78">
        <v>-0.26105552911758423</v>
      </c>
      <c r="AS164" s="78">
        <v>-0.36675482988357544</v>
      </c>
      <c r="AT164" s="78">
        <v>-0.1331547349691391</v>
      </c>
      <c r="AU164" s="78">
        <v>-0.18598954379558563</v>
      </c>
      <c r="AV164" s="78">
        <v>-6.97336345911026E-2</v>
      </c>
      <c r="AW164" s="78">
        <v>-9.9831735715270042E-3</v>
      </c>
      <c r="AX164" s="78">
        <v>6.165546178817749E-2</v>
      </c>
      <c r="AY164" s="78">
        <v>-0.4077150821685791</v>
      </c>
      <c r="AZ164" s="78">
        <v>-0.24774603545665741</v>
      </c>
      <c r="BA164" s="78">
        <v>-0.1096070185303688</v>
      </c>
      <c r="BB164" s="78">
        <v>-0.28736338019371033</v>
      </c>
      <c r="BC164" s="78">
        <v>-0.17557808756828308</v>
      </c>
      <c r="BD164" s="78">
        <v>-0.29805561900138855</v>
      </c>
      <c r="BE164" s="78">
        <v>-2.2230086848139763E-2</v>
      </c>
      <c r="BF164" s="78">
        <v>-4.3244194239377975E-2</v>
      </c>
      <c r="BG164" s="78">
        <v>4.2651090770959854E-2</v>
      </c>
      <c r="BH164" s="78">
        <v>6.8073868751525879E-2</v>
      </c>
      <c r="BI164" s="78">
        <v>0.10161074995994568</v>
      </c>
      <c r="BJ164" s="78">
        <v>2.2965364158153534E-2</v>
      </c>
      <c r="BK164" s="78">
        <v>0.17890498042106628</v>
      </c>
      <c r="BL164" s="78">
        <v>-3.7976544350385666E-2</v>
      </c>
      <c r="BM164" s="78">
        <v>-1.5669355168938637E-2</v>
      </c>
      <c r="BN164" s="78">
        <v>9.7831699531525373E-4</v>
      </c>
      <c r="BO164" s="78">
        <v>6.3763712532818317E-3</v>
      </c>
      <c r="BP164" s="78">
        <v>-8.5779733955860138E-2</v>
      </c>
      <c r="BQ164" s="78">
        <v>-0.2056313157081604</v>
      </c>
      <c r="BR164" s="78">
        <v>4.1706494987010956E-2</v>
      </c>
      <c r="BS164" s="78">
        <v>9.6692061051726341E-3</v>
      </c>
      <c r="BT164" s="78">
        <v>0.11345440149307251</v>
      </c>
      <c r="BU164" s="78">
        <v>0.190029576420784</v>
      </c>
      <c r="BV164" s="78">
        <v>0.26452365517616272</v>
      </c>
      <c r="BW164" s="78">
        <v>-0.20161320269107819</v>
      </c>
      <c r="BX164" s="78">
        <v>-2.3597756400704384E-2</v>
      </c>
      <c r="BY164" s="78">
        <v>9.4397611916065216E-2</v>
      </c>
      <c r="BZ164" s="78">
        <v>-0.11085892468690872</v>
      </c>
      <c r="CA164" s="78">
        <v>-2.6745242066681385E-3</v>
      </c>
      <c r="CB164" s="78">
        <v>-0.11627891659736633</v>
      </c>
      <c r="CC164" s="78">
        <v>9.3017823994159698E-2</v>
      </c>
      <c r="CD164" s="78">
        <v>6.8336866796016693E-2</v>
      </c>
      <c r="CE164" s="78">
        <v>0.14965809881687164</v>
      </c>
      <c r="CF164" s="78">
        <v>0.17668482661247253</v>
      </c>
      <c r="CG164" s="78">
        <v>0.21025200188159943</v>
      </c>
      <c r="CH164" s="78">
        <v>0.16889192163944244</v>
      </c>
      <c r="CI164" s="78">
        <v>0.35553663969039917</v>
      </c>
      <c r="CJ164" s="78">
        <v>0.10222801566123962</v>
      </c>
      <c r="CK164" s="78">
        <v>0.1171082928776741</v>
      </c>
      <c r="CL164" s="78">
        <v>0.13800457119941711</v>
      </c>
      <c r="CM164" s="78">
        <v>0.13259744644165039</v>
      </c>
      <c r="CN164" s="78">
        <v>3.5615753382444382E-2</v>
      </c>
      <c r="CO164" s="78">
        <v>-9.4037652015686035E-2</v>
      </c>
      <c r="CP164" s="78">
        <v>0.16281485557556152</v>
      </c>
      <c r="CQ164" s="78">
        <v>0.14518186450004578</v>
      </c>
      <c r="CR164" s="78">
        <v>0.24032987654209137</v>
      </c>
      <c r="CS164" s="78">
        <v>0.32855778932571411</v>
      </c>
      <c r="CT164" s="78">
        <v>0.40502956509590149</v>
      </c>
      <c r="CU164" s="78">
        <v>-5.8867674320936203E-2</v>
      </c>
      <c r="CV164" s="78">
        <v>0.13164666295051575</v>
      </c>
      <c r="CW164" s="78">
        <v>0.23569059371948242</v>
      </c>
      <c r="CX164" s="78">
        <v>1.1387519538402557E-2</v>
      </c>
      <c r="CY164" s="78">
        <v>0.11707795411348343</v>
      </c>
      <c r="CZ164" s="78">
        <v>9.6190720796585083E-3</v>
      </c>
      <c r="DA164" s="78">
        <v>0.20826573669910431</v>
      </c>
      <c r="DB164" s="78">
        <v>0.17991793155670166</v>
      </c>
      <c r="DC164" s="78">
        <v>0.25666511058807373</v>
      </c>
      <c r="DD164" s="78">
        <v>0.28529578447341919</v>
      </c>
      <c r="DE164" s="78">
        <v>0.31889325380325317</v>
      </c>
      <c r="DF164" s="78">
        <v>0.31481847167015076</v>
      </c>
      <c r="DG164" s="78">
        <v>0.53216826915740967</v>
      </c>
      <c r="DH164" s="78">
        <v>0.24243257939815521</v>
      </c>
      <c r="DI164" s="78">
        <v>0.24988594651222229</v>
      </c>
      <c r="DJ164" s="78">
        <v>0.27503082156181335</v>
      </c>
      <c r="DK164" s="78">
        <v>0.25881850719451904</v>
      </c>
      <c r="DL164" s="78">
        <v>0.1570112407207489</v>
      </c>
      <c r="DM164" s="78">
        <v>1.7556007951498032E-2</v>
      </c>
      <c r="DN164" s="78">
        <v>0.28392320871353149</v>
      </c>
      <c r="DO164" s="78">
        <v>0.28069451451301575</v>
      </c>
      <c r="DP164" s="78">
        <v>0.36720535159111023</v>
      </c>
      <c r="DQ164" s="78">
        <v>0.46708601713180542</v>
      </c>
      <c r="DR164" s="78">
        <v>0.54553544521331787</v>
      </c>
      <c r="DS164" s="78">
        <v>8.387785404920578E-2</v>
      </c>
      <c r="DT164" s="78">
        <v>0.28689107298851013</v>
      </c>
      <c r="DU164" s="78">
        <v>0.37698358297348022</v>
      </c>
      <c r="DV164" s="78">
        <v>0.13363395631313324</v>
      </c>
      <c r="DW164" s="78">
        <v>0.23683042824268341</v>
      </c>
      <c r="DX164" s="78">
        <v>0.13551706075668335</v>
      </c>
      <c r="DY164" s="78">
        <v>0.37466540932655334</v>
      </c>
      <c r="DZ164" s="78">
        <v>0.34102326631546021</v>
      </c>
      <c r="EA164" s="78">
        <v>0.41116622090339661</v>
      </c>
      <c r="EB164" s="78">
        <v>0.44211277365684509</v>
      </c>
      <c r="EC164" s="78">
        <v>0.47575396299362183</v>
      </c>
      <c r="ED164" s="78">
        <v>0.52551323175430298</v>
      </c>
      <c r="EE164" s="78">
        <v>0.78719633817672729</v>
      </c>
      <c r="EF164" s="78">
        <v>0.44486570358276367</v>
      </c>
      <c r="EG164" s="78">
        <v>0.44159576296806335</v>
      </c>
      <c r="EH164" s="78">
        <v>0.4728749692440033</v>
      </c>
      <c r="EI164" s="78">
        <v>0.44106170535087585</v>
      </c>
      <c r="EJ164" s="78">
        <v>0.33228704333305359</v>
      </c>
      <c r="EK164" s="78">
        <v>0.17867952585220337</v>
      </c>
      <c r="EL164" s="78">
        <v>0.45878446102142334</v>
      </c>
      <c r="EM164" s="78">
        <v>0.47635328769683838</v>
      </c>
      <c r="EN164" s="78">
        <v>0.55039340257644653</v>
      </c>
      <c r="EO164" s="78">
        <v>0.6670987606048584</v>
      </c>
      <c r="EP164" s="78">
        <v>0.74840366840362549</v>
      </c>
      <c r="EQ164" s="78">
        <v>0.2899797260761261</v>
      </c>
      <c r="ER164" s="78">
        <v>0.5110393762588501</v>
      </c>
      <c r="ES164" s="78">
        <v>0.58098822832107544</v>
      </c>
      <c r="ET164" s="78">
        <v>0.31013840436935425</v>
      </c>
      <c r="EU164" s="78">
        <v>0.40973398089408875</v>
      </c>
      <c r="EV164" s="78">
        <v>0.31729376316070557</v>
      </c>
      <c r="EW164" s="78">
        <v>53.25909423828125</v>
      </c>
      <c r="EX164" s="78">
        <v>50.922470092773438</v>
      </c>
      <c r="EY164" s="78">
        <v>49.776943206787109</v>
      </c>
      <c r="EZ164" s="78">
        <v>47.749439239501953</v>
      </c>
      <c r="FA164" s="78">
        <v>46.138362884521484</v>
      </c>
      <c r="FB164" s="78">
        <v>45.900764465332031</v>
      </c>
      <c r="FC164" s="78">
        <v>45.872081756591797</v>
      </c>
      <c r="FD164" s="78">
        <v>47.934410095214844</v>
      </c>
      <c r="FE164" s="78">
        <v>55.208671569824219</v>
      </c>
      <c r="FF164" s="78">
        <v>59.822357177734375</v>
      </c>
      <c r="FG164" s="78">
        <v>65.349533081054688</v>
      </c>
      <c r="FH164" s="78">
        <v>68.558670043945313</v>
      </c>
      <c r="FI164" s="78">
        <v>71.373870849609375</v>
      </c>
      <c r="FJ164" s="78">
        <v>73.905220031738281</v>
      </c>
      <c r="FK164" s="78">
        <v>73.808189392089844</v>
      </c>
      <c r="FL164" s="78">
        <v>73.652702331542969</v>
      </c>
      <c r="FM164" s="78">
        <v>72.919105529785156</v>
      </c>
      <c r="FN164" s="78">
        <v>70.103904724121094</v>
      </c>
      <c r="FO164" s="78">
        <v>65.566299438476563</v>
      </c>
      <c r="FP164" s="78">
        <v>61.869468688964844</v>
      </c>
      <c r="FQ164" s="78">
        <v>59.719276428222656</v>
      </c>
      <c r="FR164" s="78">
        <v>57.885643005371094</v>
      </c>
      <c r="FS164" s="78">
        <v>56.480934143066406</v>
      </c>
      <c r="FT164" s="78">
        <v>54.908168792724609</v>
      </c>
      <c r="FU164" s="78">
        <v>0.11181908845901489</v>
      </c>
      <c r="FV164" s="78">
        <v>0.16269207000732422</v>
      </c>
      <c r="FW164" s="78">
        <v>0.11167972534894943</v>
      </c>
      <c r="FX164" s="78">
        <v>0</v>
      </c>
      <c r="FY164" s="78">
        <v>185</v>
      </c>
      <c r="FZ164" s="78">
        <v>1</v>
      </c>
    </row>
    <row r="165" spans="1:182" x14ac:dyDescent="0.2">
      <c r="A165" t="s">
        <v>186</v>
      </c>
      <c r="B165" t="s">
        <v>244</v>
      </c>
      <c r="C165" t="s">
        <v>2</v>
      </c>
      <c r="D165" t="s">
        <v>203</v>
      </c>
      <c r="E165" t="s">
        <v>204</v>
      </c>
      <c r="F165" t="s">
        <v>184</v>
      </c>
      <c r="G165" t="s">
        <v>1</v>
      </c>
      <c r="H165" s="78">
        <v>909</v>
      </c>
      <c r="I165" s="78">
        <v>0.62491154670715332</v>
      </c>
      <c r="J165" s="78">
        <v>0.63902777433395386</v>
      </c>
      <c r="K165" s="78">
        <v>0.60644453763961792</v>
      </c>
      <c r="L165" s="78">
        <v>0.66283631324768066</v>
      </c>
      <c r="M165" s="78">
        <v>0.65217334032058716</v>
      </c>
      <c r="N165" s="78">
        <v>0.76308208703994751</v>
      </c>
      <c r="O165" s="78">
        <v>0.82449424266815186</v>
      </c>
      <c r="P165" s="78">
        <v>1.1064823865890503</v>
      </c>
      <c r="Q165" s="78">
        <v>1.2044224739074707</v>
      </c>
      <c r="R165" s="78">
        <v>0.94670569896697998</v>
      </c>
      <c r="S165" s="78">
        <v>0.97925198078155518</v>
      </c>
      <c r="T165" s="78">
        <v>0.95148313045501709</v>
      </c>
      <c r="U165" s="78">
        <v>0.91240555047988892</v>
      </c>
      <c r="V165" s="78">
        <v>0.85937625169754028</v>
      </c>
      <c r="W165" s="78">
        <v>0.86748641729354858</v>
      </c>
      <c r="X165" s="78">
        <v>0.95187437534332275</v>
      </c>
      <c r="Y165" s="78">
        <v>1.0403910875320435</v>
      </c>
      <c r="Z165" s="78">
        <v>1.235324501991272</v>
      </c>
      <c r="AA165" s="78">
        <v>1.2031209468841553</v>
      </c>
      <c r="AB165" s="78">
        <v>1.0659270286560059</v>
      </c>
      <c r="AC165" s="78">
        <v>1.0316283702850342</v>
      </c>
      <c r="AD165" s="78">
        <v>0.96465164422988892</v>
      </c>
      <c r="AE165" s="78">
        <v>0.9614291787147522</v>
      </c>
      <c r="AF165" s="78">
        <v>0.84172719717025757</v>
      </c>
      <c r="AG165" s="78">
        <v>-0.30115941166877747</v>
      </c>
      <c r="AH165" s="78">
        <v>-0.23505291342735291</v>
      </c>
      <c r="AI165" s="78">
        <v>-0.31467074155807495</v>
      </c>
      <c r="AJ165" s="78">
        <v>-0.21160565316677094</v>
      </c>
      <c r="AK165" s="78">
        <v>-0.27272918820381165</v>
      </c>
      <c r="AL165" s="78">
        <v>-0.24832232296466827</v>
      </c>
      <c r="AM165" s="78">
        <v>-0.30035242438316345</v>
      </c>
      <c r="AN165" s="78">
        <v>-0.28433343768119812</v>
      </c>
      <c r="AO165" s="78">
        <v>-9.958919882774353E-2</v>
      </c>
      <c r="AP165" s="78">
        <v>-0.18937772512435913</v>
      </c>
      <c r="AQ165" s="78">
        <v>-0.23105995357036591</v>
      </c>
      <c r="AR165" s="78">
        <v>-0.21444754302501678</v>
      </c>
      <c r="AS165" s="78">
        <v>-0.13170358538627625</v>
      </c>
      <c r="AT165" s="78">
        <v>-8.5513941943645477E-2</v>
      </c>
      <c r="AU165" s="78">
        <v>-8.1802725791931152E-2</v>
      </c>
      <c r="AV165" s="78">
        <v>-7.3609925806522369E-2</v>
      </c>
      <c r="AW165" s="78">
        <v>-1.9843675196170807E-2</v>
      </c>
      <c r="AX165" s="78">
        <v>-1.5000167768448591E-3</v>
      </c>
      <c r="AY165" s="78">
        <v>-9.1186992824077606E-2</v>
      </c>
      <c r="AZ165" s="78">
        <v>-0.13475650548934937</v>
      </c>
      <c r="BA165" s="78">
        <v>-0.28097248077392578</v>
      </c>
      <c r="BB165" s="78">
        <v>-0.22601103782653809</v>
      </c>
      <c r="BC165" s="78">
        <v>-0.20042784512042999</v>
      </c>
      <c r="BD165" s="78">
        <v>-0.29120165109634399</v>
      </c>
      <c r="BE165" s="78">
        <v>-0.20814447104930878</v>
      </c>
      <c r="BF165" s="78">
        <v>-0.1463407427072525</v>
      </c>
      <c r="BG165" s="78">
        <v>-0.20931769907474518</v>
      </c>
      <c r="BH165" s="78">
        <v>-0.12324724346399307</v>
      </c>
      <c r="BI165" s="78">
        <v>-0.18595349788665771</v>
      </c>
      <c r="BJ165" s="78">
        <v>-0.14361484348773956</v>
      </c>
      <c r="BK165" s="78">
        <v>-0.19738644361495972</v>
      </c>
      <c r="BL165" s="78">
        <v>-0.14358943700790405</v>
      </c>
      <c r="BM165" s="78">
        <v>3.8734931498765945E-2</v>
      </c>
      <c r="BN165" s="78">
        <v>-7.0613585412502289E-2</v>
      </c>
      <c r="BO165" s="78">
        <v>-0.1106526106595993</v>
      </c>
      <c r="BP165" s="78">
        <v>-8.6922153830528259E-2</v>
      </c>
      <c r="BQ165" s="78">
        <v>-1.7425935715436935E-2</v>
      </c>
      <c r="BR165" s="78">
        <v>1.3344640843570232E-2</v>
      </c>
      <c r="BS165" s="78">
        <v>2.3554610088467598E-2</v>
      </c>
      <c r="BT165" s="78">
        <v>3.6788918077945709E-2</v>
      </c>
      <c r="BU165" s="78">
        <v>9.4971552491188049E-2</v>
      </c>
      <c r="BV165" s="78">
        <v>0.13771775364875793</v>
      </c>
      <c r="BW165" s="78">
        <v>5.4300427436828613E-2</v>
      </c>
      <c r="BX165" s="78">
        <v>-5.1296483725309372E-3</v>
      </c>
      <c r="BY165" s="78">
        <v>-0.14449600875377655</v>
      </c>
      <c r="BZ165" s="78">
        <v>-0.10937891900539398</v>
      </c>
      <c r="CA165" s="78">
        <v>-8.6544983088970184E-2</v>
      </c>
      <c r="CB165" s="78">
        <v>-0.1652180403470993</v>
      </c>
      <c r="CC165" s="78">
        <v>-0.14372260868549347</v>
      </c>
      <c r="CD165" s="78">
        <v>-8.4898956120014191E-2</v>
      </c>
      <c r="CE165" s="78">
        <v>-0.13635049760341644</v>
      </c>
      <c r="CF165" s="78">
        <v>-6.2050476670265198E-2</v>
      </c>
      <c r="CG165" s="78">
        <v>-0.12585291266441345</v>
      </c>
      <c r="CH165" s="78">
        <v>-7.1094758808612823E-2</v>
      </c>
      <c r="CI165" s="78">
        <v>-0.12607251107692719</v>
      </c>
      <c r="CJ165" s="78">
        <v>-4.6110566705465317E-2</v>
      </c>
      <c r="CK165" s="78">
        <v>0.13453780114650726</v>
      </c>
      <c r="CL165" s="78">
        <v>1.1642086319625378E-2</v>
      </c>
      <c r="CM165" s="78">
        <v>-2.7258852496743202E-2</v>
      </c>
      <c r="CN165" s="78">
        <v>1.4015502529218793E-3</v>
      </c>
      <c r="CO165" s="78">
        <v>6.1722412705421448E-2</v>
      </c>
      <c r="CP165" s="78">
        <v>8.1813797354698181E-2</v>
      </c>
      <c r="CQ165" s="78">
        <v>9.6524782478809357E-2</v>
      </c>
      <c r="CR165" s="78">
        <v>0.11325082182884216</v>
      </c>
      <c r="CS165" s="78">
        <v>0.17449222505092621</v>
      </c>
      <c r="CT165" s="78">
        <v>0.23413956165313721</v>
      </c>
      <c r="CU165" s="78">
        <v>0.15506456792354584</v>
      </c>
      <c r="CV165" s="78">
        <v>8.4649518132209778E-2</v>
      </c>
      <c r="CW165" s="78">
        <v>-4.9972809851169586E-2</v>
      </c>
      <c r="CX165" s="78">
        <v>-2.8599869459867477E-2</v>
      </c>
      <c r="CY165" s="78">
        <v>-7.6700495555996895E-3</v>
      </c>
      <c r="CZ165" s="78">
        <v>-7.7962175011634827E-2</v>
      </c>
      <c r="DA165" s="78">
        <v>-7.9300746321678162E-2</v>
      </c>
      <c r="DB165" s="78">
        <v>-2.3457173258066177E-2</v>
      </c>
      <c r="DC165" s="78">
        <v>-6.3383296132087708E-2</v>
      </c>
      <c r="DD165" s="78">
        <v>-8.5371243767440319E-4</v>
      </c>
      <c r="DE165" s="78">
        <v>-6.5752327442169189E-2</v>
      </c>
      <c r="DF165" s="78">
        <v>1.4253250556066632E-3</v>
      </c>
      <c r="DG165" s="78">
        <v>-5.475858598947525E-2</v>
      </c>
      <c r="DH165" s="78">
        <v>5.1368307322263718E-2</v>
      </c>
      <c r="DI165" s="78">
        <v>0.23034067451953888</v>
      </c>
      <c r="DJ165" s="78">
        <v>9.3897759914398193E-2</v>
      </c>
      <c r="DK165" s="78">
        <v>5.61349056661129E-2</v>
      </c>
      <c r="DL165" s="78">
        <v>8.9725248515605927E-2</v>
      </c>
      <c r="DM165" s="78">
        <v>0.14087076485157013</v>
      </c>
      <c r="DN165" s="78">
        <v>0.15028294920921326</v>
      </c>
      <c r="DO165" s="78">
        <v>0.16949495673179626</v>
      </c>
      <c r="DP165" s="78">
        <v>0.18971271812915802</v>
      </c>
      <c r="DQ165" s="78">
        <v>0.25401291251182556</v>
      </c>
      <c r="DR165" s="78">
        <v>0.33056136965751648</v>
      </c>
      <c r="DS165" s="78">
        <v>0.25582870841026306</v>
      </c>
      <c r="DT165" s="78">
        <v>0.17442868649959564</v>
      </c>
      <c r="DU165" s="78">
        <v>4.4550385326147079E-2</v>
      </c>
      <c r="DV165" s="78">
        <v>5.2179180085659027E-2</v>
      </c>
      <c r="DW165" s="78">
        <v>7.1204878389835358E-2</v>
      </c>
      <c r="DX165" s="78">
        <v>9.2936931177973747E-3</v>
      </c>
      <c r="DY165" s="78">
        <v>1.3714197091758251E-2</v>
      </c>
      <c r="DZ165" s="78">
        <v>6.5255001187324524E-2</v>
      </c>
      <c r="EA165" s="78">
        <v>4.1969750076532364E-2</v>
      </c>
      <c r="EB165" s="78">
        <v>8.7504692375659943E-2</v>
      </c>
      <c r="EC165" s="78">
        <v>2.1023362874984741E-2</v>
      </c>
      <c r="ED165" s="78">
        <v>0.10613280534744263</v>
      </c>
      <c r="EE165" s="78">
        <v>4.8207398504018784E-2</v>
      </c>
      <c r="EF165" s="78">
        <v>0.19211231172084808</v>
      </c>
      <c r="EG165" s="78">
        <v>0.36866480112075806</v>
      </c>
      <c r="EH165" s="78">
        <v>0.21266189217567444</v>
      </c>
      <c r="EI165" s="78">
        <v>0.1765422523021698</v>
      </c>
      <c r="EJ165" s="78">
        <v>0.21725064516067505</v>
      </c>
      <c r="EK165" s="78">
        <v>0.25514841079711914</v>
      </c>
      <c r="EL165" s="78">
        <v>0.24914154410362244</v>
      </c>
      <c r="EM165" s="78">
        <v>0.27485230565071106</v>
      </c>
      <c r="EN165" s="78">
        <v>0.3001115620136261</v>
      </c>
      <c r="EO165" s="78">
        <v>0.36882811784744263</v>
      </c>
      <c r="EP165" s="78">
        <v>0.46977913379669189</v>
      </c>
      <c r="EQ165" s="78">
        <v>0.40131613612174988</v>
      </c>
      <c r="ER165" s="78">
        <v>0.30405554175376892</v>
      </c>
      <c r="ES165" s="78">
        <v>0.18102686107158661</v>
      </c>
      <c r="ET165" s="78">
        <v>0.16881129145622253</v>
      </c>
      <c r="EU165" s="78">
        <v>0.18508775532245636</v>
      </c>
      <c r="EV165" s="78">
        <v>0.13527730107307434</v>
      </c>
      <c r="EW165" s="78">
        <v>49.207572937011719</v>
      </c>
      <c r="EX165" s="78">
        <v>47.736927032470703</v>
      </c>
      <c r="EY165" s="78">
        <v>46.160148620605469</v>
      </c>
      <c r="EZ165" s="78">
        <v>45.043201446533203</v>
      </c>
      <c r="FA165" s="78">
        <v>43.852630615234375</v>
      </c>
      <c r="FB165" s="78">
        <v>43.106578826904297</v>
      </c>
      <c r="FC165" s="78">
        <v>43.606006622314453</v>
      </c>
      <c r="FD165" s="78">
        <v>45.981742858886719</v>
      </c>
      <c r="FE165" s="78">
        <v>54.303089141845703</v>
      </c>
      <c r="FF165" s="78">
        <v>61.705593109130859</v>
      </c>
      <c r="FG165" s="78">
        <v>65.172073364257813</v>
      </c>
      <c r="FH165" s="78">
        <v>68.516754150390625</v>
      </c>
      <c r="FI165" s="78">
        <v>70.578216552734375</v>
      </c>
      <c r="FJ165" s="78">
        <v>72.833183288574219</v>
      </c>
      <c r="FK165" s="78">
        <v>74.30615234375</v>
      </c>
      <c r="FL165" s="78">
        <v>75.036087036132813</v>
      </c>
      <c r="FM165" s="78">
        <v>74.452262878417969</v>
      </c>
      <c r="FN165" s="78">
        <v>71.299339294433594</v>
      </c>
      <c r="FO165" s="78">
        <v>63.568950653076172</v>
      </c>
      <c r="FP165" s="78">
        <v>58.618915557861328</v>
      </c>
      <c r="FQ165" s="78">
        <v>55.89697265625</v>
      </c>
      <c r="FR165" s="78">
        <v>54.633602142333984</v>
      </c>
      <c r="FS165" s="78">
        <v>52.942363739013672</v>
      </c>
      <c r="FT165" s="78">
        <v>50.855632781982422</v>
      </c>
      <c r="FU165" s="78">
        <v>5.8455415070056915E-2</v>
      </c>
      <c r="FV165" s="78">
        <v>0.10324727743864059</v>
      </c>
      <c r="FW165" s="78">
        <v>6.0146022588014603E-2</v>
      </c>
      <c r="FX165" s="78">
        <v>0</v>
      </c>
      <c r="FY165" s="78">
        <v>122</v>
      </c>
      <c r="FZ165" s="78">
        <v>1</v>
      </c>
    </row>
    <row r="166" spans="1:182" x14ac:dyDescent="0.2">
      <c r="A166" t="s">
        <v>186</v>
      </c>
      <c r="B166" t="s">
        <v>244</v>
      </c>
      <c r="C166" t="s">
        <v>2</v>
      </c>
      <c r="D166" t="s">
        <v>203</v>
      </c>
      <c r="E166" t="s">
        <v>204</v>
      </c>
      <c r="F166" t="s">
        <v>185</v>
      </c>
      <c r="G166" t="s">
        <v>1</v>
      </c>
      <c r="H166" s="78">
        <v>438</v>
      </c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78"/>
      <c r="CH166" s="78"/>
      <c r="CI166" s="78"/>
      <c r="CJ166" s="78"/>
      <c r="CK166" s="78"/>
      <c r="CL166" s="78"/>
      <c r="CM166" s="78"/>
      <c r="CN166" s="78"/>
      <c r="CO166" s="78"/>
      <c r="CP166" s="78"/>
      <c r="CQ166" s="78"/>
      <c r="CR166" s="78"/>
      <c r="CS166" s="78"/>
      <c r="CT166" s="78"/>
      <c r="CU166" s="78"/>
      <c r="CV166" s="78"/>
      <c r="CW166" s="78"/>
      <c r="CX166" s="78"/>
      <c r="CY166" s="78"/>
      <c r="CZ166" s="78"/>
      <c r="DA166" s="78"/>
      <c r="DB166" s="78"/>
      <c r="DC166" s="78"/>
      <c r="DD166" s="78"/>
      <c r="DE166" s="78"/>
      <c r="DF166" s="78"/>
      <c r="DG166" s="78"/>
      <c r="DH166" s="78"/>
      <c r="DI166" s="78"/>
      <c r="DJ166" s="78"/>
      <c r="DK166" s="78"/>
      <c r="DL166" s="78"/>
      <c r="DM166" s="78"/>
      <c r="DN166" s="78"/>
      <c r="DO166" s="78"/>
      <c r="DP166" s="78"/>
      <c r="DQ166" s="78"/>
      <c r="DR166" s="78"/>
      <c r="DS166" s="78"/>
      <c r="DT166" s="78"/>
      <c r="DU166" s="78"/>
      <c r="DV166" s="78"/>
      <c r="DW166" s="78"/>
      <c r="DX166" s="78"/>
      <c r="DY166" s="78"/>
      <c r="DZ166" s="78"/>
      <c r="EA166" s="78"/>
      <c r="EB166" s="78"/>
      <c r="EC166" s="78"/>
      <c r="ED166" s="78"/>
      <c r="EE166" s="78"/>
      <c r="EF166" s="78"/>
      <c r="EG166" s="78"/>
      <c r="EH166" s="78"/>
      <c r="EI166" s="78"/>
      <c r="EJ166" s="78"/>
      <c r="EK166" s="78"/>
      <c r="EL166" s="78"/>
      <c r="EM166" s="78"/>
      <c r="EN166" s="78"/>
      <c r="EO166" s="78"/>
      <c r="EP166" s="78"/>
      <c r="EQ166" s="78"/>
      <c r="ER166" s="78"/>
      <c r="ES166" s="78"/>
      <c r="ET166" s="78"/>
      <c r="EU166" s="78"/>
      <c r="EV166" s="78"/>
      <c r="EW166" s="78"/>
      <c r="EX166" s="78"/>
      <c r="EY166" s="78"/>
      <c r="EZ166" s="78"/>
      <c r="FA166" s="78"/>
      <c r="FB166" s="78"/>
      <c r="FC166" s="78"/>
      <c r="FD166" s="78"/>
      <c r="FE166" s="78"/>
      <c r="FF166" s="78"/>
      <c r="FG166" s="78"/>
      <c r="FH166" s="78"/>
      <c r="FI166" s="78"/>
      <c r="FJ166" s="78"/>
      <c r="FK166" s="78"/>
      <c r="FL166" s="78"/>
      <c r="FM166" s="78"/>
      <c r="FN166" s="78"/>
      <c r="FO166" s="78"/>
      <c r="FP166" s="78"/>
      <c r="FQ166" s="78"/>
      <c r="FR166" s="78"/>
      <c r="FS166" s="78"/>
      <c r="FT166" s="78"/>
      <c r="FU166" s="78"/>
      <c r="FV166" s="78"/>
      <c r="FW166" s="78"/>
      <c r="FX166" s="78">
        <v>0</v>
      </c>
      <c r="FY166" s="78">
        <v>36</v>
      </c>
      <c r="FZ166" s="78">
        <v>0</v>
      </c>
    </row>
    <row r="167" spans="1:182" x14ac:dyDescent="0.2">
      <c r="A167" t="s">
        <v>186</v>
      </c>
      <c r="B167" t="s">
        <v>244</v>
      </c>
      <c r="C167" t="s">
        <v>2</v>
      </c>
      <c r="D167" t="s">
        <v>203</v>
      </c>
      <c r="E167" t="s">
        <v>205</v>
      </c>
      <c r="F167" t="s">
        <v>1</v>
      </c>
      <c r="G167" t="s">
        <v>198</v>
      </c>
      <c r="H167" s="78">
        <v>11974</v>
      </c>
      <c r="I167" s="78">
        <v>5.9995884895324707</v>
      </c>
      <c r="J167" s="78">
        <v>5.5445971488952637</v>
      </c>
      <c r="K167" s="78">
        <v>5.0655422210693359</v>
      </c>
      <c r="L167" s="78">
        <v>5.1007914543151855</v>
      </c>
      <c r="M167" s="78">
        <v>5.1995029449462891</v>
      </c>
      <c r="N167" s="78">
        <v>5.368708610534668</v>
      </c>
      <c r="O167" s="78">
        <v>6.1085281372070313</v>
      </c>
      <c r="P167" s="78">
        <v>6.7338180541992188</v>
      </c>
      <c r="Q167" s="78">
        <v>7.5474810600280762</v>
      </c>
      <c r="R167" s="78">
        <v>7.8384990692138672</v>
      </c>
      <c r="S167" s="78">
        <v>7.6925454139709473</v>
      </c>
      <c r="T167" s="78">
        <v>7.9739475250244141</v>
      </c>
      <c r="U167" s="78">
        <v>8.2482738494873047</v>
      </c>
      <c r="V167" s="78">
        <v>8.1940736770629883</v>
      </c>
      <c r="W167" s="78">
        <v>8.2743291854858398</v>
      </c>
      <c r="X167" s="78">
        <v>8.7349739074707031</v>
      </c>
      <c r="Y167" s="78">
        <v>8.9512834548950195</v>
      </c>
      <c r="Z167" s="78">
        <v>9.7593650817871094</v>
      </c>
      <c r="AA167" s="78">
        <v>10.088420867919922</v>
      </c>
      <c r="AB167" s="78">
        <v>9.9485301971435547</v>
      </c>
      <c r="AC167" s="78">
        <v>10.392141342163086</v>
      </c>
      <c r="AD167" s="78">
        <v>9.847991943359375</v>
      </c>
      <c r="AE167" s="78">
        <v>8.6222066879272461</v>
      </c>
      <c r="AF167" s="78">
        <v>7.2398076057434082</v>
      </c>
      <c r="AG167" s="78">
        <v>-2.0827908515930176</v>
      </c>
      <c r="AH167" s="78">
        <v>-1.8659452199935913</v>
      </c>
      <c r="AI167" s="78">
        <v>-2.0683245658874512</v>
      </c>
      <c r="AJ167" s="78">
        <v>-1.7430616617202759</v>
      </c>
      <c r="AK167" s="78">
        <v>-1.7135964632034302</v>
      </c>
      <c r="AL167" s="78">
        <v>-1.8901767730712891</v>
      </c>
      <c r="AM167" s="78">
        <v>-1.5901504755020142</v>
      </c>
      <c r="AN167" s="78">
        <v>-1.5502252578735352</v>
      </c>
      <c r="AO167" s="78">
        <v>-1.0790749788284302</v>
      </c>
      <c r="AP167" s="78">
        <v>-0.75970083475112915</v>
      </c>
      <c r="AQ167" s="78">
        <v>-1.145250678062439</v>
      </c>
      <c r="AR167" s="78">
        <v>-1.0444729328155518</v>
      </c>
      <c r="AS167" s="78">
        <v>-1.401080846786499</v>
      </c>
      <c r="AT167" s="78">
        <v>-1.44004225730896</v>
      </c>
      <c r="AU167" s="78">
        <v>-1.214799165725708</v>
      </c>
      <c r="AV167" s="78">
        <v>-0.63641852140426636</v>
      </c>
      <c r="AW167" s="78">
        <v>-0.43471547961235046</v>
      </c>
      <c r="AX167" s="78">
        <v>-0.37773105502128601</v>
      </c>
      <c r="AY167" s="78">
        <v>-0.73122918605804443</v>
      </c>
      <c r="AZ167" s="78">
        <v>-0.92487800121307373</v>
      </c>
      <c r="BA167" s="78">
        <v>-1.0610839128494263</v>
      </c>
      <c r="BB167" s="78">
        <v>-1.629725456237793</v>
      </c>
      <c r="BC167" s="78">
        <v>-2.1010363101959229</v>
      </c>
      <c r="BD167" s="78">
        <v>-2.2644996643066406</v>
      </c>
      <c r="BE167" s="78">
        <v>-1.6318714618682861</v>
      </c>
      <c r="BF167" s="78">
        <v>-1.4416533708572388</v>
      </c>
      <c r="BG167" s="78">
        <v>-1.6490720510482788</v>
      </c>
      <c r="BH167" s="78">
        <v>-1.3306031227111816</v>
      </c>
      <c r="BI167" s="78">
        <v>-1.2943665981292725</v>
      </c>
      <c r="BJ167" s="78">
        <v>-1.4718345403671265</v>
      </c>
      <c r="BK167" s="78">
        <v>-1.1869932413101196</v>
      </c>
      <c r="BL167" s="78">
        <v>-1.1302411556243896</v>
      </c>
      <c r="BM167" s="78">
        <v>-0.71622025966644287</v>
      </c>
      <c r="BN167" s="78">
        <v>-0.42287594079971313</v>
      </c>
      <c r="BO167" s="78">
        <v>-0.81474804878234863</v>
      </c>
      <c r="BP167" s="78">
        <v>-0.69301754236221313</v>
      </c>
      <c r="BQ167" s="78">
        <v>-0.99628686904907227</v>
      </c>
      <c r="BR167" s="78">
        <v>-1.0393260717391968</v>
      </c>
      <c r="BS167" s="78">
        <v>-0.83136147260665894</v>
      </c>
      <c r="BT167" s="78">
        <v>-0.22613984346389771</v>
      </c>
      <c r="BU167" s="78">
        <v>-4.2164821177721024E-2</v>
      </c>
      <c r="BV167" s="78">
        <v>1.0831636376678944E-2</v>
      </c>
      <c r="BW167" s="78">
        <v>-0.3155437707901001</v>
      </c>
      <c r="BX167" s="78">
        <v>-0.51666969060897827</v>
      </c>
      <c r="BY167" s="78">
        <v>-0.60725319385528564</v>
      </c>
      <c r="BZ167" s="78">
        <v>-1.1589779853820801</v>
      </c>
      <c r="CA167" s="78">
        <v>-1.617231011390686</v>
      </c>
      <c r="CB167" s="78">
        <v>-1.8048906326293945</v>
      </c>
      <c r="CC167" s="78">
        <v>-1.319566011428833</v>
      </c>
      <c r="CD167" s="78">
        <v>-1.1477901935577393</v>
      </c>
      <c r="CE167" s="78">
        <v>-1.3586990833282471</v>
      </c>
      <c r="CF167" s="78">
        <v>-1.0449355840682983</v>
      </c>
      <c r="CG167" s="78">
        <v>-1.0040092468261719</v>
      </c>
      <c r="CH167" s="78">
        <v>-1.1820919513702393</v>
      </c>
      <c r="CI167" s="78">
        <v>-0.90776777267456055</v>
      </c>
      <c r="CJ167" s="78">
        <v>-0.83936142921447754</v>
      </c>
      <c r="CK167" s="78">
        <v>-0.4649081826210022</v>
      </c>
      <c r="CL167" s="78">
        <v>-0.18959200382232666</v>
      </c>
      <c r="CM167" s="78">
        <v>-0.58584296703338623</v>
      </c>
      <c r="CN167" s="78">
        <v>-0.44960063695907593</v>
      </c>
      <c r="CO167" s="78">
        <v>-0.7159278392791748</v>
      </c>
      <c r="CP167" s="78">
        <v>-0.7617911696434021</v>
      </c>
      <c r="CQ167" s="78">
        <v>-0.56579369306564331</v>
      </c>
      <c r="CR167" s="78">
        <v>5.801793560385704E-2</v>
      </c>
      <c r="CS167" s="78">
        <v>0.22971457242965698</v>
      </c>
      <c r="CT167" s="78">
        <v>0.27994897961616516</v>
      </c>
      <c r="CU167" s="78">
        <v>-2.764129638671875E-2</v>
      </c>
      <c r="CV167" s="78">
        <v>-0.23394590616226196</v>
      </c>
      <c r="CW167" s="78">
        <v>-0.29293143749237061</v>
      </c>
      <c r="CX167" s="78">
        <v>-0.83293968439102173</v>
      </c>
      <c r="CY167" s="78">
        <v>-1.2821488380432129</v>
      </c>
      <c r="CZ167" s="78">
        <v>-1.4865667819976807</v>
      </c>
      <c r="DA167" s="78">
        <v>-1.0072605609893799</v>
      </c>
      <c r="DB167" s="78">
        <v>-0.85392695665359497</v>
      </c>
      <c r="DC167" s="78">
        <v>-1.0683261156082153</v>
      </c>
      <c r="DD167" s="78">
        <v>-0.75926804542541504</v>
      </c>
      <c r="DE167" s="78">
        <v>-0.71365189552307129</v>
      </c>
      <c r="DF167" s="78">
        <v>-0.89234936237335205</v>
      </c>
      <c r="DG167" s="78">
        <v>-0.62854230403900146</v>
      </c>
      <c r="DH167" s="78">
        <v>-0.54848170280456543</v>
      </c>
      <c r="DI167" s="78">
        <v>-0.21359609067440033</v>
      </c>
      <c r="DJ167" s="78">
        <v>4.3691921979188919E-2</v>
      </c>
      <c r="DK167" s="78">
        <v>-0.35693788528442383</v>
      </c>
      <c r="DL167" s="78">
        <v>-0.20618371665477753</v>
      </c>
      <c r="DM167" s="78">
        <v>-0.43556877970695496</v>
      </c>
      <c r="DN167" s="78">
        <v>-0.4842563271522522</v>
      </c>
      <c r="DO167" s="78">
        <v>-0.30022591352462769</v>
      </c>
      <c r="DP167" s="78">
        <v>0.34217572212219238</v>
      </c>
      <c r="DQ167" s="78">
        <v>0.5015939474105835</v>
      </c>
      <c r="DR167" s="78">
        <v>0.54906630516052246</v>
      </c>
      <c r="DS167" s="78">
        <v>0.2602611780166626</v>
      </c>
      <c r="DT167" s="78">
        <v>4.8777900636196136E-2</v>
      </c>
      <c r="DU167" s="78">
        <v>2.1390341222286224E-2</v>
      </c>
      <c r="DV167" s="78">
        <v>-0.50690138339996338</v>
      </c>
      <c r="DW167" s="78">
        <v>-0.94706672430038452</v>
      </c>
      <c r="DX167" s="78">
        <v>-1.1682429313659668</v>
      </c>
      <c r="DY167" s="78">
        <v>-0.55634117126464844</v>
      </c>
      <c r="DZ167" s="78">
        <v>-0.42963513731956482</v>
      </c>
      <c r="EA167" s="78">
        <v>-0.64907366037368774</v>
      </c>
      <c r="EB167" s="78">
        <v>-0.3468095064163208</v>
      </c>
      <c r="EC167" s="78">
        <v>-0.2944219708442688</v>
      </c>
      <c r="ED167" s="78">
        <v>-0.47400715947151184</v>
      </c>
      <c r="EE167" s="78">
        <v>-0.22538504004478455</v>
      </c>
      <c r="EF167" s="78">
        <v>-0.12849757075309753</v>
      </c>
      <c r="EG167" s="78">
        <v>0.14925867319107056</v>
      </c>
      <c r="EH167" s="78">
        <v>0.38051685690879822</v>
      </c>
      <c r="EI167" s="78">
        <v>-2.6435267180204391E-2</v>
      </c>
      <c r="EJ167" s="78">
        <v>0.14527164399623871</v>
      </c>
      <c r="EK167" s="78">
        <v>-3.0774839222431183E-2</v>
      </c>
      <c r="EL167" s="78">
        <v>-8.3540089428424835E-2</v>
      </c>
      <c r="EM167" s="78">
        <v>8.321177214384079E-2</v>
      </c>
      <c r="EN167" s="78">
        <v>0.75245440006256104</v>
      </c>
      <c r="EO167" s="78">
        <v>0.89414465427398682</v>
      </c>
      <c r="EP167" s="78">
        <v>0.93762904405593872</v>
      </c>
      <c r="EQ167" s="78">
        <v>0.67594659328460693</v>
      </c>
      <c r="ER167" s="78">
        <v>0.4569861888885498</v>
      </c>
      <c r="ES167" s="78">
        <v>0.47522106766700745</v>
      </c>
      <c r="ET167" s="78">
        <v>-3.6153927445411682E-2</v>
      </c>
      <c r="EU167" s="78">
        <v>-0.46326136589050293</v>
      </c>
      <c r="EV167" s="78">
        <v>-0.70863384008407593</v>
      </c>
      <c r="EW167" s="78">
        <v>62.871761322021484</v>
      </c>
      <c r="EX167" s="78">
        <v>61.886688232421875</v>
      </c>
      <c r="EY167" s="78">
        <v>60.785015106201172</v>
      </c>
      <c r="EZ167" s="78">
        <v>59.647853851318359</v>
      </c>
      <c r="FA167" s="78">
        <v>59.010883331298828</v>
      </c>
      <c r="FB167" s="78">
        <v>58.182479858398438</v>
      </c>
      <c r="FC167" s="78">
        <v>57.578060150146484</v>
      </c>
      <c r="FD167" s="78">
        <v>59.683284759521484</v>
      </c>
      <c r="FE167" s="78">
        <v>64.407997131347656</v>
      </c>
      <c r="FF167" s="78">
        <v>68.453689575195313</v>
      </c>
      <c r="FG167" s="78">
        <v>72.222076416015625</v>
      </c>
      <c r="FH167" s="78">
        <v>74.846611022949219</v>
      </c>
      <c r="FI167" s="78">
        <v>77.100898742675781</v>
      </c>
      <c r="FJ167" s="78">
        <v>79.67193603515625</v>
      </c>
      <c r="FK167" s="78">
        <v>80.752494812011719</v>
      </c>
      <c r="FL167" s="78">
        <v>81.51593017578125</v>
      </c>
      <c r="FM167" s="78">
        <v>80.4237060546875</v>
      </c>
      <c r="FN167" s="78">
        <v>78.509635925292969</v>
      </c>
      <c r="FO167" s="78">
        <v>76.145500183105469</v>
      </c>
      <c r="FP167" s="78">
        <v>72.309761047363281</v>
      </c>
      <c r="FQ167" s="78">
        <v>68.458076477050781</v>
      </c>
      <c r="FR167" s="78">
        <v>66.434402465820313</v>
      </c>
      <c r="FS167" s="78">
        <v>64.974807739257813</v>
      </c>
      <c r="FT167" s="78">
        <v>63.732250213623047</v>
      </c>
      <c r="FU167" s="78">
        <v>0.24414168298244476</v>
      </c>
      <c r="FV167" s="78">
        <v>0.30301010608673096</v>
      </c>
      <c r="FW167" s="78">
        <v>0.26225760579109192</v>
      </c>
      <c r="FX167" s="78">
        <v>0</v>
      </c>
      <c r="FY167" s="78">
        <v>2592</v>
      </c>
      <c r="FZ167" s="78">
        <v>1</v>
      </c>
    </row>
    <row r="168" spans="1:182" x14ac:dyDescent="0.2">
      <c r="A168" t="s">
        <v>186</v>
      </c>
      <c r="B168" t="s">
        <v>244</v>
      </c>
      <c r="C168" t="s">
        <v>2</v>
      </c>
      <c r="D168" t="s">
        <v>203</v>
      </c>
      <c r="E168" t="s">
        <v>205</v>
      </c>
      <c r="F168" t="s">
        <v>1</v>
      </c>
      <c r="G168" t="s">
        <v>200</v>
      </c>
      <c r="H168" s="78">
        <v>3134</v>
      </c>
      <c r="I168" s="78">
        <v>2.0268886089324951</v>
      </c>
      <c r="J168" s="78">
        <v>1.7896324396133423</v>
      </c>
      <c r="K168" s="78">
        <v>1.7407108545303345</v>
      </c>
      <c r="L168" s="78">
        <v>1.6235206127166748</v>
      </c>
      <c r="M168" s="78">
        <v>1.5985255241394043</v>
      </c>
      <c r="N168" s="78">
        <v>1.6560128927230835</v>
      </c>
      <c r="O168" s="78">
        <v>1.7098979949951172</v>
      </c>
      <c r="P168" s="78">
        <v>1.8902676105499268</v>
      </c>
      <c r="Q168" s="78">
        <v>1.9119408130645752</v>
      </c>
      <c r="R168" s="78">
        <v>2.0016489028930664</v>
      </c>
      <c r="S168" s="78">
        <v>2.3036000728607178</v>
      </c>
      <c r="T168" s="78">
        <v>2.336841344833374</v>
      </c>
      <c r="U168" s="78">
        <v>2.5865113735198975</v>
      </c>
      <c r="V168" s="78">
        <v>2.6891243457794189</v>
      </c>
      <c r="W168" s="78">
        <v>2.7178668975830078</v>
      </c>
      <c r="X168" s="78">
        <v>2.8347268104553223</v>
      </c>
      <c r="Y168" s="78">
        <v>3.256594181060791</v>
      </c>
      <c r="Z168" s="78">
        <v>3.4185898303985596</v>
      </c>
      <c r="AA168" s="78">
        <v>3.2986326217651367</v>
      </c>
      <c r="AB168" s="78">
        <v>3.5409765243530273</v>
      </c>
      <c r="AC168" s="78">
        <v>3.4545392990112305</v>
      </c>
      <c r="AD168" s="78">
        <v>3.1803107261657715</v>
      </c>
      <c r="AE168" s="78">
        <v>3.1258525848388672</v>
      </c>
      <c r="AF168" s="78">
        <v>2.6473784446716309</v>
      </c>
      <c r="AG168" s="78">
        <v>-0.43050965666770935</v>
      </c>
      <c r="AH168" s="78">
        <v>-0.50908410549163818</v>
      </c>
      <c r="AI168" s="78">
        <v>-0.42738893628120422</v>
      </c>
      <c r="AJ168" s="78">
        <v>-0.49977043271064758</v>
      </c>
      <c r="AK168" s="78">
        <v>-0.43090704083442688</v>
      </c>
      <c r="AL168" s="78">
        <v>-0.44951087236404419</v>
      </c>
      <c r="AM168" s="78">
        <v>-0.39552730321884155</v>
      </c>
      <c r="AN168" s="78">
        <v>-0.45146667957305908</v>
      </c>
      <c r="AO168" s="78">
        <v>-0.53494054079055786</v>
      </c>
      <c r="AP168" s="78">
        <v>-0.57167673110961914</v>
      </c>
      <c r="AQ168" s="78">
        <v>-0.33070868253707886</v>
      </c>
      <c r="AR168" s="78">
        <v>-0.63482135534286499</v>
      </c>
      <c r="AS168" s="78">
        <v>-0.46771314740180969</v>
      </c>
      <c r="AT168" s="78">
        <v>-0.46182847023010254</v>
      </c>
      <c r="AU168" s="78">
        <v>-0.5478934645652771</v>
      </c>
      <c r="AV168" s="78">
        <v>-0.48187854886054993</v>
      </c>
      <c r="AW168" s="78">
        <v>-0.18217399716377258</v>
      </c>
      <c r="AX168" s="78">
        <v>6.2634401023387909E-2</v>
      </c>
      <c r="AY168" s="78">
        <v>-8.6682647466659546E-2</v>
      </c>
      <c r="AZ168" s="78">
        <v>3.2685514539480209E-2</v>
      </c>
      <c r="BA168" s="78">
        <v>-0.13172617554664612</v>
      </c>
      <c r="BB168" s="78">
        <v>-0.49145615100860596</v>
      </c>
      <c r="BC168" s="78">
        <v>-0.11794029921293259</v>
      </c>
      <c r="BD168" s="78">
        <v>-0.33114758133888245</v>
      </c>
      <c r="BE168" s="78">
        <v>-0.29358348250389099</v>
      </c>
      <c r="BF168" s="78">
        <v>-0.38158562779426575</v>
      </c>
      <c r="BG168" s="78">
        <v>-0.29146841168403625</v>
      </c>
      <c r="BH168" s="78">
        <v>-0.37533265352249146</v>
      </c>
      <c r="BI168" s="78">
        <v>-0.3058285117149353</v>
      </c>
      <c r="BJ168" s="78">
        <v>-0.32540139555931091</v>
      </c>
      <c r="BK168" s="78">
        <v>-0.27121925354003906</v>
      </c>
      <c r="BL168" s="78">
        <v>-0.30517527461051941</v>
      </c>
      <c r="BM168" s="78">
        <v>-0.38570123910903931</v>
      </c>
      <c r="BN168" s="78">
        <v>-0.41117268800735474</v>
      </c>
      <c r="BO168" s="78">
        <v>-0.17058113217353821</v>
      </c>
      <c r="BP168" s="78">
        <v>-0.46357300877571106</v>
      </c>
      <c r="BQ168" s="78">
        <v>-0.29272571206092834</v>
      </c>
      <c r="BR168" s="78">
        <v>-0.28313547372817993</v>
      </c>
      <c r="BS168" s="78">
        <v>-0.34396713972091675</v>
      </c>
      <c r="BT168" s="78">
        <v>-0.30173724889755249</v>
      </c>
      <c r="BU168" s="78">
        <v>1.9417218863964081E-2</v>
      </c>
      <c r="BV168" s="78">
        <v>0.24017591774463654</v>
      </c>
      <c r="BW168" s="78">
        <v>8.6857631802558899E-2</v>
      </c>
      <c r="BX168" s="78">
        <v>0.20529863238334656</v>
      </c>
      <c r="BY168" s="78">
        <v>4.1920892894268036E-2</v>
      </c>
      <c r="BZ168" s="78">
        <v>-0.30067232251167297</v>
      </c>
      <c r="CA168" s="78">
        <v>5.9361621737480164E-2</v>
      </c>
      <c r="CB168" s="78">
        <v>-0.14851166307926178</v>
      </c>
      <c r="CC168" s="78">
        <v>-0.19874881207942963</v>
      </c>
      <c r="CD168" s="78">
        <v>-0.29328057169914246</v>
      </c>
      <c r="CE168" s="78">
        <v>-0.1973302960395813</v>
      </c>
      <c r="CF168" s="78">
        <v>-0.28914743661880493</v>
      </c>
      <c r="CG168" s="78">
        <v>-0.21919949352741241</v>
      </c>
      <c r="CH168" s="78">
        <v>-0.23944355547428131</v>
      </c>
      <c r="CI168" s="78">
        <v>-0.18512387573719025</v>
      </c>
      <c r="CJ168" s="78">
        <v>-0.20385429263114929</v>
      </c>
      <c r="CK168" s="78">
        <v>-0.28233855962753296</v>
      </c>
      <c r="CL168" s="78">
        <v>-0.30000805854797363</v>
      </c>
      <c r="CM168" s="78">
        <v>-5.9677287936210632E-2</v>
      </c>
      <c r="CN168" s="78">
        <v>-0.34496691823005676</v>
      </c>
      <c r="CO168" s="78">
        <v>-0.17152994871139526</v>
      </c>
      <c r="CP168" s="78">
        <v>-0.15937325358390808</v>
      </c>
      <c r="CQ168" s="78">
        <v>-0.20272837579250336</v>
      </c>
      <c r="CR168" s="78">
        <v>-0.1769719272851944</v>
      </c>
      <c r="CS168" s="78">
        <v>0.15903867781162262</v>
      </c>
      <c r="CT168" s="78">
        <v>0.36314064264297485</v>
      </c>
      <c r="CU168" s="78">
        <v>0.20705109834671021</v>
      </c>
      <c r="CV168" s="78">
        <v>0.32484996318817139</v>
      </c>
      <c r="CW168" s="78">
        <v>0.162188321352005</v>
      </c>
      <c r="CX168" s="78">
        <v>-0.16853602230548859</v>
      </c>
      <c r="CY168" s="78">
        <v>0.1821603924036026</v>
      </c>
      <c r="CZ168" s="78">
        <v>-2.2018583491444588E-2</v>
      </c>
      <c r="DA168" s="78">
        <v>-0.10391415655612946</v>
      </c>
      <c r="DB168" s="78">
        <v>-0.20497550070285797</v>
      </c>
      <c r="DC168" s="78">
        <v>-0.10319217294454575</v>
      </c>
      <c r="DD168" s="78">
        <v>-0.20296221971511841</v>
      </c>
      <c r="DE168" s="78">
        <v>-0.13257047533988953</v>
      </c>
      <c r="DF168" s="78">
        <v>-0.15348571538925171</v>
      </c>
      <c r="DG168" s="78">
        <v>-9.9028497934341431E-2</v>
      </c>
      <c r="DH168" s="78">
        <v>-0.10253331065177917</v>
      </c>
      <c r="DI168" s="78">
        <v>-0.17897588014602661</v>
      </c>
      <c r="DJ168" s="78">
        <v>-0.18884344398975372</v>
      </c>
      <c r="DK168" s="78">
        <v>5.1226556301116943E-2</v>
      </c>
      <c r="DL168" s="78">
        <v>-0.22636084258556366</v>
      </c>
      <c r="DM168" s="78">
        <v>-5.0334185361862183E-2</v>
      </c>
      <c r="DN168" s="78">
        <v>-3.5611037164926529E-2</v>
      </c>
      <c r="DO168" s="78">
        <v>-6.1489619314670563E-2</v>
      </c>
      <c r="DP168" s="78">
        <v>-5.2206605672836304E-2</v>
      </c>
      <c r="DQ168" s="78">
        <v>0.29866012930870056</v>
      </c>
      <c r="DR168" s="78">
        <v>0.48610535264015198</v>
      </c>
      <c r="DS168" s="78">
        <v>0.32724457979202271</v>
      </c>
      <c r="DT168" s="78">
        <v>0.44440129399299622</v>
      </c>
      <c r="DU168" s="78">
        <v>0.28245574235916138</v>
      </c>
      <c r="DV168" s="78">
        <v>-3.6399722099304199E-2</v>
      </c>
      <c r="DW168" s="78">
        <v>0.30495914816856384</v>
      </c>
      <c r="DX168" s="78">
        <v>0.1044744998216629</v>
      </c>
      <c r="DY168" s="78">
        <v>3.3012028783559799E-2</v>
      </c>
      <c r="DZ168" s="78">
        <v>-7.7477008104324341E-2</v>
      </c>
      <c r="EA168" s="78">
        <v>3.2728333026170731E-2</v>
      </c>
      <c r="EB168" s="78">
        <v>-7.8524447977542877E-2</v>
      </c>
      <c r="EC168" s="78">
        <v>-7.4919373728334904E-3</v>
      </c>
      <c r="ED168" s="78">
        <v>-2.9376249760389328E-2</v>
      </c>
      <c r="EE168" s="78">
        <v>2.5279546156525612E-2</v>
      </c>
      <c r="EF168" s="78">
        <v>4.3758086860179901E-2</v>
      </c>
      <c r="EG168" s="78">
        <v>-2.9736572876572609E-2</v>
      </c>
      <c r="EH168" s="78">
        <v>-2.8339395299553871E-2</v>
      </c>
      <c r="EI168" s="78">
        <v>0.2113540917634964</v>
      </c>
      <c r="EJ168" s="78">
        <v>-5.5112492293119431E-2</v>
      </c>
      <c r="EK168" s="78">
        <v>0.12465324252843857</v>
      </c>
      <c r="EL168" s="78">
        <v>0.14308194816112518</v>
      </c>
      <c r="EM168" s="78">
        <v>0.14243671298027039</v>
      </c>
      <c r="EN168" s="78">
        <v>0.12793470919132233</v>
      </c>
      <c r="EO168" s="78">
        <v>0.50025135278701782</v>
      </c>
      <c r="EP168" s="78">
        <v>0.6636468768119812</v>
      </c>
      <c r="EQ168" s="78">
        <v>0.50078481435775757</v>
      </c>
      <c r="ER168" s="78">
        <v>0.61701440811157227</v>
      </c>
      <c r="ES168" s="78">
        <v>0.45610281825065613</v>
      </c>
      <c r="ET168" s="78">
        <v>0.15438410639762878</v>
      </c>
      <c r="EU168" s="78">
        <v>0.48226109147071838</v>
      </c>
      <c r="EV168" s="78">
        <v>0.28711041808128357</v>
      </c>
      <c r="EW168" s="78">
        <v>64.4329833984375</v>
      </c>
      <c r="EX168" s="78">
        <v>63.648345947265625</v>
      </c>
      <c r="EY168" s="78">
        <v>62.549003601074219</v>
      </c>
      <c r="EZ168" s="78">
        <v>61.54864501953125</v>
      </c>
      <c r="FA168" s="78">
        <v>60.492515563964844</v>
      </c>
      <c r="FB168" s="78">
        <v>59.386260986328125</v>
      </c>
      <c r="FC168" s="78">
        <v>58.750923156738281</v>
      </c>
      <c r="FD168" s="78">
        <v>60.682170867919922</v>
      </c>
      <c r="FE168" s="78">
        <v>65.226417541503906</v>
      </c>
      <c r="FF168" s="78">
        <v>69.478553771972656</v>
      </c>
      <c r="FG168" s="78">
        <v>72.987808227539063</v>
      </c>
      <c r="FH168" s="78">
        <v>76.091110229492188</v>
      </c>
      <c r="FI168" s="78">
        <v>78.469627380371094</v>
      </c>
      <c r="FJ168" s="78">
        <v>81.383537292480469</v>
      </c>
      <c r="FK168" s="78">
        <v>83.035453796386719</v>
      </c>
      <c r="FL168" s="78">
        <v>84.177558898925781</v>
      </c>
      <c r="FM168" s="78">
        <v>84.01336669921875</v>
      </c>
      <c r="FN168" s="78">
        <v>82.446823120117188</v>
      </c>
      <c r="FO168" s="78">
        <v>80.501869201660156</v>
      </c>
      <c r="FP168" s="78">
        <v>76.873268127441406</v>
      </c>
      <c r="FQ168" s="78">
        <v>72.879188537597656</v>
      </c>
      <c r="FR168" s="78">
        <v>70.172805786132813</v>
      </c>
      <c r="FS168" s="78">
        <v>67.530319213867188</v>
      </c>
      <c r="FT168" s="78">
        <v>66.4144287109375</v>
      </c>
      <c r="FU168" s="78">
        <v>9.2201441526412964E-2</v>
      </c>
      <c r="FV168" s="78">
        <v>0.13218502700328827</v>
      </c>
      <c r="FW168" s="78">
        <v>9.8032176494598389E-2</v>
      </c>
      <c r="FX168" s="78">
        <v>0</v>
      </c>
      <c r="FY168" s="78">
        <v>966</v>
      </c>
      <c r="FZ168" s="78">
        <v>1</v>
      </c>
    </row>
    <row r="169" spans="1:182" x14ac:dyDescent="0.2">
      <c r="A169" t="s">
        <v>186</v>
      </c>
      <c r="B169" t="s">
        <v>244</v>
      </c>
      <c r="C169" t="s">
        <v>2</v>
      </c>
      <c r="D169" t="s">
        <v>203</v>
      </c>
      <c r="E169" t="s">
        <v>205</v>
      </c>
      <c r="F169" t="s">
        <v>1</v>
      </c>
      <c r="G169" t="s">
        <v>1</v>
      </c>
      <c r="H169" s="78">
        <v>15108</v>
      </c>
      <c r="I169" s="78">
        <v>8.0264768600463867</v>
      </c>
      <c r="J169" s="78">
        <v>7.3342294692993164</v>
      </c>
      <c r="K169" s="78">
        <v>6.8062529563903809</v>
      </c>
      <c r="L169" s="78">
        <v>6.7243123054504395</v>
      </c>
      <c r="M169" s="78">
        <v>6.7980284690856934</v>
      </c>
      <c r="N169" s="78">
        <v>7.024721622467041</v>
      </c>
      <c r="O169" s="78">
        <v>7.8184261322021484</v>
      </c>
      <c r="P169" s="78">
        <v>8.6240854263305664</v>
      </c>
      <c r="Q169" s="78">
        <v>9.4594221115112305</v>
      </c>
      <c r="R169" s="78">
        <v>9.8401479721069336</v>
      </c>
      <c r="S169" s="78">
        <v>9.9961452484130859</v>
      </c>
      <c r="T169" s="78">
        <v>10.310789108276367</v>
      </c>
      <c r="U169" s="78">
        <v>10.834785461425781</v>
      </c>
      <c r="V169" s="78">
        <v>10.883197784423828</v>
      </c>
      <c r="W169" s="78">
        <v>10.992196083068848</v>
      </c>
      <c r="X169" s="78">
        <v>11.569700241088867</v>
      </c>
      <c r="Y169" s="78">
        <v>12.207878112792969</v>
      </c>
      <c r="Z169" s="78">
        <v>13.17795467376709</v>
      </c>
      <c r="AA169" s="78">
        <v>13.387053489685059</v>
      </c>
      <c r="AB169" s="78">
        <v>13.489506721496582</v>
      </c>
      <c r="AC169" s="78">
        <v>13.846680641174316</v>
      </c>
      <c r="AD169" s="78">
        <v>13.028303146362305</v>
      </c>
      <c r="AE169" s="78">
        <v>11.748059272766113</v>
      </c>
      <c r="AF169" s="78">
        <v>9.8871860504150391</v>
      </c>
      <c r="AG169" s="78">
        <v>-2.3159520626068115</v>
      </c>
      <c r="AH169" s="78">
        <v>-2.1909494400024414</v>
      </c>
      <c r="AI169" s="78">
        <v>-2.3020153045654297</v>
      </c>
      <c r="AJ169" s="78">
        <v>-2.0632894039154053</v>
      </c>
      <c r="AK169" s="78">
        <v>-1.9637047052383423</v>
      </c>
      <c r="AL169" s="78">
        <v>-2.1601235866546631</v>
      </c>
      <c r="AM169" s="78">
        <v>-1.8069756031036377</v>
      </c>
      <c r="AN169" s="78">
        <v>-1.7959702014923096</v>
      </c>
      <c r="AO169" s="78">
        <v>-1.4113315343856812</v>
      </c>
      <c r="AP169" s="78">
        <v>-1.1211283206939697</v>
      </c>
      <c r="AQ169" s="78">
        <v>-1.2671270370483398</v>
      </c>
      <c r="AR169" s="78">
        <v>-1.4562990665435791</v>
      </c>
      <c r="AS169" s="78">
        <v>-1.6338887214660645</v>
      </c>
      <c r="AT169" s="78">
        <v>-1.6637973785400391</v>
      </c>
      <c r="AU169" s="78">
        <v>-1.5036051273345947</v>
      </c>
      <c r="AV169" s="78">
        <v>-0.87738001346588135</v>
      </c>
      <c r="AW169" s="78">
        <v>-0.35816937685012817</v>
      </c>
      <c r="AX169" s="78">
        <v>-7.999197393655777E-2</v>
      </c>
      <c r="AY169" s="78">
        <v>-0.58303064107894897</v>
      </c>
      <c r="AZ169" s="78">
        <v>-0.65926074981689453</v>
      </c>
      <c r="BA169" s="78">
        <v>-0.95320528745651245</v>
      </c>
      <c r="BB169" s="78">
        <v>-1.8612110614776611</v>
      </c>
      <c r="BC169" s="78">
        <v>-1.9721336364746094</v>
      </c>
      <c r="BD169" s="78">
        <v>-2.3456878662109375</v>
      </c>
      <c r="BE169" s="78">
        <v>-1.8447015285491943</v>
      </c>
      <c r="BF169" s="78">
        <v>-1.7479150295257568</v>
      </c>
      <c r="BG169" s="78">
        <v>-1.8612807989120483</v>
      </c>
      <c r="BH169" s="78">
        <v>-1.6324683427810669</v>
      </c>
      <c r="BI169" s="78">
        <v>-1.5262137651443481</v>
      </c>
      <c r="BJ169" s="78">
        <v>-1.7237598896026611</v>
      </c>
      <c r="BK169" s="78">
        <v>-1.3850890398025513</v>
      </c>
      <c r="BL169" s="78">
        <v>-1.3512368202209473</v>
      </c>
      <c r="BM169" s="78">
        <v>-1.0189849138259888</v>
      </c>
      <c r="BN169" s="78">
        <v>-0.74801629781723022</v>
      </c>
      <c r="BO169" s="78">
        <v>-0.89987665414810181</v>
      </c>
      <c r="BP169" s="78">
        <v>-1.0653427839279175</v>
      </c>
      <c r="BQ169" s="78">
        <v>-1.1928912401199341</v>
      </c>
      <c r="BR169" s="78">
        <v>-1.225043773651123</v>
      </c>
      <c r="BS169" s="78">
        <v>-1.0693120956420898</v>
      </c>
      <c r="BT169" s="78">
        <v>-0.42929577827453613</v>
      </c>
      <c r="BU169" s="78">
        <v>8.3118557929992676E-2</v>
      </c>
      <c r="BV169" s="78">
        <v>0.34721049666404724</v>
      </c>
      <c r="BW169" s="78">
        <v>-0.1325746476650238</v>
      </c>
      <c r="BX169" s="78">
        <v>-0.21605728566646576</v>
      </c>
      <c r="BY169" s="78">
        <v>-0.46728795766830444</v>
      </c>
      <c r="BZ169" s="78">
        <v>-1.3532724380493164</v>
      </c>
      <c r="CA169" s="78">
        <v>-1.4568631649017334</v>
      </c>
      <c r="CB169" s="78">
        <v>-1.8511209487915039</v>
      </c>
      <c r="CC169" s="78">
        <v>-1.5183148384094238</v>
      </c>
      <c r="CD169" s="78">
        <v>-1.4410707950592041</v>
      </c>
      <c r="CE169" s="78">
        <v>-1.5560293197631836</v>
      </c>
      <c r="CF169" s="78">
        <v>-1.3340829610824585</v>
      </c>
      <c r="CG169" s="78">
        <v>-1.2232087850570679</v>
      </c>
      <c r="CH169" s="78">
        <v>-1.4215356111526489</v>
      </c>
      <c r="CI169" s="78">
        <v>-1.0928916931152344</v>
      </c>
      <c r="CJ169" s="78">
        <v>-1.0432157516479492</v>
      </c>
      <c r="CK169" s="78">
        <v>-0.74724674224853516</v>
      </c>
      <c r="CL169" s="78">
        <v>-0.48960006237030029</v>
      </c>
      <c r="CM169" s="78">
        <v>-0.64552021026611328</v>
      </c>
      <c r="CN169" s="78">
        <v>-0.79456758499145508</v>
      </c>
      <c r="CO169" s="78">
        <v>-0.88745778799057007</v>
      </c>
      <c r="CP169" s="78">
        <v>-0.92116445302963257</v>
      </c>
      <c r="CQ169" s="78">
        <v>-0.76852208375930786</v>
      </c>
      <c r="CR169" s="78">
        <v>-0.11895398795604706</v>
      </c>
      <c r="CS169" s="78">
        <v>0.38875323534011841</v>
      </c>
      <c r="CT169" s="78">
        <v>0.6430896520614624</v>
      </c>
      <c r="CU169" s="78">
        <v>0.17940980195999146</v>
      </c>
      <c r="CV169" s="78">
        <v>9.0904064476490021E-2</v>
      </c>
      <c r="CW169" s="78">
        <v>-0.1307431161403656</v>
      </c>
      <c r="CX169" s="78">
        <v>-1.0014756917953491</v>
      </c>
      <c r="CY169" s="78">
        <v>-1.0999884605407715</v>
      </c>
      <c r="CZ169" s="78">
        <v>-1.5085854530334473</v>
      </c>
      <c r="DA169" s="78">
        <v>-1.1919281482696533</v>
      </c>
      <c r="DB169" s="78">
        <v>-1.1342265605926514</v>
      </c>
      <c r="DC169" s="78">
        <v>-1.2507778406143188</v>
      </c>
      <c r="DD169" s="78">
        <v>-1.0356975793838501</v>
      </c>
      <c r="DE169" s="78">
        <v>-0.92020386457443237</v>
      </c>
      <c r="DF169" s="78">
        <v>-1.1193113327026367</v>
      </c>
      <c r="DG169" s="78">
        <v>-0.80069434642791748</v>
      </c>
      <c r="DH169" s="78">
        <v>-0.73519474267959595</v>
      </c>
      <c r="DI169" s="78">
        <v>-0.47550860047340393</v>
      </c>
      <c r="DJ169" s="78">
        <v>-0.23118381202220917</v>
      </c>
      <c r="DK169" s="78">
        <v>-0.39116376638412476</v>
      </c>
      <c r="DL169" s="78">
        <v>-0.52379238605499268</v>
      </c>
      <c r="DM169" s="78">
        <v>-0.58202433586120605</v>
      </c>
      <c r="DN169" s="78">
        <v>-0.61728507280349731</v>
      </c>
      <c r="DO169" s="78">
        <v>-0.46773207187652588</v>
      </c>
      <c r="DP169" s="78">
        <v>0.19138780236244202</v>
      </c>
      <c r="DQ169" s="78">
        <v>0.69438791275024414</v>
      </c>
      <c r="DR169" s="78">
        <v>0.93896877765655518</v>
      </c>
      <c r="DS169" s="78">
        <v>0.49139425158500671</v>
      </c>
      <c r="DT169" s="78">
        <v>0.3978654146194458</v>
      </c>
      <c r="DU169" s="78">
        <v>0.20580172538757324</v>
      </c>
      <c r="DV169" s="78">
        <v>-0.64967894554138184</v>
      </c>
      <c r="DW169" s="78">
        <v>-0.74311375617980957</v>
      </c>
      <c r="DX169" s="78">
        <v>-1.1660499572753906</v>
      </c>
      <c r="DY169" s="78">
        <v>-0.72067755460739136</v>
      </c>
      <c r="DZ169" s="78">
        <v>-0.69119220972061157</v>
      </c>
      <c r="EA169" s="78">
        <v>-0.81004321575164795</v>
      </c>
      <c r="EB169" s="78">
        <v>-0.60487651824951172</v>
      </c>
      <c r="EC169" s="78">
        <v>-0.48271286487579346</v>
      </c>
      <c r="ED169" s="78">
        <v>-0.68294751644134521</v>
      </c>
      <c r="EE169" s="78">
        <v>-0.37880781292915344</v>
      </c>
      <c r="EF169" s="78">
        <v>-0.29046127200126648</v>
      </c>
      <c r="EG169" s="78">
        <v>-8.3161890506744385E-2</v>
      </c>
      <c r="EH169" s="78">
        <v>0.14192822575569153</v>
      </c>
      <c r="EI169" s="78">
        <v>-2.3913431912660599E-2</v>
      </c>
      <c r="EJ169" s="78">
        <v>-0.13283605873584747</v>
      </c>
      <c r="EK169" s="78">
        <v>-0.14102686941623688</v>
      </c>
      <c r="EL169" s="78">
        <v>-0.17853151261806488</v>
      </c>
      <c r="EM169" s="78">
        <v>-3.3439069986343384E-2</v>
      </c>
      <c r="EN169" s="78">
        <v>0.63947206735610962</v>
      </c>
      <c r="EO169" s="78">
        <v>1.1356757879257202</v>
      </c>
      <c r="EP169" s="78">
        <v>1.3661712408065796</v>
      </c>
      <c r="EQ169" s="78">
        <v>0.94185024499893188</v>
      </c>
      <c r="ER169" s="78">
        <v>0.84106886386871338</v>
      </c>
      <c r="ES169" s="78">
        <v>0.69171905517578125</v>
      </c>
      <c r="ET169" s="78">
        <v>-0.14174029231071472</v>
      </c>
      <c r="EU169" s="78">
        <v>-0.22784332931041718</v>
      </c>
      <c r="EV169" s="78">
        <v>-0.67148309946060181</v>
      </c>
      <c r="EW169" s="78">
        <v>63.235805511474609</v>
      </c>
      <c r="EX169" s="78">
        <v>62.304836273193359</v>
      </c>
      <c r="EY169" s="78">
        <v>61.193840026855469</v>
      </c>
      <c r="EZ169" s="78">
        <v>60.099010467529297</v>
      </c>
      <c r="FA169" s="78">
        <v>59.346645355224609</v>
      </c>
      <c r="FB169" s="78">
        <v>58.452625274658203</v>
      </c>
      <c r="FC169" s="78">
        <v>57.827472686767578</v>
      </c>
      <c r="FD169" s="78">
        <v>59.899662017822266</v>
      </c>
      <c r="FE169" s="78">
        <v>64.583946228027344</v>
      </c>
      <c r="FF169" s="78">
        <v>68.682044982910156</v>
      </c>
      <c r="FG169" s="78">
        <v>72.392127990722656</v>
      </c>
      <c r="FH169" s="78">
        <v>75.147140502929688</v>
      </c>
      <c r="FI169" s="78">
        <v>77.422935485839844</v>
      </c>
      <c r="FJ169" s="78">
        <v>80.0849609375</v>
      </c>
      <c r="FK169" s="78">
        <v>81.319427490234375</v>
      </c>
      <c r="FL169" s="78">
        <v>82.201728820800781</v>
      </c>
      <c r="FM169" s="78">
        <v>81.364486694335938</v>
      </c>
      <c r="FN169" s="78">
        <v>79.469345092773438</v>
      </c>
      <c r="FO169" s="78">
        <v>77.165214538574219</v>
      </c>
      <c r="FP169" s="78">
        <v>73.405158996582031</v>
      </c>
      <c r="FQ169" s="78">
        <v>69.499458312988281</v>
      </c>
      <c r="FR169" s="78">
        <v>67.326744079589844</v>
      </c>
      <c r="FS169" s="78">
        <v>65.560317993164063</v>
      </c>
      <c r="FT169" s="78">
        <v>64.36053466796875</v>
      </c>
      <c r="FU169" s="78">
        <v>0.26097175478935242</v>
      </c>
      <c r="FV169" s="78">
        <v>0.33058738708496094</v>
      </c>
      <c r="FW169" s="78">
        <v>0.27998098731040955</v>
      </c>
      <c r="FX169" s="78">
        <v>0</v>
      </c>
      <c r="FY169" s="78">
        <v>3558</v>
      </c>
      <c r="FZ169" s="78">
        <v>1</v>
      </c>
    </row>
    <row r="170" spans="1:182" x14ac:dyDescent="0.2">
      <c r="A170" t="s">
        <v>186</v>
      </c>
      <c r="B170" t="s">
        <v>244</v>
      </c>
      <c r="C170" t="s">
        <v>2</v>
      </c>
      <c r="D170" t="s">
        <v>203</v>
      </c>
      <c r="E170" t="s">
        <v>205</v>
      </c>
      <c r="F170" t="s">
        <v>178</v>
      </c>
      <c r="G170" t="s">
        <v>1</v>
      </c>
      <c r="H170" s="78">
        <v>8781</v>
      </c>
      <c r="I170" s="78">
        <v>3.6450965404510498</v>
      </c>
      <c r="J170" s="78">
        <v>3.2683677673339844</v>
      </c>
      <c r="K170" s="78">
        <v>2.944674015045166</v>
      </c>
      <c r="L170" s="78">
        <v>2.8774580955505371</v>
      </c>
      <c r="M170" s="78">
        <v>2.8059840202331543</v>
      </c>
      <c r="N170" s="78">
        <v>2.9503655433654785</v>
      </c>
      <c r="O170" s="78">
        <v>3.4094054698944092</v>
      </c>
      <c r="P170" s="78">
        <v>3.9947214126586914</v>
      </c>
      <c r="Q170" s="78">
        <v>4.6223082542419434</v>
      </c>
      <c r="R170" s="78">
        <v>4.752687931060791</v>
      </c>
      <c r="S170" s="78">
        <v>4.8719630241394043</v>
      </c>
      <c r="T170" s="78">
        <v>5.0114150047302246</v>
      </c>
      <c r="U170" s="78">
        <v>5.2077093124389648</v>
      </c>
      <c r="V170" s="78">
        <v>5.2241878509521484</v>
      </c>
      <c r="W170" s="78">
        <v>5.0667128562927246</v>
      </c>
      <c r="X170" s="78">
        <v>5.2615752220153809</v>
      </c>
      <c r="Y170" s="78">
        <v>5.4687743186950684</v>
      </c>
      <c r="Z170" s="78">
        <v>5.8036432266235352</v>
      </c>
      <c r="AA170" s="78">
        <v>5.9036026000976563</v>
      </c>
      <c r="AB170" s="78">
        <v>5.9332032203674316</v>
      </c>
      <c r="AC170" s="78">
        <v>6.209923267364502</v>
      </c>
      <c r="AD170" s="78">
        <v>6.0982627868652344</v>
      </c>
      <c r="AE170" s="78">
        <v>5.3207573890686035</v>
      </c>
      <c r="AF170" s="78">
        <v>4.5221905708312988</v>
      </c>
      <c r="AG170" s="78">
        <v>-0.73852360248565674</v>
      </c>
      <c r="AH170" s="78">
        <v>-0.63980585336685181</v>
      </c>
      <c r="AI170" s="78">
        <v>-0.74065536260604858</v>
      </c>
      <c r="AJ170" s="78">
        <v>-0.66187751293182373</v>
      </c>
      <c r="AK170" s="78">
        <v>-0.62039494514465332</v>
      </c>
      <c r="AL170" s="78">
        <v>-0.60479962825775146</v>
      </c>
      <c r="AM170" s="78">
        <v>-0.52842646837234497</v>
      </c>
      <c r="AN170" s="78">
        <v>-0.41656160354614258</v>
      </c>
      <c r="AO170" s="78">
        <v>-0.38474327325820923</v>
      </c>
      <c r="AP170" s="78">
        <v>-0.39583632349967957</v>
      </c>
      <c r="AQ170" s="78">
        <v>-0.53955775499343872</v>
      </c>
      <c r="AR170" s="78">
        <v>-0.68679594993591309</v>
      </c>
      <c r="AS170" s="78">
        <v>-0.74358975887298584</v>
      </c>
      <c r="AT170" s="78">
        <v>-0.52077823877334595</v>
      </c>
      <c r="AU170" s="78">
        <v>-0.60379427671432495</v>
      </c>
      <c r="AV170" s="78">
        <v>-0.32931947708129883</v>
      </c>
      <c r="AW170" s="78">
        <v>-0.13594534993171692</v>
      </c>
      <c r="AX170" s="78">
        <v>-0.31988292932510376</v>
      </c>
      <c r="AY170" s="78">
        <v>-0.49687957763671875</v>
      </c>
      <c r="AZ170" s="78">
        <v>-0.63397407531738281</v>
      </c>
      <c r="BA170" s="78">
        <v>-0.49390712380409241</v>
      </c>
      <c r="BB170" s="78">
        <v>-0.39187008142471313</v>
      </c>
      <c r="BC170" s="78">
        <v>-0.75032693147659302</v>
      </c>
      <c r="BD170" s="78">
        <v>-0.74456703662872314</v>
      </c>
      <c r="BE170" s="78">
        <v>-0.57924407720565796</v>
      </c>
      <c r="BF170" s="78">
        <v>-0.49613025784492493</v>
      </c>
      <c r="BG170" s="78">
        <v>-0.60434967279434204</v>
      </c>
      <c r="BH170" s="78">
        <v>-0.52789211273193359</v>
      </c>
      <c r="BI170" s="78">
        <v>-0.49452126026153564</v>
      </c>
      <c r="BJ170" s="78">
        <v>-0.48129379749298096</v>
      </c>
      <c r="BK170" s="78">
        <v>-0.39525976777076721</v>
      </c>
      <c r="BL170" s="78">
        <v>-0.28489029407501221</v>
      </c>
      <c r="BM170" s="78">
        <v>-0.22906428575515747</v>
      </c>
      <c r="BN170" s="78">
        <v>-0.24524670839309692</v>
      </c>
      <c r="BO170" s="78">
        <v>-0.37772011756896973</v>
      </c>
      <c r="BP170" s="78">
        <v>-0.52347034215927124</v>
      </c>
      <c r="BQ170" s="78">
        <v>-0.56991732120513916</v>
      </c>
      <c r="BR170" s="78">
        <v>-0.34399124979972839</v>
      </c>
      <c r="BS170" s="78">
        <v>-0.41403180360794067</v>
      </c>
      <c r="BT170" s="78">
        <v>-0.13992166519165039</v>
      </c>
      <c r="BU170" s="78">
        <v>6.0808435082435608E-2</v>
      </c>
      <c r="BV170" s="78">
        <v>-0.11948220431804657</v>
      </c>
      <c r="BW170" s="78">
        <v>-0.29640454053878784</v>
      </c>
      <c r="BX170" s="78">
        <v>-0.44675624370574951</v>
      </c>
      <c r="BY170" s="78">
        <v>-0.30051147937774658</v>
      </c>
      <c r="BZ170" s="78">
        <v>-0.1974528431892395</v>
      </c>
      <c r="CA170" s="78">
        <v>-0.55667668581008911</v>
      </c>
      <c r="CB170" s="78">
        <v>-0.56687378883361816</v>
      </c>
      <c r="CC170" s="78">
        <v>-0.4689275324344635</v>
      </c>
      <c r="CD170" s="78">
        <v>-0.3966209888458252</v>
      </c>
      <c r="CE170" s="78">
        <v>-0.50994479656219482</v>
      </c>
      <c r="CF170" s="78">
        <v>-0.43509429693222046</v>
      </c>
      <c r="CG170" s="78">
        <v>-0.40734156966209412</v>
      </c>
      <c r="CH170" s="78">
        <v>-0.39575406908988953</v>
      </c>
      <c r="CI170" s="78">
        <v>-0.30302888154983521</v>
      </c>
      <c r="CJ170" s="78">
        <v>-0.19369515776634216</v>
      </c>
      <c r="CK170" s="78">
        <v>-0.121241495013237</v>
      </c>
      <c r="CL170" s="78">
        <v>-0.14094878733158112</v>
      </c>
      <c r="CM170" s="78">
        <v>-0.26563188433647156</v>
      </c>
      <c r="CN170" s="78">
        <v>-0.41035154461860657</v>
      </c>
      <c r="CO170" s="78">
        <v>-0.44963231682777405</v>
      </c>
      <c r="CP170" s="78">
        <v>-0.22154912352561951</v>
      </c>
      <c r="CQ170" s="78">
        <v>-0.28260290622711182</v>
      </c>
      <c r="CR170" s="78">
        <v>-8.7453154847025871E-3</v>
      </c>
      <c r="CS170" s="78">
        <v>0.19707950949668884</v>
      </c>
      <c r="CT170" s="78">
        <v>1.9314732402563095E-2</v>
      </c>
      <c r="CU170" s="78">
        <v>-0.15755613148212433</v>
      </c>
      <c r="CV170" s="78">
        <v>-0.3170897364616394</v>
      </c>
      <c r="CW170" s="78">
        <v>-0.16656623780727386</v>
      </c>
      <c r="CX170" s="78">
        <v>-6.2800049781799316E-2</v>
      </c>
      <c r="CY170" s="78">
        <v>-0.42255514860153198</v>
      </c>
      <c r="CZ170" s="78">
        <v>-0.44380396604537964</v>
      </c>
      <c r="DA170" s="78">
        <v>-0.35861101746559143</v>
      </c>
      <c r="DB170" s="78">
        <v>-0.29711171984672546</v>
      </c>
      <c r="DC170" s="78">
        <v>-0.41553992033004761</v>
      </c>
      <c r="DD170" s="78">
        <v>-0.34229645133018494</v>
      </c>
      <c r="DE170" s="78">
        <v>-0.32016187906265259</v>
      </c>
      <c r="DF170" s="78">
        <v>-0.3102143406867981</v>
      </c>
      <c r="DG170" s="78">
        <v>-0.21079801023006439</v>
      </c>
      <c r="DH170" s="78">
        <v>-0.10250001400709152</v>
      </c>
      <c r="DI170" s="78">
        <v>-1.3418707065284252E-2</v>
      </c>
      <c r="DJ170" s="78">
        <v>-3.6650869995355606E-2</v>
      </c>
      <c r="DK170" s="78">
        <v>-0.15354365110397339</v>
      </c>
      <c r="DL170" s="78">
        <v>-0.29723271727561951</v>
      </c>
      <c r="DM170" s="78">
        <v>-0.32934731245040894</v>
      </c>
      <c r="DN170" s="78">
        <v>-9.910699725151062E-2</v>
      </c>
      <c r="DO170" s="78">
        <v>-0.15117400884628296</v>
      </c>
      <c r="DP170" s="78">
        <v>0.12243102490901947</v>
      </c>
      <c r="DQ170" s="78">
        <v>0.33335056900978088</v>
      </c>
      <c r="DR170" s="78">
        <v>0.15811167657375336</v>
      </c>
      <c r="DS170" s="78">
        <v>-1.8707731738686562E-2</v>
      </c>
      <c r="DT170" s="78">
        <v>-0.1874232292175293</v>
      </c>
      <c r="DU170" s="78">
        <v>-3.2620999962091446E-2</v>
      </c>
      <c r="DV170" s="78">
        <v>7.1852736175060272E-2</v>
      </c>
      <c r="DW170" s="78">
        <v>-0.28843358159065247</v>
      </c>
      <c r="DX170" s="78">
        <v>-0.32073414325714111</v>
      </c>
      <c r="DY170" s="78">
        <v>-0.19933147728443146</v>
      </c>
      <c r="DZ170" s="78">
        <v>-0.15343612432479858</v>
      </c>
      <c r="EA170" s="78">
        <v>-0.27923423051834106</v>
      </c>
      <c r="EB170" s="78">
        <v>-0.20831111073493958</v>
      </c>
      <c r="EC170" s="78">
        <v>-0.19428820908069611</v>
      </c>
      <c r="ED170" s="78">
        <v>-0.18670852482318878</v>
      </c>
      <c r="EE170" s="78">
        <v>-7.7631279826164246E-2</v>
      </c>
      <c r="EF170" s="78">
        <v>2.9171284288167953E-2</v>
      </c>
      <c r="EG170" s="78">
        <v>0.14226026833057404</v>
      </c>
      <c r="EH170" s="78">
        <v>0.11393876373767853</v>
      </c>
      <c r="EI170" s="78">
        <v>8.2939602434635162E-3</v>
      </c>
      <c r="EJ170" s="78">
        <v>-0.13390712440013885</v>
      </c>
      <c r="EK170" s="78">
        <v>-0.15567487478256226</v>
      </c>
      <c r="EL170" s="78">
        <v>7.7679984271526337E-2</v>
      </c>
      <c r="EM170" s="78">
        <v>3.8588438183069229E-2</v>
      </c>
      <c r="EN170" s="78">
        <v>0.31182882189750671</v>
      </c>
      <c r="EO170" s="78">
        <v>0.53010439872741699</v>
      </c>
      <c r="EP170" s="78">
        <v>0.35851240158081055</v>
      </c>
      <c r="EQ170" s="78">
        <v>0.1817672997713089</v>
      </c>
      <c r="ER170" s="78">
        <v>-2.0538472745101899E-4</v>
      </c>
      <c r="ES170" s="78">
        <v>0.16077464818954468</v>
      </c>
      <c r="ET170" s="78">
        <v>0.2662699818611145</v>
      </c>
      <c r="EU170" s="78">
        <v>-9.4783343374729156E-2</v>
      </c>
      <c r="EV170" s="78">
        <v>-0.14304089546203613</v>
      </c>
      <c r="EW170" s="78">
        <v>60.285606384277344</v>
      </c>
      <c r="EX170" s="78">
        <v>59.508338928222656</v>
      </c>
      <c r="EY170" s="78">
        <v>58.608295440673828</v>
      </c>
      <c r="EZ170" s="78">
        <v>57.589927673339844</v>
      </c>
      <c r="FA170" s="78">
        <v>57.104572296142578</v>
      </c>
      <c r="FB170" s="78">
        <v>56.916446685791016</v>
      </c>
      <c r="FC170" s="78">
        <v>56.641231536865234</v>
      </c>
      <c r="FD170" s="78">
        <v>58.725090026855469</v>
      </c>
      <c r="FE170" s="78">
        <v>62.653385162353516</v>
      </c>
      <c r="FF170" s="78">
        <v>66.774887084960938</v>
      </c>
      <c r="FG170" s="78">
        <v>70.202056884765625</v>
      </c>
      <c r="FH170" s="78">
        <v>73.114585876464844</v>
      </c>
      <c r="FI170" s="78">
        <v>75.241302490234375</v>
      </c>
      <c r="FJ170" s="78">
        <v>77.493446350097656</v>
      </c>
      <c r="FK170" s="78">
        <v>78.035163879394531</v>
      </c>
      <c r="FL170" s="78">
        <v>78.311683654785156</v>
      </c>
      <c r="FM170" s="78">
        <v>76.138282775878906</v>
      </c>
      <c r="FN170" s="78">
        <v>72.950141906738281</v>
      </c>
      <c r="FO170" s="78">
        <v>69.682136535644531</v>
      </c>
      <c r="FP170" s="78">
        <v>66.211868286132813</v>
      </c>
      <c r="FQ170" s="78">
        <v>62.936100006103516</v>
      </c>
      <c r="FR170" s="78">
        <v>60.894935607910156</v>
      </c>
      <c r="FS170" s="78">
        <v>59.816135406494141</v>
      </c>
      <c r="FT170" s="78">
        <v>58.925739288330078</v>
      </c>
      <c r="FU170" s="78">
        <v>9.6926525235176086E-2</v>
      </c>
      <c r="FV170" s="78">
        <v>0.14906381070613861</v>
      </c>
      <c r="FW170" s="78">
        <v>9.9904432892799377E-2</v>
      </c>
      <c r="FX170" s="78">
        <v>0</v>
      </c>
      <c r="FY170" s="78">
        <v>2527</v>
      </c>
      <c r="FZ170" s="78">
        <v>1</v>
      </c>
    </row>
    <row r="171" spans="1:182" x14ac:dyDescent="0.2">
      <c r="A171" t="s">
        <v>186</v>
      </c>
      <c r="B171" t="s">
        <v>244</v>
      </c>
      <c r="C171" t="s">
        <v>2</v>
      </c>
      <c r="D171" t="s">
        <v>203</v>
      </c>
      <c r="E171" t="s">
        <v>205</v>
      </c>
      <c r="F171" t="s">
        <v>179</v>
      </c>
      <c r="G171" t="s">
        <v>1</v>
      </c>
      <c r="H171" s="78">
        <v>1038</v>
      </c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  <c r="CF171" s="78"/>
      <c r="CG171" s="78"/>
      <c r="CH171" s="78"/>
      <c r="CI171" s="78"/>
      <c r="CJ171" s="78"/>
      <c r="CK171" s="78"/>
      <c r="CL171" s="78"/>
      <c r="CM171" s="78"/>
      <c r="CN171" s="78"/>
      <c r="CO171" s="78"/>
      <c r="CP171" s="78"/>
      <c r="CQ171" s="78"/>
      <c r="CR171" s="78"/>
      <c r="CS171" s="78"/>
      <c r="CT171" s="78"/>
      <c r="CU171" s="78"/>
      <c r="CV171" s="78"/>
      <c r="CW171" s="78"/>
      <c r="CX171" s="78"/>
      <c r="CY171" s="78"/>
      <c r="CZ171" s="78"/>
      <c r="DA171" s="78"/>
      <c r="DB171" s="78"/>
      <c r="DC171" s="78"/>
      <c r="DD171" s="78"/>
      <c r="DE171" s="78"/>
      <c r="DF171" s="78"/>
      <c r="DG171" s="78"/>
      <c r="DH171" s="78"/>
      <c r="DI171" s="78"/>
      <c r="DJ171" s="78"/>
      <c r="DK171" s="78"/>
      <c r="DL171" s="78"/>
      <c r="DM171" s="78"/>
      <c r="DN171" s="78"/>
      <c r="DO171" s="78"/>
      <c r="DP171" s="78"/>
      <c r="DQ171" s="78"/>
      <c r="DR171" s="78"/>
      <c r="DS171" s="78"/>
      <c r="DT171" s="78"/>
      <c r="DU171" s="78"/>
      <c r="DV171" s="78"/>
      <c r="DW171" s="78"/>
      <c r="DX171" s="78"/>
      <c r="DY171" s="78"/>
      <c r="DZ171" s="78"/>
      <c r="EA171" s="78"/>
      <c r="EB171" s="78"/>
      <c r="EC171" s="78"/>
      <c r="ED171" s="78"/>
      <c r="EE171" s="78"/>
      <c r="EF171" s="78"/>
      <c r="EG171" s="78"/>
      <c r="EH171" s="78"/>
      <c r="EI171" s="78"/>
      <c r="EJ171" s="78"/>
      <c r="EK171" s="78"/>
      <c r="EL171" s="78"/>
      <c r="EM171" s="78"/>
      <c r="EN171" s="78"/>
      <c r="EO171" s="78"/>
      <c r="EP171" s="78"/>
      <c r="EQ171" s="78"/>
      <c r="ER171" s="78"/>
      <c r="ES171" s="78"/>
      <c r="ET171" s="78"/>
      <c r="EU171" s="78"/>
      <c r="EV171" s="78"/>
      <c r="EW171" s="78"/>
      <c r="EX171" s="78"/>
      <c r="EY171" s="78"/>
      <c r="EZ171" s="78"/>
      <c r="FA171" s="78"/>
      <c r="FB171" s="78"/>
      <c r="FC171" s="78"/>
      <c r="FD171" s="78"/>
      <c r="FE171" s="78"/>
      <c r="FF171" s="78"/>
      <c r="FG171" s="78"/>
      <c r="FH171" s="78"/>
      <c r="FI171" s="78"/>
      <c r="FJ171" s="78"/>
      <c r="FK171" s="78"/>
      <c r="FL171" s="78"/>
      <c r="FM171" s="78"/>
      <c r="FN171" s="78"/>
      <c r="FO171" s="78"/>
      <c r="FP171" s="78"/>
      <c r="FQ171" s="78"/>
      <c r="FR171" s="78"/>
      <c r="FS171" s="78"/>
      <c r="FT171" s="78"/>
      <c r="FU171" s="78"/>
      <c r="FV171" s="78"/>
      <c r="FW171" s="78"/>
      <c r="FX171" s="78">
        <v>0</v>
      </c>
      <c r="FY171" s="78">
        <v>86</v>
      </c>
      <c r="FZ171" s="78">
        <v>0</v>
      </c>
    </row>
    <row r="172" spans="1:182" x14ac:dyDescent="0.2">
      <c r="A172" t="s">
        <v>186</v>
      </c>
      <c r="B172" t="s">
        <v>244</v>
      </c>
      <c r="C172" t="s">
        <v>2</v>
      </c>
      <c r="D172" t="s">
        <v>203</v>
      </c>
      <c r="E172" t="s">
        <v>205</v>
      </c>
      <c r="F172" t="s">
        <v>180</v>
      </c>
      <c r="G172" t="s">
        <v>1</v>
      </c>
      <c r="H172" s="78">
        <v>260</v>
      </c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  <c r="CF172" s="78"/>
      <c r="CG172" s="78"/>
      <c r="CH172" s="78"/>
      <c r="CI172" s="78"/>
      <c r="CJ172" s="78"/>
      <c r="CK172" s="78"/>
      <c r="CL172" s="78"/>
      <c r="CM172" s="78"/>
      <c r="CN172" s="78"/>
      <c r="CO172" s="78"/>
      <c r="CP172" s="78"/>
      <c r="CQ172" s="78"/>
      <c r="CR172" s="78"/>
      <c r="CS172" s="78"/>
      <c r="CT172" s="78"/>
      <c r="CU172" s="78"/>
      <c r="CV172" s="78"/>
      <c r="CW172" s="78"/>
      <c r="CX172" s="78"/>
      <c r="CY172" s="78"/>
      <c r="CZ172" s="78"/>
      <c r="DA172" s="78"/>
      <c r="DB172" s="78"/>
      <c r="DC172" s="78"/>
      <c r="DD172" s="78"/>
      <c r="DE172" s="78"/>
      <c r="DF172" s="78"/>
      <c r="DG172" s="78"/>
      <c r="DH172" s="78"/>
      <c r="DI172" s="78"/>
      <c r="DJ172" s="78"/>
      <c r="DK172" s="78"/>
      <c r="DL172" s="78"/>
      <c r="DM172" s="78"/>
      <c r="DN172" s="78"/>
      <c r="DO172" s="78"/>
      <c r="DP172" s="78"/>
      <c r="DQ172" s="78"/>
      <c r="DR172" s="78"/>
      <c r="DS172" s="78"/>
      <c r="DT172" s="78"/>
      <c r="DU172" s="78"/>
      <c r="DV172" s="78"/>
      <c r="DW172" s="78"/>
      <c r="DX172" s="78"/>
      <c r="DY172" s="78"/>
      <c r="DZ172" s="78"/>
      <c r="EA172" s="78"/>
      <c r="EB172" s="78"/>
      <c r="EC172" s="78"/>
      <c r="ED172" s="78"/>
      <c r="EE172" s="78"/>
      <c r="EF172" s="78"/>
      <c r="EG172" s="78"/>
      <c r="EH172" s="78"/>
      <c r="EI172" s="78"/>
      <c r="EJ172" s="78"/>
      <c r="EK172" s="78"/>
      <c r="EL172" s="78"/>
      <c r="EM172" s="78"/>
      <c r="EN172" s="78"/>
      <c r="EO172" s="78"/>
      <c r="EP172" s="78"/>
      <c r="EQ172" s="78"/>
      <c r="ER172" s="78"/>
      <c r="ES172" s="78"/>
      <c r="ET172" s="78"/>
      <c r="EU172" s="78"/>
      <c r="EV172" s="78"/>
      <c r="EW172" s="78"/>
      <c r="EX172" s="78"/>
      <c r="EY172" s="78"/>
      <c r="EZ172" s="78"/>
      <c r="FA172" s="78"/>
      <c r="FB172" s="78"/>
      <c r="FC172" s="78"/>
      <c r="FD172" s="78"/>
      <c r="FE172" s="78"/>
      <c r="FF172" s="78"/>
      <c r="FG172" s="78"/>
      <c r="FH172" s="78"/>
      <c r="FI172" s="78"/>
      <c r="FJ172" s="78"/>
      <c r="FK172" s="78"/>
      <c r="FL172" s="78"/>
      <c r="FM172" s="78"/>
      <c r="FN172" s="78"/>
      <c r="FO172" s="78"/>
      <c r="FP172" s="78"/>
      <c r="FQ172" s="78"/>
      <c r="FR172" s="78"/>
      <c r="FS172" s="78"/>
      <c r="FT172" s="78"/>
      <c r="FU172" s="78"/>
      <c r="FV172" s="78"/>
      <c r="FW172" s="78"/>
      <c r="FX172" s="78">
        <v>0</v>
      </c>
      <c r="FY172" s="78">
        <v>67</v>
      </c>
      <c r="FZ172" s="78">
        <v>0</v>
      </c>
    </row>
    <row r="173" spans="1:182" x14ac:dyDescent="0.2">
      <c r="A173" t="s">
        <v>186</v>
      </c>
      <c r="B173" t="s">
        <v>244</v>
      </c>
      <c r="C173" t="s">
        <v>2</v>
      </c>
      <c r="D173" t="s">
        <v>203</v>
      </c>
      <c r="E173" t="s">
        <v>205</v>
      </c>
      <c r="F173" t="s">
        <v>181</v>
      </c>
      <c r="G173" t="s">
        <v>1</v>
      </c>
      <c r="H173" s="78">
        <v>317</v>
      </c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  <c r="CF173" s="78"/>
      <c r="CG173" s="78"/>
      <c r="CH173" s="78"/>
      <c r="CI173" s="78"/>
      <c r="CJ173" s="78"/>
      <c r="CK173" s="78"/>
      <c r="CL173" s="78"/>
      <c r="CM173" s="78"/>
      <c r="CN173" s="78"/>
      <c r="CO173" s="78"/>
      <c r="CP173" s="78"/>
      <c r="CQ173" s="78"/>
      <c r="CR173" s="78"/>
      <c r="CS173" s="78"/>
      <c r="CT173" s="78"/>
      <c r="CU173" s="78"/>
      <c r="CV173" s="78"/>
      <c r="CW173" s="78"/>
      <c r="CX173" s="78"/>
      <c r="CY173" s="78"/>
      <c r="CZ173" s="78"/>
      <c r="DA173" s="78"/>
      <c r="DB173" s="78"/>
      <c r="DC173" s="78"/>
      <c r="DD173" s="78"/>
      <c r="DE173" s="78"/>
      <c r="DF173" s="78"/>
      <c r="DG173" s="78"/>
      <c r="DH173" s="78"/>
      <c r="DI173" s="78"/>
      <c r="DJ173" s="78"/>
      <c r="DK173" s="78"/>
      <c r="DL173" s="78"/>
      <c r="DM173" s="78"/>
      <c r="DN173" s="78"/>
      <c r="DO173" s="78"/>
      <c r="DP173" s="78"/>
      <c r="DQ173" s="78"/>
      <c r="DR173" s="78"/>
      <c r="DS173" s="78"/>
      <c r="DT173" s="78"/>
      <c r="DU173" s="78"/>
      <c r="DV173" s="78"/>
      <c r="DW173" s="78"/>
      <c r="DX173" s="78"/>
      <c r="DY173" s="78"/>
      <c r="DZ173" s="78"/>
      <c r="EA173" s="78"/>
      <c r="EB173" s="78"/>
      <c r="EC173" s="78"/>
      <c r="ED173" s="78"/>
      <c r="EE173" s="78"/>
      <c r="EF173" s="78"/>
      <c r="EG173" s="78"/>
      <c r="EH173" s="78"/>
      <c r="EI173" s="78"/>
      <c r="EJ173" s="78"/>
      <c r="EK173" s="78"/>
      <c r="EL173" s="78"/>
      <c r="EM173" s="78"/>
      <c r="EN173" s="78"/>
      <c r="EO173" s="78"/>
      <c r="EP173" s="78"/>
      <c r="EQ173" s="78"/>
      <c r="ER173" s="78"/>
      <c r="ES173" s="78"/>
      <c r="ET173" s="78"/>
      <c r="EU173" s="78"/>
      <c r="EV173" s="78"/>
      <c r="EW173" s="78"/>
      <c r="EX173" s="78"/>
      <c r="EY173" s="78"/>
      <c r="EZ173" s="78"/>
      <c r="FA173" s="78"/>
      <c r="FB173" s="78"/>
      <c r="FC173" s="78"/>
      <c r="FD173" s="78"/>
      <c r="FE173" s="78"/>
      <c r="FF173" s="78"/>
      <c r="FG173" s="78"/>
      <c r="FH173" s="78"/>
      <c r="FI173" s="78"/>
      <c r="FJ173" s="78"/>
      <c r="FK173" s="78"/>
      <c r="FL173" s="78"/>
      <c r="FM173" s="78"/>
      <c r="FN173" s="78"/>
      <c r="FO173" s="78"/>
      <c r="FP173" s="78"/>
      <c r="FQ173" s="78"/>
      <c r="FR173" s="78"/>
      <c r="FS173" s="78"/>
      <c r="FT173" s="78"/>
      <c r="FU173" s="78"/>
      <c r="FV173" s="78"/>
      <c r="FW173" s="78"/>
      <c r="FX173" s="78">
        <v>0</v>
      </c>
      <c r="FY173" s="78">
        <v>17</v>
      </c>
      <c r="FZ173" s="78">
        <v>0</v>
      </c>
    </row>
    <row r="174" spans="1:182" x14ac:dyDescent="0.2">
      <c r="A174" t="s">
        <v>186</v>
      </c>
      <c r="B174" t="s">
        <v>244</v>
      </c>
      <c r="C174" t="s">
        <v>2</v>
      </c>
      <c r="D174" t="s">
        <v>203</v>
      </c>
      <c r="E174" t="s">
        <v>205</v>
      </c>
      <c r="F174" t="s">
        <v>182</v>
      </c>
      <c r="G174" t="s">
        <v>1</v>
      </c>
      <c r="H174" s="78">
        <v>1352</v>
      </c>
      <c r="I174" s="78">
        <v>0.66512924432754517</v>
      </c>
      <c r="J174" s="78">
        <v>0.6451229453086853</v>
      </c>
      <c r="K174" s="78">
        <v>0.63310074806213379</v>
      </c>
      <c r="L174" s="78">
        <v>0.59272688627243042</v>
      </c>
      <c r="M174" s="78">
        <v>0.56436425447463989</v>
      </c>
      <c r="N174" s="78">
        <v>0.60958343744277954</v>
      </c>
      <c r="O174" s="78">
        <v>0.67258524894714355</v>
      </c>
      <c r="P174" s="78">
        <v>0.75313937664031982</v>
      </c>
      <c r="Q174" s="78">
        <v>0.80845904350280762</v>
      </c>
      <c r="R174" s="78">
        <v>0.82712751626968384</v>
      </c>
      <c r="S174" s="78">
        <v>0.81249451637268066</v>
      </c>
      <c r="T174" s="78">
        <v>0.77636152505874634</v>
      </c>
      <c r="U174" s="78">
        <v>0.88767492771148682</v>
      </c>
      <c r="V174" s="78">
        <v>0.94579559564590454</v>
      </c>
      <c r="W174" s="78">
        <v>0.89163613319396973</v>
      </c>
      <c r="X174" s="78">
        <v>0.96922099590301514</v>
      </c>
      <c r="Y174" s="78">
        <v>1.0650942325592041</v>
      </c>
      <c r="Z174" s="78">
        <v>1.1116969585418701</v>
      </c>
      <c r="AA174" s="78">
        <v>1.1900875568389893</v>
      </c>
      <c r="AB174" s="78">
        <v>1.1839951276779175</v>
      </c>
      <c r="AC174" s="78">
        <v>1.1787461042404175</v>
      </c>
      <c r="AD174" s="78">
        <v>1.141838550567627</v>
      </c>
      <c r="AE174" s="78">
        <v>0.9464375376701355</v>
      </c>
      <c r="AF174" s="78">
        <v>0.78133863210678101</v>
      </c>
      <c r="AG174" s="78">
        <v>-0.20764805376529694</v>
      </c>
      <c r="AH174" s="78">
        <v>-0.16363278031349182</v>
      </c>
      <c r="AI174" s="78">
        <v>-0.15361152589321136</v>
      </c>
      <c r="AJ174" s="78">
        <v>-0.15534593164920807</v>
      </c>
      <c r="AK174" s="78">
        <v>-0.21463215351104736</v>
      </c>
      <c r="AL174" s="78">
        <v>-0.21222187578678131</v>
      </c>
      <c r="AM174" s="78">
        <v>-0.20140115916728973</v>
      </c>
      <c r="AN174" s="78">
        <v>-0.19272346794605255</v>
      </c>
      <c r="AO174" s="78">
        <v>-0.15591369569301605</v>
      </c>
      <c r="AP174" s="78">
        <v>-0.1177612841129303</v>
      </c>
      <c r="AQ174" s="78">
        <v>-0.14907200634479523</v>
      </c>
      <c r="AR174" s="78">
        <v>-0.23361612856388092</v>
      </c>
      <c r="AS174" s="78">
        <v>-0.20465518534183502</v>
      </c>
      <c r="AT174" s="78">
        <v>-0.13948293030261993</v>
      </c>
      <c r="AU174" s="78">
        <v>-0.23826588690280914</v>
      </c>
      <c r="AV174" s="78">
        <v>-0.16144618391990662</v>
      </c>
      <c r="AW174" s="78">
        <v>-0.10276506096124649</v>
      </c>
      <c r="AX174" s="78">
        <v>-8.8422872126102448E-2</v>
      </c>
      <c r="AY174" s="78">
        <v>-4.3890669941902161E-2</v>
      </c>
      <c r="AZ174" s="78">
        <v>-8.8918276131153107E-2</v>
      </c>
      <c r="BA174" s="78">
        <v>-4.916420578956604E-2</v>
      </c>
      <c r="BB174" s="78">
        <v>-6.3832573592662811E-2</v>
      </c>
      <c r="BC174" s="78">
        <v>-0.15135142207145691</v>
      </c>
      <c r="BD174" s="78">
        <v>-0.24817052483558655</v>
      </c>
      <c r="BE174" s="78">
        <v>-0.12851998209953308</v>
      </c>
      <c r="BF174" s="78">
        <v>-8.6178340017795563E-2</v>
      </c>
      <c r="BG174" s="78">
        <v>-7.7973596751689911E-2</v>
      </c>
      <c r="BH174" s="78">
        <v>-8.2267269492149353E-2</v>
      </c>
      <c r="BI174" s="78">
        <v>-0.13992498815059662</v>
      </c>
      <c r="BJ174" s="78">
        <v>-0.13647015392780304</v>
      </c>
      <c r="BK174" s="78">
        <v>-0.12587517499923706</v>
      </c>
      <c r="BL174" s="78">
        <v>-0.12175285071134567</v>
      </c>
      <c r="BM174" s="78">
        <v>-8.3295978605747223E-2</v>
      </c>
      <c r="BN174" s="78">
        <v>-5.1968701183795929E-2</v>
      </c>
      <c r="BO174" s="78">
        <v>-8.0170221626758575E-2</v>
      </c>
      <c r="BP174" s="78">
        <v>-0.16201409697532654</v>
      </c>
      <c r="BQ174" s="78">
        <v>-0.12738589942455292</v>
      </c>
      <c r="BR174" s="78">
        <v>-5.6123740971088409E-2</v>
      </c>
      <c r="BS174" s="78">
        <v>-0.14369435608386993</v>
      </c>
      <c r="BT174" s="78">
        <v>-6.0413718223571777E-2</v>
      </c>
      <c r="BU174" s="78">
        <v>-5.0808261148631573E-3</v>
      </c>
      <c r="BV174" s="78">
        <v>4.7173085622489452E-3</v>
      </c>
      <c r="BW174" s="78">
        <v>5.1114384084939957E-2</v>
      </c>
      <c r="BX174" s="78">
        <v>8.5367737337946892E-3</v>
      </c>
      <c r="BY174" s="78">
        <v>4.6649035066366196E-2</v>
      </c>
      <c r="BZ174" s="78">
        <v>4.0644936263561249E-2</v>
      </c>
      <c r="CA174" s="78">
        <v>-5.3773939609527588E-2</v>
      </c>
      <c r="CB174" s="78">
        <v>-0.15825977921485901</v>
      </c>
      <c r="CC174" s="78">
        <v>-7.3716118931770325E-2</v>
      </c>
      <c r="CD174" s="78">
        <v>-3.2533623278141022E-2</v>
      </c>
      <c r="CE174" s="78">
        <v>-2.5587007403373718E-2</v>
      </c>
      <c r="CF174" s="78">
        <v>-3.1653206795454025E-2</v>
      </c>
      <c r="CG174" s="78">
        <v>-8.8183037936687469E-2</v>
      </c>
      <c r="CH174" s="78">
        <v>-8.400474488735199E-2</v>
      </c>
      <c r="CI174" s="78">
        <v>-7.356610894203186E-2</v>
      </c>
      <c r="CJ174" s="78">
        <v>-7.2598822414875031E-2</v>
      </c>
      <c r="CK174" s="78">
        <v>-3.3001162111759186E-2</v>
      </c>
      <c r="CL174" s="78">
        <v>-6.4009586349129677E-3</v>
      </c>
      <c r="CM174" s="78">
        <v>-3.2449062913656235E-2</v>
      </c>
      <c r="CN174" s="78">
        <v>-0.11242275685071945</v>
      </c>
      <c r="CO174" s="78">
        <v>-7.3869436979293823E-2</v>
      </c>
      <c r="CP174" s="78">
        <v>1.6105804825201631E-3</v>
      </c>
      <c r="CQ174" s="78">
        <v>-7.8194417059421539E-2</v>
      </c>
      <c r="CR174" s="78">
        <v>9.5610581338405609E-3</v>
      </c>
      <c r="CS174" s="78">
        <v>6.2574975192546844E-2</v>
      </c>
      <c r="CT174" s="78">
        <v>6.9225914776325226E-2</v>
      </c>
      <c r="CU174" s="78">
        <v>0.11691459268331528</v>
      </c>
      <c r="CV174" s="78">
        <v>7.6033845543861389E-2</v>
      </c>
      <c r="CW174" s="78">
        <v>0.11300899088382721</v>
      </c>
      <c r="CX174" s="78">
        <v>0.11300574243068695</v>
      </c>
      <c r="CY174" s="78">
        <v>1.3807922601699829E-2</v>
      </c>
      <c r="CZ174" s="78">
        <v>-9.5987871289253235E-2</v>
      </c>
      <c r="DA174" s="78">
        <v>-1.8912253901362419E-2</v>
      </c>
      <c r="DB174" s="78">
        <v>2.1111089736223221E-2</v>
      </c>
      <c r="DC174" s="78">
        <v>2.6799585670232773E-2</v>
      </c>
      <c r="DD174" s="78">
        <v>1.8960855901241302E-2</v>
      </c>
      <c r="DE174" s="78">
        <v>-3.6441083997488022E-2</v>
      </c>
      <c r="DF174" s="78">
        <v>-3.1539332121610641E-2</v>
      </c>
      <c r="DG174" s="78">
        <v>-2.1257039159536362E-2</v>
      </c>
      <c r="DH174" s="78">
        <v>-2.3444792255759239E-2</v>
      </c>
      <c r="DI174" s="78">
        <v>1.7293652519583702E-2</v>
      </c>
      <c r="DJ174" s="78">
        <v>3.9166782051324844E-2</v>
      </c>
      <c r="DK174" s="78">
        <v>1.5272097662091255E-2</v>
      </c>
      <c r="DL174" s="78">
        <v>-6.2831409275531769E-2</v>
      </c>
      <c r="DM174" s="78">
        <v>-2.0352967083454132E-2</v>
      </c>
      <c r="DN174" s="78">
        <v>5.9344898909330368E-2</v>
      </c>
      <c r="DO174" s="78">
        <v>-1.2694471515715122E-2</v>
      </c>
      <c r="DP174" s="78">
        <v>7.9535834491252899E-2</v>
      </c>
      <c r="DQ174" s="78">
        <v>0.13023076951503754</v>
      </c>
      <c r="DR174" s="78">
        <v>0.13373452425003052</v>
      </c>
      <c r="DS174" s="78">
        <v>0.1827148050069809</v>
      </c>
      <c r="DT174" s="78">
        <v>0.14353092014789581</v>
      </c>
      <c r="DU174" s="78">
        <v>0.17936894297599792</v>
      </c>
      <c r="DV174" s="78">
        <v>0.18536655604839325</v>
      </c>
      <c r="DW174" s="78">
        <v>8.1389784812927246E-2</v>
      </c>
      <c r="DX174" s="78">
        <v>-3.3715963363647461E-2</v>
      </c>
      <c r="DY174" s="78">
        <v>6.0215823352336884E-2</v>
      </c>
      <c r="DZ174" s="78">
        <v>9.8565533757209778E-2</v>
      </c>
      <c r="EA174" s="78">
        <v>0.10243750363588333</v>
      </c>
      <c r="EB174" s="78">
        <v>9.2039525508880615E-2</v>
      </c>
      <c r="EC174" s="78">
        <v>3.8266077637672424E-2</v>
      </c>
      <c r="ED174" s="78">
        <v>4.421238973736763E-2</v>
      </c>
      <c r="EE174" s="78">
        <v>5.426894873380661E-2</v>
      </c>
      <c r="EF174" s="78">
        <v>4.752582311630249E-2</v>
      </c>
      <c r="EG174" s="78">
        <v>8.9911378920078278E-2</v>
      </c>
      <c r="EH174" s="78">
        <v>0.10495936870574951</v>
      </c>
      <c r="EI174" s="78">
        <v>8.4173873066902161E-2</v>
      </c>
      <c r="EJ174" s="78">
        <v>8.7706185877323151E-3</v>
      </c>
      <c r="EK174" s="78">
        <v>5.6916315108537674E-2</v>
      </c>
      <c r="EL174" s="78">
        <v>0.14270408451557159</v>
      </c>
      <c r="EM174" s="78">
        <v>8.1877045333385468E-2</v>
      </c>
      <c r="EN174" s="78">
        <v>0.18056829273700714</v>
      </c>
      <c r="EO174" s="78">
        <v>0.22791500389575958</v>
      </c>
      <c r="EP174" s="78">
        <v>0.2268747091293335</v>
      </c>
      <c r="EQ174" s="78">
        <v>0.27771985530853271</v>
      </c>
      <c r="ER174" s="78">
        <v>0.24098597466945648</v>
      </c>
      <c r="ES174" s="78">
        <v>0.27518218755722046</v>
      </c>
      <c r="ET174" s="78">
        <v>0.28984406590461731</v>
      </c>
      <c r="EU174" s="78">
        <v>0.17896726727485657</v>
      </c>
      <c r="EV174" s="78">
        <v>5.6194782257080078E-2</v>
      </c>
      <c r="EW174" s="78">
        <v>63.736381530761719</v>
      </c>
      <c r="EX174" s="78">
        <v>62.764236450195313</v>
      </c>
      <c r="EY174" s="78">
        <v>62.068717956542969</v>
      </c>
      <c r="EZ174" s="78">
        <v>61.009811401367188</v>
      </c>
      <c r="FA174" s="78">
        <v>56.712776184082031</v>
      </c>
      <c r="FB174" s="78">
        <v>56.012260437011719</v>
      </c>
      <c r="FC174" s="78">
        <v>56.289772033691406</v>
      </c>
      <c r="FD174" s="78">
        <v>58.202487945556641</v>
      </c>
      <c r="FE174" s="78">
        <v>64.751541137695313</v>
      </c>
      <c r="FF174" s="78">
        <v>68.554222106933594</v>
      </c>
      <c r="FG174" s="78">
        <v>73.38031005859375</v>
      </c>
      <c r="FH174" s="78">
        <v>77.606697082519531</v>
      </c>
      <c r="FI174" s="78">
        <v>79.88653564453125</v>
      </c>
      <c r="FJ174" s="78">
        <v>82.896324157714844</v>
      </c>
      <c r="FK174" s="78">
        <v>84.513832092285156</v>
      </c>
      <c r="FL174" s="78">
        <v>84.444023132324219</v>
      </c>
      <c r="FM174" s="78">
        <v>82.784011840820313</v>
      </c>
      <c r="FN174" s="78">
        <v>78.667762756347656</v>
      </c>
      <c r="FO174" s="78">
        <v>74.79229736328125</v>
      </c>
      <c r="FP174" s="78">
        <v>70.154289245605469</v>
      </c>
      <c r="FQ174" s="78">
        <v>65.534561157226563</v>
      </c>
      <c r="FR174" s="78">
        <v>62.152748107910156</v>
      </c>
      <c r="FS174" s="78">
        <v>61.1759033203125</v>
      </c>
      <c r="FT174" s="78">
        <v>59.48529052734375</v>
      </c>
      <c r="FU174" s="78">
        <v>4.8768192529678345E-2</v>
      </c>
      <c r="FV174" s="78">
        <v>7.31998011469841E-2</v>
      </c>
      <c r="FW174" s="78">
        <v>4.9880553036928177E-2</v>
      </c>
      <c r="FX174" s="78">
        <v>0</v>
      </c>
      <c r="FY174" s="78">
        <v>368</v>
      </c>
      <c r="FZ174" s="78">
        <v>1</v>
      </c>
    </row>
    <row r="175" spans="1:182" x14ac:dyDescent="0.2">
      <c r="A175" t="s">
        <v>186</v>
      </c>
      <c r="B175" t="s">
        <v>244</v>
      </c>
      <c r="C175" t="s">
        <v>2</v>
      </c>
      <c r="D175" t="s">
        <v>203</v>
      </c>
      <c r="E175" t="s">
        <v>205</v>
      </c>
      <c r="F175" t="s">
        <v>183</v>
      </c>
      <c r="G175" t="s">
        <v>1</v>
      </c>
      <c r="H175" s="78">
        <v>1930</v>
      </c>
      <c r="I175" s="78">
        <v>1.0981452465057373</v>
      </c>
      <c r="J175" s="78">
        <v>1.0307515859603882</v>
      </c>
      <c r="K175" s="78">
        <v>0.94573187828063965</v>
      </c>
      <c r="L175" s="78">
        <v>0.99582052230834961</v>
      </c>
      <c r="M175" s="78">
        <v>1.0387725830078125</v>
      </c>
      <c r="N175" s="78">
        <v>1.1319166421890259</v>
      </c>
      <c r="O175" s="78">
        <v>1.2806823253631592</v>
      </c>
      <c r="P175" s="78">
        <v>1.3613585233688354</v>
      </c>
      <c r="Q175" s="78">
        <v>1.4930711984634399</v>
      </c>
      <c r="R175" s="78">
        <v>1.5121626853942871</v>
      </c>
      <c r="S175" s="78">
        <v>1.4887702465057373</v>
      </c>
      <c r="T175" s="78">
        <v>1.6189961433410645</v>
      </c>
      <c r="U175" s="78">
        <v>1.4187017679214478</v>
      </c>
      <c r="V175" s="78">
        <v>1.3952523469924927</v>
      </c>
      <c r="W175" s="78">
        <v>1.5779368877410889</v>
      </c>
      <c r="X175" s="78">
        <v>1.8103008270263672</v>
      </c>
      <c r="Y175" s="78">
        <v>1.8260366916656494</v>
      </c>
      <c r="Z175" s="78">
        <v>2.0381109714508057</v>
      </c>
      <c r="AA175" s="78">
        <v>1.837949275970459</v>
      </c>
      <c r="AB175" s="78">
        <v>1.9907979965209961</v>
      </c>
      <c r="AC175" s="78">
        <v>1.9444258213043213</v>
      </c>
      <c r="AD175" s="78">
        <v>1.8716666698455811</v>
      </c>
      <c r="AE175" s="78">
        <v>1.6004992723464966</v>
      </c>
      <c r="AF175" s="78">
        <v>1.3363540172576904</v>
      </c>
      <c r="AG175" s="78">
        <v>-0.61722457408905029</v>
      </c>
      <c r="AH175" s="78">
        <v>-0.62200963497161865</v>
      </c>
      <c r="AI175" s="78">
        <v>-0.70183783769607544</v>
      </c>
      <c r="AJ175" s="78">
        <v>-0.62372952699661255</v>
      </c>
      <c r="AK175" s="78">
        <v>-0.56580930948257446</v>
      </c>
      <c r="AL175" s="78">
        <v>-0.56687039136886597</v>
      </c>
      <c r="AM175" s="78">
        <v>-0.67210292816162109</v>
      </c>
      <c r="AN175" s="78">
        <v>-0.62395554780960083</v>
      </c>
      <c r="AO175" s="78">
        <v>-0.41411364078521729</v>
      </c>
      <c r="AP175" s="78">
        <v>-0.3213522732257843</v>
      </c>
      <c r="AQ175" s="78">
        <v>-0.40819931030273438</v>
      </c>
      <c r="AR175" s="78">
        <v>-0.42158788442611694</v>
      </c>
      <c r="AS175" s="78">
        <v>-0.62575209140777588</v>
      </c>
      <c r="AT175" s="78">
        <v>-0.65350830554962158</v>
      </c>
      <c r="AU175" s="78">
        <v>-0.44061893224716187</v>
      </c>
      <c r="AV175" s="78">
        <v>-0.27613687515258789</v>
      </c>
      <c r="AW175" s="78">
        <v>-0.42751422524452209</v>
      </c>
      <c r="AX175" s="78">
        <v>-0.22070807218551636</v>
      </c>
      <c r="AY175" s="78">
        <v>-0.34710761904716492</v>
      </c>
      <c r="AZ175" s="78">
        <v>-0.14125125110149384</v>
      </c>
      <c r="BA175" s="78">
        <v>-0.40413045883178711</v>
      </c>
      <c r="BB175" s="78">
        <v>-0.6783900260925293</v>
      </c>
      <c r="BC175" s="78">
        <v>-0.65755069255828857</v>
      </c>
      <c r="BD175" s="78">
        <v>-0.63250762224197388</v>
      </c>
      <c r="BE175" s="78">
        <v>-0.46098402142524719</v>
      </c>
      <c r="BF175" s="78">
        <v>-0.4689670205116272</v>
      </c>
      <c r="BG175" s="78">
        <v>-0.54285520315170288</v>
      </c>
      <c r="BH175" s="78">
        <v>-0.46963894367218018</v>
      </c>
      <c r="BI175" s="78">
        <v>-0.41872897744178772</v>
      </c>
      <c r="BJ175" s="78">
        <v>-0.42000845074653625</v>
      </c>
      <c r="BK175" s="78">
        <v>-0.49381616711616516</v>
      </c>
      <c r="BL175" s="78">
        <v>-0.439677894115448</v>
      </c>
      <c r="BM175" s="78">
        <v>-0.24762892723083496</v>
      </c>
      <c r="BN175" s="78">
        <v>-0.14363440871238708</v>
      </c>
      <c r="BO175" s="78">
        <v>-0.21953102946281433</v>
      </c>
      <c r="BP175" s="78">
        <v>-0.22249852120876312</v>
      </c>
      <c r="BQ175" s="78">
        <v>-0.44126451015472412</v>
      </c>
      <c r="BR175" s="78">
        <v>-0.48023587465286255</v>
      </c>
      <c r="BS175" s="78">
        <v>-0.28044533729553223</v>
      </c>
      <c r="BT175" s="78">
        <v>-9.9946253001689911E-2</v>
      </c>
      <c r="BU175" s="78">
        <v>-0.23770453035831451</v>
      </c>
      <c r="BV175" s="78">
        <v>-1.8454244360327721E-2</v>
      </c>
      <c r="BW175" s="78">
        <v>-0.16867177188396454</v>
      </c>
      <c r="BX175" s="78">
        <v>4.3377187103033066E-2</v>
      </c>
      <c r="BY175" s="78">
        <v>-0.21269826591014862</v>
      </c>
      <c r="BZ175" s="78">
        <v>-0.47083517909049988</v>
      </c>
      <c r="CA175" s="78">
        <v>-0.46634086966514587</v>
      </c>
      <c r="CB175" s="78">
        <v>-0.45077520608901978</v>
      </c>
      <c r="CC175" s="78">
        <v>-0.3527722954750061</v>
      </c>
      <c r="CD175" s="78">
        <v>-0.36297014355659485</v>
      </c>
      <c r="CE175" s="78">
        <v>-0.43274432420730591</v>
      </c>
      <c r="CF175" s="78">
        <v>-0.36291629076004028</v>
      </c>
      <c r="CG175" s="78">
        <v>-0.31686156988143921</v>
      </c>
      <c r="CH175" s="78">
        <v>-0.31829231977462769</v>
      </c>
      <c r="CI175" s="78">
        <v>-0.37033528089523315</v>
      </c>
      <c r="CJ175" s="78">
        <v>-0.31204777956008911</v>
      </c>
      <c r="CK175" s="78">
        <v>-0.13232213258743286</v>
      </c>
      <c r="CL175" s="78">
        <v>-2.0547559484839439E-2</v>
      </c>
      <c r="CM175" s="78">
        <v>-8.8859967887401581E-2</v>
      </c>
      <c r="CN175" s="78">
        <v>-8.4609836339950562E-2</v>
      </c>
      <c r="CO175" s="78">
        <v>-0.31348899006843567</v>
      </c>
      <c r="CP175" s="78">
        <v>-0.36022788286209106</v>
      </c>
      <c r="CQ175" s="78">
        <v>-0.16950958967208862</v>
      </c>
      <c r="CR175" s="78">
        <v>2.2082829847931862E-2</v>
      </c>
      <c r="CS175" s="78">
        <v>-0.10624291002750397</v>
      </c>
      <c r="CT175" s="78">
        <v>0.12162614613771439</v>
      </c>
      <c r="CU175" s="78">
        <v>-4.5087654143571854E-2</v>
      </c>
      <c r="CV175" s="78">
        <v>0.17125028371810913</v>
      </c>
      <c r="CW175" s="78">
        <v>-8.011290431022644E-2</v>
      </c>
      <c r="CX175" s="78">
        <v>-0.32708331942558289</v>
      </c>
      <c r="CY175" s="78">
        <v>-0.33390951156616211</v>
      </c>
      <c r="CZ175" s="78">
        <v>-0.32490789890289307</v>
      </c>
      <c r="DA175" s="78">
        <v>-0.24456056952476501</v>
      </c>
      <c r="DB175" s="78">
        <v>-0.2569732666015625</v>
      </c>
      <c r="DC175" s="78">
        <v>-0.32263341546058655</v>
      </c>
      <c r="DD175" s="78">
        <v>-0.25619363784790039</v>
      </c>
      <c r="DE175" s="78">
        <v>-0.2149941623210907</v>
      </c>
      <c r="DF175" s="78">
        <v>-0.21657618880271912</v>
      </c>
      <c r="DG175" s="78">
        <v>-0.24685439467430115</v>
      </c>
      <c r="DH175" s="78">
        <v>-0.18441765010356903</v>
      </c>
      <c r="DI175" s="78">
        <v>-1.7015336081385612E-2</v>
      </c>
      <c r="DJ175" s="78">
        <v>0.1025392934679985</v>
      </c>
      <c r="DK175" s="78">
        <v>4.1811101138591766E-2</v>
      </c>
      <c r="DL175" s="78">
        <v>5.3278844803571701E-2</v>
      </c>
      <c r="DM175" s="78">
        <v>-0.18571345508098602</v>
      </c>
      <c r="DN175" s="78">
        <v>-0.24021990597248077</v>
      </c>
      <c r="DO175" s="78">
        <v>-5.8573849499225616E-2</v>
      </c>
      <c r="DP175" s="78">
        <v>0.14411191642284393</v>
      </c>
      <c r="DQ175" s="78">
        <v>2.521871030330658E-2</v>
      </c>
      <c r="DR175" s="78">
        <v>0.26170653104782104</v>
      </c>
      <c r="DS175" s="78">
        <v>7.8496471047401428E-2</v>
      </c>
      <c r="DT175" s="78">
        <v>0.2991233766078949</v>
      </c>
      <c r="DU175" s="78">
        <v>5.2472453564405441E-2</v>
      </c>
      <c r="DV175" s="78">
        <v>-0.18333145976066589</v>
      </c>
      <c r="DW175" s="78">
        <v>-0.20147815346717834</v>
      </c>
      <c r="DX175" s="78">
        <v>-0.19904059171676636</v>
      </c>
      <c r="DY175" s="78">
        <v>-8.8320024311542511E-2</v>
      </c>
      <c r="DZ175" s="78">
        <v>-0.10393063724040985</v>
      </c>
      <c r="EA175" s="78">
        <v>-0.16365078091621399</v>
      </c>
      <c r="EB175" s="78">
        <v>-0.10210306197404861</v>
      </c>
      <c r="EC175" s="78">
        <v>-6.7913815379142761E-2</v>
      </c>
      <c r="ED175" s="78">
        <v>-6.9714240729808807E-2</v>
      </c>
      <c r="EE175" s="78">
        <v>-6.8567611277103424E-2</v>
      </c>
      <c r="EF175" s="78">
        <v>-1.4002935495227575E-4</v>
      </c>
      <c r="EG175" s="78">
        <v>0.14946936070919037</v>
      </c>
      <c r="EH175" s="78">
        <v>0.28025716543197632</v>
      </c>
      <c r="EI175" s="78">
        <v>0.23047937452793121</v>
      </c>
      <c r="EJ175" s="78">
        <v>0.25236821174621582</v>
      </c>
      <c r="EK175" s="78">
        <v>-1.2258795322850347E-3</v>
      </c>
      <c r="EL175" s="78">
        <v>-6.6947445273399353E-2</v>
      </c>
      <c r="EM175" s="78">
        <v>0.10159974545240402</v>
      </c>
      <c r="EN175" s="78">
        <v>0.32030251622200012</v>
      </c>
      <c r="EO175" s="78">
        <v>0.21502840518951416</v>
      </c>
      <c r="EP175" s="78">
        <v>0.46396037936210632</v>
      </c>
      <c r="EQ175" s="78">
        <v>0.25693231821060181</v>
      </c>
      <c r="ER175" s="78">
        <v>0.48375183343887329</v>
      </c>
      <c r="ES175" s="78">
        <v>0.24390465021133423</v>
      </c>
      <c r="ET175" s="78">
        <v>2.4223381653428078E-2</v>
      </c>
      <c r="EU175" s="78">
        <v>-1.0268303565680981E-2</v>
      </c>
      <c r="EV175" s="78">
        <v>-1.7308194190263748E-2</v>
      </c>
      <c r="EW175" s="78">
        <v>65.34820556640625</v>
      </c>
      <c r="EX175" s="78">
        <v>64.627586364746094</v>
      </c>
      <c r="EY175" s="78">
        <v>62.893833160400391</v>
      </c>
      <c r="EZ175" s="78">
        <v>62.01654052734375</v>
      </c>
      <c r="FA175" s="78">
        <v>61.205947875976563</v>
      </c>
      <c r="FB175" s="78">
        <v>59.961849212646484</v>
      </c>
      <c r="FC175" s="78">
        <v>59.347297668457031</v>
      </c>
      <c r="FD175" s="78">
        <v>61.490245819091797</v>
      </c>
      <c r="FE175" s="78">
        <v>66.270011901855469</v>
      </c>
      <c r="FF175" s="78">
        <v>70.308052062988281</v>
      </c>
      <c r="FG175" s="78">
        <v>74.711250305175781</v>
      </c>
      <c r="FH175" s="78">
        <v>77.430130004882813</v>
      </c>
      <c r="FI175" s="78">
        <v>80.044441223144531</v>
      </c>
      <c r="FJ175" s="78">
        <v>82.783226013183594</v>
      </c>
      <c r="FK175" s="78">
        <v>84.170768737792969</v>
      </c>
      <c r="FL175" s="78">
        <v>85.287284851074219</v>
      </c>
      <c r="FM175" s="78">
        <v>85.417343139648438</v>
      </c>
      <c r="FN175" s="78">
        <v>85.025077819824219</v>
      </c>
      <c r="FO175" s="78">
        <v>82.696762084960938</v>
      </c>
      <c r="FP175" s="78">
        <v>78.631088256835938</v>
      </c>
      <c r="FQ175" s="78">
        <v>74.238937377929688</v>
      </c>
      <c r="FR175" s="78">
        <v>71.947761535644531</v>
      </c>
      <c r="FS175" s="78">
        <v>70.164222717285156</v>
      </c>
      <c r="FT175" s="78">
        <v>68.609397888183594</v>
      </c>
      <c r="FU175" s="78">
        <v>0.11386045068502426</v>
      </c>
      <c r="FV175" s="78">
        <v>0.14555932581424713</v>
      </c>
      <c r="FW175" s="78">
        <v>0.11975453048944473</v>
      </c>
      <c r="FX175" s="78">
        <v>0</v>
      </c>
      <c r="FY175" s="78">
        <v>273</v>
      </c>
      <c r="FZ175" s="78">
        <v>1</v>
      </c>
    </row>
    <row r="176" spans="1:182" x14ac:dyDescent="0.2">
      <c r="A176" t="s">
        <v>186</v>
      </c>
      <c r="B176" t="s">
        <v>244</v>
      </c>
      <c r="C176" t="s">
        <v>2</v>
      </c>
      <c r="D176" t="s">
        <v>203</v>
      </c>
      <c r="E176" t="s">
        <v>205</v>
      </c>
      <c r="F176" t="s">
        <v>184</v>
      </c>
      <c r="G176" t="s">
        <v>1</v>
      </c>
      <c r="H176" s="78">
        <v>963</v>
      </c>
      <c r="I176" s="78">
        <v>0.88435870409011841</v>
      </c>
      <c r="J176" s="78">
        <v>0.84170186519622803</v>
      </c>
      <c r="K176" s="78">
        <v>0.77846592664718628</v>
      </c>
      <c r="L176" s="78">
        <v>0.82727336883544922</v>
      </c>
      <c r="M176" s="78">
        <v>0.82710301876068115</v>
      </c>
      <c r="N176" s="78">
        <v>0.87386423349380493</v>
      </c>
      <c r="O176" s="78">
        <v>0.87082552909851074</v>
      </c>
      <c r="P176" s="78">
        <v>0.92828530073165894</v>
      </c>
      <c r="Q176" s="78">
        <v>0.94727063179016113</v>
      </c>
      <c r="R176" s="78">
        <v>1.1411066055297852</v>
      </c>
      <c r="S176" s="78">
        <v>1.1140671968460083</v>
      </c>
      <c r="T176" s="78">
        <v>1.0180004835128784</v>
      </c>
      <c r="U176" s="78">
        <v>1.0417557954788208</v>
      </c>
      <c r="V176" s="78">
        <v>1.1294044256210327</v>
      </c>
      <c r="W176" s="78">
        <v>1.2283083200454712</v>
      </c>
      <c r="X176" s="78">
        <v>1.3184266090393066</v>
      </c>
      <c r="Y176" s="78">
        <v>1.3639076948165894</v>
      </c>
      <c r="Z176" s="78">
        <v>1.4392672777175903</v>
      </c>
      <c r="AA176" s="78">
        <v>1.4283124208450317</v>
      </c>
      <c r="AB176" s="78">
        <v>1.4738118648529053</v>
      </c>
      <c r="AC176" s="78">
        <v>1.5003433227539063</v>
      </c>
      <c r="AD176" s="78">
        <v>1.2192733287811279</v>
      </c>
      <c r="AE176" s="78">
        <v>1.260326623916626</v>
      </c>
      <c r="AF176" s="78">
        <v>1.0688773393630981</v>
      </c>
      <c r="AG176" s="78">
        <v>-0.15137028694152832</v>
      </c>
      <c r="AH176" s="78">
        <v>-0.13810539245605469</v>
      </c>
      <c r="AI176" s="78">
        <v>-0.14320741593837738</v>
      </c>
      <c r="AJ176" s="78">
        <v>-3.3581763505935669E-2</v>
      </c>
      <c r="AK176" s="78">
        <v>-6.6837534308433533E-2</v>
      </c>
      <c r="AL176" s="78">
        <v>-0.11752859503030777</v>
      </c>
      <c r="AM176" s="78">
        <v>-0.17853978276252747</v>
      </c>
      <c r="AN176" s="78">
        <v>-0.19430756568908691</v>
      </c>
      <c r="AO176" s="78">
        <v>-0.21360096335411072</v>
      </c>
      <c r="AP176" s="78">
        <v>-2.9043781105428934E-3</v>
      </c>
      <c r="AQ176" s="78">
        <v>-0.13554739952087402</v>
      </c>
      <c r="AR176" s="78">
        <v>-0.29545572400093079</v>
      </c>
      <c r="AS176" s="78">
        <v>-0.37276896834373474</v>
      </c>
      <c r="AT176" s="78">
        <v>-0.39016199111938477</v>
      </c>
      <c r="AU176" s="78">
        <v>-0.27059385180473328</v>
      </c>
      <c r="AV176" s="78">
        <v>-5.0919074565172195E-2</v>
      </c>
      <c r="AW176" s="78">
        <v>3.7126264069229364E-3</v>
      </c>
      <c r="AX176" s="78">
        <v>-2.1969089284539223E-2</v>
      </c>
      <c r="AY176" s="78">
        <v>-3.7722960114479065E-2</v>
      </c>
      <c r="AZ176" s="78">
        <v>2.1319923922419548E-2</v>
      </c>
      <c r="BA176" s="78">
        <v>-0.10154037177562714</v>
      </c>
      <c r="BB176" s="78">
        <v>-0.23863261938095093</v>
      </c>
      <c r="BC176" s="78">
        <v>-0.18516696989536285</v>
      </c>
      <c r="BD176" s="78">
        <v>-0.28129419684410095</v>
      </c>
      <c r="BE176" s="78">
        <v>-4.9935929477214813E-2</v>
      </c>
      <c r="BF176" s="78">
        <v>-3.754434734582901E-2</v>
      </c>
      <c r="BG176" s="78">
        <v>-5.1977124065160751E-2</v>
      </c>
      <c r="BH176" s="78">
        <v>5.0104610621929169E-2</v>
      </c>
      <c r="BI176" s="78">
        <v>1.8068771809339523E-2</v>
      </c>
      <c r="BJ176" s="78">
        <v>-2.3406906053423882E-2</v>
      </c>
      <c r="BK176" s="78">
        <v>-7.9714015126228333E-2</v>
      </c>
      <c r="BL176" s="78">
        <v>-9.7869686782360077E-2</v>
      </c>
      <c r="BM176" s="78">
        <v>-0.1006988137960434</v>
      </c>
      <c r="BN176" s="78">
        <v>0.13160061836242676</v>
      </c>
      <c r="BO176" s="78">
        <v>1.4081074623391032E-3</v>
      </c>
      <c r="BP176" s="78">
        <v>-0.15751546621322632</v>
      </c>
      <c r="BQ176" s="78">
        <v>-0.24349865317344666</v>
      </c>
      <c r="BR176" s="78">
        <v>-0.23373265564441681</v>
      </c>
      <c r="BS176" s="78">
        <v>-0.1169014498591423</v>
      </c>
      <c r="BT176" s="78">
        <v>8.4401503205299377E-2</v>
      </c>
      <c r="BU176" s="78">
        <v>0.14351917803287506</v>
      </c>
      <c r="BV176" s="78">
        <v>0.12090478837490082</v>
      </c>
      <c r="BW176" s="78">
        <v>9.9289938807487488E-2</v>
      </c>
      <c r="BX176" s="78">
        <v>0.15487305819988251</v>
      </c>
      <c r="BY176" s="78">
        <v>6.4934723079204559E-2</v>
      </c>
      <c r="BZ176" s="78">
        <v>-0.11845683306455612</v>
      </c>
      <c r="CA176" s="78">
        <v>-5.4487444460391998E-2</v>
      </c>
      <c r="CB176" s="78">
        <v>-0.15109075605869293</v>
      </c>
      <c r="CC176" s="78">
        <v>2.0317191258072853E-2</v>
      </c>
      <c r="CD176" s="78">
        <v>3.2103925943374634E-2</v>
      </c>
      <c r="CE176" s="78">
        <v>1.1208703741431236E-2</v>
      </c>
      <c r="CF176" s="78">
        <v>0.10806553810834885</v>
      </c>
      <c r="CG176" s="78">
        <v>7.6874621212482452E-2</v>
      </c>
      <c r="CH176" s="78">
        <v>4.1781488806009293E-2</v>
      </c>
      <c r="CI176" s="78">
        <v>-1.1267581954598427E-2</v>
      </c>
      <c r="CJ176" s="78">
        <v>-3.1077107414603233E-2</v>
      </c>
      <c r="CK176" s="78">
        <v>-2.2503124549984932E-2</v>
      </c>
      <c r="CL176" s="78">
        <v>0.22475837171077728</v>
      </c>
      <c r="CM176" s="78">
        <v>9.626307338476181E-2</v>
      </c>
      <c r="CN176" s="78">
        <v>-6.1978470534086227E-2</v>
      </c>
      <c r="CO176" s="78">
        <v>-0.15396641194820404</v>
      </c>
      <c r="CP176" s="78">
        <v>-0.12539015710353851</v>
      </c>
      <c r="CQ176" s="78">
        <v>-1.0454572737216949E-2</v>
      </c>
      <c r="CR176" s="78">
        <v>0.17812412977218628</v>
      </c>
      <c r="CS176" s="78">
        <v>0.24034877121448517</v>
      </c>
      <c r="CT176" s="78">
        <v>0.2198587954044342</v>
      </c>
      <c r="CU176" s="78">
        <v>0.19418466091156006</v>
      </c>
      <c r="CV176" s="78">
        <v>0.24737155437469482</v>
      </c>
      <c r="CW176" s="78">
        <v>0.18023486435413361</v>
      </c>
      <c r="CX176" s="78">
        <v>-3.5223457962274551E-2</v>
      </c>
      <c r="CY176" s="78">
        <v>3.6020796746015549E-2</v>
      </c>
      <c r="CZ176" s="78">
        <v>-6.0912247747182846E-2</v>
      </c>
      <c r="DA176" s="78">
        <v>9.0570315718650818E-2</v>
      </c>
      <c r="DB176" s="78">
        <v>0.10175219923257828</v>
      </c>
      <c r="DC176" s="78">
        <v>7.4394531548023224E-2</v>
      </c>
      <c r="DD176" s="78">
        <v>0.16602645814418793</v>
      </c>
      <c r="DE176" s="78">
        <v>0.13568046689033508</v>
      </c>
      <c r="DF176" s="78">
        <v>0.10696988552808762</v>
      </c>
      <c r="DG176" s="78">
        <v>5.717884749174118E-2</v>
      </c>
      <c r="DH176" s="78">
        <v>3.571547195315361E-2</v>
      </c>
      <c r="DI176" s="78">
        <v>5.5692564696073532E-2</v>
      </c>
      <c r="DJ176" s="78">
        <v>0.31791612505912781</v>
      </c>
      <c r="DK176" s="78">
        <v>0.19111804664134979</v>
      </c>
      <c r="DL176" s="78">
        <v>3.3558525145053864E-2</v>
      </c>
      <c r="DM176" s="78">
        <v>-6.4434178173542023E-2</v>
      </c>
      <c r="DN176" s="78">
        <v>-1.7047664150595665E-2</v>
      </c>
      <c r="DO176" s="78">
        <v>9.5992304384708405E-2</v>
      </c>
      <c r="DP176" s="78">
        <v>0.27184674143791199</v>
      </c>
      <c r="DQ176" s="78">
        <v>0.33717834949493408</v>
      </c>
      <c r="DR176" s="78">
        <v>0.31881281733512878</v>
      </c>
      <c r="DS176" s="78">
        <v>0.28907936811447144</v>
      </c>
      <c r="DT176" s="78">
        <v>0.33987003564834595</v>
      </c>
      <c r="DU176" s="78">
        <v>0.29553499817848206</v>
      </c>
      <c r="DV176" s="78">
        <v>4.8009920865297318E-2</v>
      </c>
      <c r="DW176" s="78">
        <v>0.1265290379524231</v>
      </c>
      <c r="DX176" s="78">
        <v>2.9266264289617538E-2</v>
      </c>
      <c r="DY176" s="78">
        <v>0.19200466573238373</v>
      </c>
      <c r="DZ176" s="78">
        <v>0.20231324434280396</v>
      </c>
      <c r="EA176" s="78">
        <v>0.16562482714653015</v>
      </c>
      <c r="EB176" s="78">
        <v>0.24971283972263336</v>
      </c>
      <c r="EC176" s="78">
        <v>0.22058677673339844</v>
      </c>
      <c r="ED176" s="78">
        <v>0.20109157264232635</v>
      </c>
      <c r="EE176" s="78">
        <v>0.15600462257862091</v>
      </c>
      <c r="EF176" s="78">
        <v>0.13215334713459015</v>
      </c>
      <c r="EG176" s="78">
        <v>0.16859471797943115</v>
      </c>
      <c r="EH176" s="78">
        <v>0.45242112874984741</v>
      </c>
      <c r="EI176" s="78">
        <v>0.32807353138923645</v>
      </c>
      <c r="EJ176" s="78">
        <v>0.17149877548217773</v>
      </c>
      <c r="EK176" s="78">
        <v>6.4836151897907257E-2</v>
      </c>
      <c r="EL176" s="78">
        <v>0.13938169181346893</v>
      </c>
      <c r="EM176" s="78">
        <v>0.24968469142913818</v>
      </c>
      <c r="EN176" s="78">
        <v>0.40716734528541565</v>
      </c>
      <c r="EO176" s="78">
        <v>0.47698491811752319</v>
      </c>
      <c r="EP176" s="78">
        <v>0.46168667078018188</v>
      </c>
      <c r="EQ176" s="78">
        <v>0.42609229683876038</v>
      </c>
      <c r="ER176" s="78">
        <v>0.47342318296432495</v>
      </c>
      <c r="ES176" s="78">
        <v>0.46201011538505554</v>
      </c>
      <c r="ET176" s="78">
        <v>0.16818569600582123</v>
      </c>
      <c r="EU176" s="78">
        <v>0.25720855593681335</v>
      </c>
      <c r="EV176" s="78">
        <v>0.15946970880031586</v>
      </c>
      <c r="EW176" s="78">
        <v>63.001888275146484</v>
      </c>
      <c r="EX176" s="78">
        <v>60.615684509277344</v>
      </c>
      <c r="EY176" s="78">
        <v>58.946346282958984</v>
      </c>
      <c r="EZ176" s="78">
        <v>58.316837310791016</v>
      </c>
      <c r="FA176" s="78">
        <v>57.936267852783203</v>
      </c>
      <c r="FB176" s="78">
        <v>56.354740142822266</v>
      </c>
      <c r="FC176" s="78">
        <v>55.807292938232422</v>
      </c>
      <c r="FD176" s="78">
        <v>59.611042022705078</v>
      </c>
      <c r="FE176" s="78">
        <v>66.910804748535156</v>
      </c>
      <c r="FF176" s="78">
        <v>73.110389709472656</v>
      </c>
      <c r="FG176" s="78">
        <v>77.341445922851563</v>
      </c>
      <c r="FH176" s="78">
        <v>78.533882141113281</v>
      </c>
      <c r="FI176" s="78">
        <v>80.239730834960938</v>
      </c>
      <c r="FJ176" s="78">
        <v>82.823707580566406</v>
      </c>
      <c r="FK176" s="78">
        <v>85.319557189941406</v>
      </c>
      <c r="FL176" s="78">
        <v>87.472343444824219</v>
      </c>
      <c r="FM176" s="78">
        <v>87.801506042480469</v>
      </c>
      <c r="FN176" s="78">
        <v>88.896102905273438</v>
      </c>
      <c r="FO176" s="78">
        <v>86.863609313964844</v>
      </c>
      <c r="FP176" s="78">
        <v>80.949989318847656</v>
      </c>
      <c r="FQ176" s="78">
        <v>73.781570434570313</v>
      </c>
      <c r="FR176" s="78">
        <v>71.24066162109375</v>
      </c>
      <c r="FS176" s="78">
        <v>68.039115905761719</v>
      </c>
      <c r="FT176" s="78">
        <v>66.512603759765625</v>
      </c>
      <c r="FU176" s="78">
        <v>5.9305533766746521E-2</v>
      </c>
      <c r="FV176" s="78">
        <v>0.10688597708940506</v>
      </c>
      <c r="FW176" s="78">
        <v>6.1266675591468811E-2</v>
      </c>
      <c r="FX176" s="78">
        <v>0</v>
      </c>
      <c r="FY176" s="78">
        <v>158</v>
      </c>
      <c r="FZ176" s="78">
        <v>1</v>
      </c>
    </row>
    <row r="177" spans="1:182" x14ac:dyDescent="0.2">
      <c r="A177" t="s">
        <v>186</v>
      </c>
      <c r="B177" t="s">
        <v>244</v>
      </c>
      <c r="C177" t="s">
        <v>2</v>
      </c>
      <c r="D177" t="s">
        <v>203</v>
      </c>
      <c r="E177" t="s">
        <v>205</v>
      </c>
      <c r="F177" t="s">
        <v>185</v>
      </c>
      <c r="G177" t="s">
        <v>1</v>
      </c>
      <c r="H177" s="78">
        <v>467</v>
      </c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  <c r="CB177" s="78"/>
      <c r="CC177" s="78"/>
      <c r="CD177" s="78"/>
      <c r="CE177" s="78"/>
      <c r="CF177" s="78"/>
      <c r="CG177" s="78"/>
      <c r="CH177" s="78"/>
      <c r="CI177" s="78"/>
      <c r="CJ177" s="78"/>
      <c r="CK177" s="78"/>
      <c r="CL177" s="78"/>
      <c r="CM177" s="78"/>
      <c r="CN177" s="78"/>
      <c r="CO177" s="78"/>
      <c r="CP177" s="78"/>
      <c r="CQ177" s="78"/>
      <c r="CR177" s="78"/>
      <c r="CS177" s="78"/>
      <c r="CT177" s="78"/>
      <c r="CU177" s="78"/>
      <c r="CV177" s="78"/>
      <c r="CW177" s="78"/>
      <c r="CX177" s="78"/>
      <c r="CY177" s="78"/>
      <c r="CZ177" s="78"/>
      <c r="DA177" s="78"/>
      <c r="DB177" s="78"/>
      <c r="DC177" s="78"/>
      <c r="DD177" s="78"/>
      <c r="DE177" s="78"/>
      <c r="DF177" s="78"/>
      <c r="DG177" s="78"/>
      <c r="DH177" s="78"/>
      <c r="DI177" s="78"/>
      <c r="DJ177" s="78"/>
      <c r="DK177" s="78"/>
      <c r="DL177" s="78"/>
      <c r="DM177" s="78"/>
      <c r="DN177" s="78"/>
      <c r="DO177" s="78"/>
      <c r="DP177" s="78"/>
      <c r="DQ177" s="78"/>
      <c r="DR177" s="78"/>
      <c r="DS177" s="78"/>
      <c r="DT177" s="78"/>
      <c r="DU177" s="78"/>
      <c r="DV177" s="78"/>
      <c r="DW177" s="78"/>
      <c r="DX177" s="78"/>
      <c r="DY177" s="78"/>
      <c r="DZ177" s="78"/>
      <c r="EA177" s="78"/>
      <c r="EB177" s="78"/>
      <c r="EC177" s="78"/>
      <c r="ED177" s="78"/>
      <c r="EE177" s="78"/>
      <c r="EF177" s="78"/>
      <c r="EG177" s="78"/>
      <c r="EH177" s="78"/>
      <c r="EI177" s="78"/>
      <c r="EJ177" s="78"/>
      <c r="EK177" s="78"/>
      <c r="EL177" s="78"/>
      <c r="EM177" s="78"/>
      <c r="EN177" s="78"/>
      <c r="EO177" s="78"/>
      <c r="EP177" s="78"/>
      <c r="EQ177" s="78"/>
      <c r="ER177" s="78"/>
      <c r="ES177" s="78"/>
      <c r="ET177" s="78"/>
      <c r="EU177" s="78"/>
      <c r="EV177" s="78"/>
      <c r="EW177" s="78"/>
      <c r="EX177" s="78"/>
      <c r="EY177" s="78"/>
      <c r="EZ177" s="78"/>
      <c r="FA177" s="78"/>
      <c r="FB177" s="78"/>
      <c r="FC177" s="78"/>
      <c r="FD177" s="78"/>
      <c r="FE177" s="78"/>
      <c r="FF177" s="78"/>
      <c r="FG177" s="78"/>
      <c r="FH177" s="78"/>
      <c r="FI177" s="78"/>
      <c r="FJ177" s="78"/>
      <c r="FK177" s="78"/>
      <c r="FL177" s="78"/>
      <c r="FM177" s="78"/>
      <c r="FN177" s="78"/>
      <c r="FO177" s="78"/>
      <c r="FP177" s="78"/>
      <c r="FQ177" s="78"/>
      <c r="FR177" s="78"/>
      <c r="FS177" s="78"/>
      <c r="FT177" s="78"/>
      <c r="FU177" s="78"/>
      <c r="FV177" s="78"/>
      <c r="FW177" s="78"/>
      <c r="FX177" s="78">
        <v>0</v>
      </c>
      <c r="FY177" s="78">
        <v>62</v>
      </c>
      <c r="FZ177" s="78">
        <v>0</v>
      </c>
    </row>
    <row r="178" spans="1:182" x14ac:dyDescent="0.2">
      <c r="A178" t="s">
        <v>186</v>
      </c>
      <c r="B178" t="s">
        <v>244</v>
      </c>
      <c r="C178" t="s">
        <v>2</v>
      </c>
      <c r="D178" t="s">
        <v>203</v>
      </c>
      <c r="E178" t="s">
        <v>206</v>
      </c>
      <c r="F178" t="s">
        <v>1</v>
      </c>
      <c r="G178" t="s">
        <v>198</v>
      </c>
      <c r="H178" s="78">
        <v>12515</v>
      </c>
      <c r="I178" s="78">
        <v>8.415623664855957</v>
      </c>
      <c r="J178" s="78">
        <v>7.226409912109375</v>
      </c>
      <c r="K178" s="78">
        <v>6.848966121673584</v>
      </c>
      <c r="L178" s="78">
        <v>6.310359001159668</v>
      </c>
      <c r="M178" s="78">
        <v>6.2654805183410645</v>
      </c>
      <c r="N178" s="78">
        <v>6.3878588676452637</v>
      </c>
      <c r="O178" s="78">
        <v>7.1844992637634277</v>
      </c>
      <c r="P178" s="78">
        <v>8.1549043655395508</v>
      </c>
      <c r="Q178" s="78">
        <v>8.5637092590332031</v>
      </c>
      <c r="R178" s="78">
        <v>8.7786769866943359</v>
      </c>
      <c r="S178" s="78">
        <v>9.8474512100219727</v>
      </c>
      <c r="T178" s="78">
        <v>11.282059669494629</v>
      </c>
      <c r="U178" s="78">
        <v>12.386806488037109</v>
      </c>
      <c r="V178" s="78">
        <v>12.952706336975098</v>
      </c>
      <c r="W178" s="78">
        <v>13.561965942382813</v>
      </c>
      <c r="X178" s="78">
        <v>14.65659236907959</v>
      </c>
      <c r="Y178" s="78">
        <v>15.447470664978027</v>
      </c>
      <c r="Z178" s="78">
        <v>16.203916549682617</v>
      </c>
      <c r="AA178" s="78">
        <v>16.08085823059082</v>
      </c>
      <c r="AB178" s="78">
        <v>15.735146522521973</v>
      </c>
      <c r="AC178" s="78">
        <v>15.536317825317383</v>
      </c>
      <c r="AD178" s="78">
        <v>14.699627876281738</v>
      </c>
      <c r="AE178" s="78">
        <v>12.902713775634766</v>
      </c>
      <c r="AF178" s="78">
        <v>11.187257766723633</v>
      </c>
      <c r="AG178" s="78">
        <v>-0.77650046348571777</v>
      </c>
      <c r="AH178" s="78">
        <v>-1.11431884765625</v>
      </c>
      <c r="AI178" s="78">
        <v>-1.0935813188552856</v>
      </c>
      <c r="AJ178" s="78">
        <v>-0.98322701454162598</v>
      </c>
      <c r="AK178" s="78">
        <v>-0.85720229148864746</v>
      </c>
      <c r="AL178" s="78">
        <v>-1.0770050287246704</v>
      </c>
      <c r="AM178" s="78">
        <v>-0.78233623504638672</v>
      </c>
      <c r="AN178" s="78">
        <v>-0.64176750183105469</v>
      </c>
      <c r="AO178" s="78">
        <v>-0.96761995553970337</v>
      </c>
      <c r="AP178" s="78">
        <v>-1.2560769319534302</v>
      </c>
      <c r="AQ178" s="78">
        <v>-0.6519351601600647</v>
      </c>
      <c r="AR178" s="78">
        <v>-0.18031886219978333</v>
      </c>
      <c r="AS178" s="78">
        <v>0.10080470889806747</v>
      </c>
      <c r="AT178" s="78">
        <v>-0.34895762801170349</v>
      </c>
      <c r="AU178" s="78">
        <v>-0.62790626287460327</v>
      </c>
      <c r="AV178" s="78">
        <v>-3.5938955843448639E-2</v>
      </c>
      <c r="AW178" s="78">
        <v>-2.5077592581510544E-2</v>
      </c>
      <c r="AX178" s="78">
        <v>0.16339083015918732</v>
      </c>
      <c r="AY178" s="78">
        <v>-0.19937542080879211</v>
      </c>
      <c r="AZ178" s="78">
        <v>-0.13035647571086884</v>
      </c>
      <c r="BA178" s="78">
        <v>0.15003935992717743</v>
      </c>
      <c r="BB178" s="78">
        <v>-0.79252028465270996</v>
      </c>
      <c r="BC178" s="78">
        <v>-1.3711013793945313</v>
      </c>
      <c r="BD178" s="78">
        <v>-0.85270541906356812</v>
      </c>
      <c r="BE178" s="78">
        <v>-0.35279667377471924</v>
      </c>
      <c r="BF178" s="78">
        <v>-0.71359777450561523</v>
      </c>
      <c r="BG178" s="78">
        <v>-0.70212960243225098</v>
      </c>
      <c r="BH178" s="78">
        <v>-0.60420364141464233</v>
      </c>
      <c r="BI178" s="78">
        <v>-0.48189881443977356</v>
      </c>
      <c r="BJ178" s="78">
        <v>-0.68348467350006104</v>
      </c>
      <c r="BK178" s="78">
        <v>-0.37909489870071411</v>
      </c>
      <c r="BL178" s="78">
        <v>-0.23475000262260437</v>
      </c>
      <c r="BM178" s="78">
        <v>-0.60631740093231201</v>
      </c>
      <c r="BN178" s="78">
        <v>-0.89995813369750977</v>
      </c>
      <c r="BO178" s="78">
        <v>-0.30448216199874878</v>
      </c>
      <c r="BP178" s="78">
        <v>0.19842301309108734</v>
      </c>
      <c r="BQ178" s="78">
        <v>0.51718950271606445</v>
      </c>
      <c r="BR178" s="78">
        <v>9.6452057361602783E-2</v>
      </c>
      <c r="BS178" s="78">
        <v>-0.15479175746440887</v>
      </c>
      <c r="BT178" s="78">
        <v>0.43886551260948181</v>
      </c>
      <c r="BU178" s="78">
        <v>0.45569834113121033</v>
      </c>
      <c r="BV178" s="78">
        <v>0.65985560417175293</v>
      </c>
      <c r="BW178" s="78">
        <v>0.26597118377685547</v>
      </c>
      <c r="BX178" s="78">
        <v>0.35767239332199097</v>
      </c>
      <c r="BY178" s="78">
        <v>0.63172364234924316</v>
      </c>
      <c r="BZ178" s="78">
        <v>-0.29672154784202576</v>
      </c>
      <c r="CA178" s="78">
        <v>-0.87094873189926147</v>
      </c>
      <c r="CB178" s="78">
        <v>-0.36589494347572327</v>
      </c>
      <c r="CC178" s="78">
        <v>-5.9340715408325195E-2</v>
      </c>
      <c r="CD178" s="78">
        <v>-0.4360596239566803</v>
      </c>
      <c r="CE178" s="78">
        <v>-0.43101134896278381</v>
      </c>
      <c r="CF178" s="78">
        <v>-0.34169325232505798</v>
      </c>
      <c r="CG178" s="78">
        <v>-0.2219647616147995</v>
      </c>
      <c r="CH178" s="78">
        <v>-0.4109337329864502</v>
      </c>
      <c r="CI178" s="78">
        <v>-9.9811188876628876E-2</v>
      </c>
      <c r="CJ178" s="78">
        <v>4.7149084508419037E-2</v>
      </c>
      <c r="CK178" s="78">
        <v>-0.35608038306236267</v>
      </c>
      <c r="CL178" s="78">
        <v>-0.65331137180328369</v>
      </c>
      <c r="CM178" s="78">
        <v>-6.3837260007858276E-2</v>
      </c>
      <c r="CN178" s="78">
        <v>0.46073848009109497</v>
      </c>
      <c r="CO178" s="78">
        <v>0.8055763840675354</v>
      </c>
      <c r="CP178" s="78">
        <v>0.40494143962860107</v>
      </c>
      <c r="CQ178" s="78">
        <v>0.17288592457771301</v>
      </c>
      <c r="CR178" s="78">
        <v>0.76771366596221924</v>
      </c>
      <c r="CS178" s="78">
        <v>0.78868228197097778</v>
      </c>
      <c r="CT178" s="78">
        <v>1.003705620765686</v>
      </c>
      <c r="CU178" s="78">
        <v>0.58826881647109985</v>
      </c>
      <c r="CV178" s="78">
        <v>0.69567972421646118</v>
      </c>
      <c r="CW178" s="78">
        <v>0.96533674001693726</v>
      </c>
      <c r="CX178" s="78">
        <v>4.6667173504829407E-2</v>
      </c>
      <c r="CY178" s="78">
        <v>-0.52454453706741333</v>
      </c>
      <c r="CZ178" s="78">
        <v>-2.8731513768434525E-2</v>
      </c>
      <c r="DA178" s="78">
        <v>0.23411522805690765</v>
      </c>
      <c r="DB178" s="78">
        <v>-0.15852144360542297</v>
      </c>
      <c r="DC178" s="78">
        <v>-0.15989311039447784</v>
      </c>
      <c r="DD178" s="78">
        <v>-7.9182840883731842E-2</v>
      </c>
      <c r="DE178" s="78">
        <v>3.7969287484884262E-2</v>
      </c>
      <c r="DF178" s="78">
        <v>-0.13838276267051697</v>
      </c>
      <c r="DG178" s="78">
        <v>0.17947253584861755</v>
      </c>
      <c r="DH178" s="78">
        <v>0.32904818654060364</v>
      </c>
      <c r="DI178" s="78">
        <v>-0.10584334284067154</v>
      </c>
      <c r="DJ178" s="78">
        <v>-0.40666458010673523</v>
      </c>
      <c r="DK178" s="78">
        <v>0.17680764198303223</v>
      </c>
      <c r="DL178" s="78">
        <v>0.72305393218994141</v>
      </c>
      <c r="DM178" s="78">
        <v>1.0939632654190063</v>
      </c>
      <c r="DN178" s="78">
        <v>0.71343082189559937</v>
      </c>
      <c r="DO178" s="78">
        <v>0.50056362152099609</v>
      </c>
      <c r="DP178" s="78">
        <v>1.0965617895126343</v>
      </c>
      <c r="DQ178" s="78">
        <v>1.1216661930084229</v>
      </c>
      <c r="DR178" s="78">
        <v>1.3475556373596191</v>
      </c>
      <c r="DS178" s="78">
        <v>0.91056644916534424</v>
      </c>
      <c r="DT178" s="78">
        <v>1.0336869955062866</v>
      </c>
      <c r="DU178" s="78">
        <v>1.2989498376846313</v>
      </c>
      <c r="DV178" s="78">
        <v>0.39005589485168457</v>
      </c>
      <c r="DW178" s="78">
        <v>-0.17814035713672638</v>
      </c>
      <c r="DX178" s="78">
        <v>0.30843192338943481</v>
      </c>
      <c r="DY178" s="78">
        <v>0.65781903266906738</v>
      </c>
      <c r="DZ178" s="78">
        <v>0.2421995997428894</v>
      </c>
      <c r="EA178" s="78">
        <v>0.23155857622623444</v>
      </c>
      <c r="EB178" s="78">
        <v>0.29984048008918762</v>
      </c>
      <c r="EC178" s="78">
        <v>0.41327276825904846</v>
      </c>
      <c r="ED178" s="78">
        <v>0.25513753294944763</v>
      </c>
      <c r="EE178" s="78">
        <v>0.58271390199661255</v>
      </c>
      <c r="EF178" s="78">
        <v>0.73606568574905396</v>
      </c>
      <c r="EG178" s="78">
        <v>0.25545918941497803</v>
      </c>
      <c r="EH178" s="78">
        <v>-5.0545807927846909E-2</v>
      </c>
      <c r="EI178" s="78">
        <v>0.52426064014434814</v>
      </c>
      <c r="EJ178" s="78">
        <v>1.1017957925796509</v>
      </c>
      <c r="EK178" s="78">
        <v>1.5103480815887451</v>
      </c>
      <c r="EL178" s="78">
        <v>1.158840537071228</v>
      </c>
      <c r="EM178" s="78">
        <v>0.9736781120300293</v>
      </c>
      <c r="EN178" s="78">
        <v>1.5713663101196289</v>
      </c>
      <c r="EO178" s="78">
        <v>1.6024421453475952</v>
      </c>
      <c r="EP178" s="78">
        <v>1.8440203666687012</v>
      </c>
      <c r="EQ178" s="78">
        <v>1.3759130239486694</v>
      </c>
      <c r="ER178" s="78">
        <v>1.5217158794403076</v>
      </c>
      <c r="ES178" s="78">
        <v>1.7806341648101807</v>
      </c>
      <c r="ET178" s="78">
        <v>0.88585466146469116</v>
      </c>
      <c r="EU178" s="78">
        <v>0.3220122754573822</v>
      </c>
      <c r="EV178" s="78">
        <v>0.79524236917495728</v>
      </c>
      <c r="EW178" s="78">
        <v>70.396400451660156</v>
      </c>
      <c r="EX178" s="78">
        <v>68.850677490234375</v>
      </c>
      <c r="EY178" s="78">
        <v>67.710342407226563</v>
      </c>
      <c r="EZ178" s="78">
        <v>66.6544189453125</v>
      </c>
      <c r="FA178" s="78">
        <v>65.682830810546875</v>
      </c>
      <c r="FB178" s="78">
        <v>64.635086059570313</v>
      </c>
      <c r="FC178" s="78">
        <v>64.299087524414063</v>
      </c>
      <c r="FD178" s="78">
        <v>67.608558654785156</v>
      </c>
      <c r="FE178" s="78">
        <v>71.952957153320313</v>
      </c>
      <c r="FF178" s="78">
        <v>76.370086669921875</v>
      </c>
      <c r="FG178" s="78">
        <v>81.052444458007813</v>
      </c>
      <c r="FH178" s="78">
        <v>85.333541870117188</v>
      </c>
      <c r="FI178" s="78">
        <v>88.689544677734375</v>
      </c>
      <c r="FJ178" s="78">
        <v>91.882965087890625</v>
      </c>
      <c r="FK178" s="78">
        <v>93.842864990234375</v>
      </c>
      <c r="FL178" s="78">
        <v>94.988456726074219</v>
      </c>
      <c r="FM178" s="78">
        <v>95.21044921875</v>
      </c>
      <c r="FN178" s="78">
        <v>94.699882507324219</v>
      </c>
      <c r="FO178" s="78">
        <v>92.942100524902344</v>
      </c>
      <c r="FP178" s="78">
        <v>89.807807922363281</v>
      </c>
      <c r="FQ178" s="78">
        <v>85.049491882324219</v>
      </c>
      <c r="FR178" s="78">
        <v>81.382568359375</v>
      </c>
      <c r="FS178" s="78">
        <v>79.138725280761719</v>
      </c>
      <c r="FT178" s="78">
        <v>77.484039306640625</v>
      </c>
      <c r="FU178" s="78">
        <v>0.27172741293907166</v>
      </c>
      <c r="FV178" s="78">
        <v>0.39939877390861511</v>
      </c>
      <c r="FW178" s="78">
        <v>0.27608650922775269</v>
      </c>
      <c r="FX178" s="78">
        <v>0</v>
      </c>
      <c r="FY178" s="78">
        <v>2888</v>
      </c>
      <c r="FZ178" s="78">
        <v>1</v>
      </c>
    </row>
    <row r="179" spans="1:182" x14ac:dyDescent="0.2">
      <c r="A179" t="s">
        <v>186</v>
      </c>
      <c r="B179" t="s">
        <v>244</v>
      </c>
      <c r="C179" t="s">
        <v>2</v>
      </c>
      <c r="D179" t="s">
        <v>203</v>
      </c>
      <c r="E179" t="s">
        <v>206</v>
      </c>
      <c r="F179" t="s">
        <v>1</v>
      </c>
      <c r="G179" t="s">
        <v>200</v>
      </c>
      <c r="H179" s="78">
        <v>3383</v>
      </c>
      <c r="I179" s="78">
        <v>2.7554752826690674</v>
      </c>
      <c r="J179" s="78">
        <v>2.3794639110565186</v>
      </c>
      <c r="K179" s="78">
        <v>2.107459545135498</v>
      </c>
      <c r="L179" s="78">
        <v>1.9772700071334839</v>
      </c>
      <c r="M179" s="78">
        <v>1.9328823089599609</v>
      </c>
      <c r="N179" s="78">
        <v>1.8774329423904419</v>
      </c>
      <c r="O179" s="78">
        <v>2.0483009815216064</v>
      </c>
      <c r="P179" s="78">
        <v>2.3146741390228271</v>
      </c>
      <c r="Q179" s="78">
        <v>2.4769601821899414</v>
      </c>
      <c r="R179" s="78">
        <v>2.7494864463806152</v>
      </c>
      <c r="S179" s="78">
        <v>3.1157231330871582</v>
      </c>
      <c r="T179" s="78">
        <v>3.5407028198242188</v>
      </c>
      <c r="U179" s="78">
        <v>3.9237339496612549</v>
      </c>
      <c r="V179" s="78">
        <v>4.1446108818054199</v>
      </c>
      <c r="W179" s="78">
        <v>4.3753409385681152</v>
      </c>
      <c r="X179" s="78">
        <v>4.4637417793273926</v>
      </c>
      <c r="Y179" s="78">
        <v>4.6357641220092773</v>
      </c>
      <c r="Z179" s="78">
        <v>4.8560552597045898</v>
      </c>
      <c r="AA179" s="78">
        <v>4.9278697967529297</v>
      </c>
      <c r="AB179" s="78">
        <v>4.8739266395568848</v>
      </c>
      <c r="AC179" s="78">
        <v>4.7500219345092773</v>
      </c>
      <c r="AD179" s="78">
        <v>4.479250431060791</v>
      </c>
      <c r="AE179" s="78">
        <v>4.0796871185302734</v>
      </c>
      <c r="AF179" s="78">
        <v>3.6226563453674316</v>
      </c>
      <c r="AG179" s="78">
        <v>-0.49828770756721497</v>
      </c>
      <c r="AH179" s="78">
        <v>-0.55868148803710938</v>
      </c>
      <c r="AI179" s="78">
        <v>-0.72503072023391724</v>
      </c>
      <c r="AJ179" s="78">
        <v>-0.66107821464538574</v>
      </c>
      <c r="AK179" s="78">
        <v>-0.62650251388549805</v>
      </c>
      <c r="AL179" s="78">
        <v>-0.78776675462722778</v>
      </c>
      <c r="AM179" s="78">
        <v>-0.5978778600692749</v>
      </c>
      <c r="AN179" s="78">
        <v>-0.36570346355438232</v>
      </c>
      <c r="AO179" s="78">
        <v>-0.35156899690628052</v>
      </c>
      <c r="AP179" s="78">
        <v>-0.34412911534309387</v>
      </c>
      <c r="AQ179" s="78">
        <v>-0.29289111495018005</v>
      </c>
      <c r="AR179" s="78">
        <v>-0.12368363887071609</v>
      </c>
      <c r="AS179" s="78">
        <v>-0.21784456074237823</v>
      </c>
      <c r="AT179" s="78">
        <v>-0.42063033580780029</v>
      </c>
      <c r="AU179" s="78">
        <v>-0.32459050416946411</v>
      </c>
      <c r="AV179" s="78">
        <v>-0.45353326201438904</v>
      </c>
      <c r="AW179" s="78">
        <v>-0.57548636198043823</v>
      </c>
      <c r="AX179" s="78">
        <v>-0.40156656503677368</v>
      </c>
      <c r="AY179" s="78">
        <v>-0.35206863284111023</v>
      </c>
      <c r="AZ179" s="78">
        <v>-0.29628512263298035</v>
      </c>
      <c r="BA179" s="78">
        <v>-0.41037964820861816</v>
      </c>
      <c r="BB179" s="78">
        <v>-0.65730750560760498</v>
      </c>
      <c r="BC179" s="78">
        <v>-0.53488004207611084</v>
      </c>
      <c r="BD179" s="78">
        <v>-0.36267003417015076</v>
      </c>
      <c r="BE179" s="78">
        <v>-0.31792065501213074</v>
      </c>
      <c r="BF179" s="78">
        <v>-0.38668385148048401</v>
      </c>
      <c r="BG179" s="78">
        <v>-0.55968296527862549</v>
      </c>
      <c r="BH179" s="78">
        <v>-0.4997292160987854</v>
      </c>
      <c r="BI179" s="78">
        <v>-0.46300899982452393</v>
      </c>
      <c r="BJ179" s="78">
        <v>-0.60870641469955444</v>
      </c>
      <c r="BK179" s="78">
        <v>-0.42780137062072754</v>
      </c>
      <c r="BL179" s="78">
        <v>-0.20739705860614777</v>
      </c>
      <c r="BM179" s="78">
        <v>-0.19865201413631439</v>
      </c>
      <c r="BN179" s="78">
        <v>-0.19144614040851593</v>
      </c>
      <c r="BO179" s="78">
        <v>-0.11156401783227921</v>
      </c>
      <c r="BP179" s="78">
        <v>6.270994246006012E-2</v>
      </c>
      <c r="BQ179" s="78">
        <v>-1.4947915449738503E-2</v>
      </c>
      <c r="BR179" s="78">
        <v>-0.19832327961921692</v>
      </c>
      <c r="BS179" s="78">
        <v>-9.8782964050769806E-2</v>
      </c>
      <c r="BT179" s="78">
        <v>-0.22441388666629791</v>
      </c>
      <c r="BU179" s="78">
        <v>-0.3419225811958313</v>
      </c>
      <c r="BV179" s="78">
        <v>-0.16194999217987061</v>
      </c>
      <c r="BW179" s="78">
        <v>-0.11702536046504974</v>
      </c>
      <c r="BX179" s="78">
        <v>-7.0316232740879059E-2</v>
      </c>
      <c r="BY179" s="78">
        <v>-0.1795305609703064</v>
      </c>
      <c r="BZ179" s="78">
        <v>-0.43067798018455505</v>
      </c>
      <c r="CA179" s="78">
        <v>-0.33790221810340881</v>
      </c>
      <c r="CB179" s="78">
        <v>-0.17809388041496277</v>
      </c>
      <c r="CC179" s="78">
        <v>-0.19299896061420441</v>
      </c>
      <c r="CD179" s="78">
        <v>-0.26755881309509277</v>
      </c>
      <c r="CE179" s="78">
        <v>-0.44516363739967346</v>
      </c>
      <c r="CF179" s="78">
        <v>-0.38797938823699951</v>
      </c>
      <c r="CG179" s="78">
        <v>-0.34977388381958008</v>
      </c>
      <c r="CH179" s="78">
        <v>-0.48468983173370361</v>
      </c>
      <c r="CI179" s="78">
        <v>-0.31000688672065735</v>
      </c>
      <c r="CJ179" s="78">
        <v>-9.7754523158073425E-2</v>
      </c>
      <c r="CK179" s="78">
        <v>-9.2742159962654114E-2</v>
      </c>
      <c r="CL179" s="78">
        <v>-8.5698381066322327E-2</v>
      </c>
      <c r="CM179" s="78">
        <v>1.4022584073245525E-2</v>
      </c>
      <c r="CN179" s="78">
        <v>0.19180557131767273</v>
      </c>
      <c r="CO179" s="78">
        <v>0.12557768821716309</v>
      </c>
      <c r="CP179" s="78">
        <v>-4.4354081153869629E-2</v>
      </c>
      <c r="CQ179" s="78">
        <v>5.7610657066106796E-2</v>
      </c>
      <c r="CR179" s="78">
        <v>-6.5726511180400848E-2</v>
      </c>
      <c r="CS179" s="78">
        <v>-0.18015700578689575</v>
      </c>
      <c r="CT179" s="78">
        <v>4.0077120065689087E-3</v>
      </c>
      <c r="CU179" s="78">
        <v>4.5764882117509842E-2</v>
      </c>
      <c r="CV179" s="78">
        <v>8.6189143359661102E-2</v>
      </c>
      <c r="CW179" s="78">
        <v>-1.9645191729068756E-2</v>
      </c>
      <c r="CX179" s="78">
        <v>-0.27371507883071899</v>
      </c>
      <c r="CY179" s="78">
        <v>-0.20147594809532166</v>
      </c>
      <c r="CZ179" s="78">
        <v>-5.0257008522748947E-2</v>
      </c>
      <c r="DA179" s="78">
        <v>-6.807728111743927E-2</v>
      </c>
      <c r="DB179" s="78">
        <v>-0.14843377470970154</v>
      </c>
      <c r="DC179" s="78">
        <v>-0.33064427971839905</v>
      </c>
      <c r="DD179" s="78">
        <v>-0.27622956037521362</v>
      </c>
      <c r="DE179" s="78">
        <v>-0.23653876781463623</v>
      </c>
      <c r="DF179" s="78">
        <v>-0.3606732189655304</v>
      </c>
      <c r="DG179" s="78">
        <v>-0.19221241772174835</v>
      </c>
      <c r="DH179" s="78">
        <v>1.1888014152646065E-2</v>
      </c>
      <c r="DI179" s="78">
        <v>1.3167689554393291E-2</v>
      </c>
      <c r="DJ179" s="78">
        <v>2.0049385726451874E-2</v>
      </c>
      <c r="DK179" s="78">
        <v>0.13960918784141541</v>
      </c>
      <c r="DL179" s="78">
        <v>0.32090118527412415</v>
      </c>
      <c r="DM179" s="78">
        <v>0.26610329747200012</v>
      </c>
      <c r="DN179" s="78">
        <v>0.10961510986089706</v>
      </c>
      <c r="DO179" s="78">
        <v>0.2140042781829834</v>
      </c>
      <c r="DP179" s="78">
        <v>9.2960871756076813E-2</v>
      </c>
      <c r="DQ179" s="78">
        <v>-1.8391430377960205E-2</v>
      </c>
      <c r="DR179" s="78">
        <v>0.16996541619300842</v>
      </c>
      <c r="DS179" s="78">
        <v>0.20855513215065002</v>
      </c>
      <c r="DT179" s="78">
        <v>0.24269451200962067</v>
      </c>
      <c r="DU179" s="78">
        <v>0.14024017751216888</v>
      </c>
      <c r="DV179" s="78">
        <v>-0.11675217002630234</v>
      </c>
      <c r="DW179" s="78">
        <v>-6.5049692988395691E-2</v>
      </c>
      <c r="DX179" s="78">
        <v>7.7579870820045471E-2</v>
      </c>
      <c r="DY179" s="78">
        <v>0.11228978633880615</v>
      </c>
      <c r="DZ179" s="78">
        <v>2.3563846945762634E-2</v>
      </c>
      <c r="EA179" s="78">
        <v>-0.1652965247631073</v>
      </c>
      <c r="EB179" s="78">
        <v>-0.11488054692745209</v>
      </c>
      <c r="EC179" s="78">
        <v>-7.3045246303081512E-2</v>
      </c>
      <c r="ED179" s="78">
        <v>-0.18161293864250183</v>
      </c>
      <c r="EE179" s="78">
        <v>-2.2135898470878601E-2</v>
      </c>
      <c r="EF179" s="78">
        <v>0.17019441723823547</v>
      </c>
      <c r="EG179" s="78">
        <v>0.16608469188213348</v>
      </c>
      <c r="EH179" s="78">
        <v>0.17273236811161041</v>
      </c>
      <c r="EI179" s="78">
        <v>0.32093629240989685</v>
      </c>
      <c r="EJ179" s="78">
        <v>0.50729477405548096</v>
      </c>
      <c r="EK179" s="78">
        <v>0.4689999520778656</v>
      </c>
      <c r="EL179" s="78">
        <v>0.33192217350006104</v>
      </c>
      <c r="EM179" s="78">
        <v>0.4398118257522583</v>
      </c>
      <c r="EN179" s="78">
        <v>0.32208025455474854</v>
      </c>
      <c r="EO179" s="78">
        <v>0.21517236530780792</v>
      </c>
      <c r="EP179" s="78">
        <v>0.4095819890499115</v>
      </c>
      <c r="EQ179" s="78">
        <v>0.44359838962554932</v>
      </c>
      <c r="ER179" s="78">
        <v>0.46866342425346375</v>
      </c>
      <c r="ES179" s="78">
        <v>0.37108927965164185</v>
      </c>
      <c r="ET179" s="78">
        <v>0.1098773330450058</v>
      </c>
      <c r="EU179" s="78">
        <v>0.13192816078662872</v>
      </c>
      <c r="EV179" s="78">
        <v>0.26215600967407227</v>
      </c>
      <c r="EW179" s="78">
        <v>72.68310546875</v>
      </c>
      <c r="EX179" s="78">
        <v>71.044525146484375</v>
      </c>
      <c r="EY179" s="78">
        <v>69.720382690429688</v>
      </c>
      <c r="EZ179" s="78">
        <v>68.208465576171875</v>
      </c>
      <c r="FA179" s="78">
        <v>67.303756713867188</v>
      </c>
      <c r="FB179" s="78">
        <v>66.003349304199219</v>
      </c>
      <c r="FC179" s="78">
        <v>65.85955810546875</v>
      </c>
      <c r="FD179" s="78">
        <v>68.947235107421875</v>
      </c>
      <c r="FE179" s="78">
        <v>72.944091796875</v>
      </c>
      <c r="FF179" s="78">
        <v>77.797340393066406</v>
      </c>
      <c r="FG179" s="78">
        <v>82.268508911132813</v>
      </c>
      <c r="FH179" s="78">
        <v>86.294441223144531</v>
      </c>
      <c r="FI179" s="78">
        <v>89.716949462890625</v>
      </c>
      <c r="FJ179" s="78">
        <v>92.813713073730469</v>
      </c>
      <c r="FK179" s="78">
        <v>94.785324096679688</v>
      </c>
      <c r="FL179" s="78">
        <v>95.969314575195313</v>
      </c>
      <c r="FM179" s="78">
        <v>96.510330200195313</v>
      </c>
      <c r="FN179" s="78">
        <v>96.524856567382813</v>
      </c>
      <c r="FO179" s="78">
        <v>94.971115112304688</v>
      </c>
      <c r="FP179" s="78">
        <v>91.864295959472656</v>
      </c>
      <c r="FQ179" s="78">
        <v>87.993804931640625</v>
      </c>
      <c r="FR179" s="78">
        <v>84.284660339355469</v>
      </c>
      <c r="FS179" s="78">
        <v>81.571098327636719</v>
      </c>
      <c r="FT179" s="78">
        <v>79.562049865722656</v>
      </c>
      <c r="FU179" s="78">
        <v>0.12195681780576706</v>
      </c>
      <c r="FV179" s="78">
        <v>0.19526371359825134</v>
      </c>
      <c r="FW179" s="78">
        <v>0.12068679183721542</v>
      </c>
      <c r="FX179" s="78">
        <v>0</v>
      </c>
      <c r="FY179" s="78">
        <v>1069</v>
      </c>
      <c r="FZ179" s="78">
        <v>1</v>
      </c>
    </row>
    <row r="180" spans="1:182" x14ac:dyDescent="0.2">
      <c r="A180" t="s">
        <v>186</v>
      </c>
      <c r="B180" t="s">
        <v>244</v>
      </c>
      <c r="C180" t="s">
        <v>2</v>
      </c>
      <c r="D180" t="s">
        <v>203</v>
      </c>
      <c r="E180" t="s">
        <v>206</v>
      </c>
      <c r="F180" t="s">
        <v>1</v>
      </c>
      <c r="G180" t="s">
        <v>1</v>
      </c>
      <c r="H180" s="78">
        <v>15898</v>
      </c>
      <c r="I180" s="78">
        <v>11.171098709106445</v>
      </c>
      <c r="J180" s="78">
        <v>9.6058740615844727</v>
      </c>
      <c r="K180" s="78">
        <v>8.956425666809082</v>
      </c>
      <c r="L180" s="78">
        <v>8.2876291275024414</v>
      </c>
      <c r="M180" s="78">
        <v>8.1983623504638672</v>
      </c>
      <c r="N180" s="78">
        <v>8.2652921676635742</v>
      </c>
      <c r="O180" s="78">
        <v>9.2328004837036133</v>
      </c>
      <c r="P180" s="78">
        <v>10.469578742980957</v>
      </c>
      <c r="Q180" s="78">
        <v>11.040669441223145</v>
      </c>
      <c r="R180" s="78">
        <v>11.528162956237793</v>
      </c>
      <c r="S180" s="78">
        <v>12.963174819946289</v>
      </c>
      <c r="T180" s="78">
        <v>14.822761535644531</v>
      </c>
      <c r="U180" s="78">
        <v>16.310541152954102</v>
      </c>
      <c r="V180" s="78">
        <v>17.097316741943359</v>
      </c>
      <c r="W180" s="78">
        <v>17.937307357788086</v>
      </c>
      <c r="X180" s="78">
        <v>19.120334625244141</v>
      </c>
      <c r="Y180" s="78">
        <v>20.083234786987305</v>
      </c>
      <c r="Z180" s="78">
        <v>21.059970855712891</v>
      </c>
      <c r="AA180" s="78">
        <v>21.00872802734375</v>
      </c>
      <c r="AB180" s="78">
        <v>20.609073638916016</v>
      </c>
      <c r="AC180" s="78">
        <v>20.286338806152344</v>
      </c>
      <c r="AD180" s="78">
        <v>19.178878784179688</v>
      </c>
      <c r="AE180" s="78">
        <v>16.982400894165039</v>
      </c>
      <c r="AF180" s="78">
        <v>14.809914588928223</v>
      </c>
      <c r="AG180" s="78">
        <v>-1.0317749977111816</v>
      </c>
      <c r="AH180" s="78">
        <v>-1.4417159557342529</v>
      </c>
      <c r="AI180" s="78">
        <v>-1.5954277515411377</v>
      </c>
      <c r="AJ180" s="78">
        <v>-1.426916241645813</v>
      </c>
      <c r="AK180" s="78">
        <v>-1.2646350860595703</v>
      </c>
      <c r="AL180" s="78">
        <v>-1.6274067163467407</v>
      </c>
      <c r="AM180" s="78">
        <v>-1.1505677700042725</v>
      </c>
      <c r="AN180" s="78">
        <v>-0.78979605436325073</v>
      </c>
      <c r="AO180" s="78">
        <v>-1.112879753112793</v>
      </c>
      <c r="AP180" s="78">
        <v>-1.3948395252227783</v>
      </c>
      <c r="AQ180" s="78">
        <v>-0.71318119764328003</v>
      </c>
      <c r="AR180" s="78">
        <v>-6.1940379440784454E-2</v>
      </c>
      <c r="AS180" s="78">
        <v>0.1471630185842514</v>
      </c>
      <c r="AT180" s="78">
        <v>-0.48199653625488281</v>
      </c>
      <c r="AU180" s="78">
        <v>-0.65682858228683472</v>
      </c>
      <c r="AV180" s="78">
        <v>-0.19034217298030853</v>
      </c>
      <c r="AW180" s="78">
        <v>-0.29617935419082642</v>
      </c>
      <c r="AX180" s="78">
        <v>7.4643418192863464E-2</v>
      </c>
      <c r="AY180" s="78">
        <v>-0.24838058650493622</v>
      </c>
      <c r="AZ180" s="78">
        <v>-0.12841810286045074</v>
      </c>
      <c r="BA180" s="78">
        <v>4.1599038988351822E-2</v>
      </c>
      <c r="BB180" s="78">
        <v>-1.149749755859375</v>
      </c>
      <c r="BC180" s="78">
        <v>-1.6358648538589478</v>
      </c>
      <c r="BD180" s="78">
        <v>-0.96020066738128662</v>
      </c>
      <c r="BE180" s="78">
        <v>-0.57127827405929565</v>
      </c>
      <c r="BF180" s="78">
        <v>-1.0056419372558594</v>
      </c>
      <c r="BG180" s="78">
        <v>-1.1704874038696289</v>
      </c>
      <c r="BH180" s="78">
        <v>-1.0149791240692139</v>
      </c>
      <c r="BI180" s="78">
        <v>-0.855266273021698</v>
      </c>
      <c r="BJ180" s="78">
        <v>-1.1950632333755493</v>
      </c>
      <c r="BK180" s="78">
        <v>-0.71292686462402344</v>
      </c>
      <c r="BL180" s="78">
        <v>-0.35307624936103821</v>
      </c>
      <c r="BM180" s="78">
        <v>-0.72054940462112427</v>
      </c>
      <c r="BN180" s="78">
        <v>-1.0073699951171875</v>
      </c>
      <c r="BO180" s="78">
        <v>-0.32125890254974365</v>
      </c>
      <c r="BP180" s="78">
        <v>0.36018279194831848</v>
      </c>
      <c r="BQ180" s="78">
        <v>0.61035126447677612</v>
      </c>
      <c r="BR180" s="78">
        <v>1.5808861702680588E-2</v>
      </c>
      <c r="BS180" s="78">
        <v>-0.1325896829366684</v>
      </c>
      <c r="BT180" s="78">
        <v>0.33685323596000671</v>
      </c>
      <c r="BU180" s="78">
        <v>0.23832747340202332</v>
      </c>
      <c r="BV180" s="78">
        <v>0.62590867280960083</v>
      </c>
      <c r="BW180" s="78">
        <v>0.27295690774917603</v>
      </c>
      <c r="BX180" s="78">
        <v>0.40938681364059448</v>
      </c>
      <c r="BY180" s="78">
        <v>0.57574421167373657</v>
      </c>
      <c r="BZ180" s="78">
        <v>-0.60461002588272095</v>
      </c>
      <c r="CA180" s="78">
        <v>-1.0983214378356934</v>
      </c>
      <c r="CB180" s="78">
        <v>-0.43957340717315674</v>
      </c>
      <c r="CC180" s="78">
        <v>-0.2523396909236908</v>
      </c>
      <c r="CD180" s="78">
        <v>-0.70361846685409546</v>
      </c>
      <c r="CE180" s="78">
        <v>-0.87617498636245728</v>
      </c>
      <c r="CF180" s="78">
        <v>-0.72967267036437988</v>
      </c>
      <c r="CG180" s="78">
        <v>-0.57173866033554077</v>
      </c>
      <c r="CH180" s="78">
        <v>-0.89562356472015381</v>
      </c>
      <c r="CI180" s="78">
        <v>-0.40981805324554443</v>
      </c>
      <c r="CJ180" s="78">
        <v>-5.0605442374944687E-2</v>
      </c>
      <c r="CK180" s="78">
        <v>-0.44882255792617798</v>
      </c>
      <c r="CL180" s="78">
        <v>-0.73900973796844482</v>
      </c>
      <c r="CM180" s="78">
        <v>-4.9814675003290176E-2</v>
      </c>
      <c r="CN180" s="78">
        <v>0.65254402160644531</v>
      </c>
      <c r="CO180" s="78">
        <v>0.93115407228469849</v>
      </c>
      <c r="CP180" s="78">
        <v>0.36058735847473145</v>
      </c>
      <c r="CQ180" s="78">
        <v>0.23049657046794891</v>
      </c>
      <c r="CR180" s="78">
        <v>0.70198714733123779</v>
      </c>
      <c r="CS180" s="78">
        <v>0.60852527618408203</v>
      </c>
      <c r="CT180" s="78">
        <v>1.0077133178710938</v>
      </c>
      <c r="CU180" s="78">
        <v>0.6340336799621582</v>
      </c>
      <c r="CV180" s="78">
        <v>0.78186887502670288</v>
      </c>
      <c r="CW180" s="78">
        <v>0.94569152593612671</v>
      </c>
      <c r="CX180" s="78">
        <v>-0.22704790532588959</v>
      </c>
      <c r="CY180" s="78">
        <v>-0.72602051496505737</v>
      </c>
      <c r="CZ180" s="78">
        <v>-7.8988522291183472E-2</v>
      </c>
      <c r="DA180" s="78">
        <v>6.6598892211914063E-2</v>
      </c>
      <c r="DB180" s="78">
        <v>-0.40159493684768677</v>
      </c>
      <c r="DC180" s="78">
        <v>-0.58186256885528564</v>
      </c>
      <c r="DD180" s="78">
        <v>-0.44436627626419067</v>
      </c>
      <c r="DE180" s="78">
        <v>-0.28821104764938354</v>
      </c>
      <c r="DF180" s="78">
        <v>-0.59618383646011353</v>
      </c>
      <c r="DG180" s="78">
        <v>-0.10670926421880722</v>
      </c>
      <c r="DH180" s="78">
        <v>0.25186535716056824</v>
      </c>
      <c r="DI180" s="78">
        <v>-0.17709572613239288</v>
      </c>
      <c r="DJ180" s="78">
        <v>-0.47064948081970215</v>
      </c>
      <c r="DK180" s="78">
        <v>0.2216295450925827</v>
      </c>
      <c r="DL180" s="78">
        <v>0.94490522146224976</v>
      </c>
      <c r="DM180" s="78">
        <v>1.2519568204879761</v>
      </c>
      <c r="DN180" s="78">
        <v>0.70536583662033081</v>
      </c>
      <c r="DO180" s="78">
        <v>0.59358280897140503</v>
      </c>
      <c r="DP180" s="78">
        <v>1.0671210289001465</v>
      </c>
      <c r="DQ180" s="78">
        <v>0.97872304916381836</v>
      </c>
      <c r="DR180" s="78">
        <v>1.3895179033279419</v>
      </c>
      <c r="DS180" s="78">
        <v>0.99511045217514038</v>
      </c>
      <c r="DT180" s="78">
        <v>1.1543508768081665</v>
      </c>
      <c r="DU180" s="78">
        <v>1.3156388998031616</v>
      </c>
      <c r="DV180" s="78">
        <v>0.15051423013210297</v>
      </c>
      <c r="DW180" s="78">
        <v>-0.35371959209442139</v>
      </c>
      <c r="DX180" s="78">
        <v>0.28159636259078979</v>
      </c>
      <c r="DY180" s="78">
        <v>0.52709555625915527</v>
      </c>
      <c r="DZ180" s="78">
        <v>3.4479070454835892E-2</v>
      </c>
      <c r="EA180" s="78">
        <v>-0.15692223608493805</v>
      </c>
      <c r="EB180" s="78">
        <v>-3.2429154962301254E-2</v>
      </c>
      <c r="EC180" s="78">
        <v>0.12115777283906937</v>
      </c>
      <c r="ED180" s="78">
        <v>-0.16384044289588928</v>
      </c>
      <c r="EE180" s="78">
        <v>0.33093169331550598</v>
      </c>
      <c r="EF180" s="78">
        <v>0.68858516216278076</v>
      </c>
      <c r="EG180" s="78">
        <v>0.2152346670627594</v>
      </c>
      <c r="EH180" s="78">
        <v>-8.317989856004715E-2</v>
      </c>
      <c r="EI180" s="78">
        <v>0.61355185508728027</v>
      </c>
      <c r="EJ180" s="78">
        <v>1.3670284748077393</v>
      </c>
      <c r="EK180" s="78">
        <v>1.7151451110839844</v>
      </c>
      <c r="EL180" s="78">
        <v>1.2031712532043457</v>
      </c>
      <c r="EM180" s="78">
        <v>1.1178216934204102</v>
      </c>
      <c r="EN180" s="78">
        <v>1.5943164825439453</v>
      </c>
      <c r="EO180" s="78">
        <v>1.5132298469543457</v>
      </c>
      <c r="EP180" s="78">
        <v>1.9407832622528076</v>
      </c>
      <c r="EQ180" s="78">
        <v>1.516447901725769</v>
      </c>
      <c r="ER180" s="78">
        <v>1.6921558380126953</v>
      </c>
      <c r="ES180" s="78">
        <v>1.8497840166091919</v>
      </c>
      <c r="ET180" s="78">
        <v>0.69565397500991821</v>
      </c>
      <c r="EU180" s="78">
        <v>0.18382382392883301</v>
      </c>
      <c r="EV180" s="78">
        <v>0.80222362279891968</v>
      </c>
      <c r="EW180" s="78">
        <v>70.986618041992188</v>
      </c>
      <c r="EX180" s="78">
        <v>69.413955688476563</v>
      </c>
      <c r="EY180" s="78">
        <v>68.232162475585938</v>
      </c>
      <c r="EZ180" s="78">
        <v>67.062042236328125</v>
      </c>
      <c r="FA180" s="78">
        <v>66.104721069335938</v>
      </c>
      <c r="FB180" s="78">
        <v>64.987884521484375</v>
      </c>
      <c r="FC180" s="78">
        <v>64.680732727050781</v>
      </c>
      <c r="FD180" s="78">
        <v>67.915534973144531</v>
      </c>
      <c r="FE180" s="78">
        <v>72.174629211425781</v>
      </c>
      <c r="FF180" s="78">
        <v>76.699951171875</v>
      </c>
      <c r="FG180" s="78">
        <v>81.342300415039063</v>
      </c>
      <c r="FH180" s="78">
        <v>85.560630798339844</v>
      </c>
      <c r="FI180" s="78">
        <v>88.943275451660156</v>
      </c>
      <c r="FJ180" s="78">
        <v>92.115921020507813</v>
      </c>
      <c r="FK180" s="78">
        <v>94.072677612304688</v>
      </c>
      <c r="FL180" s="78">
        <v>95.229667663574219</v>
      </c>
      <c r="FM180" s="78">
        <v>95.531898498535156</v>
      </c>
      <c r="FN180" s="78">
        <v>95.141471862792969</v>
      </c>
      <c r="FO180" s="78">
        <v>93.42828369140625</v>
      </c>
      <c r="FP180" s="78">
        <v>90.304389953613281</v>
      </c>
      <c r="FQ180" s="78">
        <v>85.775596618652344</v>
      </c>
      <c r="FR180" s="78">
        <v>82.093360900878906</v>
      </c>
      <c r="FS180" s="78">
        <v>79.726776123046875</v>
      </c>
      <c r="FT180" s="78">
        <v>77.996658325195313</v>
      </c>
      <c r="FU180" s="78">
        <v>0.29784098267555237</v>
      </c>
      <c r="FV180" s="78">
        <v>0.44457542896270752</v>
      </c>
      <c r="FW180" s="78">
        <v>0.30131223797798157</v>
      </c>
      <c r="FX180" s="78">
        <v>0</v>
      </c>
      <c r="FY180" s="78">
        <v>3957</v>
      </c>
      <c r="FZ180" s="78">
        <v>1</v>
      </c>
    </row>
    <row r="181" spans="1:182" x14ac:dyDescent="0.2">
      <c r="A181" t="s">
        <v>186</v>
      </c>
      <c r="B181" t="s">
        <v>244</v>
      </c>
      <c r="C181" t="s">
        <v>2</v>
      </c>
      <c r="D181" t="s">
        <v>203</v>
      </c>
      <c r="E181" t="s">
        <v>206</v>
      </c>
      <c r="F181" t="s">
        <v>178</v>
      </c>
      <c r="G181" t="s">
        <v>1</v>
      </c>
      <c r="H181" s="78">
        <v>9225</v>
      </c>
      <c r="I181" s="78">
        <v>5.1617231369018555</v>
      </c>
      <c r="J181" s="78">
        <v>4.4453940391540527</v>
      </c>
      <c r="K181" s="78">
        <v>4.0818347930908203</v>
      </c>
      <c r="L181" s="78">
        <v>3.8232154846191406</v>
      </c>
      <c r="M181" s="78">
        <v>3.6460485458374023</v>
      </c>
      <c r="N181" s="78">
        <v>3.6529929637908936</v>
      </c>
      <c r="O181" s="78">
        <v>4.0485539436340332</v>
      </c>
      <c r="P181" s="78">
        <v>4.5393133163452148</v>
      </c>
      <c r="Q181" s="78">
        <v>4.9635496139526367</v>
      </c>
      <c r="R181" s="78">
        <v>5.3641891479492188</v>
      </c>
      <c r="S181" s="78">
        <v>6.0060663223266602</v>
      </c>
      <c r="T181" s="78">
        <v>6.6324615478515625</v>
      </c>
      <c r="U181" s="78">
        <v>7.3284931182861328</v>
      </c>
      <c r="V181" s="78">
        <v>7.7546854019165039</v>
      </c>
      <c r="W181" s="78">
        <v>8.2602310180664063</v>
      </c>
      <c r="X181" s="78">
        <v>8.8570880889892578</v>
      </c>
      <c r="Y181" s="78">
        <v>9.2343206405639648</v>
      </c>
      <c r="Z181" s="78">
        <v>9.8112239837646484</v>
      </c>
      <c r="AA181" s="78">
        <v>9.7838582992553711</v>
      </c>
      <c r="AB181" s="78">
        <v>9.5167427062988281</v>
      </c>
      <c r="AC181" s="78">
        <v>9.4296016693115234</v>
      </c>
      <c r="AD181" s="78">
        <v>9.1211605072021484</v>
      </c>
      <c r="AE181" s="78">
        <v>8.0777158737182617</v>
      </c>
      <c r="AF181" s="78">
        <v>6.8785843849182129</v>
      </c>
      <c r="AG181" s="78">
        <v>-3.6407429724931717E-2</v>
      </c>
      <c r="AH181" s="78">
        <v>-0.23866215348243713</v>
      </c>
      <c r="AI181" s="78">
        <v>-0.37460744380950928</v>
      </c>
      <c r="AJ181" s="78">
        <v>-0.29164907336235046</v>
      </c>
      <c r="AK181" s="78">
        <v>-0.29460203647613525</v>
      </c>
      <c r="AL181" s="78">
        <v>-0.42374300956726074</v>
      </c>
      <c r="AM181" s="78">
        <v>-0.36644253134727478</v>
      </c>
      <c r="AN181" s="78">
        <v>-0.37243121862411499</v>
      </c>
      <c r="AO181" s="78">
        <v>-0.4807676374912262</v>
      </c>
      <c r="AP181" s="78">
        <v>-0.52188795804977417</v>
      </c>
      <c r="AQ181" s="78">
        <v>-0.33167961239814758</v>
      </c>
      <c r="AR181" s="78">
        <v>-0.36652928590774536</v>
      </c>
      <c r="AS181" s="78">
        <v>-0.33334329724311829</v>
      </c>
      <c r="AT181" s="78">
        <v>-0.36139553785324097</v>
      </c>
      <c r="AU181" s="78">
        <v>-0.23587200045585632</v>
      </c>
      <c r="AV181" s="78">
        <v>-8.017624169588089E-2</v>
      </c>
      <c r="AW181" s="78">
        <v>-6.9782070815563202E-2</v>
      </c>
      <c r="AX181" s="78">
        <v>0.23820413649082184</v>
      </c>
      <c r="AY181" s="78">
        <v>0.21023496985435486</v>
      </c>
      <c r="AZ181" s="78">
        <v>0.19046275317668915</v>
      </c>
      <c r="BA181" s="78">
        <v>0.17162796854972839</v>
      </c>
      <c r="BB181" s="78">
        <v>-0.31540188193321228</v>
      </c>
      <c r="BC181" s="78">
        <v>-0.4984876811504364</v>
      </c>
      <c r="BD181" s="78">
        <v>-0.24813970923423767</v>
      </c>
      <c r="BE181" s="78">
        <v>0.14150111377239227</v>
      </c>
      <c r="BF181" s="78">
        <v>-7.0406638085842133E-2</v>
      </c>
      <c r="BG181" s="78">
        <v>-0.20707610249519348</v>
      </c>
      <c r="BH181" s="78">
        <v>-0.13624358177185059</v>
      </c>
      <c r="BI181" s="78">
        <v>-0.14005352556705475</v>
      </c>
      <c r="BJ181" s="78">
        <v>-0.27096551656723022</v>
      </c>
      <c r="BK181" s="78">
        <v>-0.20472647249698639</v>
      </c>
      <c r="BL181" s="78">
        <v>-0.2136378139257431</v>
      </c>
      <c r="BM181" s="78">
        <v>-0.31115484237670898</v>
      </c>
      <c r="BN181" s="78">
        <v>-0.34287559986114502</v>
      </c>
      <c r="BO181" s="78">
        <v>-0.13964548707008362</v>
      </c>
      <c r="BP181" s="78">
        <v>-0.16137899458408356</v>
      </c>
      <c r="BQ181" s="78">
        <v>-0.10957393050193787</v>
      </c>
      <c r="BR181" s="78">
        <v>-0.12164706736803055</v>
      </c>
      <c r="BS181" s="78">
        <v>1.6052147373557091E-2</v>
      </c>
      <c r="BT181" s="78">
        <v>0.18538118898868561</v>
      </c>
      <c r="BU181" s="78">
        <v>0.20030640065670013</v>
      </c>
      <c r="BV181" s="78">
        <v>0.51009148359298706</v>
      </c>
      <c r="BW181" s="78">
        <v>0.47313937544822693</v>
      </c>
      <c r="BX181" s="78">
        <v>0.44396960735321045</v>
      </c>
      <c r="BY181" s="78">
        <v>0.41185534000396729</v>
      </c>
      <c r="BZ181" s="78">
        <v>-6.9964736700057983E-2</v>
      </c>
      <c r="CA181" s="78">
        <v>-0.24848306179046631</v>
      </c>
      <c r="CB181" s="78">
        <v>-1.9151946529746056E-2</v>
      </c>
      <c r="CC181" s="78">
        <v>0.26472002267837524</v>
      </c>
      <c r="CD181" s="78">
        <v>4.6126611530780792E-2</v>
      </c>
      <c r="CE181" s="78">
        <v>-9.1044388711452484E-2</v>
      </c>
      <c r="CF181" s="78">
        <v>-2.8610214591026306E-2</v>
      </c>
      <c r="CG181" s="78">
        <v>-3.3013679087162018E-2</v>
      </c>
      <c r="CH181" s="78">
        <v>-0.16515229642391205</v>
      </c>
      <c r="CI181" s="78">
        <v>-9.2722430825233459E-2</v>
      </c>
      <c r="CJ181" s="78">
        <v>-0.10365797579288483</v>
      </c>
      <c r="CK181" s="78">
        <v>-0.19368153810501099</v>
      </c>
      <c r="CL181" s="78">
        <v>-0.21889220178127289</v>
      </c>
      <c r="CM181" s="78">
        <v>-6.6432291641831398E-3</v>
      </c>
      <c r="CN181" s="78">
        <v>-1.9292537122964859E-2</v>
      </c>
      <c r="CO181" s="78">
        <v>4.5408044010400772E-2</v>
      </c>
      <c r="CP181" s="78">
        <v>4.4401977211236954E-2</v>
      </c>
      <c r="CQ181" s="78">
        <v>0.19053404033184052</v>
      </c>
      <c r="CR181" s="78">
        <v>0.36930546164512634</v>
      </c>
      <c r="CS181" s="78">
        <v>0.38736885786056519</v>
      </c>
      <c r="CT181" s="78">
        <v>0.69839984178543091</v>
      </c>
      <c r="CU181" s="78">
        <v>0.65522617101669312</v>
      </c>
      <c r="CV181" s="78">
        <v>0.61954766511917114</v>
      </c>
      <c r="CW181" s="78">
        <v>0.57823610305786133</v>
      </c>
      <c r="CX181" s="78">
        <v>0.10002429038286209</v>
      </c>
      <c r="CY181" s="78">
        <v>-7.5330615043640137E-2</v>
      </c>
      <c r="CZ181" s="78">
        <v>0.13944427669048309</v>
      </c>
      <c r="DA181" s="78">
        <v>0.38793894648551941</v>
      </c>
      <c r="DB181" s="78">
        <v>0.16265986859798431</v>
      </c>
      <c r="DC181" s="78">
        <v>2.4987319484353065E-2</v>
      </c>
      <c r="DD181" s="78">
        <v>7.9023160040378571E-2</v>
      </c>
      <c r="DE181" s="78">
        <v>7.4026159942150116E-2</v>
      </c>
      <c r="DF181" s="78">
        <v>-5.9339076280593872E-2</v>
      </c>
      <c r="DG181" s="78">
        <v>1.9281612709164619E-2</v>
      </c>
      <c r="DH181" s="78">
        <v>6.3218600116670132E-3</v>
      </c>
      <c r="DI181" s="78">
        <v>-7.6208233833312988E-2</v>
      </c>
      <c r="DJ181" s="78">
        <v>-9.490879625082016E-2</v>
      </c>
      <c r="DK181" s="78">
        <v>0.12635901570320129</v>
      </c>
      <c r="DL181" s="78">
        <v>0.12279392033815384</v>
      </c>
      <c r="DM181" s="78">
        <v>0.20039001107215881</v>
      </c>
      <c r="DN181" s="78">
        <v>0.21045102179050446</v>
      </c>
      <c r="DO181" s="78">
        <v>0.36501592397689819</v>
      </c>
      <c r="DP181" s="78">
        <v>0.55322974920272827</v>
      </c>
      <c r="DQ181" s="78">
        <v>0.57443130016326904</v>
      </c>
      <c r="DR181" s="78">
        <v>0.88670819997787476</v>
      </c>
      <c r="DS181" s="78">
        <v>0.83731293678283691</v>
      </c>
      <c r="DT181" s="78">
        <v>0.79512572288513184</v>
      </c>
      <c r="DU181" s="78">
        <v>0.74461686611175537</v>
      </c>
      <c r="DV181" s="78">
        <v>0.27001330256462097</v>
      </c>
      <c r="DW181" s="78">
        <v>9.7821824252605438E-2</v>
      </c>
      <c r="DX181" s="78">
        <v>0.29804050922393799</v>
      </c>
      <c r="DY181" s="78">
        <v>0.56584745645523071</v>
      </c>
      <c r="DZ181" s="78">
        <v>0.33091536164283752</v>
      </c>
      <c r="EA181" s="78">
        <v>0.1925186812877655</v>
      </c>
      <c r="EB181" s="78">
        <v>0.23442865908145905</v>
      </c>
      <c r="EC181" s="78">
        <v>0.22857469320297241</v>
      </c>
      <c r="ED181" s="78">
        <v>9.3438401818275452E-2</v>
      </c>
      <c r="EE181" s="78">
        <v>0.18099765479564667</v>
      </c>
      <c r="EF181" s="78">
        <v>0.16511528193950653</v>
      </c>
      <c r="EG181" s="78">
        <v>9.3404561281204224E-2</v>
      </c>
      <c r="EH181" s="78">
        <v>8.4103554487228394E-2</v>
      </c>
      <c r="EI181" s="78">
        <v>0.31839314103126526</v>
      </c>
      <c r="EJ181" s="78">
        <v>0.32794418931007385</v>
      </c>
      <c r="EK181" s="78">
        <v>0.42415937781333923</v>
      </c>
      <c r="EL181" s="78">
        <v>0.45019948482513428</v>
      </c>
      <c r="EM181" s="78">
        <v>0.61694008111953735</v>
      </c>
      <c r="EN181" s="78">
        <v>0.81878715753555298</v>
      </c>
      <c r="EO181" s="78">
        <v>0.84451979398727417</v>
      </c>
      <c r="EP181" s="78">
        <v>1.1585955619812012</v>
      </c>
      <c r="EQ181" s="78">
        <v>1.100217342376709</v>
      </c>
      <c r="ER181" s="78">
        <v>1.0486326217651367</v>
      </c>
      <c r="ES181" s="78">
        <v>0.98484420776367188</v>
      </c>
      <c r="ET181" s="78">
        <v>0.51545047760009766</v>
      </c>
      <c r="EU181" s="78">
        <v>0.34782645106315613</v>
      </c>
      <c r="EV181" s="78">
        <v>0.52702826261520386</v>
      </c>
      <c r="EW181" s="78">
        <v>67.062873840332031</v>
      </c>
      <c r="EX181" s="78">
        <v>66.065383911132813</v>
      </c>
      <c r="EY181" s="78">
        <v>65.152412414550781</v>
      </c>
      <c r="EZ181" s="78">
        <v>64.122383117675781</v>
      </c>
      <c r="FA181" s="78">
        <v>63.177173614501953</v>
      </c>
      <c r="FB181" s="78">
        <v>62.58770751953125</v>
      </c>
      <c r="FC181" s="78">
        <v>62.271923065185547</v>
      </c>
      <c r="FD181" s="78">
        <v>65.802085876464844</v>
      </c>
      <c r="FE181" s="78">
        <v>70.221084594726563</v>
      </c>
      <c r="FF181" s="78">
        <v>74.255302429199219</v>
      </c>
      <c r="FG181" s="78">
        <v>79.109306335449219</v>
      </c>
      <c r="FH181" s="78">
        <v>83.615249633789063</v>
      </c>
      <c r="FI181" s="78">
        <v>87.5732421875</v>
      </c>
      <c r="FJ181" s="78">
        <v>90.823036193847656</v>
      </c>
      <c r="FK181" s="78">
        <v>92.384117126464844</v>
      </c>
      <c r="FL181" s="78">
        <v>93.449684143066406</v>
      </c>
      <c r="FM181" s="78">
        <v>93.070472717285156</v>
      </c>
      <c r="FN181" s="78">
        <v>92.216133117675781</v>
      </c>
      <c r="FO181" s="78">
        <v>89.814849853515625</v>
      </c>
      <c r="FP181" s="78">
        <v>86.632232666015625</v>
      </c>
      <c r="FQ181" s="78">
        <v>81.844558715820313</v>
      </c>
      <c r="FR181" s="78">
        <v>78.707771301269531</v>
      </c>
      <c r="FS181" s="78">
        <v>76.751914978027344</v>
      </c>
      <c r="FT181" s="78">
        <v>75.376113891601563</v>
      </c>
      <c r="FU181" s="78">
        <v>0.13465921580791473</v>
      </c>
      <c r="FV181" s="78">
        <v>0.22644324600696564</v>
      </c>
      <c r="FW181" s="78">
        <v>0.13074183464050293</v>
      </c>
      <c r="FX181" s="78">
        <v>0</v>
      </c>
      <c r="FY181" s="78">
        <v>2823</v>
      </c>
      <c r="FZ181" s="78">
        <v>1</v>
      </c>
    </row>
    <row r="182" spans="1:182" x14ac:dyDescent="0.2">
      <c r="A182" t="s">
        <v>186</v>
      </c>
      <c r="B182" t="s">
        <v>244</v>
      </c>
      <c r="C182" t="s">
        <v>2</v>
      </c>
      <c r="D182" t="s">
        <v>203</v>
      </c>
      <c r="E182" t="s">
        <v>206</v>
      </c>
      <c r="F182" t="s">
        <v>179</v>
      </c>
      <c r="G182" t="s">
        <v>1</v>
      </c>
      <c r="H182" s="78">
        <v>1105</v>
      </c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  <c r="CB182" s="78"/>
      <c r="CC182" s="78"/>
      <c r="CD182" s="78"/>
      <c r="CE182" s="78"/>
      <c r="CF182" s="78"/>
      <c r="CG182" s="78"/>
      <c r="CH182" s="78"/>
      <c r="CI182" s="78"/>
      <c r="CJ182" s="78"/>
      <c r="CK182" s="78"/>
      <c r="CL182" s="78"/>
      <c r="CM182" s="78"/>
      <c r="CN182" s="78"/>
      <c r="CO182" s="78"/>
      <c r="CP182" s="78"/>
      <c r="CQ182" s="78"/>
      <c r="CR182" s="78"/>
      <c r="CS182" s="78"/>
      <c r="CT182" s="78"/>
      <c r="CU182" s="78"/>
      <c r="CV182" s="78"/>
      <c r="CW182" s="78"/>
      <c r="CX182" s="78"/>
      <c r="CY182" s="78"/>
      <c r="CZ182" s="78"/>
      <c r="DA182" s="78"/>
      <c r="DB182" s="78"/>
      <c r="DC182" s="78"/>
      <c r="DD182" s="78"/>
      <c r="DE182" s="78"/>
      <c r="DF182" s="78"/>
      <c r="DG182" s="78"/>
      <c r="DH182" s="78"/>
      <c r="DI182" s="78"/>
      <c r="DJ182" s="78"/>
      <c r="DK182" s="78"/>
      <c r="DL182" s="78"/>
      <c r="DM182" s="78"/>
      <c r="DN182" s="78"/>
      <c r="DO182" s="78"/>
      <c r="DP182" s="78"/>
      <c r="DQ182" s="78"/>
      <c r="DR182" s="78"/>
      <c r="DS182" s="78"/>
      <c r="DT182" s="78"/>
      <c r="DU182" s="78"/>
      <c r="DV182" s="78"/>
      <c r="DW182" s="78"/>
      <c r="DX182" s="78"/>
      <c r="DY182" s="78"/>
      <c r="DZ182" s="78"/>
      <c r="EA182" s="78"/>
      <c r="EB182" s="78"/>
      <c r="EC182" s="78"/>
      <c r="ED182" s="78"/>
      <c r="EE182" s="78"/>
      <c r="EF182" s="78"/>
      <c r="EG182" s="78"/>
      <c r="EH182" s="78"/>
      <c r="EI182" s="78"/>
      <c r="EJ182" s="78"/>
      <c r="EK182" s="78"/>
      <c r="EL182" s="78"/>
      <c r="EM182" s="78"/>
      <c r="EN182" s="78"/>
      <c r="EO182" s="78"/>
      <c r="EP182" s="78"/>
      <c r="EQ182" s="78"/>
      <c r="ER182" s="78"/>
      <c r="ES182" s="78"/>
      <c r="ET182" s="78"/>
      <c r="EU182" s="78"/>
      <c r="EV182" s="78"/>
      <c r="EW182" s="78"/>
      <c r="EX182" s="78"/>
      <c r="EY182" s="78"/>
      <c r="EZ182" s="78"/>
      <c r="FA182" s="78"/>
      <c r="FB182" s="78"/>
      <c r="FC182" s="78"/>
      <c r="FD182" s="78"/>
      <c r="FE182" s="78"/>
      <c r="FF182" s="78"/>
      <c r="FG182" s="78"/>
      <c r="FH182" s="78"/>
      <c r="FI182" s="78"/>
      <c r="FJ182" s="78"/>
      <c r="FK182" s="78"/>
      <c r="FL182" s="78"/>
      <c r="FM182" s="78"/>
      <c r="FN182" s="78"/>
      <c r="FO182" s="78"/>
      <c r="FP182" s="78"/>
      <c r="FQ182" s="78"/>
      <c r="FR182" s="78"/>
      <c r="FS182" s="78"/>
      <c r="FT182" s="78"/>
      <c r="FU182" s="78"/>
      <c r="FV182" s="78"/>
      <c r="FW182" s="78"/>
      <c r="FX182" s="78">
        <v>0</v>
      </c>
      <c r="FY182" s="78">
        <v>91</v>
      </c>
      <c r="FZ182" s="78">
        <v>0</v>
      </c>
    </row>
    <row r="183" spans="1:182" x14ac:dyDescent="0.2">
      <c r="A183" t="s">
        <v>186</v>
      </c>
      <c r="B183" t="s">
        <v>244</v>
      </c>
      <c r="C183" t="s">
        <v>2</v>
      </c>
      <c r="D183" t="s">
        <v>203</v>
      </c>
      <c r="E183" t="s">
        <v>206</v>
      </c>
      <c r="F183" t="s">
        <v>180</v>
      </c>
      <c r="G183" t="s">
        <v>1</v>
      </c>
      <c r="H183" s="78">
        <v>285</v>
      </c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  <c r="CB183" s="78"/>
      <c r="CC183" s="78"/>
      <c r="CD183" s="78"/>
      <c r="CE183" s="78"/>
      <c r="CF183" s="78"/>
      <c r="CG183" s="78"/>
      <c r="CH183" s="78"/>
      <c r="CI183" s="78"/>
      <c r="CJ183" s="78"/>
      <c r="CK183" s="78"/>
      <c r="CL183" s="78"/>
      <c r="CM183" s="78"/>
      <c r="CN183" s="78"/>
      <c r="CO183" s="78"/>
      <c r="CP183" s="78"/>
      <c r="CQ183" s="78"/>
      <c r="CR183" s="78"/>
      <c r="CS183" s="78"/>
      <c r="CT183" s="78"/>
      <c r="CU183" s="78"/>
      <c r="CV183" s="78"/>
      <c r="CW183" s="78"/>
      <c r="CX183" s="78"/>
      <c r="CY183" s="78"/>
      <c r="CZ183" s="78"/>
      <c r="DA183" s="78"/>
      <c r="DB183" s="78"/>
      <c r="DC183" s="78"/>
      <c r="DD183" s="78"/>
      <c r="DE183" s="78"/>
      <c r="DF183" s="78"/>
      <c r="DG183" s="78"/>
      <c r="DH183" s="78"/>
      <c r="DI183" s="78"/>
      <c r="DJ183" s="78"/>
      <c r="DK183" s="78"/>
      <c r="DL183" s="78"/>
      <c r="DM183" s="78"/>
      <c r="DN183" s="78"/>
      <c r="DO183" s="78"/>
      <c r="DP183" s="78"/>
      <c r="DQ183" s="78"/>
      <c r="DR183" s="78"/>
      <c r="DS183" s="78"/>
      <c r="DT183" s="78"/>
      <c r="DU183" s="78"/>
      <c r="DV183" s="78"/>
      <c r="DW183" s="78"/>
      <c r="DX183" s="78"/>
      <c r="DY183" s="78"/>
      <c r="DZ183" s="78"/>
      <c r="EA183" s="78"/>
      <c r="EB183" s="78"/>
      <c r="EC183" s="78"/>
      <c r="ED183" s="78"/>
      <c r="EE183" s="78"/>
      <c r="EF183" s="78"/>
      <c r="EG183" s="78"/>
      <c r="EH183" s="78"/>
      <c r="EI183" s="78"/>
      <c r="EJ183" s="78"/>
      <c r="EK183" s="78"/>
      <c r="EL183" s="78"/>
      <c r="EM183" s="78"/>
      <c r="EN183" s="78"/>
      <c r="EO183" s="78"/>
      <c r="EP183" s="78"/>
      <c r="EQ183" s="78"/>
      <c r="ER183" s="78"/>
      <c r="ES183" s="78"/>
      <c r="ET183" s="78"/>
      <c r="EU183" s="78"/>
      <c r="EV183" s="78"/>
      <c r="EW183" s="78"/>
      <c r="EX183" s="78"/>
      <c r="EY183" s="78"/>
      <c r="EZ183" s="78"/>
      <c r="FA183" s="78"/>
      <c r="FB183" s="78"/>
      <c r="FC183" s="78"/>
      <c r="FD183" s="78"/>
      <c r="FE183" s="78"/>
      <c r="FF183" s="78"/>
      <c r="FG183" s="78"/>
      <c r="FH183" s="78"/>
      <c r="FI183" s="78"/>
      <c r="FJ183" s="78"/>
      <c r="FK183" s="78"/>
      <c r="FL183" s="78"/>
      <c r="FM183" s="78"/>
      <c r="FN183" s="78"/>
      <c r="FO183" s="78"/>
      <c r="FP183" s="78"/>
      <c r="FQ183" s="78"/>
      <c r="FR183" s="78"/>
      <c r="FS183" s="78"/>
      <c r="FT183" s="78"/>
      <c r="FU183" s="78"/>
      <c r="FV183" s="78"/>
      <c r="FW183" s="78"/>
      <c r="FX183" s="78">
        <v>0</v>
      </c>
      <c r="FY183" s="78">
        <v>72</v>
      </c>
      <c r="FZ183" s="78">
        <v>0</v>
      </c>
    </row>
    <row r="184" spans="1:182" x14ac:dyDescent="0.2">
      <c r="A184" t="s">
        <v>186</v>
      </c>
      <c r="B184" t="s">
        <v>244</v>
      </c>
      <c r="C184" t="s">
        <v>2</v>
      </c>
      <c r="D184" t="s">
        <v>203</v>
      </c>
      <c r="E184" t="s">
        <v>206</v>
      </c>
      <c r="F184" t="s">
        <v>181</v>
      </c>
      <c r="G184" t="s">
        <v>1</v>
      </c>
      <c r="H184" s="78">
        <v>338</v>
      </c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  <c r="CB184" s="78"/>
      <c r="CC184" s="78"/>
      <c r="CD184" s="78"/>
      <c r="CE184" s="78"/>
      <c r="CF184" s="78"/>
      <c r="CG184" s="78"/>
      <c r="CH184" s="78"/>
      <c r="CI184" s="78"/>
      <c r="CJ184" s="78"/>
      <c r="CK184" s="78"/>
      <c r="CL184" s="78"/>
      <c r="CM184" s="78"/>
      <c r="CN184" s="78"/>
      <c r="CO184" s="78"/>
      <c r="CP184" s="78"/>
      <c r="CQ184" s="78"/>
      <c r="CR184" s="78"/>
      <c r="CS184" s="78"/>
      <c r="CT184" s="78"/>
      <c r="CU184" s="78"/>
      <c r="CV184" s="78"/>
      <c r="CW184" s="78"/>
      <c r="CX184" s="78"/>
      <c r="CY184" s="78"/>
      <c r="CZ184" s="78"/>
      <c r="DA184" s="78"/>
      <c r="DB184" s="78"/>
      <c r="DC184" s="78"/>
      <c r="DD184" s="78"/>
      <c r="DE184" s="78"/>
      <c r="DF184" s="78"/>
      <c r="DG184" s="78"/>
      <c r="DH184" s="78"/>
      <c r="DI184" s="78"/>
      <c r="DJ184" s="78"/>
      <c r="DK184" s="78"/>
      <c r="DL184" s="78"/>
      <c r="DM184" s="78"/>
      <c r="DN184" s="78"/>
      <c r="DO184" s="78"/>
      <c r="DP184" s="78"/>
      <c r="DQ184" s="78"/>
      <c r="DR184" s="78"/>
      <c r="DS184" s="78"/>
      <c r="DT184" s="78"/>
      <c r="DU184" s="78"/>
      <c r="DV184" s="78"/>
      <c r="DW184" s="78"/>
      <c r="DX184" s="78"/>
      <c r="DY184" s="78"/>
      <c r="DZ184" s="78"/>
      <c r="EA184" s="78"/>
      <c r="EB184" s="78"/>
      <c r="EC184" s="78"/>
      <c r="ED184" s="78"/>
      <c r="EE184" s="78"/>
      <c r="EF184" s="78"/>
      <c r="EG184" s="78"/>
      <c r="EH184" s="78"/>
      <c r="EI184" s="78"/>
      <c r="EJ184" s="78"/>
      <c r="EK184" s="78"/>
      <c r="EL184" s="78"/>
      <c r="EM184" s="78"/>
      <c r="EN184" s="78"/>
      <c r="EO184" s="78"/>
      <c r="EP184" s="78"/>
      <c r="EQ184" s="78"/>
      <c r="ER184" s="78"/>
      <c r="ES184" s="78"/>
      <c r="ET184" s="78"/>
      <c r="EU184" s="78"/>
      <c r="EV184" s="78"/>
      <c r="EW184" s="78"/>
      <c r="EX184" s="78"/>
      <c r="EY184" s="78"/>
      <c r="EZ184" s="78"/>
      <c r="FA184" s="78"/>
      <c r="FB184" s="78"/>
      <c r="FC184" s="78"/>
      <c r="FD184" s="78"/>
      <c r="FE184" s="78"/>
      <c r="FF184" s="78"/>
      <c r="FG184" s="78"/>
      <c r="FH184" s="78"/>
      <c r="FI184" s="78"/>
      <c r="FJ184" s="78"/>
      <c r="FK184" s="78"/>
      <c r="FL184" s="78"/>
      <c r="FM184" s="78"/>
      <c r="FN184" s="78"/>
      <c r="FO184" s="78"/>
      <c r="FP184" s="78"/>
      <c r="FQ184" s="78"/>
      <c r="FR184" s="78"/>
      <c r="FS184" s="78"/>
      <c r="FT184" s="78"/>
      <c r="FU184" s="78"/>
      <c r="FV184" s="78"/>
      <c r="FW184" s="78"/>
      <c r="FX184" s="78">
        <v>0</v>
      </c>
      <c r="FY184" s="78">
        <v>16</v>
      </c>
      <c r="FZ184" s="78">
        <v>0</v>
      </c>
    </row>
    <row r="185" spans="1:182" x14ac:dyDescent="0.2">
      <c r="A185" t="s">
        <v>186</v>
      </c>
      <c r="B185" t="s">
        <v>244</v>
      </c>
      <c r="C185" t="s">
        <v>2</v>
      </c>
      <c r="D185" t="s">
        <v>203</v>
      </c>
      <c r="E185" t="s">
        <v>206</v>
      </c>
      <c r="F185" t="s">
        <v>182</v>
      </c>
      <c r="G185" t="s">
        <v>1</v>
      </c>
      <c r="H185" s="78">
        <v>1390</v>
      </c>
      <c r="I185" s="78">
        <v>0.83748602867126465</v>
      </c>
      <c r="J185" s="78">
        <v>0.7528679370880127</v>
      </c>
      <c r="K185" s="78">
        <v>0.72153359651565552</v>
      </c>
      <c r="L185" s="78">
        <v>0.65007323026657104</v>
      </c>
      <c r="M185" s="78">
        <v>0.6763765811920166</v>
      </c>
      <c r="N185" s="78">
        <v>0.68914884328842163</v>
      </c>
      <c r="O185" s="78">
        <v>0.79752331972122192</v>
      </c>
      <c r="P185" s="78">
        <v>0.89259803295135498</v>
      </c>
      <c r="Q185" s="78">
        <v>0.93246769905090332</v>
      </c>
      <c r="R185" s="78">
        <v>0.9952385425567627</v>
      </c>
      <c r="S185" s="78">
        <v>1.0210298299789429</v>
      </c>
      <c r="T185" s="78">
        <v>1.1752667427062988</v>
      </c>
      <c r="U185" s="78">
        <v>1.3663362264633179</v>
      </c>
      <c r="V185" s="78">
        <v>1.3101229667663574</v>
      </c>
      <c r="W185" s="78">
        <v>1.3317724466323853</v>
      </c>
      <c r="X185" s="78">
        <v>1.3715369701385498</v>
      </c>
      <c r="Y185" s="78">
        <v>1.4516735076904297</v>
      </c>
      <c r="Z185" s="78">
        <v>1.6229746341705322</v>
      </c>
      <c r="AA185" s="78">
        <v>1.7370744943618774</v>
      </c>
      <c r="AB185" s="78">
        <v>1.6357697248458862</v>
      </c>
      <c r="AC185" s="78">
        <v>1.5585225820541382</v>
      </c>
      <c r="AD185" s="78">
        <v>1.4877668619155884</v>
      </c>
      <c r="AE185" s="78">
        <v>1.2982909679412842</v>
      </c>
      <c r="AF185" s="78">
        <v>1.0804389715194702</v>
      </c>
      <c r="AG185" s="78">
        <v>-0.16623145341873169</v>
      </c>
      <c r="AH185" s="78">
        <v>-0.14935685694217682</v>
      </c>
      <c r="AI185" s="78">
        <v>-0.15008094906806946</v>
      </c>
      <c r="AJ185" s="78">
        <v>-0.16731740534305573</v>
      </c>
      <c r="AK185" s="78">
        <v>-0.14018110930919647</v>
      </c>
      <c r="AL185" s="78">
        <v>-0.18386290967464447</v>
      </c>
      <c r="AM185" s="78">
        <v>-0.15326409041881561</v>
      </c>
      <c r="AN185" s="78">
        <v>-0.13974320888519287</v>
      </c>
      <c r="AO185" s="78">
        <v>-0.22064375877380371</v>
      </c>
      <c r="AP185" s="78">
        <v>-0.16418853402137756</v>
      </c>
      <c r="AQ185" s="78">
        <v>-0.17576916515827179</v>
      </c>
      <c r="AR185" s="78">
        <v>-8.0558441579341888E-2</v>
      </c>
      <c r="AS185" s="78">
        <v>-7.0673681795597076E-2</v>
      </c>
      <c r="AT185" s="78">
        <v>-0.25191175937652588</v>
      </c>
      <c r="AU185" s="78">
        <v>-0.35175913572311401</v>
      </c>
      <c r="AV185" s="78">
        <v>-0.3654102087020874</v>
      </c>
      <c r="AW185" s="78">
        <v>-0.2818271815776825</v>
      </c>
      <c r="AX185" s="78">
        <v>-0.20805394649505615</v>
      </c>
      <c r="AY185" s="78">
        <v>-4.9921557307243347E-2</v>
      </c>
      <c r="AZ185" s="78">
        <v>-3.7009898573160172E-2</v>
      </c>
      <c r="BA185" s="78">
        <v>-0.11605769395828247</v>
      </c>
      <c r="BB185" s="78">
        <v>-0.13218295574188232</v>
      </c>
      <c r="BC185" s="78">
        <v>-9.3889407813549042E-2</v>
      </c>
      <c r="BD185" s="78">
        <v>-0.15654776990413666</v>
      </c>
      <c r="BE185" s="78">
        <v>-8.3705797791481018E-2</v>
      </c>
      <c r="BF185" s="78">
        <v>-7.2896823287010193E-2</v>
      </c>
      <c r="BG185" s="78">
        <v>-7.659614086151123E-2</v>
      </c>
      <c r="BH185" s="78">
        <v>-9.5020264387130737E-2</v>
      </c>
      <c r="BI185" s="78">
        <v>-6.5838858485221863E-2</v>
      </c>
      <c r="BJ185" s="78">
        <v>-0.10786714404821396</v>
      </c>
      <c r="BK185" s="78">
        <v>-7.5713686645030975E-2</v>
      </c>
      <c r="BL185" s="78">
        <v>-5.4004490375518799E-2</v>
      </c>
      <c r="BM185" s="78">
        <v>-0.14126083254814148</v>
      </c>
      <c r="BN185" s="78">
        <v>-9.2282354831695557E-2</v>
      </c>
      <c r="BO185" s="78">
        <v>-0.10285232216119766</v>
      </c>
      <c r="BP185" s="78">
        <v>3.3361765090376139E-3</v>
      </c>
      <c r="BQ185" s="78">
        <v>3.0336501076817513E-2</v>
      </c>
      <c r="BR185" s="78">
        <v>-0.15086914598941803</v>
      </c>
      <c r="BS185" s="78">
        <v>-0.23982329666614532</v>
      </c>
      <c r="BT185" s="78">
        <v>-0.25282710790634155</v>
      </c>
      <c r="BU185" s="78">
        <v>-0.16403943300247192</v>
      </c>
      <c r="BV185" s="78">
        <v>-8.8772937655448914E-2</v>
      </c>
      <c r="BW185" s="78">
        <v>6.4202882349491119E-2</v>
      </c>
      <c r="BX185" s="78">
        <v>6.7212283611297607E-2</v>
      </c>
      <c r="BY185" s="78">
        <v>-2.2426504641771317E-2</v>
      </c>
      <c r="BZ185" s="78">
        <v>-3.9250779896974564E-2</v>
      </c>
      <c r="CA185" s="78">
        <v>-7.4574993923306465E-3</v>
      </c>
      <c r="CB185" s="78">
        <v>-6.8112105131149292E-2</v>
      </c>
      <c r="CC185" s="78">
        <v>-2.6548784226179123E-2</v>
      </c>
      <c r="CD185" s="78">
        <v>-1.994084008038044E-2</v>
      </c>
      <c r="CE185" s="78">
        <v>-2.5700785219669342E-2</v>
      </c>
      <c r="CF185" s="78">
        <v>-4.4947478920221329E-2</v>
      </c>
      <c r="CG185" s="78">
        <v>-1.434964407235384E-2</v>
      </c>
      <c r="CH185" s="78">
        <v>-5.5232703685760498E-2</v>
      </c>
      <c r="CI185" s="78">
        <v>-2.2002507001161575E-2</v>
      </c>
      <c r="CJ185" s="78">
        <v>5.3778840228915215E-3</v>
      </c>
      <c r="CK185" s="78">
        <v>-8.6280465126037598E-2</v>
      </c>
      <c r="CL185" s="78">
        <v>-4.2480353266000748E-2</v>
      </c>
      <c r="CM185" s="78">
        <v>-5.2350345999002457E-2</v>
      </c>
      <c r="CN185" s="78">
        <v>6.1441332101821899E-2</v>
      </c>
      <c r="CO185" s="78">
        <v>0.10029584914445877</v>
      </c>
      <c r="CP185" s="78">
        <v>-8.0887332558631897E-2</v>
      </c>
      <c r="CQ185" s="78">
        <v>-0.16229687631130219</v>
      </c>
      <c r="CR185" s="78">
        <v>-0.1748524010181427</v>
      </c>
      <c r="CS185" s="78">
        <v>-8.2460001111030579E-2</v>
      </c>
      <c r="CT185" s="78">
        <v>-6.1592748388648033E-3</v>
      </c>
      <c r="CU185" s="78">
        <v>0.14324511587619781</v>
      </c>
      <c r="CV185" s="78">
        <v>0.13939625024795532</v>
      </c>
      <c r="CW185" s="78">
        <v>4.242217168211937E-2</v>
      </c>
      <c r="CX185" s="78">
        <v>2.5113759562373161E-2</v>
      </c>
      <c r="CY185" s="78">
        <v>5.2404977381229401E-2</v>
      </c>
      <c r="CZ185" s="78">
        <v>-6.8618305958807468E-3</v>
      </c>
      <c r="DA185" s="78">
        <v>3.0608231201767921E-2</v>
      </c>
      <c r="DB185" s="78">
        <v>3.3015143126249313E-2</v>
      </c>
      <c r="DC185" s="78">
        <v>2.5194570422172546E-2</v>
      </c>
      <c r="DD185" s="78">
        <v>5.1253028213977814E-3</v>
      </c>
      <c r="DE185" s="78">
        <v>3.7139572203159332E-2</v>
      </c>
      <c r="DF185" s="78">
        <v>-2.598264254629612E-3</v>
      </c>
      <c r="DG185" s="78">
        <v>3.1708672642707825E-2</v>
      </c>
      <c r="DH185" s="78">
        <v>6.4760260283946991E-2</v>
      </c>
      <c r="DI185" s="78">
        <v>-3.1300093978643417E-2</v>
      </c>
      <c r="DJ185" s="78">
        <v>7.3216482996940613E-3</v>
      </c>
      <c r="DK185" s="78">
        <v>-1.8483665771782398E-3</v>
      </c>
      <c r="DL185" s="78">
        <v>0.11954648792743683</v>
      </c>
      <c r="DM185" s="78">
        <v>0.17025519907474518</v>
      </c>
      <c r="DN185" s="78">
        <v>-1.0905525647103786E-2</v>
      </c>
      <c r="DO185" s="78">
        <v>-8.4770455956459045E-2</v>
      </c>
      <c r="DP185" s="78">
        <v>-9.6877694129943848E-2</v>
      </c>
      <c r="DQ185" s="78">
        <v>-8.8056997628882527E-4</v>
      </c>
      <c r="DR185" s="78">
        <v>7.6454386115074158E-2</v>
      </c>
      <c r="DS185" s="78">
        <v>0.22228735685348511</v>
      </c>
      <c r="DT185" s="78">
        <v>0.21158021688461304</v>
      </c>
      <c r="DU185" s="78">
        <v>0.10727084428071976</v>
      </c>
      <c r="DV185" s="78">
        <v>8.9478299021720886E-2</v>
      </c>
      <c r="DW185" s="78">
        <v>0.11226745694875717</v>
      </c>
      <c r="DX185" s="78">
        <v>5.4388441145420074E-2</v>
      </c>
      <c r="DY185" s="78">
        <v>0.11313388496637344</v>
      </c>
      <c r="DZ185" s="78">
        <v>0.10947517305612564</v>
      </c>
      <c r="EA185" s="78">
        <v>9.8679378628730774E-2</v>
      </c>
      <c r="EB185" s="78">
        <v>7.7422447502613068E-2</v>
      </c>
      <c r="EC185" s="78">
        <v>0.11148182302713394</v>
      </c>
      <c r="ED185" s="78">
        <v>7.3397509753704071E-2</v>
      </c>
      <c r="EE185" s="78">
        <v>0.10925908386707306</v>
      </c>
      <c r="EF185" s="78">
        <v>0.15049897134304047</v>
      </c>
      <c r="EG185" s="78">
        <v>4.8082832247018814E-2</v>
      </c>
      <c r="EH185" s="78">
        <v>7.9227827489376068E-2</v>
      </c>
      <c r="EI185" s="78">
        <v>7.1068473160266876E-2</v>
      </c>
      <c r="EJ185" s="78">
        <v>0.20344109833240509</v>
      </c>
      <c r="EK185" s="78">
        <v>0.27126538753509521</v>
      </c>
      <c r="EL185" s="78">
        <v>9.0137086808681488E-2</v>
      </c>
      <c r="EM185" s="78">
        <v>2.7165381237864494E-2</v>
      </c>
      <c r="EN185" s="78">
        <v>1.5705402940511703E-2</v>
      </c>
      <c r="EO185" s="78">
        <v>0.11690717190504074</v>
      </c>
      <c r="EP185" s="78">
        <v>0.1957353949546814</v>
      </c>
      <c r="EQ185" s="78">
        <v>0.33641177415847778</v>
      </c>
      <c r="ER185" s="78">
        <v>0.31580239534378052</v>
      </c>
      <c r="ES185" s="78">
        <v>0.20090202987194061</v>
      </c>
      <c r="ET185" s="78">
        <v>0.18241047859191895</v>
      </c>
      <c r="EU185" s="78">
        <v>0.19869937002658844</v>
      </c>
      <c r="EV185" s="78">
        <v>0.14282411336898804</v>
      </c>
      <c r="EW185" s="78">
        <v>65.470474243164063</v>
      </c>
      <c r="EX185" s="78">
        <v>62.655918121337891</v>
      </c>
      <c r="EY185" s="78">
        <v>61.483562469482422</v>
      </c>
      <c r="EZ185" s="78">
        <v>60.668319702148438</v>
      </c>
      <c r="FA185" s="78">
        <v>60.005985260009766</v>
      </c>
      <c r="FB185" s="78">
        <v>59.436359405517578</v>
      </c>
      <c r="FC185" s="78">
        <v>58.96173095703125</v>
      </c>
      <c r="FD185" s="78">
        <v>62.934108734130859</v>
      </c>
      <c r="FE185" s="78">
        <v>68.125259399414063</v>
      </c>
      <c r="FF185" s="78">
        <v>74.391899108886719</v>
      </c>
      <c r="FG185" s="78">
        <v>80.372138977050781</v>
      </c>
      <c r="FH185" s="78">
        <v>86.097274780273438</v>
      </c>
      <c r="FI185" s="78">
        <v>90.432388305664063</v>
      </c>
      <c r="FJ185" s="78">
        <v>93.363327026367188</v>
      </c>
      <c r="FK185" s="78">
        <v>96.849678039550781</v>
      </c>
      <c r="FL185" s="78">
        <v>97.226806640625</v>
      </c>
      <c r="FM185" s="78">
        <v>97.321327209472656</v>
      </c>
      <c r="FN185" s="78">
        <v>96.276229858398438</v>
      </c>
      <c r="FO185" s="78">
        <v>94.930290222167969</v>
      </c>
      <c r="FP185" s="78">
        <v>91.922401428222656</v>
      </c>
      <c r="FQ185" s="78">
        <v>86.292518615722656</v>
      </c>
      <c r="FR185" s="78">
        <v>79.80572509765625</v>
      </c>
      <c r="FS185" s="78">
        <v>75.523277282714844</v>
      </c>
      <c r="FT185" s="78">
        <v>72.325752258300781</v>
      </c>
      <c r="FU185" s="78">
        <v>5.6707821786403656E-2</v>
      </c>
      <c r="FV185" s="78">
        <v>9.6040263772010803E-2</v>
      </c>
      <c r="FW185" s="78">
        <v>5.5191650986671448E-2</v>
      </c>
      <c r="FX185" s="78">
        <v>0</v>
      </c>
      <c r="FY185" s="78">
        <v>416</v>
      </c>
      <c r="FZ185" s="78">
        <v>1</v>
      </c>
    </row>
    <row r="186" spans="1:182" x14ac:dyDescent="0.2">
      <c r="A186" t="s">
        <v>186</v>
      </c>
      <c r="B186" t="s">
        <v>244</v>
      </c>
      <c r="C186" t="s">
        <v>2</v>
      </c>
      <c r="D186" t="s">
        <v>203</v>
      </c>
      <c r="E186" t="s">
        <v>206</v>
      </c>
      <c r="F186" t="s">
        <v>183</v>
      </c>
      <c r="G186" t="s">
        <v>1</v>
      </c>
      <c r="H186" s="78">
        <v>2024</v>
      </c>
      <c r="I186" s="78">
        <v>1.6806548833847046</v>
      </c>
      <c r="J186" s="78">
        <v>1.3941097259521484</v>
      </c>
      <c r="K186" s="78">
        <v>1.3378663063049316</v>
      </c>
      <c r="L186" s="78">
        <v>1.209058403968811</v>
      </c>
      <c r="M186" s="78">
        <v>1.2181922197341919</v>
      </c>
      <c r="N186" s="78">
        <v>1.1856573820114136</v>
      </c>
      <c r="O186" s="78">
        <v>1.4286422729492188</v>
      </c>
      <c r="P186" s="78">
        <v>1.6489808559417725</v>
      </c>
      <c r="Q186" s="78">
        <v>1.7428879737854004</v>
      </c>
      <c r="R186" s="78">
        <v>1.5825164318084717</v>
      </c>
      <c r="S186" s="78">
        <v>1.8351238965988159</v>
      </c>
      <c r="T186" s="78">
        <v>2.1040234565734863</v>
      </c>
      <c r="U186" s="78">
        <v>2.3476099967956543</v>
      </c>
      <c r="V186" s="78">
        <v>2.5097494125366211</v>
      </c>
      <c r="W186" s="78">
        <v>2.5934267044067383</v>
      </c>
      <c r="X186" s="78">
        <v>2.8174715042114258</v>
      </c>
      <c r="Y186" s="78">
        <v>2.9611079692840576</v>
      </c>
      <c r="Z186" s="78">
        <v>3.0694427490234375</v>
      </c>
      <c r="AA186" s="78">
        <v>2.9597861766815186</v>
      </c>
      <c r="AB186" s="78">
        <v>2.8987033367156982</v>
      </c>
      <c r="AC186" s="78">
        <v>2.8077518939971924</v>
      </c>
      <c r="AD186" s="78">
        <v>2.8720033168792725</v>
      </c>
      <c r="AE186" s="78">
        <v>2.3723533153533936</v>
      </c>
      <c r="AF186" s="78">
        <v>2.1074492931365967</v>
      </c>
      <c r="AG186" s="78">
        <v>-0.24545757472515106</v>
      </c>
      <c r="AH186" s="78">
        <v>-0.437845379114151</v>
      </c>
      <c r="AI186" s="78">
        <v>-0.41718599200248718</v>
      </c>
      <c r="AJ186" s="78">
        <v>-0.46271052956581116</v>
      </c>
      <c r="AK186" s="78">
        <v>-0.42491582036018372</v>
      </c>
      <c r="AL186" s="78">
        <v>-0.60621941089630127</v>
      </c>
      <c r="AM186" s="78">
        <v>-0.4525749683380127</v>
      </c>
      <c r="AN186" s="78">
        <v>-0.49545615911483765</v>
      </c>
      <c r="AO186" s="78">
        <v>-0.49306926131248474</v>
      </c>
      <c r="AP186" s="78">
        <v>-0.64570784568786621</v>
      </c>
      <c r="AQ186" s="78">
        <v>-0.29210460186004639</v>
      </c>
      <c r="AR186" s="78">
        <v>-0.11767397820949554</v>
      </c>
      <c r="AS186" s="78">
        <v>-9.9740736186504364E-2</v>
      </c>
      <c r="AT186" s="78">
        <v>-5.8591283857822418E-2</v>
      </c>
      <c r="AU186" s="78">
        <v>-0.36711135506629944</v>
      </c>
      <c r="AV186" s="78">
        <v>-0.18183307349681854</v>
      </c>
      <c r="AW186" s="78">
        <v>-0.23108437657356262</v>
      </c>
      <c r="AX186" s="78">
        <v>-0.1272958368062973</v>
      </c>
      <c r="AY186" s="78">
        <v>-0.29724395275115967</v>
      </c>
      <c r="AZ186" s="78">
        <v>-0.20759613811969757</v>
      </c>
      <c r="BA186" s="78">
        <v>-0.23688973486423492</v>
      </c>
      <c r="BB186" s="78">
        <v>-0.28155198693275452</v>
      </c>
      <c r="BC186" s="78">
        <v>-0.73047077655792236</v>
      </c>
      <c r="BD186" s="78">
        <v>-0.51724874973297119</v>
      </c>
      <c r="BE186" s="78">
        <v>-9.7944498062133789E-2</v>
      </c>
      <c r="BF186" s="78">
        <v>-0.29075655341148376</v>
      </c>
      <c r="BG186" s="78">
        <v>-0.27141287922859192</v>
      </c>
      <c r="BH186" s="78">
        <v>-0.32489398121833801</v>
      </c>
      <c r="BI186" s="78">
        <v>-0.2823200523853302</v>
      </c>
      <c r="BJ186" s="78">
        <v>-0.4565986692905426</v>
      </c>
      <c r="BK186" s="78">
        <v>-0.30507320165634155</v>
      </c>
      <c r="BL186" s="78">
        <v>-0.31175082921981812</v>
      </c>
      <c r="BM186" s="78">
        <v>-0.31853020191192627</v>
      </c>
      <c r="BN186" s="78">
        <v>-0.46871456503868103</v>
      </c>
      <c r="BO186" s="78">
        <v>-0.11923104524612427</v>
      </c>
      <c r="BP186" s="78">
        <v>6.1895478516817093E-2</v>
      </c>
      <c r="BQ186" s="78">
        <v>8.9997552335262299E-2</v>
      </c>
      <c r="BR186" s="78">
        <v>0.13579088449478149</v>
      </c>
      <c r="BS186" s="78">
        <v>-0.13935907185077667</v>
      </c>
      <c r="BT186" s="78">
        <v>4.5049998909235001E-2</v>
      </c>
      <c r="BU186" s="78">
        <v>-3.8101361133158207E-3</v>
      </c>
      <c r="BV186" s="78">
        <v>0.1012229323387146</v>
      </c>
      <c r="BW186" s="78">
        <v>-8.3154268562793732E-2</v>
      </c>
      <c r="BX186" s="78">
        <v>6.6105145961046219E-3</v>
      </c>
      <c r="BY186" s="78">
        <v>-3.8713552057743073E-2</v>
      </c>
      <c r="BZ186" s="78">
        <v>-7.0842362940311432E-2</v>
      </c>
      <c r="CA186" s="78">
        <v>-0.50712794065475464</v>
      </c>
      <c r="CB186" s="78">
        <v>-0.3115614652633667</v>
      </c>
      <c r="CC186" s="78">
        <v>4.2226123623549938E-3</v>
      </c>
      <c r="CD186" s="78">
        <v>-0.18888325989246368</v>
      </c>
      <c r="CE186" s="78">
        <v>-0.17045086622238159</v>
      </c>
      <c r="CF186" s="78">
        <v>-0.22944264113903046</v>
      </c>
      <c r="CG186" s="78">
        <v>-0.18355867266654968</v>
      </c>
      <c r="CH186" s="78">
        <v>-0.35297179222106934</v>
      </c>
      <c r="CI186" s="78">
        <v>-0.20291392505168915</v>
      </c>
      <c r="CJ186" s="78">
        <v>-0.18451708555221558</v>
      </c>
      <c r="CK186" s="78">
        <v>-0.19764499366283417</v>
      </c>
      <c r="CL186" s="78">
        <v>-0.34612953662872314</v>
      </c>
      <c r="CM186" s="78">
        <v>5.006580613553524E-4</v>
      </c>
      <c r="CN186" s="78">
        <v>0.18626473844051361</v>
      </c>
      <c r="CO186" s="78">
        <v>0.22140970826148987</v>
      </c>
      <c r="CP186" s="78">
        <v>0.27041938900947571</v>
      </c>
      <c r="CQ186" s="78">
        <v>1.838146336376667E-2</v>
      </c>
      <c r="CR186" s="78">
        <v>0.20218852162361145</v>
      </c>
      <c r="CS186" s="78">
        <v>0.15359930694103241</v>
      </c>
      <c r="CT186" s="78">
        <v>0.25949433445930481</v>
      </c>
      <c r="CU186" s="78">
        <v>6.5123595297336578E-2</v>
      </c>
      <c r="CV186" s="78">
        <v>0.15496939420700073</v>
      </c>
      <c r="CW186" s="78">
        <v>9.8542667925357819E-2</v>
      </c>
      <c r="CX186" s="78">
        <v>7.509448379278183E-2</v>
      </c>
      <c r="CY186" s="78">
        <v>-0.35244134068489075</v>
      </c>
      <c r="CZ186" s="78">
        <v>-0.16910305619239807</v>
      </c>
      <c r="DA186" s="78">
        <v>0.10638972371816635</v>
      </c>
      <c r="DB186" s="78">
        <v>-8.70099738240242E-2</v>
      </c>
      <c r="DC186" s="78">
        <v>-6.9488845765590668E-2</v>
      </c>
      <c r="DD186" s="78">
        <v>-0.13399131596088409</v>
      </c>
      <c r="DE186" s="78">
        <v>-8.4797278046607971E-2</v>
      </c>
      <c r="DF186" s="78">
        <v>-0.24934491515159607</v>
      </c>
      <c r="DG186" s="78">
        <v>-0.10075464844703674</v>
      </c>
      <c r="DH186" s="78">
        <v>-5.7283338159322739E-2</v>
      </c>
      <c r="DI186" s="78">
        <v>-7.6759777963161469E-2</v>
      </c>
      <c r="DJ186" s="78">
        <v>-0.22354452311992645</v>
      </c>
      <c r="DK186" s="78">
        <v>0.12023236602544785</v>
      </c>
      <c r="DL186" s="78">
        <v>0.31063398718833923</v>
      </c>
      <c r="DM186" s="78">
        <v>0.35282185673713684</v>
      </c>
      <c r="DN186" s="78">
        <v>0.40504789352416992</v>
      </c>
      <c r="DO186" s="78">
        <v>0.17612200975418091</v>
      </c>
      <c r="DP186" s="78">
        <v>0.3593270480632782</v>
      </c>
      <c r="DQ186" s="78">
        <v>0.3110087513923645</v>
      </c>
      <c r="DR186" s="78">
        <v>0.41776573657989502</v>
      </c>
      <c r="DS186" s="78">
        <v>0.21340145170688629</v>
      </c>
      <c r="DT186" s="78">
        <v>0.30332827568054199</v>
      </c>
      <c r="DU186" s="78">
        <v>0.23579889535903931</v>
      </c>
      <c r="DV186" s="78">
        <v>0.22103132307529449</v>
      </c>
      <c r="DW186" s="78">
        <v>-0.19775474071502686</v>
      </c>
      <c r="DX186" s="78">
        <v>-2.6644660159945488E-2</v>
      </c>
      <c r="DY186" s="78">
        <v>0.25390279293060303</v>
      </c>
      <c r="DZ186" s="78">
        <v>6.0078874230384827E-2</v>
      </c>
      <c r="EA186" s="78">
        <v>7.6284267008304596E-2</v>
      </c>
      <c r="EB186" s="78">
        <v>3.8252540398389101E-3</v>
      </c>
      <c r="EC186" s="78">
        <v>5.7798482477664948E-2</v>
      </c>
      <c r="ED186" s="78">
        <v>-9.9724151194095612E-2</v>
      </c>
      <c r="EE186" s="78">
        <v>4.6747118234634399E-2</v>
      </c>
      <c r="EF186" s="78">
        <v>0.12642198801040649</v>
      </c>
      <c r="EG186" s="78">
        <v>9.7779273986816406E-2</v>
      </c>
      <c r="EH186" s="78">
        <v>-4.655122384428978E-2</v>
      </c>
      <c r="EI186" s="78">
        <v>0.29310593008995056</v>
      </c>
      <c r="EJ186" s="78">
        <v>0.49020346999168396</v>
      </c>
      <c r="EK186" s="78">
        <v>0.5425601601600647</v>
      </c>
      <c r="EL186" s="78">
        <v>0.59943008422851563</v>
      </c>
      <c r="EM186" s="78">
        <v>0.40387430787086487</v>
      </c>
      <c r="EN186" s="78">
        <v>0.58621013164520264</v>
      </c>
      <c r="EO186" s="78">
        <v>0.53828299045562744</v>
      </c>
      <c r="EP186" s="78">
        <v>0.64628452062606812</v>
      </c>
      <c r="EQ186" s="78">
        <v>0.42749115824699402</v>
      </c>
      <c r="ER186" s="78">
        <v>0.51753491163253784</v>
      </c>
      <c r="ES186" s="78">
        <v>0.43397507071495056</v>
      </c>
      <c r="ET186" s="78">
        <v>0.43174093961715698</v>
      </c>
      <c r="EU186" s="78">
        <v>2.5588123127818108E-2</v>
      </c>
      <c r="EV186" s="78">
        <v>0.17904263734817505</v>
      </c>
      <c r="EW186" s="78">
        <v>73.092018127441406</v>
      </c>
      <c r="EX186" s="78">
        <v>71.8167724609375</v>
      </c>
      <c r="EY186" s="78">
        <v>70.632293701171875</v>
      </c>
      <c r="EZ186" s="78">
        <v>69.025077819824219</v>
      </c>
      <c r="FA186" s="78">
        <v>67.74298095703125</v>
      </c>
      <c r="FB186" s="78">
        <v>66.540679931640625</v>
      </c>
      <c r="FC186" s="78">
        <v>66.088272094726563</v>
      </c>
      <c r="FD186" s="78">
        <v>69.721664428710938</v>
      </c>
      <c r="FE186" s="78">
        <v>74.164970397949219</v>
      </c>
      <c r="FF186" s="78">
        <v>78.468536376953125</v>
      </c>
      <c r="FG186" s="78">
        <v>83.495529174804688</v>
      </c>
      <c r="FH186" s="78">
        <v>87.277229309082031</v>
      </c>
      <c r="FI186" s="78">
        <v>89.538253784179688</v>
      </c>
      <c r="FJ186" s="78">
        <v>92.838310241699219</v>
      </c>
      <c r="FK186" s="78">
        <v>94.598861694335938</v>
      </c>
      <c r="FL186" s="78">
        <v>95.516075134277344</v>
      </c>
      <c r="FM186" s="78">
        <v>96.50238037109375</v>
      </c>
      <c r="FN186" s="78">
        <v>95.392250061035156</v>
      </c>
      <c r="FO186" s="78">
        <v>93.9849853515625</v>
      </c>
      <c r="FP186" s="78">
        <v>91.404586791992188</v>
      </c>
      <c r="FQ186" s="78">
        <v>87.130226135253906</v>
      </c>
      <c r="FR186" s="78">
        <v>82.954055786132813</v>
      </c>
      <c r="FS186" s="78">
        <v>79.8753662109375</v>
      </c>
      <c r="FT186" s="78">
        <v>77.633628845214844</v>
      </c>
      <c r="FU186" s="78">
        <v>0.11478324234485626</v>
      </c>
      <c r="FV186" s="78">
        <v>0.18424750864505768</v>
      </c>
      <c r="FW186" s="78">
        <v>0.11533508449792862</v>
      </c>
      <c r="FX186" s="78">
        <v>0</v>
      </c>
      <c r="FY186" s="78">
        <v>297</v>
      </c>
      <c r="FZ186" s="78">
        <v>1</v>
      </c>
    </row>
    <row r="187" spans="1:182" x14ac:dyDescent="0.2">
      <c r="A187" t="s">
        <v>186</v>
      </c>
      <c r="B187" t="s">
        <v>244</v>
      </c>
      <c r="C187" t="s">
        <v>2</v>
      </c>
      <c r="D187" t="s">
        <v>203</v>
      </c>
      <c r="E187" t="s">
        <v>206</v>
      </c>
      <c r="F187" t="s">
        <v>184</v>
      </c>
      <c r="G187" t="s">
        <v>1</v>
      </c>
      <c r="H187" s="78">
        <v>1037</v>
      </c>
      <c r="I187" s="78">
        <v>1.1881107091903687</v>
      </c>
      <c r="J187" s="78">
        <v>1.1112933158874512</v>
      </c>
      <c r="K187" s="78">
        <v>1.0319374799728394</v>
      </c>
      <c r="L187" s="78">
        <v>1.0026147365570068</v>
      </c>
      <c r="M187" s="78">
        <v>1.0081270933151245</v>
      </c>
      <c r="N187" s="78">
        <v>1.0987353324890137</v>
      </c>
      <c r="O187" s="78">
        <v>1.1362783908843994</v>
      </c>
      <c r="P187" s="78">
        <v>1.2685433626174927</v>
      </c>
      <c r="Q187" s="78">
        <v>1.2751754522323608</v>
      </c>
      <c r="R187" s="78">
        <v>1.3561491966247559</v>
      </c>
      <c r="S187" s="78">
        <v>1.4371426105499268</v>
      </c>
      <c r="T187" s="78">
        <v>1.6445291042327881</v>
      </c>
      <c r="U187" s="78">
        <v>1.8375700712203979</v>
      </c>
      <c r="V187" s="78">
        <v>1.8915665149688721</v>
      </c>
      <c r="W187" s="78">
        <v>2.0058748722076416</v>
      </c>
      <c r="X187" s="78">
        <v>2.1232624053955078</v>
      </c>
      <c r="Y187" s="78">
        <v>2.1203184127807617</v>
      </c>
      <c r="Z187" s="78">
        <v>2.1256184577941895</v>
      </c>
      <c r="AA187" s="78">
        <v>2.2013921737670898</v>
      </c>
      <c r="AB187" s="78">
        <v>2.1783666610717773</v>
      </c>
      <c r="AC187" s="78">
        <v>2.0355165004730225</v>
      </c>
      <c r="AD187" s="78">
        <v>1.8178310394287109</v>
      </c>
      <c r="AE187" s="78">
        <v>1.6746094226837158</v>
      </c>
      <c r="AF187" s="78">
        <v>1.4113790988922119</v>
      </c>
      <c r="AG187" s="78">
        <v>-9.9002495408058167E-2</v>
      </c>
      <c r="AH187" s="78">
        <v>-9.0458773076534271E-2</v>
      </c>
      <c r="AI187" s="78">
        <v>-8.1402435898780823E-2</v>
      </c>
      <c r="AJ187" s="78">
        <v>-3.1913012266159058E-2</v>
      </c>
      <c r="AK187" s="78">
        <v>-2.2634357213973999E-2</v>
      </c>
      <c r="AL187" s="78">
        <v>-2.5662586092948914E-2</v>
      </c>
      <c r="AM187" s="78">
        <v>-3.004729375243187E-2</v>
      </c>
      <c r="AN187" s="78">
        <v>2.4141972884535789E-2</v>
      </c>
      <c r="AO187" s="78">
        <v>-0.19388623535633087</v>
      </c>
      <c r="AP187" s="78">
        <v>-0.12186072766780853</v>
      </c>
      <c r="AQ187" s="78">
        <v>-9.4161733984947205E-2</v>
      </c>
      <c r="AR187" s="78">
        <v>-7.1684494614601135E-2</v>
      </c>
      <c r="AS187" s="78">
        <v>-4.4427063316106796E-2</v>
      </c>
      <c r="AT187" s="78">
        <v>-0.20881330966949463</v>
      </c>
      <c r="AU187" s="78">
        <v>-0.13094222545623779</v>
      </c>
      <c r="AV187" s="78">
        <v>-0.13982386887073517</v>
      </c>
      <c r="AW187" s="78">
        <v>-0.2481846809387207</v>
      </c>
      <c r="AX187" s="78">
        <v>-0.30050322413444519</v>
      </c>
      <c r="AY187" s="78">
        <v>-0.26656702160835266</v>
      </c>
      <c r="AZ187" s="78">
        <v>-0.21161890029907227</v>
      </c>
      <c r="BA187" s="78">
        <v>-0.10903406888246536</v>
      </c>
      <c r="BB187" s="78">
        <v>-0.22650626301765442</v>
      </c>
      <c r="BC187" s="78">
        <v>-7.5247377157211304E-2</v>
      </c>
      <c r="BD187" s="78">
        <v>-8.4763742983341217E-2</v>
      </c>
      <c r="BE187" s="78">
        <v>4.3807767331600189E-2</v>
      </c>
      <c r="BF187" s="78">
        <v>4.9598459154367447E-2</v>
      </c>
      <c r="BG187" s="78">
        <v>5.2395079284906387E-2</v>
      </c>
      <c r="BH187" s="78">
        <v>9.6964158117771149E-2</v>
      </c>
      <c r="BI187" s="78">
        <v>0.10517916828393936</v>
      </c>
      <c r="BJ187" s="78">
        <v>0.11151092499494553</v>
      </c>
      <c r="BK187" s="78">
        <v>0.10713450610637665</v>
      </c>
      <c r="BL187" s="78">
        <v>0.16963337361812592</v>
      </c>
      <c r="BM187" s="78">
        <v>-9.2630358412861824E-3</v>
      </c>
      <c r="BN187" s="78">
        <v>2.8548628091812134E-2</v>
      </c>
      <c r="BO187" s="78">
        <v>3.9630502462387085E-2</v>
      </c>
      <c r="BP187" s="78">
        <v>5.6732933968305588E-2</v>
      </c>
      <c r="BQ187" s="78">
        <v>9.9925652146339417E-2</v>
      </c>
      <c r="BR187" s="78">
        <v>-4.3776236474514008E-2</v>
      </c>
      <c r="BS187" s="78">
        <v>4.8021845519542694E-2</v>
      </c>
      <c r="BT187" s="78">
        <v>3.3052001148462296E-2</v>
      </c>
      <c r="BU187" s="78">
        <v>-7.3115609586238861E-2</v>
      </c>
      <c r="BV187" s="78">
        <v>-0.11410132050514221</v>
      </c>
      <c r="BW187" s="78">
        <v>-8.1869035959243774E-2</v>
      </c>
      <c r="BX187" s="78">
        <v>-3.6537285894155502E-2</v>
      </c>
      <c r="BY187" s="78">
        <v>4.8856981098651886E-2</v>
      </c>
      <c r="BZ187" s="78">
        <v>-6.4652740955352783E-2</v>
      </c>
      <c r="CA187" s="78">
        <v>5.0228390842676163E-2</v>
      </c>
      <c r="CB187" s="78">
        <v>4.2576208710670471E-2</v>
      </c>
      <c r="CC187" s="78">
        <v>0.14271771907806396</v>
      </c>
      <c r="CD187" s="78">
        <v>0.14660167694091797</v>
      </c>
      <c r="CE187" s="78">
        <v>0.14506283402442932</v>
      </c>
      <c r="CF187" s="78">
        <v>0.18622408807277679</v>
      </c>
      <c r="CG187" s="78">
        <v>0.19370242953300476</v>
      </c>
      <c r="CH187" s="78">
        <v>0.20651687681674957</v>
      </c>
      <c r="CI187" s="78">
        <v>0.20214620232582092</v>
      </c>
      <c r="CJ187" s="78">
        <v>0.2704002857208252</v>
      </c>
      <c r="CK187" s="78">
        <v>0.11860643327236176</v>
      </c>
      <c r="CL187" s="78">
        <v>0.13272169232368469</v>
      </c>
      <c r="CM187" s="78">
        <v>0.13229459524154663</v>
      </c>
      <c r="CN187" s="78">
        <v>0.1456744521856308</v>
      </c>
      <c r="CO187" s="78">
        <v>0.19990390539169312</v>
      </c>
      <c r="CP187" s="78">
        <v>7.0527933537960052E-2</v>
      </c>
      <c r="CQ187" s="78">
        <v>0.17197181284427643</v>
      </c>
      <c r="CR187" s="78">
        <v>0.15278530120849609</v>
      </c>
      <c r="CS187" s="78">
        <v>4.8136696219444275E-2</v>
      </c>
      <c r="CT187" s="78">
        <v>1.5000074170529842E-2</v>
      </c>
      <c r="CU187" s="78">
        <v>4.6052236109972E-2</v>
      </c>
      <c r="CV187" s="78">
        <v>8.4723711013793945E-2</v>
      </c>
      <c r="CW187" s="78">
        <v>0.1582118421792984</v>
      </c>
      <c r="CX187" s="78">
        <v>4.7446519136428833E-2</v>
      </c>
      <c r="CY187" s="78">
        <v>0.13713252544403076</v>
      </c>
      <c r="CZ187" s="78">
        <v>0.13077147305011749</v>
      </c>
      <c r="DA187" s="78">
        <v>0.24162766337394714</v>
      </c>
      <c r="DB187" s="78">
        <v>0.24360489845275879</v>
      </c>
      <c r="DC187" s="78">
        <v>0.23773059248924255</v>
      </c>
      <c r="DD187" s="78">
        <v>0.27548402547836304</v>
      </c>
      <c r="DE187" s="78">
        <v>0.28222569823265076</v>
      </c>
      <c r="DF187" s="78">
        <v>0.30152282118797302</v>
      </c>
      <c r="DG187" s="78">
        <v>0.29715791344642639</v>
      </c>
      <c r="DH187" s="78">
        <v>0.37116718292236328</v>
      </c>
      <c r="DI187" s="78">
        <v>0.24647590517997742</v>
      </c>
      <c r="DJ187" s="78">
        <v>0.23689475655555725</v>
      </c>
      <c r="DK187" s="78">
        <v>0.22495868802070618</v>
      </c>
      <c r="DL187" s="78">
        <v>0.23461596667766571</v>
      </c>
      <c r="DM187" s="78">
        <v>0.29988214373588562</v>
      </c>
      <c r="DN187" s="78">
        <v>0.18483209609985352</v>
      </c>
      <c r="DO187" s="78">
        <v>0.29592177271842957</v>
      </c>
      <c r="DP187" s="78">
        <v>0.27251860499382019</v>
      </c>
      <c r="DQ187" s="78">
        <v>0.16938900947570801</v>
      </c>
      <c r="DR187" s="78">
        <v>0.14410147070884705</v>
      </c>
      <c r="DS187" s="78">
        <v>0.17397350072860718</v>
      </c>
      <c r="DT187" s="78">
        <v>0.20598471164703369</v>
      </c>
      <c r="DU187" s="78">
        <v>0.26756671071052551</v>
      </c>
      <c r="DV187" s="78">
        <v>0.15954577922821045</v>
      </c>
      <c r="DW187" s="78">
        <v>0.22403666377067566</v>
      </c>
      <c r="DX187" s="78">
        <v>0.21896673738956451</v>
      </c>
      <c r="DY187" s="78">
        <v>0.3844379186630249</v>
      </c>
      <c r="DZ187" s="78">
        <v>0.38366213440895081</v>
      </c>
      <c r="EA187" s="78">
        <v>0.37152811884880066</v>
      </c>
      <c r="EB187" s="78">
        <v>0.40436118841171265</v>
      </c>
      <c r="EC187" s="78">
        <v>0.41003921627998352</v>
      </c>
      <c r="ED187" s="78">
        <v>0.43869632482528687</v>
      </c>
      <c r="EE187" s="78">
        <v>0.43433970212936401</v>
      </c>
      <c r="EF187" s="78">
        <v>0.51665860414505005</v>
      </c>
      <c r="EG187" s="78">
        <v>0.43109911680221558</v>
      </c>
      <c r="EH187" s="78">
        <v>0.38730412721633911</v>
      </c>
      <c r="EI187" s="78">
        <v>0.35875090956687927</v>
      </c>
      <c r="EJ187" s="78">
        <v>0.36303338408470154</v>
      </c>
      <c r="EK187" s="78">
        <v>0.44423487782478333</v>
      </c>
      <c r="EL187" s="78">
        <v>0.34986916184425354</v>
      </c>
      <c r="EM187" s="78">
        <v>0.47488585114479065</v>
      </c>
      <c r="EN187" s="78">
        <v>0.44539448618888855</v>
      </c>
      <c r="EO187" s="78">
        <v>0.34445807337760925</v>
      </c>
      <c r="EP187" s="78">
        <v>0.33050337433815002</v>
      </c>
      <c r="EQ187" s="78">
        <v>0.35867148637771606</v>
      </c>
      <c r="ER187" s="78">
        <v>0.38106632232666016</v>
      </c>
      <c r="ES187" s="78">
        <v>0.42545774579048157</v>
      </c>
      <c r="ET187" s="78">
        <v>0.32139930129051208</v>
      </c>
      <c r="EU187" s="78">
        <v>0.34951242804527283</v>
      </c>
      <c r="EV187" s="78">
        <v>0.34630668163299561</v>
      </c>
      <c r="EW187" s="78">
        <v>70.587928771972656</v>
      </c>
      <c r="EX187" s="78">
        <v>70.456207275390625</v>
      </c>
      <c r="EY187" s="78">
        <v>69.118301391601563</v>
      </c>
      <c r="EZ187" s="78">
        <v>68.942314147949219</v>
      </c>
      <c r="FA187" s="78">
        <v>67.622970581054688</v>
      </c>
      <c r="FB187" s="78">
        <v>67.083343505859375</v>
      </c>
      <c r="FC187" s="78">
        <v>67.433982849121094</v>
      </c>
      <c r="FD187" s="78">
        <v>71.697555541992188</v>
      </c>
      <c r="FE187" s="78">
        <v>77.112266540527344</v>
      </c>
      <c r="FF187" s="78">
        <v>81.989105224609375</v>
      </c>
      <c r="FG187" s="78">
        <v>85.449104309082031</v>
      </c>
      <c r="FH187" s="78">
        <v>89.91357421875</v>
      </c>
      <c r="FI187" s="78">
        <v>91.479904174804688</v>
      </c>
      <c r="FJ187" s="78">
        <v>93.061134338378906</v>
      </c>
      <c r="FK187" s="78">
        <v>95.164848327636719</v>
      </c>
      <c r="FL187" s="78">
        <v>96.402099609375</v>
      </c>
      <c r="FM187" s="78">
        <v>96.912803649902344</v>
      </c>
      <c r="FN187" s="78">
        <v>97.627532958984375</v>
      </c>
      <c r="FO187" s="78">
        <v>96.199226379394531</v>
      </c>
      <c r="FP187" s="78">
        <v>90.078651428222656</v>
      </c>
      <c r="FQ187" s="78">
        <v>84.184303283691406</v>
      </c>
      <c r="FR187" s="78">
        <v>79.669425964355469</v>
      </c>
      <c r="FS187" s="78">
        <v>76.545967102050781</v>
      </c>
      <c r="FT187" s="78">
        <v>76.665847778320313</v>
      </c>
      <c r="FU187" s="78">
        <v>9.3890532851219177E-2</v>
      </c>
      <c r="FV187" s="78">
        <v>0.14766813814640045</v>
      </c>
      <c r="FW187" s="78">
        <v>9.4131819903850555E-2</v>
      </c>
      <c r="FX187" s="78">
        <v>0</v>
      </c>
      <c r="FY187" s="78">
        <v>174</v>
      </c>
      <c r="FZ187" s="78">
        <v>1</v>
      </c>
    </row>
    <row r="188" spans="1:182" x14ac:dyDescent="0.2">
      <c r="A188" t="s">
        <v>186</v>
      </c>
      <c r="B188" t="s">
        <v>244</v>
      </c>
      <c r="C188" t="s">
        <v>2</v>
      </c>
      <c r="D188" t="s">
        <v>203</v>
      </c>
      <c r="E188" t="s">
        <v>206</v>
      </c>
      <c r="F188" t="s">
        <v>185</v>
      </c>
      <c r="G188" t="s">
        <v>1</v>
      </c>
      <c r="H188" s="78">
        <v>494</v>
      </c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  <c r="CB188" s="78"/>
      <c r="CC188" s="78"/>
      <c r="CD188" s="78"/>
      <c r="CE188" s="78"/>
      <c r="CF188" s="78"/>
      <c r="CG188" s="78"/>
      <c r="CH188" s="78"/>
      <c r="CI188" s="78"/>
      <c r="CJ188" s="78"/>
      <c r="CK188" s="78"/>
      <c r="CL188" s="78"/>
      <c r="CM188" s="78"/>
      <c r="CN188" s="78"/>
      <c r="CO188" s="78"/>
      <c r="CP188" s="78"/>
      <c r="CQ188" s="78"/>
      <c r="CR188" s="78"/>
      <c r="CS188" s="78"/>
      <c r="CT188" s="78"/>
      <c r="CU188" s="78"/>
      <c r="CV188" s="78"/>
      <c r="CW188" s="78"/>
      <c r="CX188" s="78"/>
      <c r="CY188" s="78"/>
      <c r="CZ188" s="78"/>
      <c r="DA188" s="78"/>
      <c r="DB188" s="78"/>
      <c r="DC188" s="78"/>
      <c r="DD188" s="78"/>
      <c r="DE188" s="78"/>
      <c r="DF188" s="78"/>
      <c r="DG188" s="78"/>
      <c r="DH188" s="78"/>
      <c r="DI188" s="78"/>
      <c r="DJ188" s="78"/>
      <c r="DK188" s="78"/>
      <c r="DL188" s="78"/>
      <c r="DM188" s="78"/>
      <c r="DN188" s="78"/>
      <c r="DO188" s="78"/>
      <c r="DP188" s="78"/>
      <c r="DQ188" s="78"/>
      <c r="DR188" s="78"/>
      <c r="DS188" s="78"/>
      <c r="DT188" s="78"/>
      <c r="DU188" s="78"/>
      <c r="DV188" s="78"/>
      <c r="DW188" s="78"/>
      <c r="DX188" s="78"/>
      <c r="DY188" s="78"/>
      <c r="DZ188" s="78"/>
      <c r="EA188" s="78"/>
      <c r="EB188" s="78"/>
      <c r="EC188" s="78"/>
      <c r="ED188" s="78"/>
      <c r="EE188" s="78"/>
      <c r="EF188" s="78"/>
      <c r="EG188" s="78"/>
      <c r="EH188" s="78"/>
      <c r="EI188" s="78"/>
      <c r="EJ188" s="78"/>
      <c r="EK188" s="78"/>
      <c r="EL188" s="78"/>
      <c r="EM188" s="78"/>
      <c r="EN188" s="78"/>
      <c r="EO188" s="78"/>
      <c r="EP188" s="78"/>
      <c r="EQ188" s="78"/>
      <c r="ER188" s="78"/>
      <c r="ES188" s="78"/>
      <c r="ET188" s="78"/>
      <c r="EU188" s="78"/>
      <c r="EV188" s="78"/>
      <c r="EW188" s="78"/>
      <c r="EX188" s="78"/>
      <c r="EY188" s="78"/>
      <c r="EZ188" s="78"/>
      <c r="FA188" s="78"/>
      <c r="FB188" s="78"/>
      <c r="FC188" s="78"/>
      <c r="FD188" s="78"/>
      <c r="FE188" s="78"/>
      <c r="FF188" s="78"/>
      <c r="FG188" s="78"/>
      <c r="FH188" s="78"/>
      <c r="FI188" s="78"/>
      <c r="FJ188" s="78"/>
      <c r="FK188" s="78"/>
      <c r="FL188" s="78"/>
      <c r="FM188" s="78"/>
      <c r="FN188" s="78"/>
      <c r="FO188" s="78"/>
      <c r="FP188" s="78"/>
      <c r="FQ188" s="78"/>
      <c r="FR188" s="78"/>
      <c r="FS188" s="78"/>
      <c r="FT188" s="78"/>
      <c r="FU188" s="78"/>
      <c r="FV188" s="78"/>
      <c r="FW188" s="78"/>
      <c r="FX188" s="78">
        <v>0</v>
      </c>
      <c r="FY188" s="78">
        <v>68</v>
      </c>
      <c r="FZ188" s="78">
        <v>0</v>
      </c>
    </row>
    <row r="189" spans="1:182" x14ac:dyDescent="0.2">
      <c r="A189" t="s">
        <v>186</v>
      </c>
      <c r="B189" t="s">
        <v>244</v>
      </c>
      <c r="C189" t="s">
        <v>2</v>
      </c>
      <c r="D189" t="s">
        <v>203</v>
      </c>
      <c r="E189" t="s">
        <v>207</v>
      </c>
      <c r="F189" t="s">
        <v>1</v>
      </c>
      <c r="G189" t="s">
        <v>198</v>
      </c>
      <c r="H189" s="78">
        <v>14799</v>
      </c>
      <c r="I189" s="78">
        <v>9.2830619812011719</v>
      </c>
      <c r="J189" s="78">
        <v>8.0990686416625977</v>
      </c>
      <c r="K189" s="78">
        <v>7.4374303817749023</v>
      </c>
      <c r="L189" s="78">
        <v>7.0106887817382813</v>
      </c>
      <c r="M189" s="78">
        <v>6.9149069786071777</v>
      </c>
      <c r="N189" s="78">
        <v>7.2212443351745605</v>
      </c>
      <c r="O189" s="78">
        <v>7.9746155738830566</v>
      </c>
      <c r="P189" s="78">
        <v>8.489008903503418</v>
      </c>
      <c r="Q189" s="78">
        <v>9.6243724822998047</v>
      </c>
      <c r="R189" s="78">
        <v>10.093363761901855</v>
      </c>
      <c r="S189" s="78">
        <v>10.859270095825195</v>
      </c>
      <c r="T189" s="78">
        <v>12.178094863891602</v>
      </c>
      <c r="U189" s="78">
        <v>13.415112495422363</v>
      </c>
      <c r="V189" s="78">
        <v>14.131540298461914</v>
      </c>
      <c r="W189" s="78">
        <v>15.421961784362793</v>
      </c>
      <c r="X189" s="78">
        <v>16.479690551757813</v>
      </c>
      <c r="Y189" s="78">
        <v>17.657197952270508</v>
      </c>
      <c r="Z189" s="78">
        <v>17.986354827880859</v>
      </c>
      <c r="AA189" s="78">
        <v>17.945268630981445</v>
      </c>
      <c r="AB189" s="78">
        <v>17.63282585144043</v>
      </c>
      <c r="AC189" s="78">
        <v>16.974472045898438</v>
      </c>
      <c r="AD189" s="78">
        <v>16.3892822265625</v>
      </c>
      <c r="AE189" s="78">
        <v>14.152655601501465</v>
      </c>
      <c r="AF189" s="78">
        <v>12.022561073303223</v>
      </c>
      <c r="AG189" s="78">
        <v>-1.7445539236068726</v>
      </c>
      <c r="AH189" s="78">
        <v>-2.0937399864196777</v>
      </c>
      <c r="AI189" s="78">
        <v>-1.6770244836807251</v>
      </c>
      <c r="AJ189" s="78">
        <v>-1.8725801706314087</v>
      </c>
      <c r="AK189" s="78">
        <v>-1.6778947114944458</v>
      </c>
      <c r="AL189" s="78">
        <v>-1.6251221895217896</v>
      </c>
      <c r="AM189" s="78">
        <v>-1.1621097326278687</v>
      </c>
      <c r="AN189" s="78">
        <v>-1.6317359209060669</v>
      </c>
      <c r="AO189" s="78">
        <v>-1.034448504447937</v>
      </c>
      <c r="AP189" s="78">
        <v>-1.1919131278991699</v>
      </c>
      <c r="AQ189" s="78">
        <v>-1.4234992265701294</v>
      </c>
      <c r="AR189" s="78">
        <v>-1.4744113683700562</v>
      </c>
      <c r="AS189" s="78">
        <v>-1.372981071472168</v>
      </c>
      <c r="AT189" s="78">
        <v>-1.84326171875</v>
      </c>
      <c r="AU189" s="78">
        <v>-1.6715860366821289</v>
      </c>
      <c r="AV189" s="78">
        <v>-1.6103584766387939</v>
      </c>
      <c r="AW189" s="78">
        <v>-1.146571159362793</v>
      </c>
      <c r="AX189" s="78">
        <v>-1.459153413772583</v>
      </c>
      <c r="AY189" s="78">
        <v>-1.4210845232009888</v>
      </c>
      <c r="AZ189" s="78">
        <v>-1.2018102407455444</v>
      </c>
      <c r="BA189" s="78">
        <v>-1.4723671674728394</v>
      </c>
      <c r="BB189" s="78">
        <v>-1.3331623077392578</v>
      </c>
      <c r="BC189" s="78">
        <v>-1.7682830095291138</v>
      </c>
      <c r="BD189" s="78">
        <v>-1.5767037868499756</v>
      </c>
      <c r="BE189" s="78">
        <v>-1.232352614402771</v>
      </c>
      <c r="BF189" s="78">
        <v>-1.5972743034362793</v>
      </c>
      <c r="BG189" s="78">
        <v>-1.2629755735397339</v>
      </c>
      <c r="BH189" s="78">
        <v>-1.4152266979217529</v>
      </c>
      <c r="BI189" s="78">
        <v>-1.244170069694519</v>
      </c>
      <c r="BJ189" s="78">
        <v>-1.1838568449020386</v>
      </c>
      <c r="BK189" s="78">
        <v>-0.73252236843109131</v>
      </c>
      <c r="BL189" s="78">
        <v>-1.1682507991790771</v>
      </c>
      <c r="BM189" s="78">
        <v>-0.64670026302337646</v>
      </c>
      <c r="BN189" s="78">
        <v>-0.79821985960006714</v>
      </c>
      <c r="BO189" s="78">
        <v>-0.99305164813995361</v>
      </c>
      <c r="BP189" s="78">
        <v>-1.0412325859069824</v>
      </c>
      <c r="BQ189" s="78">
        <v>-0.89227437973022461</v>
      </c>
      <c r="BR189" s="78">
        <v>-1.3493022918701172</v>
      </c>
      <c r="BS189" s="78">
        <v>-1.1048409938812256</v>
      </c>
      <c r="BT189" s="78">
        <v>-1.0099203586578369</v>
      </c>
      <c r="BU189" s="78">
        <v>-0.57743871212005615</v>
      </c>
      <c r="BV189" s="78">
        <v>-0.92179757356643677</v>
      </c>
      <c r="BW189" s="78">
        <v>-0.86601394414901733</v>
      </c>
      <c r="BX189" s="78">
        <v>-0.64859294891357422</v>
      </c>
      <c r="BY189" s="78">
        <v>-0.90815877914428711</v>
      </c>
      <c r="BZ189" s="78">
        <v>-0.73756837844848633</v>
      </c>
      <c r="CA189" s="78">
        <v>-1.1870535612106323</v>
      </c>
      <c r="CB189" s="78">
        <v>-1.0304431915283203</v>
      </c>
      <c r="CC189" s="78">
        <v>-0.87760347127914429</v>
      </c>
      <c r="CD189" s="78">
        <v>-1.2534236907958984</v>
      </c>
      <c r="CE189" s="78">
        <v>-0.97620648145675659</v>
      </c>
      <c r="CF189" s="78">
        <v>-1.0984650850296021</v>
      </c>
      <c r="CG189" s="78">
        <v>-0.94377362728118896</v>
      </c>
      <c r="CH189" s="78">
        <v>-0.87823772430419922</v>
      </c>
      <c r="CI189" s="78">
        <v>-0.4349915087223053</v>
      </c>
      <c r="CJ189" s="78">
        <v>-0.84724247455596924</v>
      </c>
      <c r="CK189" s="78">
        <v>-0.37814700603485107</v>
      </c>
      <c r="CL189" s="78">
        <v>-0.52554917335510254</v>
      </c>
      <c r="CM189" s="78">
        <v>-0.69492495059967041</v>
      </c>
      <c r="CN189" s="78">
        <v>-0.74121421575546265</v>
      </c>
      <c r="CO189" s="78">
        <v>-0.55933839082717896</v>
      </c>
      <c r="CP189" s="78">
        <v>-1.0071873664855957</v>
      </c>
      <c r="CQ189" s="78">
        <v>-0.71231520175933838</v>
      </c>
      <c r="CR189" s="78">
        <v>-0.59405869245529175</v>
      </c>
      <c r="CS189" s="78">
        <v>-0.18325924873352051</v>
      </c>
      <c r="CT189" s="78">
        <v>-0.54962652921676636</v>
      </c>
      <c r="CU189" s="78">
        <v>-0.48157379031181335</v>
      </c>
      <c r="CV189" s="78">
        <v>-0.26543629169464111</v>
      </c>
      <c r="CW189" s="78">
        <v>-0.51738977432250977</v>
      </c>
      <c r="CX189" s="78">
        <v>-0.32506182789802551</v>
      </c>
      <c r="CY189" s="78">
        <v>-0.78449594974517822</v>
      </c>
      <c r="CZ189" s="78">
        <v>-0.65210485458374023</v>
      </c>
      <c r="DA189" s="78">
        <v>-0.52285438776016235</v>
      </c>
      <c r="DB189" s="78">
        <v>-0.90957307815551758</v>
      </c>
      <c r="DC189" s="78">
        <v>-0.68943744897842407</v>
      </c>
      <c r="DD189" s="78">
        <v>-0.78170347213745117</v>
      </c>
      <c r="DE189" s="78">
        <v>-0.64337724447250366</v>
      </c>
      <c r="DF189" s="78">
        <v>-0.57261866331100464</v>
      </c>
      <c r="DG189" s="78">
        <v>-0.13746063411235809</v>
      </c>
      <c r="DH189" s="78">
        <v>-0.52623409032821655</v>
      </c>
      <c r="DI189" s="78">
        <v>-0.10959373414516449</v>
      </c>
      <c r="DJ189" s="78">
        <v>-0.25287845730781555</v>
      </c>
      <c r="DK189" s="78">
        <v>-0.39679828286170959</v>
      </c>
      <c r="DL189" s="78">
        <v>-0.44119587540626526</v>
      </c>
      <c r="DM189" s="78">
        <v>-0.22640241682529449</v>
      </c>
      <c r="DN189" s="78">
        <v>-0.66507250070571899</v>
      </c>
      <c r="DO189" s="78">
        <v>-0.3197893500328064</v>
      </c>
      <c r="DP189" s="78">
        <v>-0.17819705605506897</v>
      </c>
      <c r="DQ189" s="78">
        <v>0.21092018485069275</v>
      </c>
      <c r="DR189" s="78">
        <v>-0.17745548486709595</v>
      </c>
      <c r="DS189" s="78">
        <v>-9.7133621573448181E-2</v>
      </c>
      <c r="DT189" s="78">
        <v>0.1177203357219696</v>
      </c>
      <c r="DU189" s="78">
        <v>-0.12662075459957123</v>
      </c>
      <c r="DV189" s="78">
        <v>8.7444715201854706E-2</v>
      </c>
      <c r="DW189" s="78">
        <v>-0.38193827867507935</v>
      </c>
      <c r="DX189" s="78">
        <v>-0.27376645803451538</v>
      </c>
      <c r="DY189" s="78">
        <v>-1.0653018951416016E-2</v>
      </c>
      <c r="DZ189" s="78">
        <v>-0.41310739517211914</v>
      </c>
      <c r="EA189" s="78">
        <v>-0.27538847923278809</v>
      </c>
      <c r="EB189" s="78">
        <v>-0.3243500292301178</v>
      </c>
      <c r="EC189" s="78">
        <v>-0.20965252816677094</v>
      </c>
      <c r="ED189" s="78">
        <v>-0.13135324418544769</v>
      </c>
      <c r="EE189" s="78">
        <v>0.29212671518325806</v>
      </c>
      <c r="EF189" s="78">
        <v>-6.2748983502388E-2</v>
      </c>
      <c r="EG189" s="78">
        <v>0.27815452218055725</v>
      </c>
      <c r="EH189" s="78">
        <v>0.14081475138664246</v>
      </c>
      <c r="EI189" s="78">
        <v>3.3649280667304993E-2</v>
      </c>
      <c r="EJ189" s="78">
        <v>-8.0170147120952606E-3</v>
      </c>
      <c r="EK189" s="78">
        <v>0.25430423021316528</v>
      </c>
      <c r="EL189" s="78">
        <v>-0.17111295461654663</v>
      </c>
      <c r="EM189" s="78">
        <v>0.24695560336112976</v>
      </c>
      <c r="EN189" s="78">
        <v>0.42224109172821045</v>
      </c>
      <c r="EO189" s="78">
        <v>0.78005266189575195</v>
      </c>
      <c r="EP189" s="78">
        <v>0.35990038514137268</v>
      </c>
      <c r="EQ189" s="78">
        <v>0.45793691277503967</v>
      </c>
      <c r="ER189" s="78">
        <v>0.67093765735626221</v>
      </c>
      <c r="ES189" s="78">
        <v>0.43758761882781982</v>
      </c>
      <c r="ET189" s="78">
        <v>0.68303865194320679</v>
      </c>
      <c r="EU189" s="78">
        <v>0.19929105043411255</v>
      </c>
      <c r="EV189" s="78">
        <v>0.27249407768249512</v>
      </c>
      <c r="EW189" s="78">
        <v>70.796249389648438</v>
      </c>
      <c r="EX189" s="78">
        <v>69.573295593261719</v>
      </c>
      <c r="EY189" s="78">
        <v>67.913597106933594</v>
      </c>
      <c r="EZ189" s="78">
        <v>66.69488525390625</v>
      </c>
      <c r="FA189" s="78">
        <v>65.634750366210938</v>
      </c>
      <c r="FB189" s="78">
        <v>64.728355407714844</v>
      </c>
      <c r="FC189" s="78">
        <v>64.391677856445313</v>
      </c>
      <c r="FD189" s="78">
        <v>68.58123779296875</v>
      </c>
      <c r="FE189" s="78">
        <v>73.331428527832031</v>
      </c>
      <c r="FF189" s="78">
        <v>77.779609680175781</v>
      </c>
      <c r="FG189" s="78">
        <v>81.977676391601563</v>
      </c>
      <c r="FH189" s="78">
        <v>86.099632263183594</v>
      </c>
      <c r="FI189" s="78">
        <v>89.54730224609375</v>
      </c>
      <c r="FJ189" s="78">
        <v>92.334304809570313</v>
      </c>
      <c r="FK189" s="78">
        <v>94.48919677734375</v>
      </c>
      <c r="FL189" s="78">
        <v>95.443901062011719</v>
      </c>
      <c r="FM189" s="78">
        <v>95.317123413085938</v>
      </c>
      <c r="FN189" s="78">
        <v>93.802650451660156</v>
      </c>
      <c r="FO189" s="78">
        <v>91.678230285644531</v>
      </c>
      <c r="FP189" s="78">
        <v>87.966773986816406</v>
      </c>
      <c r="FQ189" s="78">
        <v>82.590095520019531</v>
      </c>
      <c r="FR189" s="78">
        <v>77.891456604003906</v>
      </c>
      <c r="FS189" s="78">
        <v>74.903961181640625</v>
      </c>
      <c r="FT189" s="78">
        <v>72.679847717285156</v>
      </c>
      <c r="FU189" s="78">
        <v>0.28642189502716064</v>
      </c>
      <c r="FV189" s="78">
        <v>0.42635104060173035</v>
      </c>
      <c r="FW189" s="78">
        <v>0.29821261763572693</v>
      </c>
      <c r="FX189" s="78">
        <v>0</v>
      </c>
      <c r="FY189" s="78">
        <v>2941</v>
      </c>
      <c r="FZ189" s="78">
        <v>1</v>
      </c>
    </row>
    <row r="190" spans="1:182" x14ac:dyDescent="0.2">
      <c r="A190" t="s">
        <v>186</v>
      </c>
      <c r="B190" t="s">
        <v>244</v>
      </c>
      <c r="C190" t="s">
        <v>2</v>
      </c>
      <c r="D190" t="s">
        <v>203</v>
      </c>
      <c r="E190" t="s">
        <v>207</v>
      </c>
      <c r="F190" t="s">
        <v>1</v>
      </c>
      <c r="G190" t="s">
        <v>200</v>
      </c>
      <c r="H190" s="78">
        <v>4236</v>
      </c>
      <c r="I190" s="78">
        <v>3.6150171756744385</v>
      </c>
      <c r="J190" s="78">
        <v>3.0803911685943604</v>
      </c>
      <c r="K190" s="78">
        <v>2.848330020904541</v>
      </c>
      <c r="L190" s="78">
        <v>2.6062400341033936</v>
      </c>
      <c r="M190" s="78">
        <v>2.4930789470672607</v>
      </c>
      <c r="N190" s="78">
        <v>2.4934537410736084</v>
      </c>
      <c r="O190" s="78">
        <v>2.5930089950561523</v>
      </c>
      <c r="P190" s="78">
        <v>2.7348785400390625</v>
      </c>
      <c r="Q190" s="78">
        <v>3.1253354549407959</v>
      </c>
      <c r="R190" s="78">
        <v>3.5086843967437744</v>
      </c>
      <c r="S190" s="78">
        <v>3.7936453819274902</v>
      </c>
      <c r="T190" s="78">
        <v>4.3637871742248535</v>
      </c>
      <c r="U190" s="78">
        <v>4.8715429306030273</v>
      </c>
      <c r="V190" s="78">
        <v>5.6044921875</v>
      </c>
      <c r="W190" s="78">
        <v>5.7854752540588379</v>
      </c>
      <c r="X190" s="78">
        <v>6.1335439682006836</v>
      </c>
      <c r="Y190" s="78">
        <v>6.504814624786377</v>
      </c>
      <c r="Z190" s="78">
        <v>6.4714875221252441</v>
      </c>
      <c r="AA190" s="78">
        <v>6.3585853576660156</v>
      </c>
      <c r="AB190" s="78">
        <v>6.471405029296875</v>
      </c>
      <c r="AC190" s="78">
        <v>6.0679278373718262</v>
      </c>
      <c r="AD190" s="78">
        <v>5.5458579063415527</v>
      </c>
      <c r="AE190" s="78">
        <v>5.1589126586914063</v>
      </c>
      <c r="AF190" s="78">
        <v>4.2944183349609375</v>
      </c>
      <c r="AG190" s="78">
        <v>-0.52418386936187744</v>
      </c>
      <c r="AH190" s="78">
        <v>-0.66347336769104004</v>
      </c>
      <c r="AI190" s="78">
        <v>-0.61908835172653198</v>
      </c>
      <c r="AJ190" s="78">
        <v>-0.76327687501907349</v>
      </c>
      <c r="AK190" s="78">
        <v>-0.81171959638595581</v>
      </c>
      <c r="AL190" s="78">
        <v>-0.85505318641662598</v>
      </c>
      <c r="AM190" s="78">
        <v>-0.82923120260238647</v>
      </c>
      <c r="AN190" s="78">
        <v>-0.84359139204025269</v>
      </c>
      <c r="AO190" s="78">
        <v>-0.62754005193710327</v>
      </c>
      <c r="AP190" s="78">
        <v>-0.33913791179656982</v>
      </c>
      <c r="AQ190" s="78">
        <v>-0.55322748422622681</v>
      </c>
      <c r="AR190" s="78">
        <v>-0.5816798210144043</v>
      </c>
      <c r="AS190" s="78">
        <v>-0.61570996046066284</v>
      </c>
      <c r="AT190" s="78">
        <v>-0.32779598236083984</v>
      </c>
      <c r="AU190" s="78">
        <v>-0.77988547086715698</v>
      </c>
      <c r="AV190" s="78">
        <v>-0.4555077850818634</v>
      </c>
      <c r="AW190" s="78">
        <v>-0.16880646347999573</v>
      </c>
      <c r="AX190" s="78">
        <v>-0.38558086752891541</v>
      </c>
      <c r="AY190" s="78">
        <v>-0.38709396123886108</v>
      </c>
      <c r="AZ190" s="78">
        <v>2.9691178351640701E-2</v>
      </c>
      <c r="BA190" s="78">
        <v>-0.14754763245582581</v>
      </c>
      <c r="BB190" s="78">
        <v>-0.94216048717498779</v>
      </c>
      <c r="BC190" s="78">
        <v>-0.84262686967849731</v>
      </c>
      <c r="BD190" s="78">
        <v>-0.77001595497131348</v>
      </c>
      <c r="BE190" s="78">
        <v>-0.29130092263221741</v>
      </c>
      <c r="BF190" s="78">
        <v>-0.44647815823554993</v>
      </c>
      <c r="BG190" s="78">
        <v>-0.41365885734558105</v>
      </c>
      <c r="BH190" s="78">
        <v>-0.5682598352432251</v>
      </c>
      <c r="BI190" s="78">
        <v>-0.6187548041343689</v>
      </c>
      <c r="BJ190" s="78">
        <v>-0.66112107038497925</v>
      </c>
      <c r="BK190" s="78">
        <v>-0.63666379451751709</v>
      </c>
      <c r="BL190" s="78">
        <v>-0.64842039346694946</v>
      </c>
      <c r="BM190" s="78">
        <v>-0.44455090165138245</v>
      </c>
      <c r="BN190" s="78">
        <v>-0.1456831693649292</v>
      </c>
      <c r="BO190" s="78">
        <v>-0.33060944080352783</v>
      </c>
      <c r="BP190" s="78">
        <v>-0.34464293718338013</v>
      </c>
      <c r="BQ190" s="78">
        <v>-0.34756284952163696</v>
      </c>
      <c r="BR190" s="78">
        <v>-4.1877578943967819E-2</v>
      </c>
      <c r="BS190" s="78">
        <v>-0.52121180295944214</v>
      </c>
      <c r="BT190" s="78">
        <v>-0.21935361623764038</v>
      </c>
      <c r="BU190" s="78">
        <v>8.9200533926486969E-2</v>
      </c>
      <c r="BV190" s="78">
        <v>-0.13187222182750702</v>
      </c>
      <c r="BW190" s="78">
        <v>-0.14529876410961151</v>
      </c>
      <c r="BX190" s="78">
        <v>0.30157333612442017</v>
      </c>
      <c r="BY190" s="78">
        <v>0.11239245533943176</v>
      </c>
      <c r="BZ190" s="78">
        <v>-0.67019128799438477</v>
      </c>
      <c r="CA190" s="78">
        <v>-0.54701966047286987</v>
      </c>
      <c r="CB190" s="78">
        <v>-0.52698034048080444</v>
      </c>
      <c r="CC190" s="78">
        <v>-0.13000690937042236</v>
      </c>
      <c r="CD190" s="78">
        <v>-0.29618796706199646</v>
      </c>
      <c r="CE190" s="78">
        <v>-0.2713790237903595</v>
      </c>
      <c r="CF190" s="78">
        <v>-0.43319162726402283</v>
      </c>
      <c r="CG190" s="78">
        <v>-0.48510792851448059</v>
      </c>
      <c r="CH190" s="78">
        <v>-0.52680426836013794</v>
      </c>
      <c r="CI190" s="78">
        <v>-0.50329220294952393</v>
      </c>
      <c r="CJ190" s="78">
        <v>-0.51324558258056641</v>
      </c>
      <c r="CK190" s="78">
        <v>-0.31781315803527832</v>
      </c>
      <c r="CL190" s="78">
        <v>-1.1696993373334408E-2</v>
      </c>
      <c r="CM190" s="78">
        <v>-0.17642487585544586</v>
      </c>
      <c r="CN190" s="78">
        <v>-0.18047191202640533</v>
      </c>
      <c r="CO190" s="78">
        <v>-0.16184501349925995</v>
      </c>
      <c r="CP190" s="78">
        <v>0.15614862740039825</v>
      </c>
      <c r="CQ190" s="78">
        <v>-0.34205520153045654</v>
      </c>
      <c r="CR190" s="78">
        <v>-5.5793941020965576E-2</v>
      </c>
      <c r="CS190" s="78">
        <v>0.2678954005241394</v>
      </c>
      <c r="CT190" s="78">
        <v>4.3845608830451965E-2</v>
      </c>
      <c r="CU190" s="78">
        <v>2.2167842835187912E-2</v>
      </c>
      <c r="CV190" s="78">
        <v>0.4898780882358551</v>
      </c>
      <c r="CW190" s="78">
        <v>0.29242616891860962</v>
      </c>
      <c r="CX190" s="78">
        <v>-0.48182621598243713</v>
      </c>
      <c r="CY190" s="78">
        <v>-0.34228301048278809</v>
      </c>
      <c r="CZ190" s="78">
        <v>-0.3586546778678894</v>
      </c>
      <c r="DA190" s="78">
        <v>3.1287107616662979E-2</v>
      </c>
      <c r="DB190" s="78">
        <v>-0.1458977609872818</v>
      </c>
      <c r="DC190" s="78">
        <v>-0.12909917533397675</v>
      </c>
      <c r="DD190" s="78">
        <v>-0.29812341928482056</v>
      </c>
      <c r="DE190" s="78">
        <v>-0.35146108269691467</v>
      </c>
      <c r="DF190" s="78">
        <v>-0.39248746633529663</v>
      </c>
      <c r="DG190" s="78">
        <v>-0.36992058157920837</v>
      </c>
      <c r="DH190" s="78">
        <v>-0.37807077169418335</v>
      </c>
      <c r="DI190" s="78">
        <v>-0.19107541441917419</v>
      </c>
      <c r="DJ190" s="78">
        <v>0.12228917330503464</v>
      </c>
      <c r="DK190" s="78">
        <v>-2.224031463265419E-2</v>
      </c>
      <c r="DL190" s="78">
        <v>-1.6300888732075691E-2</v>
      </c>
      <c r="DM190" s="78">
        <v>2.387283556163311E-2</v>
      </c>
      <c r="DN190" s="78">
        <v>0.35417482256889343</v>
      </c>
      <c r="DO190" s="78">
        <v>-0.16289860010147095</v>
      </c>
      <c r="DP190" s="78">
        <v>0.10776572674512863</v>
      </c>
      <c r="DQ190" s="78">
        <v>0.44659027457237244</v>
      </c>
      <c r="DR190" s="78">
        <v>0.21956343948841095</v>
      </c>
      <c r="DS190" s="78">
        <v>0.18963445723056793</v>
      </c>
      <c r="DT190" s="78">
        <v>0.67818284034729004</v>
      </c>
      <c r="DU190" s="78">
        <v>0.47245988249778748</v>
      </c>
      <c r="DV190" s="78">
        <v>-0.29346117377281189</v>
      </c>
      <c r="DW190" s="78">
        <v>-0.13754637539386749</v>
      </c>
      <c r="DX190" s="78">
        <v>-0.19032898545265198</v>
      </c>
      <c r="DY190" s="78">
        <v>0.26417005062103271</v>
      </c>
      <c r="DZ190" s="78">
        <v>7.1097426116466522E-2</v>
      </c>
      <c r="EA190" s="78">
        <v>7.6330311596393585E-2</v>
      </c>
      <c r="EB190" s="78">
        <v>-0.10310635715723038</v>
      </c>
      <c r="EC190" s="78">
        <v>-0.15849623084068298</v>
      </c>
      <c r="ED190" s="78">
        <v>-0.19855533540248871</v>
      </c>
      <c r="EE190" s="78">
        <v>-0.17735317349433899</v>
      </c>
      <c r="EF190" s="78">
        <v>-0.18289978802204132</v>
      </c>
      <c r="EG190" s="78">
        <v>-8.0862529575824738E-3</v>
      </c>
      <c r="EH190" s="78">
        <v>0.31574392318725586</v>
      </c>
      <c r="EI190" s="78">
        <v>0.2003777027130127</v>
      </c>
      <c r="EJ190" s="78">
        <v>0.22073599696159363</v>
      </c>
      <c r="EK190" s="78">
        <v>0.29201990365982056</v>
      </c>
      <c r="EL190" s="78">
        <v>0.64009320735931396</v>
      </c>
      <c r="EM190" s="78">
        <v>9.5775067806243896E-2</v>
      </c>
      <c r="EN190" s="78">
        <v>0.34391990303993225</v>
      </c>
      <c r="EO190" s="78">
        <v>0.70459729433059692</v>
      </c>
      <c r="EP190" s="78">
        <v>0.47327208518981934</v>
      </c>
      <c r="EQ190" s="78">
        <v>0.43142962455749512</v>
      </c>
      <c r="ER190" s="78">
        <v>0.950065016746521</v>
      </c>
      <c r="ES190" s="78">
        <v>0.73240000009536743</v>
      </c>
      <c r="ET190" s="78">
        <v>-2.1491948515176773E-2</v>
      </c>
      <c r="EU190" s="78">
        <v>0.15806081891059875</v>
      </c>
      <c r="EV190" s="78">
        <v>5.2706573158502579E-2</v>
      </c>
      <c r="EW190" s="78">
        <v>72.141899108886719</v>
      </c>
      <c r="EX190" s="78">
        <v>70.99261474609375</v>
      </c>
      <c r="EY190" s="78">
        <v>69.374496459960938</v>
      </c>
      <c r="EZ190" s="78">
        <v>68.241668701171875</v>
      </c>
      <c r="FA190" s="78">
        <v>67.191787719726563</v>
      </c>
      <c r="FB190" s="78">
        <v>66.204742431640625</v>
      </c>
      <c r="FC190" s="78">
        <v>65.783767700195313</v>
      </c>
      <c r="FD190" s="78">
        <v>69.778511047363281</v>
      </c>
      <c r="FE190" s="78">
        <v>74.475013732910156</v>
      </c>
      <c r="FF190" s="78">
        <v>79.190895080566406</v>
      </c>
      <c r="FG190" s="78">
        <v>83.136344909667969</v>
      </c>
      <c r="FH190" s="78">
        <v>86.858444213867188</v>
      </c>
      <c r="FI190" s="78">
        <v>90.388832092285156</v>
      </c>
      <c r="FJ190" s="78">
        <v>93.224037170410156</v>
      </c>
      <c r="FK190" s="78">
        <v>95.705192565917969</v>
      </c>
      <c r="FL190" s="78">
        <v>96.521675109863281</v>
      </c>
      <c r="FM190" s="78">
        <v>96.74749755859375</v>
      </c>
      <c r="FN190" s="78">
        <v>96.050544738769531</v>
      </c>
      <c r="FO190" s="78">
        <v>94.457931518554688</v>
      </c>
      <c r="FP190" s="78">
        <v>91.083724975585938</v>
      </c>
      <c r="FQ190" s="78">
        <v>85.882713317871094</v>
      </c>
      <c r="FR190" s="78">
        <v>81.245658874511719</v>
      </c>
      <c r="FS190" s="78">
        <v>78.671302795410156</v>
      </c>
      <c r="FT190" s="78">
        <v>76.279632568359375</v>
      </c>
      <c r="FU190" s="78">
        <v>0.13737700879573822</v>
      </c>
      <c r="FV190" s="78">
        <v>0.19856098294258118</v>
      </c>
      <c r="FW190" s="78">
        <v>0.14282131195068359</v>
      </c>
      <c r="FX190" s="78">
        <v>0</v>
      </c>
      <c r="FY190" s="78">
        <v>1094</v>
      </c>
      <c r="FZ190" s="78">
        <v>1</v>
      </c>
    </row>
    <row r="191" spans="1:182" x14ac:dyDescent="0.2">
      <c r="A191" t="s">
        <v>186</v>
      </c>
      <c r="B191" t="s">
        <v>244</v>
      </c>
      <c r="C191" t="s">
        <v>2</v>
      </c>
      <c r="D191" t="s">
        <v>203</v>
      </c>
      <c r="E191" t="s">
        <v>207</v>
      </c>
      <c r="F191" t="s">
        <v>1</v>
      </c>
      <c r="G191" t="s">
        <v>1</v>
      </c>
      <c r="H191" s="78">
        <v>19035</v>
      </c>
      <c r="I191" s="78">
        <v>12.898078918457031</v>
      </c>
      <c r="J191" s="78">
        <v>11.179459571838379</v>
      </c>
      <c r="K191" s="78">
        <v>10.285760879516602</v>
      </c>
      <c r="L191" s="78">
        <v>9.6169290542602539</v>
      </c>
      <c r="M191" s="78">
        <v>9.4079866409301758</v>
      </c>
      <c r="N191" s="78">
        <v>9.7146987915039063</v>
      </c>
      <c r="O191" s="78">
        <v>10.567624092102051</v>
      </c>
      <c r="P191" s="78">
        <v>11.22388744354248</v>
      </c>
      <c r="Q191" s="78">
        <v>12.74970817565918</v>
      </c>
      <c r="R191" s="78">
        <v>13.602047920227051</v>
      </c>
      <c r="S191" s="78">
        <v>14.652915954589844</v>
      </c>
      <c r="T191" s="78">
        <v>16.541881561279297</v>
      </c>
      <c r="U191" s="78">
        <v>18.286655426025391</v>
      </c>
      <c r="V191" s="78">
        <v>19.736032485961914</v>
      </c>
      <c r="W191" s="78">
        <v>21.207437515258789</v>
      </c>
      <c r="X191" s="78">
        <v>22.613235473632813</v>
      </c>
      <c r="Y191" s="78">
        <v>24.162014007568359</v>
      </c>
      <c r="Z191" s="78">
        <v>24.457841873168945</v>
      </c>
      <c r="AA191" s="78">
        <v>24.303853988647461</v>
      </c>
      <c r="AB191" s="78">
        <v>24.104230880737305</v>
      </c>
      <c r="AC191" s="78">
        <v>23.042400360107422</v>
      </c>
      <c r="AD191" s="78">
        <v>21.935140609741211</v>
      </c>
      <c r="AE191" s="78">
        <v>19.311569213867188</v>
      </c>
      <c r="AF191" s="78">
        <v>16.316980361938477</v>
      </c>
      <c r="AG191" s="78">
        <v>-1.9599646329879761</v>
      </c>
      <c r="AH191" s="78">
        <v>-2.4666883945465088</v>
      </c>
      <c r="AI191" s="78">
        <v>-2.0299203395843506</v>
      </c>
      <c r="AJ191" s="78">
        <v>-2.3732092380523682</v>
      </c>
      <c r="AK191" s="78">
        <v>-2.2323794364929199</v>
      </c>
      <c r="AL191" s="78">
        <v>-2.2208750247955322</v>
      </c>
      <c r="AM191" s="78">
        <v>-1.7351131439208984</v>
      </c>
      <c r="AN191" s="78">
        <v>-2.211698055267334</v>
      </c>
      <c r="AO191" s="78">
        <v>-1.4216753244400024</v>
      </c>
      <c r="AP191" s="78">
        <v>-1.2797139883041382</v>
      </c>
      <c r="AQ191" s="78">
        <v>-1.6915940046310425</v>
      </c>
      <c r="AR191" s="78">
        <v>-1.757476806640625</v>
      </c>
      <c r="AS191" s="78">
        <v>-1.6528526544570923</v>
      </c>
      <c r="AT191" s="78">
        <v>-1.8170732259750366</v>
      </c>
      <c r="AU191" s="78">
        <v>-2.1088352203369141</v>
      </c>
      <c r="AV191" s="78">
        <v>-1.7419315576553345</v>
      </c>
      <c r="AW191" s="78">
        <v>-0.97303980588912964</v>
      </c>
      <c r="AX191" s="78">
        <v>-1.5115872621536255</v>
      </c>
      <c r="AY191" s="78">
        <v>-1.4841866493225098</v>
      </c>
      <c r="AZ191" s="78">
        <v>-0.81890290975570679</v>
      </c>
      <c r="BA191" s="78">
        <v>-1.2764191627502441</v>
      </c>
      <c r="BB191" s="78">
        <v>-1.9151182174682617</v>
      </c>
      <c r="BC191" s="78">
        <v>-2.2304911613464355</v>
      </c>
      <c r="BD191" s="78">
        <v>-2.0227384567260742</v>
      </c>
      <c r="BE191" s="78">
        <v>-1.3973060846328735</v>
      </c>
      <c r="BF191" s="78">
        <v>-1.9248720407485962</v>
      </c>
      <c r="BG191" s="78">
        <v>-1.5677105188369751</v>
      </c>
      <c r="BH191" s="78">
        <v>-1.8760131597518921</v>
      </c>
      <c r="BI191" s="78">
        <v>-1.7576663494110107</v>
      </c>
      <c r="BJ191" s="78">
        <v>-1.7388743162155151</v>
      </c>
      <c r="BK191" s="78">
        <v>-1.2643399238586426</v>
      </c>
      <c r="BL191" s="78">
        <v>-1.7087962627410889</v>
      </c>
      <c r="BM191" s="78">
        <v>-0.99291694164276123</v>
      </c>
      <c r="BN191" s="78">
        <v>-0.84105795621871948</v>
      </c>
      <c r="BO191" s="78">
        <v>-1.2069871425628662</v>
      </c>
      <c r="BP191" s="78">
        <v>-1.263684868812561</v>
      </c>
      <c r="BQ191" s="78">
        <v>-1.1024148464202881</v>
      </c>
      <c r="BR191" s="78">
        <v>-1.2463321685791016</v>
      </c>
      <c r="BS191" s="78">
        <v>-1.4858487844467163</v>
      </c>
      <c r="BT191" s="78">
        <v>-1.0967224836349487</v>
      </c>
      <c r="BU191" s="78">
        <v>-0.34815627336502075</v>
      </c>
      <c r="BV191" s="78">
        <v>-0.91734874248504639</v>
      </c>
      <c r="BW191" s="78">
        <v>-0.8787379264831543</v>
      </c>
      <c r="BX191" s="78">
        <v>-0.20248639583587646</v>
      </c>
      <c r="BY191" s="78">
        <v>-0.65521067380905151</v>
      </c>
      <c r="BZ191" s="78">
        <v>-1.2603669166564941</v>
      </c>
      <c r="CA191" s="78">
        <v>-1.5784090757369995</v>
      </c>
      <c r="CB191" s="78">
        <v>-1.4248530864715576</v>
      </c>
      <c r="CC191" s="78">
        <v>-1.0076104402542114</v>
      </c>
      <c r="CD191" s="78">
        <v>-1.5496115684509277</v>
      </c>
      <c r="CE191" s="78">
        <v>-1.2475855350494385</v>
      </c>
      <c r="CF191" s="78">
        <v>-1.5316567420959473</v>
      </c>
      <c r="CG191" s="78">
        <v>-1.4288815259933472</v>
      </c>
      <c r="CH191" s="78">
        <v>-1.4050419330596924</v>
      </c>
      <c r="CI191" s="78">
        <v>-0.93828374147415161</v>
      </c>
      <c r="CJ191" s="78">
        <v>-1.3604880571365356</v>
      </c>
      <c r="CK191" s="78">
        <v>-0.69596016407012939</v>
      </c>
      <c r="CL191" s="78">
        <v>-0.53724616765975952</v>
      </c>
      <c r="CM191" s="78">
        <v>-0.87134981155395508</v>
      </c>
      <c r="CN191" s="78">
        <v>-0.92168617248535156</v>
      </c>
      <c r="CO191" s="78">
        <v>-0.72118335962295532</v>
      </c>
      <c r="CP191" s="78">
        <v>-0.85103869438171387</v>
      </c>
      <c r="CQ191" s="78">
        <v>-1.0543704032897949</v>
      </c>
      <c r="CR191" s="78">
        <v>-0.64985263347625732</v>
      </c>
      <c r="CS191" s="78">
        <v>8.4636159241199493E-2</v>
      </c>
      <c r="CT191" s="78">
        <v>-0.50578093528747559</v>
      </c>
      <c r="CU191" s="78">
        <v>-0.45940595865249634</v>
      </c>
      <c r="CV191" s="78">
        <v>0.22444179654121399</v>
      </c>
      <c r="CW191" s="78">
        <v>-0.22496360540390015</v>
      </c>
      <c r="CX191" s="78">
        <v>-0.80688804388046265</v>
      </c>
      <c r="CY191" s="78">
        <v>-1.1267789602279663</v>
      </c>
      <c r="CZ191" s="78">
        <v>-1.0107594728469849</v>
      </c>
      <c r="DA191" s="78">
        <v>-0.61791479587554932</v>
      </c>
      <c r="DB191" s="78">
        <v>-1.1743510961532593</v>
      </c>
      <c r="DC191" s="78">
        <v>-0.92746049165725708</v>
      </c>
      <c r="DD191" s="78">
        <v>-1.1873003244400024</v>
      </c>
      <c r="DE191" s="78">
        <v>-1.1000967025756836</v>
      </c>
      <c r="DF191" s="78">
        <v>-1.0712095499038696</v>
      </c>
      <c r="DG191" s="78">
        <v>-0.61222761869430542</v>
      </c>
      <c r="DH191" s="78">
        <v>-1.0121798515319824</v>
      </c>
      <c r="DI191" s="78">
        <v>-0.39900341629981995</v>
      </c>
      <c r="DJ191" s="78">
        <v>-0.23343436419963837</v>
      </c>
      <c r="DK191" s="78">
        <v>-0.53571254014968872</v>
      </c>
      <c r="DL191" s="78">
        <v>-0.57968741655349731</v>
      </c>
      <c r="DM191" s="78">
        <v>-0.33995184302330017</v>
      </c>
      <c r="DN191" s="78">
        <v>-0.45574519038200378</v>
      </c>
      <c r="DO191" s="78">
        <v>-0.62289196252822876</v>
      </c>
      <c r="DP191" s="78">
        <v>-0.20298278331756592</v>
      </c>
      <c r="DQ191" s="78">
        <v>0.51742857694625854</v>
      </c>
      <c r="DR191" s="78">
        <v>-9.4213150441646576E-2</v>
      </c>
      <c r="DS191" s="78">
        <v>-4.0073983371257782E-2</v>
      </c>
      <c r="DT191" s="78">
        <v>0.65136998891830444</v>
      </c>
      <c r="DU191" s="78">
        <v>0.20528349280357361</v>
      </c>
      <c r="DV191" s="78">
        <v>-0.35340923070907593</v>
      </c>
      <c r="DW191" s="78">
        <v>-0.67514884471893311</v>
      </c>
      <c r="DX191" s="78">
        <v>-0.59666591882705688</v>
      </c>
      <c r="DY191" s="78">
        <v>-5.525621771812439E-2</v>
      </c>
      <c r="DZ191" s="78">
        <v>-0.6325346827507019</v>
      </c>
      <c r="EA191" s="78">
        <v>-0.46525079011917114</v>
      </c>
      <c r="EB191" s="78">
        <v>-0.69010436534881592</v>
      </c>
      <c r="EC191" s="78">
        <v>-0.62538355588912964</v>
      </c>
      <c r="ED191" s="78">
        <v>-0.58920872211456299</v>
      </c>
      <c r="EE191" s="78">
        <v>-0.1414543092250824</v>
      </c>
      <c r="EF191" s="78">
        <v>-0.50927811861038208</v>
      </c>
      <c r="EG191" s="78">
        <v>2.9754973948001862E-2</v>
      </c>
      <c r="EH191" s="78">
        <v>0.20522162318229675</v>
      </c>
      <c r="EI191" s="78">
        <v>-5.1105581223964691E-2</v>
      </c>
      <c r="EJ191" s="78">
        <v>-8.589557558298111E-2</v>
      </c>
      <c r="EK191" s="78">
        <v>0.21048595011234283</v>
      </c>
      <c r="EL191" s="78">
        <v>0.11499587446451187</v>
      </c>
      <c r="EM191" s="78">
        <v>9.4304748927243054E-5</v>
      </c>
      <c r="EN191" s="78">
        <v>0.44222632050514221</v>
      </c>
      <c r="EO191" s="78">
        <v>1.1423120498657227</v>
      </c>
      <c r="EP191" s="78">
        <v>0.50002539157867432</v>
      </c>
      <c r="EQ191" s="78">
        <v>0.56537479162216187</v>
      </c>
      <c r="ER191" s="78">
        <v>1.2677865028381348</v>
      </c>
      <c r="ES191" s="78">
        <v>0.82649195194244385</v>
      </c>
      <c r="ET191" s="78">
        <v>0.30134215950965881</v>
      </c>
      <c r="EU191" s="78">
        <v>-2.3066667839884758E-2</v>
      </c>
      <c r="EV191" s="78">
        <v>1.2194059090688825E-3</v>
      </c>
      <c r="EW191" s="78">
        <v>71.158653259277344</v>
      </c>
      <c r="EX191" s="78">
        <v>69.949790954589844</v>
      </c>
      <c r="EY191" s="78">
        <v>68.308761596679688</v>
      </c>
      <c r="EZ191" s="78">
        <v>67.116584777832031</v>
      </c>
      <c r="FA191" s="78">
        <v>66.062652587890625</v>
      </c>
      <c r="FB191" s="78">
        <v>65.129356384277344</v>
      </c>
      <c r="FC191" s="78">
        <v>64.76629638671875</v>
      </c>
      <c r="FD191" s="78">
        <v>68.890266418457031</v>
      </c>
      <c r="FE191" s="78">
        <v>73.624275207519531</v>
      </c>
      <c r="FF191" s="78">
        <v>78.130989074707031</v>
      </c>
      <c r="FG191" s="78">
        <v>82.27398681640625</v>
      </c>
      <c r="FH191" s="78">
        <v>86.297088623046875</v>
      </c>
      <c r="FI191" s="78">
        <v>89.7701416015625</v>
      </c>
      <c r="FJ191" s="78">
        <v>92.569770812988281</v>
      </c>
      <c r="FK191" s="78">
        <v>94.823898315429688</v>
      </c>
      <c r="FL191" s="78">
        <v>95.73065185546875</v>
      </c>
      <c r="FM191" s="78">
        <v>95.687644958496094</v>
      </c>
      <c r="FN191" s="78">
        <v>94.381439208984375</v>
      </c>
      <c r="FO191" s="78">
        <v>92.389495849609375</v>
      </c>
      <c r="FP191" s="78">
        <v>88.747528076171875</v>
      </c>
      <c r="FQ191" s="78">
        <v>83.407402038574219</v>
      </c>
      <c r="FR191" s="78">
        <v>78.780479431152344</v>
      </c>
      <c r="FS191" s="78">
        <v>75.917976379394531</v>
      </c>
      <c r="FT191" s="78">
        <v>73.646507263183594</v>
      </c>
      <c r="FU191" s="78">
        <v>0.31766325235366821</v>
      </c>
      <c r="FV191" s="78">
        <v>0.47032082080841064</v>
      </c>
      <c r="FW191" s="78">
        <v>0.33064889907836914</v>
      </c>
      <c r="FX191" s="78">
        <v>0</v>
      </c>
      <c r="FY191" s="78">
        <v>4035</v>
      </c>
      <c r="FZ191" s="78">
        <v>1</v>
      </c>
    </row>
    <row r="192" spans="1:182" x14ac:dyDescent="0.2">
      <c r="A192" t="s">
        <v>186</v>
      </c>
      <c r="B192" t="s">
        <v>244</v>
      </c>
      <c r="C192" t="s">
        <v>2</v>
      </c>
      <c r="D192" t="s">
        <v>203</v>
      </c>
      <c r="E192" t="s">
        <v>207</v>
      </c>
      <c r="F192" t="s">
        <v>178</v>
      </c>
      <c r="G192" t="s">
        <v>1</v>
      </c>
      <c r="H192" s="78">
        <v>10989</v>
      </c>
      <c r="I192" s="78">
        <v>5.8024916648864746</v>
      </c>
      <c r="J192" s="78">
        <v>4.8446598052978516</v>
      </c>
      <c r="K192" s="78">
        <v>4.3798446655273438</v>
      </c>
      <c r="L192" s="78">
        <v>4.0681633949279785</v>
      </c>
      <c r="M192" s="78">
        <v>4.0393142700195313</v>
      </c>
      <c r="N192" s="78">
        <v>4.141028881072998</v>
      </c>
      <c r="O192" s="78">
        <v>4.629889965057373</v>
      </c>
      <c r="P192" s="78">
        <v>5.0808820724487305</v>
      </c>
      <c r="Q192" s="78">
        <v>5.684755802154541</v>
      </c>
      <c r="R192" s="78">
        <v>6.3192996978759766</v>
      </c>
      <c r="S192" s="78">
        <v>6.6758432388305664</v>
      </c>
      <c r="T192" s="78">
        <v>7.4942131042480469</v>
      </c>
      <c r="U192" s="78">
        <v>8.4247274398803711</v>
      </c>
      <c r="V192" s="78">
        <v>9.0343046188354492</v>
      </c>
      <c r="W192" s="78">
        <v>9.6720676422119141</v>
      </c>
      <c r="X192" s="78">
        <v>10.072213172912598</v>
      </c>
      <c r="Y192" s="78">
        <v>10.463478088378906</v>
      </c>
      <c r="Z192" s="78">
        <v>10.982404708862305</v>
      </c>
      <c r="AA192" s="78">
        <v>10.844711303710938</v>
      </c>
      <c r="AB192" s="78">
        <v>10.979254722595215</v>
      </c>
      <c r="AC192" s="78">
        <v>10.656444549560547</v>
      </c>
      <c r="AD192" s="78">
        <v>10.397988319396973</v>
      </c>
      <c r="AE192" s="78">
        <v>9.0195684432983398</v>
      </c>
      <c r="AF192" s="78">
        <v>7.4244427680969238</v>
      </c>
      <c r="AG192" s="78">
        <v>-0.55203157663345337</v>
      </c>
      <c r="AH192" s="78">
        <v>-0.82994157075881958</v>
      </c>
      <c r="AI192" s="78">
        <v>-0.84277266263961792</v>
      </c>
      <c r="AJ192" s="78">
        <v>-0.83698850870132446</v>
      </c>
      <c r="AK192" s="78">
        <v>-0.70962870121002197</v>
      </c>
      <c r="AL192" s="78">
        <v>-0.70119136571884155</v>
      </c>
      <c r="AM192" s="78">
        <v>-0.5562673807144165</v>
      </c>
      <c r="AN192" s="78">
        <v>-0.66445028781890869</v>
      </c>
      <c r="AO192" s="78">
        <v>-0.72719413042068481</v>
      </c>
      <c r="AP192" s="78">
        <v>-0.57086420059204102</v>
      </c>
      <c r="AQ192" s="78">
        <v>-0.72809040546417236</v>
      </c>
      <c r="AR192" s="78">
        <v>-0.86425930261611938</v>
      </c>
      <c r="AS192" s="78">
        <v>-0.77664262056350708</v>
      </c>
      <c r="AT192" s="78">
        <v>-0.90049034357070923</v>
      </c>
      <c r="AU192" s="78">
        <v>-0.86821097135543823</v>
      </c>
      <c r="AV192" s="78">
        <v>-0.80023199319839478</v>
      </c>
      <c r="AW192" s="78">
        <v>-0.84761887788772583</v>
      </c>
      <c r="AX192" s="78">
        <v>-0.54083949327468872</v>
      </c>
      <c r="AY192" s="78">
        <v>-0.69027316570281982</v>
      </c>
      <c r="AZ192" s="78">
        <v>-0.32572045922279358</v>
      </c>
      <c r="BA192" s="78">
        <v>-0.39479687809944153</v>
      </c>
      <c r="BB192" s="78">
        <v>-0.52779710292816162</v>
      </c>
      <c r="BC192" s="78">
        <v>-0.59897142648696899</v>
      </c>
      <c r="BD192" s="78">
        <v>-0.55467116832733154</v>
      </c>
      <c r="BE192" s="78">
        <v>-0.32117524743080139</v>
      </c>
      <c r="BF192" s="78">
        <v>-0.61569511890411377</v>
      </c>
      <c r="BG192" s="78">
        <v>-0.63680553436279297</v>
      </c>
      <c r="BH192" s="78">
        <v>-0.64096355438232422</v>
      </c>
      <c r="BI192" s="78">
        <v>-0.51900720596313477</v>
      </c>
      <c r="BJ192" s="78">
        <v>-0.51263988018035889</v>
      </c>
      <c r="BK192" s="78">
        <v>-0.36110737919807434</v>
      </c>
      <c r="BL192" s="78">
        <v>-0.47457513213157654</v>
      </c>
      <c r="BM192" s="78">
        <v>-0.52793771028518677</v>
      </c>
      <c r="BN192" s="78">
        <v>-0.37235689163208008</v>
      </c>
      <c r="BO192" s="78">
        <v>-0.51854085922241211</v>
      </c>
      <c r="BP192" s="78">
        <v>-0.63725376129150391</v>
      </c>
      <c r="BQ192" s="78">
        <v>-0.52342349290847778</v>
      </c>
      <c r="BR192" s="78">
        <v>-0.63807827234268188</v>
      </c>
      <c r="BS192" s="78">
        <v>-0.58544516563415527</v>
      </c>
      <c r="BT192" s="78">
        <v>-0.52263355255126953</v>
      </c>
      <c r="BU192" s="78">
        <v>-0.56607872247695923</v>
      </c>
      <c r="BV192" s="78">
        <v>-0.245400071144104</v>
      </c>
      <c r="BW192" s="78">
        <v>-0.39926785230636597</v>
      </c>
      <c r="BX192" s="78">
        <v>-3.4339245408773422E-2</v>
      </c>
      <c r="BY192" s="78">
        <v>-0.11135406792163849</v>
      </c>
      <c r="BZ192" s="78">
        <v>-0.24286530911922455</v>
      </c>
      <c r="CA192" s="78">
        <v>-0.3315269947052002</v>
      </c>
      <c r="CB192" s="78">
        <v>-0.3036339282989502</v>
      </c>
      <c r="CC192" s="78">
        <v>-0.16128487884998322</v>
      </c>
      <c r="CD192" s="78">
        <v>-0.4673086404800415</v>
      </c>
      <c r="CE192" s="78">
        <v>-0.49415332078933716</v>
      </c>
      <c r="CF192" s="78">
        <v>-0.50519722700119019</v>
      </c>
      <c r="CG192" s="78">
        <v>-0.38698330521583557</v>
      </c>
      <c r="CH192" s="78">
        <v>-0.38204964995384216</v>
      </c>
      <c r="CI192" s="78">
        <v>-0.22594018280506134</v>
      </c>
      <c r="CJ192" s="78">
        <v>-0.34306818246841431</v>
      </c>
      <c r="CK192" s="78">
        <v>-0.38993331789970398</v>
      </c>
      <c r="CL192" s="78">
        <v>-0.23487131297588348</v>
      </c>
      <c r="CM192" s="78">
        <v>-0.37340745329856873</v>
      </c>
      <c r="CN192" s="78">
        <v>-0.480030357837677</v>
      </c>
      <c r="CO192" s="78">
        <v>-0.34804469347000122</v>
      </c>
      <c r="CP192" s="78">
        <v>-0.45633244514465332</v>
      </c>
      <c r="CQ192" s="78">
        <v>-0.3896024227142334</v>
      </c>
      <c r="CR192" s="78">
        <v>-0.33036971092224121</v>
      </c>
      <c r="CS192" s="78">
        <v>-0.37108486890792847</v>
      </c>
      <c r="CT192" s="78">
        <v>-4.0779616683721542E-2</v>
      </c>
      <c r="CU192" s="78">
        <v>-0.19771847128868103</v>
      </c>
      <c r="CV192" s="78">
        <v>0.16747049987316132</v>
      </c>
      <c r="CW192" s="78">
        <v>8.495756983757019E-2</v>
      </c>
      <c r="CX192" s="78">
        <v>-4.5522414147853851E-2</v>
      </c>
      <c r="CY192" s="78">
        <v>-0.14629578590393066</v>
      </c>
      <c r="CZ192" s="78">
        <v>-0.12976630032062531</v>
      </c>
      <c r="DA192" s="78">
        <v>-1.3945059617981315E-3</v>
      </c>
      <c r="DB192" s="78">
        <v>-0.31892219185829163</v>
      </c>
      <c r="DC192" s="78">
        <v>-0.35150110721588135</v>
      </c>
      <c r="DD192" s="78">
        <v>-0.36943092942237854</v>
      </c>
      <c r="DE192" s="78">
        <v>-0.25495940446853638</v>
      </c>
      <c r="DF192" s="78">
        <v>-0.25145944952964783</v>
      </c>
      <c r="DG192" s="78">
        <v>-9.0772978961467743E-2</v>
      </c>
      <c r="DH192" s="78">
        <v>-0.21156121790409088</v>
      </c>
      <c r="DI192" s="78">
        <v>-0.25192892551422119</v>
      </c>
      <c r="DJ192" s="78">
        <v>-9.7385741770267487E-2</v>
      </c>
      <c r="DK192" s="78">
        <v>-0.22827406227588654</v>
      </c>
      <c r="DL192" s="78">
        <v>-0.32280698418617249</v>
      </c>
      <c r="DM192" s="78">
        <v>-0.17266589403152466</v>
      </c>
      <c r="DN192" s="78">
        <v>-0.27458661794662476</v>
      </c>
      <c r="DO192" s="78">
        <v>-0.19375969469547272</v>
      </c>
      <c r="DP192" s="78">
        <v>-0.13810586929321289</v>
      </c>
      <c r="DQ192" s="78">
        <v>-0.17609101533889771</v>
      </c>
      <c r="DR192" s="78">
        <v>0.16384083032608032</v>
      </c>
      <c r="DS192" s="78">
        <v>3.830914618447423E-3</v>
      </c>
      <c r="DT192" s="78">
        <v>0.36928024888038635</v>
      </c>
      <c r="DU192" s="78">
        <v>0.28126919269561768</v>
      </c>
      <c r="DV192" s="78">
        <v>0.15182048082351685</v>
      </c>
      <c r="DW192" s="78">
        <v>3.8935426622629166E-2</v>
      </c>
      <c r="DX192" s="78">
        <v>4.410133883357048E-2</v>
      </c>
      <c r="DY192" s="78">
        <v>0.22946180403232574</v>
      </c>
      <c r="DZ192" s="78">
        <v>-0.10467571765184402</v>
      </c>
      <c r="EA192" s="78">
        <v>-0.1455339640378952</v>
      </c>
      <c r="EB192" s="78">
        <v>-0.17340593039989471</v>
      </c>
      <c r="EC192" s="78">
        <v>-6.4337879419326782E-2</v>
      </c>
      <c r="ED192" s="78">
        <v>-6.2907926738262177E-2</v>
      </c>
      <c r="EE192" s="78">
        <v>0.10438698530197144</v>
      </c>
      <c r="EF192" s="78">
        <v>-2.1686064079403877E-2</v>
      </c>
      <c r="EG192" s="78">
        <v>-5.2672497928142548E-2</v>
      </c>
      <c r="EH192" s="78">
        <v>0.10112157464027405</v>
      </c>
      <c r="EI192" s="78">
        <v>-1.8724484369158745E-2</v>
      </c>
      <c r="EJ192" s="78">
        <v>-9.5801405608654022E-2</v>
      </c>
      <c r="EK192" s="78">
        <v>8.0553233623504639E-2</v>
      </c>
      <c r="EL192" s="78">
        <v>-1.2174529954791069E-2</v>
      </c>
      <c r="EM192" s="78">
        <v>8.9006118476390839E-2</v>
      </c>
      <c r="EN192" s="78">
        <v>0.13949257135391235</v>
      </c>
      <c r="EO192" s="78">
        <v>0.1054491326212883</v>
      </c>
      <c r="EP192" s="78">
        <v>0.45928025245666504</v>
      </c>
      <c r="EQ192" s="78">
        <v>0.29483622312545776</v>
      </c>
      <c r="ER192" s="78">
        <v>0.66066145896911621</v>
      </c>
      <c r="ES192" s="78">
        <v>0.5647120475769043</v>
      </c>
      <c r="ET192" s="78">
        <v>0.43675225973129272</v>
      </c>
      <c r="EU192" s="78">
        <v>0.30637988448143005</v>
      </c>
      <c r="EV192" s="78">
        <v>0.29513859748840332</v>
      </c>
      <c r="EW192" s="78">
        <v>69.01165771484375</v>
      </c>
      <c r="EX192" s="78">
        <v>68.213523864746094</v>
      </c>
      <c r="EY192" s="78">
        <v>67.076927185058594</v>
      </c>
      <c r="EZ192" s="78">
        <v>65.734115600585938</v>
      </c>
      <c r="FA192" s="78">
        <v>64.897178649902344</v>
      </c>
      <c r="FB192" s="78">
        <v>64.146232604980469</v>
      </c>
      <c r="FC192" s="78">
        <v>63.930023193359375</v>
      </c>
      <c r="FD192" s="78">
        <v>68.415390014648438</v>
      </c>
      <c r="FE192" s="78">
        <v>72.464500427246094</v>
      </c>
      <c r="FF192" s="78">
        <v>77.137825012207031</v>
      </c>
      <c r="FG192" s="78">
        <v>80.356040954589844</v>
      </c>
      <c r="FH192" s="78">
        <v>84.401870727539063</v>
      </c>
      <c r="FI192" s="78">
        <v>87.625358581542969</v>
      </c>
      <c r="FJ192" s="78">
        <v>90.793922424316406</v>
      </c>
      <c r="FK192" s="78">
        <v>93.153892517089844</v>
      </c>
      <c r="FL192" s="78">
        <v>93.773391723632813</v>
      </c>
      <c r="FM192" s="78">
        <v>93.004714965820313</v>
      </c>
      <c r="FN192" s="78">
        <v>90.101341247558594</v>
      </c>
      <c r="FO192" s="78">
        <v>87.388710021972656</v>
      </c>
      <c r="FP192" s="78">
        <v>84.007858276367188</v>
      </c>
      <c r="FQ192" s="78">
        <v>78.73004150390625</v>
      </c>
      <c r="FR192" s="78">
        <v>74.224220275878906</v>
      </c>
      <c r="FS192" s="78">
        <v>70.95172119140625</v>
      </c>
      <c r="FT192" s="78">
        <v>68.341644287109375</v>
      </c>
      <c r="FU192" s="78">
        <v>0.13695313036441803</v>
      </c>
      <c r="FV192" s="78">
        <v>0.23341062664985657</v>
      </c>
      <c r="FW192" s="78">
        <v>0.13819822669029236</v>
      </c>
      <c r="FX192" s="78">
        <v>0</v>
      </c>
      <c r="FY192" s="78">
        <v>2881</v>
      </c>
      <c r="FZ192" s="78">
        <v>1</v>
      </c>
    </row>
    <row r="193" spans="1:182" x14ac:dyDescent="0.2">
      <c r="A193" t="s">
        <v>186</v>
      </c>
      <c r="B193" t="s">
        <v>244</v>
      </c>
      <c r="C193" t="s">
        <v>2</v>
      </c>
      <c r="D193" t="s">
        <v>203</v>
      </c>
      <c r="E193" t="s">
        <v>207</v>
      </c>
      <c r="F193" t="s">
        <v>179</v>
      </c>
      <c r="G193" t="s">
        <v>1</v>
      </c>
      <c r="H193" s="78">
        <v>1356</v>
      </c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78"/>
      <c r="CB193" s="78"/>
      <c r="CC193" s="78"/>
      <c r="CD193" s="78"/>
      <c r="CE193" s="78"/>
      <c r="CF193" s="78"/>
      <c r="CG193" s="78"/>
      <c r="CH193" s="78"/>
      <c r="CI193" s="78"/>
      <c r="CJ193" s="78"/>
      <c r="CK193" s="78"/>
      <c r="CL193" s="78"/>
      <c r="CM193" s="78"/>
      <c r="CN193" s="78"/>
      <c r="CO193" s="78"/>
      <c r="CP193" s="78"/>
      <c r="CQ193" s="78"/>
      <c r="CR193" s="78"/>
      <c r="CS193" s="78"/>
      <c r="CT193" s="78"/>
      <c r="CU193" s="78"/>
      <c r="CV193" s="78"/>
      <c r="CW193" s="78"/>
      <c r="CX193" s="78"/>
      <c r="CY193" s="78"/>
      <c r="CZ193" s="78"/>
      <c r="DA193" s="78"/>
      <c r="DB193" s="78"/>
      <c r="DC193" s="78"/>
      <c r="DD193" s="78"/>
      <c r="DE193" s="78"/>
      <c r="DF193" s="78"/>
      <c r="DG193" s="78"/>
      <c r="DH193" s="78"/>
      <c r="DI193" s="78"/>
      <c r="DJ193" s="78"/>
      <c r="DK193" s="78"/>
      <c r="DL193" s="78"/>
      <c r="DM193" s="78"/>
      <c r="DN193" s="78"/>
      <c r="DO193" s="78"/>
      <c r="DP193" s="78"/>
      <c r="DQ193" s="78"/>
      <c r="DR193" s="78"/>
      <c r="DS193" s="78"/>
      <c r="DT193" s="78"/>
      <c r="DU193" s="78"/>
      <c r="DV193" s="78"/>
      <c r="DW193" s="78"/>
      <c r="DX193" s="78"/>
      <c r="DY193" s="78"/>
      <c r="DZ193" s="78"/>
      <c r="EA193" s="78"/>
      <c r="EB193" s="78"/>
      <c r="EC193" s="78"/>
      <c r="ED193" s="78"/>
      <c r="EE193" s="78"/>
      <c r="EF193" s="78"/>
      <c r="EG193" s="78"/>
      <c r="EH193" s="78"/>
      <c r="EI193" s="78"/>
      <c r="EJ193" s="78"/>
      <c r="EK193" s="78"/>
      <c r="EL193" s="78"/>
      <c r="EM193" s="78"/>
      <c r="EN193" s="78"/>
      <c r="EO193" s="78"/>
      <c r="EP193" s="78"/>
      <c r="EQ193" s="78"/>
      <c r="ER193" s="78"/>
      <c r="ES193" s="78"/>
      <c r="ET193" s="78"/>
      <c r="EU193" s="78"/>
      <c r="EV193" s="78"/>
      <c r="EW193" s="78"/>
      <c r="EX193" s="78"/>
      <c r="EY193" s="78"/>
      <c r="EZ193" s="78"/>
      <c r="FA193" s="78"/>
      <c r="FB193" s="78"/>
      <c r="FC193" s="78"/>
      <c r="FD193" s="78"/>
      <c r="FE193" s="78"/>
      <c r="FF193" s="78"/>
      <c r="FG193" s="78"/>
      <c r="FH193" s="78"/>
      <c r="FI193" s="78"/>
      <c r="FJ193" s="78"/>
      <c r="FK193" s="78"/>
      <c r="FL193" s="78"/>
      <c r="FM193" s="78"/>
      <c r="FN193" s="78"/>
      <c r="FO193" s="78"/>
      <c r="FP193" s="78"/>
      <c r="FQ193" s="78"/>
      <c r="FR193" s="78"/>
      <c r="FS193" s="78"/>
      <c r="FT193" s="78"/>
      <c r="FU193" s="78"/>
      <c r="FV193" s="78"/>
      <c r="FW193" s="78"/>
      <c r="FX193" s="78">
        <v>0</v>
      </c>
      <c r="FY193" s="78">
        <v>93</v>
      </c>
      <c r="FZ193" s="78">
        <v>0</v>
      </c>
    </row>
    <row r="194" spans="1:182" x14ac:dyDescent="0.2">
      <c r="A194" t="s">
        <v>186</v>
      </c>
      <c r="B194" t="s">
        <v>244</v>
      </c>
      <c r="C194" t="s">
        <v>2</v>
      </c>
      <c r="D194" t="s">
        <v>203</v>
      </c>
      <c r="E194" t="s">
        <v>207</v>
      </c>
      <c r="F194" t="s">
        <v>180</v>
      </c>
      <c r="G194" t="s">
        <v>1</v>
      </c>
      <c r="H194" s="78">
        <v>317</v>
      </c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78"/>
      <c r="CB194" s="78"/>
      <c r="CC194" s="78"/>
      <c r="CD194" s="78"/>
      <c r="CE194" s="78"/>
      <c r="CF194" s="78"/>
      <c r="CG194" s="78"/>
      <c r="CH194" s="78"/>
      <c r="CI194" s="78"/>
      <c r="CJ194" s="78"/>
      <c r="CK194" s="78"/>
      <c r="CL194" s="78"/>
      <c r="CM194" s="78"/>
      <c r="CN194" s="78"/>
      <c r="CO194" s="78"/>
      <c r="CP194" s="78"/>
      <c r="CQ194" s="78"/>
      <c r="CR194" s="78"/>
      <c r="CS194" s="78"/>
      <c r="CT194" s="78"/>
      <c r="CU194" s="78"/>
      <c r="CV194" s="78"/>
      <c r="CW194" s="78"/>
      <c r="CX194" s="78"/>
      <c r="CY194" s="78"/>
      <c r="CZ194" s="78"/>
      <c r="DA194" s="78"/>
      <c r="DB194" s="78"/>
      <c r="DC194" s="78"/>
      <c r="DD194" s="78"/>
      <c r="DE194" s="78"/>
      <c r="DF194" s="78"/>
      <c r="DG194" s="78"/>
      <c r="DH194" s="78"/>
      <c r="DI194" s="78"/>
      <c r="DJ194" s="78"/>
      <c r="DK194" s="78"/>
      <c r="DL194" s="78"/>
      <c r="DM194" s="78"/>
      <c r="DN194" s="78"/>
      <c r="DO194" s="78"/>
      <c r="DP194" s="78"/>
      <c r="DQ194" s="78"/>
      <c r="DR194" s="78"/>
      <c r="DS194" s="78"/>
      <c r="DT194" s="78"/>
      <c r="DU194" s="78"/>
      <c r="DV194" s="78"/>
      <c r="DW194" s="78"/>
      <c r="DX194" s="78"/>
      <c r="DY194" s="78"/>
      <c r="DZ194" s="78"/>
      <c r="EA194" s="78"/>
      <c r="EB194" s="78"/>
      <c r="EC194" s="78"/>
      <c r="ED194" s="78"/>
      <c r="EE194" s="78"/>
      <c r="EF194" s="78"/>
      <c r="EG194" s="78"/>
      <c r="EH194" s="78"/>
      <c r="EI194" s="78"/>
      <c r="EJ194" s="78"/>
      <c r="EK194" s="78"/>
      <c r="EL194" s="78"/>
      <c r="EM194" s="78"/>
      <c r="EN194" s="78"/>
      <c r="EO194" s="78"/>
      <c r="EP194" s="78"/>
      <c r="EQ194" s="78"/>
      <c r="ER194" s="78"/>
      <c r="ES194" s="78"/>
      <c r="ET194" s="78"/>
      <c r="EU194" s="78"/>
      <c r="EV194" s="78"/>
      <c r="EW194" s="78"/>
      <c r="EX194" s="78"/>
      <c r="EY194" s="78"/>
      <c r="EZ194" s="78"/>
      <c r="FA194" s="78"/>
      <c r="FB194" s="78"/>
      <c r="FC194" s="78"/>
      <c r="FD194" s="78"/>
      <c r="FE194" s="78"/>
      <c r="FF194" s="78"/>
      <c r="FG194" s="78"/>
      <c r="FH194" s="78"/>
      <c r="FI194" s="78"/>
      <c r="FJ194" s="78"/>
      <c r="FK194" s="78"/>
      <c r="FL194" s="78"/>
      <c r="FM194" s="78"/>
      <c r="FN194" s="78"/>
      <c r="FO194" s="78"/>
      <c r="FP194" s="78"/>
      <c r="FQ194" s="78"/>
      <c r="FR194" s="78"/>
      <c r="FS194" s="78"/>
      <c r="FT194" s="78"/>
      <c r="FU194" s="78"/>
      <c r="FV194" s="78"/>
      <c r="FW194" s="78"/>
      <c r="FX194" s="78">
        <v>0</v>
      </c>
      <c r="FY194" s="78">
        <v>73</v>
      </c>
      <c r="FZ194" s="78">
        <v>0</v>
      </c>
    </row>
    <row r="195" spans="1:182" x14ac:dyDescent="0.2">
      <c r="A195" t="s">
        <v>186</v>
      </c>
      <c r="B195" t="s">
        <v>244</v>
      </c>
      <c r="C195" t="s">
        <v>2</v>
      </c>
      <c r="D195" t="s">
        <v>203</v>
      </c>
      <c r="E195" t="s">
        <v>207</v>
      </c>
      <c r="F195" t="s">
        <v>181</v>
      </c>
      <c r="G195" t="s">
        <v>1</v>
      </c>
      <c r="H195" s="78">
        <v>403</v>
      </c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78"/>
      <c r="CB195" s="78"/>
      <c r="CC195" s="78"/>
      <c r="CD195" s="78"/>
      <c r="CE195" s="78"/>
      <c r="CF195" s="78"/>
      <c r="CG195" s="78"/>
      <c r="CH195" s="78"/>
      <c r="CI195" s="78"/>
      <c r="CJ195" s="78"/>
      <c r="CK195" s="78"/>
      <c r="CL195" s="78"/>
      <c r="CM195" s="78"/>
      <c r="CN195" s="78"/>
      <c r="CO195" s="78"/>
      <c r="CP195" s="78"/>
      <c r="CQ195" s="78"/>
      <c r="CR195" s="78"/>
      <c r="CS195" s="78"/>
      <c r="CT195" s="78"/>
      <c r="CU195" s="78"/>
      <c r="CV195" s="78"/>
      <c r="CW195" s="78"/>
      <c r="CX195" s="78"/>
      <c r="CY195" s="78"/>
      <c r="CZ195" s="78"/>
      <c r="DA195" s="78"/>
      <c r="DB195" s="78"/>
      <c r="DC195" s="78"/>
      <c r="DD195" s="78"/>
      <c r="DE195" s="78"/>
      <c r="DF195" s="78"/>
      <c r="DG195" s="78"/>
      <c r="DH195" s="78"/>
      <c r="DI195" s="78"/>
      <c r="DJ195" s="78"/>
      <c r="DK195" s="78"/>
      <c r="DL195" s="78"/>
      <c r="DM195" s="78"/>
      <c r="DN195" s="78"/>
      <c r="DO195" s="78"/>
      <c r="DP195" s="78"/>
      <c r="DQ195" s="78"/>
      <c r="DR195" s="78"/>
      <c r="DS195" s="78"/>
      <c r="DT195" s="78"/>
      <c r="DU195" s="78"/>
      <c r="DV195" s="78"/>
      <c r="DW195" s="78"/>
      <c r="DX195" s="78"/>
      <c r="DY195" s="78"/>
      <c r="DZ195" s="78"/>
      <c r="EA195" s="78"/>
      <c r="EB195" s="78"/>
      <c r="EC195" s="78"/>
      <c r="ED195" s="78"/>
      <c r="EE195" s="78"/>
      <c r="EF195" s="78"/>
      <c r="EG195" s="78"/>
      <c r="EH195" s="78"/>
      <c r="EI195" s="78"/>
      <c r="EJ195" s="78"/>
      <c r="EK195" s="78"/>
      <c r="EL195" s="78"/>
      <c r="EM195" s="78"/>
      <c r="EN195" s="78"/>
      <c r="EO195" s="78"/>
      <c r="EP195" s="78"/>
      <c r="EQ195" s="78"/>
      <c r="ER195" s="78"/>
      <c r="ES195" s="78"/>
      <c r="ET195" s="78"/>
      <c r="EU195" s="78"/>
      <c r="EV195" s="78"/>
      <c r="EW195" s="78"/>
      <c r="EX195" s="78"/>
      <c r="EY195" s="78"/>
      <c r="EZ195" s="78"/>
      <c r="FA195" s="78"/>
      <c r="FB195" s="78"/>
      <c r="FC195" s="78"/>
      <c r="FD195" s="78"/>
      <c r="FE195" s="78"/>
      <c r="FF195" s="78"/>
      <c r="FG195" s="78"/>
      <c r="FH195" s="78"/>
      <c r="FI195" s="78"/>
      <c r="FJ195" s="78"/>
      <c r="FK195" s="78"/>
      <c r="FL195" s="78"/>
      <c r="FM195" s="78"/>
      <c r="FN195" s="78"/>
      <c r="FO195" s="78"/>
      <c r="FP195" s="78"/>
      <c r="FQ195" s="78"/>
      <c r="FR195" s="78"/>
      <c r="FS195" s="78"/>
      <c r="FT195" s="78"/>
      <c r="FU195" s="78"/>
      <c r="FV195" s="78"/>
      <c r="FW195" s="78"/>
      <c r="FX195" s="78">
        <v>0</v>
      </c>
      <c r="FY195" s="78">
        <v>16</v>
      </c>
      <c r="FZ195" s="78">
        <v>0</v>
      </c>
    </row>
    <row r="196" spans="1:182" x14ac:dyDescent="0.2">
      <c r="A196" t="s">
        <v>186</v>
      </c>
      <c r="B196" t="s">
        <v>244</v>
      </c>
      <c r="C196" t="s">
        <v>2</v>
      </c>
      <c r="D196" t="s">
        <v>203</v>
      </c>
      <c r="E196" t="s">
        <v>207</v>
      </c>
      <c r="F196" t="s">
        <v>182</v>
      </c>
      <c r="G196" t="s">
        <v>1</v>
      </c>
      <c r="H196" s="78">
        <v>1708</v>
      </c>
      <c r="I196" s="78">
        <v>1.1053048372268677</v>
      </c>
      <c r="J196" s="78">
        <v>0.99534517526626587</v>
      </c>
      <c r="K196" s="78">
        <v>0.8984760046005249</v>
      </c>
      <c r="L196" s="78">
        <v>0.81243079900741577</v>
      </c>
      <c r="M196" s="78">
        <v>0.7779233455657959</v>
      </c>
      <c r="N196" s="78">
        <v>0.84587728977203369</v>
      </c>
      <c r="O196" s="78">
        <v>0.91323310136795044</v>
      </c>
      <c r="P196" s="78">
        <v>0.94221138954162598</v>
      </c>
      <c r="Q196" s="78">
        <v>1.0295827388763428</v>
      </c>
      <c r="R196" s="78">
        <v>1.1894688606262207</v>
      </c>
      <c r="S196" s="78">
        <v>1.1414216756820679</v>
      </c>
      <c r="T196" s="78">
        <v>1.3338849544525146</v>
      </c>
      <c r="U196" s="78">
        <v>1.4887362718582153</v>
      </c>
      <c r="V196" s="78">
        <v>1.6468448638916016</v>
      </c>
      <c r="W196" s="78">
        <v>1.6242929697036743</v>
      </c>
      <c r="X196" s="78">
        <v>1.7466291189193726</v>
      </c>
      <c r="Y196" s="78">
        <v>1.9294285774230957</v>
      </c>
      <c r="Z196" s="78">
        <v>1.9507423639297485</v>
      </c>
      <c r="AA196" s="78">
        <v>1.9400674104690552</v>
      </c>
      <c r="AB196" s="78">
        <v>1.8859083652496338</v>
      </c>
      <c r="AC196" s="78">
        <v>1.8137946128845215</v>
      </c>
      <c r="AD196" s="78">
        <v>1.7110282182693481</v>
      </c>
      <c r="AE196" s="78">
        <v>1.5054397583007813</v>
      </c>
      <c r="AF196" s="78">
        <v>1.2034018039703369</v>
      </c>
      <c r="AG196" s="78">
        <v>-1.84308011084795E-2</v>
      </c>
      <c r="AH196" s="78">
        <v>-0.11539647728204727</v>
      </c>
      <c r="AI196" s="78">
        <v>-0.14461676776409149</v>
      </c>
      <c r="AJ196" s="78">
        <v>-0.20408430695533752</v>
      </c>
      <c r="AK196" s="78">
        <v>-0.23483182489871979</v>
      </c>
      <c r="AL196" s="78">
        <v>-0.21584072709083557</v>
      </c>
      <c r="AM196" s="78">
        <v>-0.21343687176704407</v>
      </c>
      <c r="AN196" s="78">
        <v>-0.28785315155982971</v>
      </c>
      <c r="AO196" s="78">
        <v>-0.32552361488342285</v>
      </c>
      <c r="AP196" s="78">
        <v>-0.17318065464496613</v>
      </c>
      <c r="AQ196" s="78">
        <v>-0.34730070829391479</v>
      </c>
      <c r="AR196" s="78">
        <v>-0.24922709167003632</v>
      </c>
      <c r="AS196" s="78">
        <v>-0.2628805935382843</v>
      </c>
      <c r="AT196" s="78">
        <v>-0.28732046484947205</v>
      </c>
      <c r="AU196" s="78">
        <v>-0.37004396319389343</v>
      </c>
      <c r="AV196" s="78">
        <v>-0.289091557264328</v>
      </c>
      <c r="AW196" s="78">
        <v>-0.1461157351732254</v>
      </c>
      <c r="AX196" s="78">
        <v>-0.2862677276134491</v>
      </c>
      <c r="AY196" s="78">
        <v>-0.27903014421463013</v>
      </c>
      <c r="AZ196" s="78">
        <v>-0.22303713858127594</v>
      </c>
      <c r="BA196" s="78">
        <v>-0.13386011123657227</v>
      </c>
      <c r="BB196" s="78">
        <v>-0.18115924298763275</v>
      </c>
      <c r="BC196" s="78">
        <v>-0.19495052099227905</v>
      </c>
      <c r="BD196" s="78">
        <v>-0.20728839933872223</v>
      </c>
      <c r="BE196" s="78">
        <v>7.4601851403713226E-2</v>
      </c>
      <c r="BF196" s="78">
        <v>-1.7931658774614334E-2</v>
      </c>
      <c r="BG196" s="78">
        <v>-5.2354577928781509E-2</v>
      </c>
      <c r="BH196" s="78">
        <v>-0.11530549824237823</v>
      </c>
      <c r="BI196" s="78">
        <v>-0.14735546708106995</v>
      </c>
      <c r="BJ196" s="78">
        <v>-0.12788814306259155</v>
      </c>
      <c r="BK196" s="78">
        <v>-0.12724283337593079</v>
      </c>
      <c r="BL196" s="78">
        <v>-0.19824022054672241</v>
      </c>
      <c r="BM196" s="78">
        <v>-0.23026555776596069</v>
      </c>
      <c r="BN196" s="78">
        <v>-8.0481812357902527E-2</v>
      </c>
      <c r="BO196" s="78">
        <v>-0.24678181111812592</v>
      </c>
      <c r="BP196" s="78">
        <v>-0.1399926096200943</v>
      </c>
      <c r="BQ196" s="78">
        <v>-0.14344751834869385</v>
      </c>
      <c r="BR196" s="78">
        <v>-0.15448500216007233</v>
      </c>
      <c r="BS196" s="78">
        <v>-0.23198677599430084</v>
      </c>
      <c r="BT196" s="78">
        <v>-0.16271062195301056</v>
      </c>
      <c r="BU196" s="78">
        <v>-2.1168259903788567E-2</v>
      </c>
      <c r="BV196" s="78">
        <v>-0.16013027727603912</v>
      </c>
      <c r="BW196" s="78">
        <v>-0.1556808203458786</v>
      </c>
      <c r="BX196" s="78">
        <v>-0.10977368801832199</v>
      </c>
      <c r="BY196" s="78">
        <v>-2.0266011357307434E-2</v>
      </c>
      <c r="BZ196" s="78">
        <v>-6.5430827438831329E-2</v>
      </c>
      <c r="CA196" s="78">
        <v>-7.9639822244644165E-2</v>
      </c>
      <c r="CB196" s="78">
        <v>-0.10069457441568375</v>
      </c>
      <c r="CC196" s="78">
        <v>0.13903598487377167</v>
      </c>
      <c r="CD196" s="78">
        <v>4.9572177231311798E-2</v>
      </c>
      <c r="CE196" s="78">
        <v>1.1545929126441479E-2</v>
      </c>
      <c r="CF196" s="78">
        <v>-5.3817573934793472E-2</v>
      </c>
      <c r="CG196" s="78">
        <v>-8.6769603192806244E-2</v>
      </c>
      <c r="CH196" s="78">
        <v>-6.6972441971302032E-2</v>
      </c>
      <c r="CI196" s="78">
        <v>-6.7545093595981598E-2</v>
      </c>
      <c r="CJ196" s="78">
        <v>-0.13617458939552307</v>
      </c>
      <c r="CK196" s="78">
        <v>-0.16429013013839722</v>
      </c>
      <c r="CL196" s="78">
        <v>-1.6278874129056931E-2</v>
      </c>
      <c r="CM196" s="78">
        <v>-0.17716273665428162</v>
      </c>
      <c r="CN196" s="78">
        <v>-6.4337141811847687E-2</v>
      </c>
      <c r="CO196" s="78">
        <v>-6.0728546231985092E-2</v>
      </c>
      <c r="CP196" s="78">
        <v>-6.2483567744493484E-2</v>
      </c>
      <c r="CQ196" s="78">
        <v>-0.13636879622936249</v>
      </c>
      <c r="CR196" s="78">
        <v>-7.5179584324359894E-2</v>
      </c>
      <c r="CS196" s="78">
        <v>6.5369978547096252E-2</v>
      </c>
      <c r="CT196" s="78">
        <v>-7.2767853736877441E-2</v>
      </c>
      <c r="CU196" s="78">
        <v>-7.0249453186988831E-2</v>
      </c>
      <c r="CV196" s="78">
        <v>-3.1327776610851288E-2</v>
      </c>
      <c r="CW196" s="78">
        <v>5.8408912271261215E-2</v>
      </c>
      <c r="CX196" s="78">
        <v>1.4722325839102268E-2</v>
      </c>
      <c r="CY196" s="78">
        <v>2.2401809110306203E-4</v>
      </c>
      <c r="CZ196" s="78">
        <v>-2.6868011802434921E-2</v>
      </c>
      <c r="DA196" s="78">
        <v>0.20347011089324951</v>
      </c>
      <c r="DB196" s="78">
        <v>0.11707600951194763</v>
      </c>
      <c r="DC196" s="78">
        <v>7.5446434319019318E-2</v>
      </c>
      <c r="DD196" s="78">
        <v>7.6703536324203014E-3</v>
      </c>
      <c r="DE196" s="78">
        <v>-2.6183741167187691E-2</v>
      </c>
      <c r="DF196" s="78">
        <v>-6.0567441396415234E-3</v>
      </c>
      <c r="DG196" s="78">
        <v>-7.8473594039678574E-3</v>
      </c>
      <c r="DH196" s="78">
        <v>-7.410895824432373E-2</v>
      </c>
      <c r="DI196" s="78">
        <v>-9.8314695060253143E-2</v>
      </c>
      <c r="DJ196" s="78">
        <v>4.7924064099788666E-2</v>
      </c>
      <c r="DK196" s="78">
        <v>-0.10754366219043732</v>
      </c>
      <c r="DL196" s="78">
        <v>1.1318327859044075E-2</v>
      </c>
      <c r="DM196" s="78">
        <v>2.1990427747368813E-2</v>
      </c>
      <c r="DN196" s="78">
        <v>2.9517864808440208E-2</v>
      </c>
      <c r="DO196" s="78">
        <v>-4.0750816464424133E-2</v>
      </c>
      <c r="DP196" s="78">
        <v>1.2351460754871368E-2</v>
      </c>
      <c r="DQ196" s="78">
        <v>0.15190821886062622</v>
      </c>
      <c r="DR196" s="78">
        <v>1.4594569802284241E-2</v>
      </c>
      <c r="DS196" s="78">
        <v>1.518191397190094E-2</v>
      </c>
      <c r="DT196" s="78">
        <v>4.7118138521909714E-2</v>
      </c>
      <c r="DU196" s="78">
        <v>0.13708384335041046</v>
      </c>
      <c r="DV196" s="78">
        <v>9.4875477254390717E-2</v>
      </c>
      <c r="DW196" s="78">
        <v>8.0087855458259583E-2</v>
      </c>
      <c r="DX196" s="78">
        <v>4.6958547085523605E-2</v>
      </c>
      <c r="DY196" s="78">
        <v>0.29650276899337769</v>
      </c>
      <c r="DZ196" s="78">
        <v>0.21454082429409027</v>
      </c>
      <c r="EA196" s="78">
        <v>0.167708620429039</v>
      </c>
      <c r="EB196" s="78">
        <v>9.644915908575058E-2</v>
      </c>
      <c r="EC196" s="78">
        <v>6.1292622238397598E-2</v>
      </c>
      <c r="ED196" s="78">
        <v>8.1895850598812103E-2</v>
      </c>
      <c r="EE196" s="78">
        <v>7.8346684575080872E-2</v>
      </c>
      <c r="EF196" s="78">
        <v>1.5503960661590099E-2</v>
      </c>
      <c r="EG196" s="78">
        <v>-3.0566495843231678E-3</v>
      </c>
      <c r="EH196" s="78">
        <v>0.14062291383743286</v>
      </c>
      <c r="EI196" s="78">
        <v>-7.024768739938736E-3</v>
      </c>
      <c r="EJ196" s="78">
        <v>0.12055280804634094</v>
      </c>
      <c r="EK196" s="78">
        <v>0.14142349362373352</v>
      </c>
      <c r="EL196" s="78">
        <v>0.16235332190990448</v>
      </c>
      <c r="EM196" s="78">
        <v>9.7306355834007263E-2</v>
      </c>
      <c r="EN196" s="78">
        <v>0.13873238861560822</v>
      </c>
      <c r="EO196" s="78">
        <v>0.27685567736625671</v>
      </c>
      <c r="EP196" s="78">
        <v>0.14073203504085541</v>
      </c>
      <c r="EQ196" s="78">
        <v>0.13853123784065247</v>
      </c>
      <c r="ER196" s="78">
        <v>0.16038158535957336</v>
      </c>
      <c r="ES196" s="78">
        <v>0.25067794322967529</v>
      </c>
      <c r="ET196" s="78">
        <v>0.21060389280319214</v>
      </c>
      <c r="EU196" s="78">
        <v>0.19539855420589447</v>
      </c>
      <c r="EV196" s="78">
        <v>0.15355236828327179</v>
      </c>
      <c r="EW196" s="78">
        <v>65.065025329589844</v>
      </c>
      <c r="EX196" s="78">
        <v>63.640800476074219</v>
      </c>
      <c r="EY196" s="78">
        <v>61.775714874267578</v>
      </c>
      <c r="EZ196" s="78">
        <v>60.878040313720703</v>
      </c>
      <c r="FA196" s="78">
        <v>60.247791290283203</v>
      </c>
      <c r="FB196" s="78">
        <v>59.340892791748047</v>
      </c>
      <c r="FC196" s="78">
        <v>58.473159790039063</v>
      </c>
      <c r="FD196" s="78">
        <v>63.267505645751953</v>
      </c>
      <c r="FE196" s="78">
        <v>69.391891479492188</v>
      </c>
      <c r="FF196" s="78">
        <v>75.483253479003906</v>
      </c>
      <c r="FG196" s="78">
        <v>81.105392456054688</v>
      </c>
      <c r="FH196" s="78">
        <v>86.152862548828125</v>
      </c>
      <c r="FI196" s="78">
        <v>91.513092041015625</v>
      </c>
      <c r="FJ196" s="78">
        <v>93.834480285644531</v>
      </c>
      <c r="FK196" s="78">
        <v>96.79217529296875</v>
      </c>
      <c r="FL196" s="78">
        <v>97.092674255371094</v>
      </c>
      <c r="FM196" s="78">
        <v>96.41229248046875</v>
      </c>
      <c r="FN196" s="78">
        <v>94.640731811523438</v>
      </c>
      <c r="FO196" s="78">
        <v>92.091995239257813</v>
      </c>
      <c r="FP196" s="78">
        <v>85.316062927246094</v>
      </c>
      <c r="FQ196" s="78">
        <v>78.123870849609375</v>
      </c>
      <c r="FR196" s="78">
        <v>72.413040161132813</v>
      </c>
      <c r="FS196" s="78">
        <v>67.714851379394531</v>
      </c>
      <c r="FT196" s="78">
        <v>65.310302734375</v>
      </c>
      <c r="FU196" s="78">
        <v>6.3734166324138641E-2</v>
      </c>
      <c r="FV196" s="78">
        <v>9.8959699273109436E-2</v>
      </c>
      <c r="FW196" s="78">
        <v>6.484096497297287E-2</v>
      </c>
      <c r="FX196" s="78">
        <v>0</v>
      </c>
      <c r="FY196" s="78">
        <v>425</v>
      </c>
      <c r="FZ196" s="78">
        <v>1</v>
      </c>
    </row>
    <row r="197" spans="1:182" x14ac:dyDescent="0.2">
      <c r="A197" t="s">
        <v>186</v>
      </c>
      <c r="B197" t="s">
        <v>244</v>
      </c>
      <c r="C197" t="s">
        <v>2</v>
      </c>
      <c r="D197" t="s">
        <v>203</v>
      </c>
      <c r="E197" t="s">
        <v>207</v>
      </c>
      <c r="F197" t="s">
        <v>183</v>
      </c>
      <c r="G197" t="s">
        <v>1</v>
      </c>
      <c r="H197" s="78">
        <v>2475</v>
      </c>
      <c r="I197" s="78">
        <v>1.9745101928710938</v>
      </c>
      <c r="J197" s="78">
        <v>1.6519252061843872</v>
      </c>
      <c r="K197" s="78">
        <v>1.6066626310348511</v>
      </c>
      <c r="L197" s="78">
        <v>1.5903539657592773</v>
      </c>
      <c r="M197" s="78">
        <v>1.5433400869369507</v>
      </c>
      <c r="N197" s="78">
        <v>1.6050249338150024</v>
      </c>
      <c r="O197" s="78">
        <v>1.6596518754959106</v>
      </c>
      <c r="P197" s="78">
        <v>1.6705309152603149</v>
      </c>
      <c r="Q197" s="78">
        <v>2.0892915725708008</v>
      </c>
      <c r="R197" s="78">
        <v>2.0568013191223145</v>
      </c>
      <c r="S197" s="78">
        <v>2.1976268291473389</v>
      </c>
      <c r="T197" s="78">
        <v>2.4610471725463867</v>
      </c>
      <c r="U197" s="78">
        <v>2.793215274810791</v>
      </c>
      <c r="V197" s="78">
        <v>2.6631028652191162</v>
      </c>
      <c r="W197" s="78">
        <v>2.955111026763916</v>
      </c>
      <c r="X197" s="78">
        <v>3.400066614151001</v>
      </c>
      <c r="Y197" s="78">
        <v>3.6400268077850342</v>
      </c>
      <c r="Z197" s="78">
        <v>3.7098469734191895</v>
      </c>
      <c r="AA197" s="78">
        <v>3.8390698432922363</v>
      </c>
      <c r="AB197" s="78">
        <v>3.7664046287536621</v>
      </c>
      <c r="AC197" s="78">
        <v>3.5393061637878418</v>
      </c>
      <c r="AD197" s="78">
        <v>3.1969225406646729</v>
      </c>
      <c r="AE197" s="78">
        <v>2.7804758548736572</v>
      </c>
      <c r="AF197" s="78">
        <v>2.4793906211853027</v>
      </c>
      <c r="AG197" s="78">
        <v>-0.4112430214881897</v>
      </c>
      <c r="AH197" s="78">
        <v>-0.5536658763885498</v>
      </c>
      <c r="AI197" s="78">
        <v>-0.49846845865249634</v>
      </c>
      <c r="AJ197" s="78">
        <v>-0.50578773021697998</v>
      </c>
      <c r="AK197" s="78">
        <v>-0.48156213760375977</v>
      </c>
      <c r="AL197" s="78">
        <v>-0.49063900113105774</v>
      </c>
      <c r="AM197" s="78">
        <v>-0.43812337517738342</v>
      </c>
      <c r="AN197" s="78">
        <v>-0.74693405628204346</v>
      </c>
      <c r="AO197" s="78">
        <v>-0.33277195692062378</v>
      </c>
      <c r="AP197" s="78">
        <v>-0.4009120762348175</v>
      </c>
      <c r="AQ197" s="78">
        <v>-0.52382379770278931</v>
      </c>
      <c r="AR197" s="78">
        <v>-0.46482011675834656</v>
      </c>
      <c r="AS197" s="78">
        <v>-0.29317152500152588</v>
      </c>
      <c r="AT197" s="78">
        <v>-0.69006067514419556</v>
      </c>
      <c r="AU197" s="78">
        <v>-0.88299036026000977</v>
      </c>
      <c r="AV197" s="78">
        <v>-0.60445523262023926</v>
      </c>
      <c r="AW197" s="78">
        <v>-0.54450821876525879</v>
      </c>
      <c r="AX197" s="78">
        <v>-0.54169988632202148</v>
      </c>
      <c r="AY197" s="78">
        <v>-0.21295604109764099</v>
      </c>
      <c r="AZ197" s="78">
        <v>-3.9406247437000275E-2</v>
      </c>
      <c r="BA197" s="78">
        <v>-0.22045271098613739</v>
      </c>
      <c r="BB197" s="78">
        <v>-0.58007240295410156</v>
      </c>
      <c r="BC197" s="78">
        <v>-0.77394092082977295</v>
      </c>
      <c r="BD197" s="78">
        <v>-0.45708143711090088</v>
      </c>
      <c r="BE197" s="78">
        <v>-0.20370575785636902</v>
      </c>
      <c r="BF197" s="78">
        <v>-0.376120924949646</v>
      </c>
      <c r="BG197" s="78">
        <v>-0.31219184398651123</v>
      </c>
      <c r="BH197" s="78">
        <v>-0.30795687437057495</v>
      </c>
      <c r="BI197" s="78">
        <v>-0.30165275931358337</v>
      </c>
      <c r="BJ197" s="78">
        <v>-0.31061747670173645</v>
      </c>
      <c r="BK197" s="78">
        <v>-0.26384913921356201</v>
      </c>
      <c r="BL197" s="78">
        <v>-0.53977417945861816</v>
      </c>
      <c r="BM197" s="78">
        <v>-0.13314513862133026</v>
      </c>
      <c r="BN197" s="78">
        <v>-0.19564211368560791</v>
      </c>
      <c r="BO197" s="78">
        <v>-0.2740713357925415</v>
      </c>
      <c r="BP197" s="78">
        <v>-0.21948949992656708</v>
      </c>
      <c r="BQ197" s="78">
        <v>-5.4445698857307434E-2</v>
      </c>
      <c r="BR197" s="78">
        <v>-0.43906158208847046</v>
      </c>
      <c r="BS197" s="78">
        <v>-0.61401271820068359</v>
      </c>
      <c r="BT197" s="78">
        <v>-0.34173521399497986</v>
      </c>
      <c r="BU197" s="78">
        <v>-0.28313285112380981</v>
      </c>
      <c r="BV197" s="78">
        <v>-0.27867048978805542</v>
      </c>
      <c r="BW197" s="78">
        <v>6.0102533549070358E-2</v>
      </c>
      <c r="BX197" s="78">
        <v>0.23963010311126709</v>
      </c>
      <c r="BY197" s="78">
        <v>4.1530333459377289E-2</v>
      </c>
      <c r="BZ197" s="78">
        <v>-0.31070980429649353</v>
      </c>
      <c r="CA197" s="78">
        <v>-0.49645167589187622</v>
      </c>
      <c r="CB197" s="78">
        <v>-0.23384715616703033</v>
      </c>
      <c r="CC197" s="78">
        <v>-5.9966076165437698E-2</v>
      </c>
      <c r="CD197" s="78">
        <v>-0.25315383076667786</v>
      </c>
      <c r="CE197" s="78">
        <v>-0.18317721784114838</v>
      </c>
      <c r="CF197" s="78">
        <v>-0.17093983292579651</v>
      </c>
      <c r="CG197" s="78">
        <v>-0.17704810202121735</v>
      </c>
      <c r="CH197" s="78">
        <v>-0.18593510985374451</v>
      </c>
      <c r="CI197" s="78">
        <v>-0.14314731955528259</v>
      </c>
      <c r="CJ197" s="78">
        <v>-0.39629584550857544</v>
      </c>
      <c r="CK197" s="78">
        <v>5.1157837733626366E-3</v>
      </c>
      <c r="CL197" s="78">
        <v>-5.3472753614187241E-2</v>
      </c>
      <c r="CM197" s="78">
        <v>-0.10109356790781021</v>
      </c>
      <c r="CN197" s="78">
        <v>-4.9574263393878937E-2</v>
      </c>
      <c r="CO197" s="78">
        <v>0.110895074903965</v>
      </c>
      <c r="CP197" s="78">
        <v>-0.26522037386894226</v>
      </c>
      <c r="CQ197" s="78">
        <v>-0.42771962285041809</v>
      </c>
      <c r="CR197" s="78">
        <v>-0.15977616608142853</v>
      </c>
      <c r="CS197" s="78">
        <v>-0.10210508853197098</v>
      </c>
      <c r="CT197" s="78">
        <v>-9.6497103571891785E-2</v>
      </c>
      <c r="CU197" s="78">
        <v>0.24922206997871399</v>
      </c>
      <c r="CV197" s="78">
        <v>0.43288981914520264</v>
      </c>
      <c r="CW197" s="78">
        <v>0.22297899425029755</v>
      </c>
      <c r="CX197" s="78">
        <v>-0.12415008991956711</v>
      </c>
      <c r="CY197" s="78">
        <v>-0.30426347255706787</v>
      </c>
      <c r="CZ197" s="78">
        <v>-7.9235777258872986E-2</v>
      </c>
      <c r="DA197" s="78">
        <v>8.3773598074913025E-2</v>
      </c>
      <c r="DB197" s="78">
        <v>-0.13018673658370972</v>
      </c>
      <c r="DC197" s="78">
        <v>-5.4162599146366119E-2</v>
      </c>
      <c r="DD197" s="78">
        <v>-3.3922784030437469E-2</v>
      </c>
      <c r="DE197" s="78">
        <v>-5.2443433552980423E-2</v>
      </c>
      <c r="DF197" s="78">
        <v>-6.125275045633316E-2</v>
      </c>
      <c r="DG197" s="78">
        <v>-2.2445512935519218E-2</v>
      </c>
      <c r="DH197" s="78">
        <v>-0.2528175413608551</v>
      </c>
      <c r="DI197" s="78">
        <v>0.14337670803070068</v>
      </c>
      <c r="DJ197" s="78">
        <v>8.8696599006652832E-2</v>
      </c>
      <c r="DK197" s="78">
        <v>7.1884207427501678E-2</v>
      </c>
      <c r="DL197" s="78">
        <v>0.1203409731388092</v>
      </c>
      <c r="DM197" s="78">
        <v>0.27623584866523743</v>
      </c>
      <c r="DN197" s="78">
        <v>-9.1379173099994659E-2</v>
      </c>
      <c r="DO197" s="78">
        <v>-0.24142651259899139</v>
      </c>
      <c r="DP197" s="78">
        <v>2.2182893007993698E-2</v>
      </c>
      <c r="DQ197" s="78">
        <v>7.8922674059867859E-2</v>
      </c>
      <c r="DR197" s="78">
        <v>8.5676275193691254E-2</v>
      </c>
      <c r="DS197" s="78">
        <v>0.43834161758422852</v>
      </c>
      <c r="DT197" s="78">
        <v>0.62614953517913818</v>
      </c>
      <c r="DU197" s="78">
        <v>0.40442764759063721</v>
      </c>
      <c r="DV197" s="78">
        <v>6.2409624457359314E-2</v>
      </c>
      <c r="DW197" s="78">
        <v>-0.11207526177167892</v>
      </c>
      <c r="DX197" s="78">
        <v>7.5375601649284363E-2</v>
      </c>
      <c r="DY197" s="78">
        <v>0.2913108766078949</v>
      </c>
      <c r="DZ197" s="78">
        <v>4.7358207404613495E-2</v>
      </c>
      <c r="EA197" s="78">
        <v>0.13211402297019958</v>
      </c>
      <c r="EB197" s="78">
        <v>0.16390807926654816</v>
      </c>
      <c r="EC197" s="78">
        <v>0.12746591866016388</v>
      </c>
      <c r="ED197" s="78">
        <v>0.11876877397298813</v>
      </c>
      <c r="EE197" s="78">
        <v>0.15182872116565704</v>
      </c>
      <c r="EF197" s="78">
        <v>-4.5657627284526825E-2</v>
      </c>
      <c r="EG197" s="78">
        <v>0.3430035412311554</v>
      </c>
      <c r="EH197" s="78">
        <v>0.29396656155586243</v>
      </c>
      <c r="EI197" s="78">
        <v>0.32163664698600769</v>
      </c>
      <c r="EJ197" s="78">
        <v>0.36567160487174988</v>
      </c>
      <c r="EK197" s="78">
        <v>0.51496165990829468</v>
      </c>
      <c r="EL197" s="78">
        <v>0.15961989760398865</v>
      </c>
      <c r="EM197" s="78">
        <v>2.7551136910915375E-2</v>
      </c>
      <c r="EN197" s="78">
        <v>0.28490287065505981</v>
      </c>
      <c r="EO197" s="78">
        <v>0.34029802680015564</v>
      </c>
      <c r="EP197" s="78">
        <v>0.3487057089805603</v>
      </c>
      <c r="EQ197" s="78">
        <v>0.71140015125274658</v>
      </c>
      <c r="ER197" s="78">
        <v>0.90518587827682495</v>
      </c>
      <c r="ES197" s="78">
        <v>0.66641068458557129</v>
      </c>
      <c r="ET197" s="78">
        <v>0.33177220821380615</v>
      </c>
      <c r="EU197" s="78">
        <v>0.16541397571563721</v>
      </c>
      <c r="EV197" s="78">
        <v>0.29860988259315491</v>
      </c>
      <c r="EW197" s="78">
        <v>71.889427185058594</v>
      </c>
      <c r="EX197" s="78">
        <v>70.354011535644531</v>
      </c>
      <c r="EY197" s="78">
        <v>68.678634643554688</v>
      </c>
      <c r="EZ197" s="78">
        <v>66.841529846191406</v>
      </c>
      <c r="FA197" s="78">
        <v>66.068527221679688</v>
      </c>
      <c r="FB197" s="78">
        <v>65.53155517578125</v>
      </c>
      <c r="FC197" s="78">
        <v>64.811920166015625</v>
      </c>
      <c r="FD197" s="78">
        <v>68.619064331054688</v>
      </c>
      <c r="FE197" s="78">
        <v>73.3758544921875</v>
      </c>
      <c r="FF197" s="78">
        <v>77.58856201171875</v>
      </c>
      <c r="FG197" s="78">
        <v>83.1690673828125</v>
      </c>
      <c r="FH197" s="78">
        <v>87.560165405273438</v>
      </c>
      <c r="FI197" s="78">
        <v>90.866706848144531</v>
      </c>
      <c r="FJ197" s="78">
        <v>93.359352111816406</v>
      </c>
      <c r="FK197" s="78">
        <v>95.54791259765625</v>
      </c>
      <c r="FL197" s="78">
        <v>96.860580444335938</v>
      </c>
      <c r="FM197" s="78">
        <v>97.495399475097656</v>
      </c>
      <c r="FN197" s="78">
        <v>97.295463562011719</v>
      </c>
      <c r="FO197" s="78">
        <v>95.439338684082031</v>
      </c>
      <c r="FP197" s="78">
        <v>91.912246704101563</v>
      </c>
      <c r="FQ197" s="78">
        <v>86.430435180664063</v>
      </c>
      <c r="FR197" s="78">
        <v>82.378646850585938</v>
      </c>
      <c r="FS197" s="78">
        <v>79.655929565429688</v>
      </c>
      <c r="FT197" s="78">
        <v>77.077346801757813</v>
      </c>
      <c r="FU197" s="78">
        <v>0.12346722185611725</v>
      </c>
      <c r="FV197" s="78">
        <v>0.20949563384056091</v>
      </c>
      <c r="FW197" s="78">
        <v>0.12833511829376221</v>
      </c>
      <c r="FX197" s="78">
        <v>0</v>
      </c>
      <c r="FY197" s="78">
        <v>302</v>
      </c>
      <c r="FZ197" s="78">
        <v>1</v>
      </c>
    </row>
    <row r="198" spans="1:182" x14ac:dyDescent="0.2">
      <c r="A198" t="s">
        <v>186</v>
      </c>
      <c r="B198" t="s">
        <v>244</v>
      </c>
      <c r="C198" t="s">
        <v>2</v>
      </c>
      <c r="D198" t="s">
        <v>203</v>
      </c>
      <c r="E198" t="s">
        <v>207</v>
      </c>
      <c r="F198" t="s">
        <v>184</v>
      </c>
      <c r="G198" t="s">
        <v>1</v>
      </c>
      <c r="H198" s="78">
        <v>1204</v>
      </c>
      <c r="I198" s="78">
        <v>1.2779010534286499</v>
      </c>
      <c r="J198" s="78">
        <v>1.1105817556381226</v>
      </c>
      <c r="K198" s="78">
        <v>0.9774971604347229</v>
      </c>
      <c r="L198" s="78">
        <v>0.99294400215148926</v>
      </c>
      <c r="M198" s="78">
        <v>0.89049750566482544</v>
      </c>
      <c r="N198" s="78">
        <v>0.96719634532928467</v>
      </c>
      <c r="O198" s="78">
        <v>1.0307148694992065</v>
      </c>
      <c r="P198" s="78">
        <v>1.1488850116729736</v>
      </c>
      <c r="Q198" s="78">
        <v>1.2451517581939697</v>
      </c>
      <c r="R198" s="78">
        <v>1.1213524341583252</v>
      </c>
      <c r="S198" s="78">
        <v>1.4637393951416016</v>
      </c>
      <c r="T198" s="78">
        <v>1.7425436973571777</v>
      </c>
      <c r="U198" s="78">
        <v>1.9831393957138062</v>
      </c>
      <c r="V198" s="78">
        <v>2.0792911052703857</v>
      </c>
      <c r="W198" s="78">
        <v>2.2054316997528076</v>
      </c>
      <c r="X198" s="78">
        <v>2.3503701686859131</v>
      </c>
      <c r="Y198" s="78">
        <v>2.5297145843505859</v>
      </c>
      <c r="Z198" s="78">
        <v>2.4149715900421143</v>
      </c>
      <c r="AA198" s="78">
        <v>2.6581618785858154</v>
      </c>
      <c r="AB198" s="78">
        <v>2.5001168251037598</v>
      </c>
      <c r="AC198" s="78">
        <v>2.1232314109802246</v>
      </c>
      <c r="AD198" s="78">
        <v>1.9271813631057739</v>
      </c>
      <c r="AE198" s="78">
        <v>1.7402331829071045</v>
      </c>
      <c r="AF198" s="78">
        <v>1.4544169902801514</v>
      </c>
      <c r="AG198" s="78">
        <v>-0.16794651746749878</v>
      </c>
      <c r="AH198" s="78">
        <v>-0.23337416350841522</v>
      </c>
      <c r="AI198" s="78">
        <v>-0.28107145428657532</v>
      </c>
      <c r="AJ198" s="78">
        <v>-0.1976388692855835</v>
      </c>
      <c r="AK198" s="78">
        <v>-0.33427709341049194</v>
      </c>
      <c r="AL198" s="78">
        <v>-0.36465361714363098</v>
      </c>
      <c r="AM198" s="78">
        <v>-0.30475062131881714</v>
      </c>
      <c r="AN198" s="78">
        <v>-0.33537891507148743</v>
      </c>
      <c r="AO198" s="78">
        <v>-0.30129846930503845</v>
      </c>
      <c r="AP198" s="78">
        <v>-0.48448839783668518</v>
      </c>
      <c r="AQ198" s="78">
        <v>-0.31873396039009094</v>
      </c>
      <c r="AR198" s="78">
        <v>-0.29788923263549805</v>
      </c>
      <c r="AS198" s="78">
        <v>-0.26689669489860535</v>
      </c>
      <c r="AT198" s="78">
        <v>-0.26245993375778198</v>
      </c>
      <c r="AU198" s="78">
        <v>-0.29702427983283997</v>
      </c>
      <c r="AV198" s="78">
        <v>-0.15811944007873535</v>
      </c>
      <c r="AW198" s="78">
        <v>-0.2314172089099884</v>
      </c>
      <c r="AX198" s="78">
        <v>-0.4771496057510376</v>
      </c>
      <c r="AY198" s="78">
        <v>-0.17286874353885651</v>
      </c>
      <c r="AZ198" s="78">
        <v>-0.21170012652873993</v>
      </c>
      <c r="BA198" s="78">
        <v>-0.41071063280105591</v>
      </c>
      <c r="BB198" s="78">
        <v>-0.49958029389381409</v>
      </c>
      <c r="BC198" s="78">
        <v>-0.32965525984764099</v>
      </c>
      <c r="BD198" s="78">
        <v>-0.33662748336791992</v>
      </c>
      <c r="BE198" s="78">
        <v>-3.9665438234806061E-2</v>
      </c>
      <c r="BF198" s="78">
        <v>-0.1181805357336998</v>
      </c>
      <c r="BG198" s="78">
        <v>-0.16870327293872833</v>
      </c>
      <c r="BH198" s="78">
        <v>-9.445691853761673E-2</v>
      </c>
      <c r="BI198" s="78">
        <v>-0.22651338577270508</v>
      </c>
      <c r="BJ198" s="78">
        <v>-0.25191846489906311</v>
      </c>
      <c r="BK198" s="78">
        <v>-0.18855877220630646</v>
      </c>
      <c r="BL198" s="78">
        <v>-0.19572362303733826</v>
      </c>
      <c r="BM198" s="78">
        <v>-0.17045702040195465</v>
      </c>
      <c r="BN198" s="78">
        <v>-0.35451653599739075</v>
      </c>
      <c r="BO198" s="78">
        <v>-0.15820033848285675</v>
      </c>
      <c r="BP198" s="78">
        <v>-0.12230520695447922</v>
      </c>
      <c r="BQ198" s="78">
        <v>-6.3670128583908081E-2</v>
      </c>
      <c r="BR198" s="78">
        <v>-5.9297047555446625E-2</v>
      </c>
      <c r="BS198" s="78">
        <v>-8.9809447526931763E-2</v>
      </c>
      <c r="BT198" s="78">
        <v>3.6719687283039093E-2</v>
      </c>
      <c r="BU198" s="78">
        <v>-2.6460934430360794E-2</v>
      </c>
      <c r="BV198" s="78">
        <v>-0.27787727117538452</v>
      </c>
      <c r="BW198" s="78">
        <v>4.1732519865036011E-2</v>
      </c>
      <c r="BX198" s="78">
        <v>-7.4894055724143982E-3</v>
      </c>
      <c r="BY198" s="78">
        <v>-0.20996254682540894</v>
      </c>
      <c r="BZ198" s="78">
        <v>-0.30038997530937195</v>
      </c>
      <c r="CA198" s="78">
        <v>-0.15338204801082611</v>
      </c>
      <c r="CB198" s="78">
        <v>-0.17569573223590851</v>
      </c>
      <c r="CC198" s="78">
        <v>4.9181647598743439E-2</v>
      </c>
      <c r="CD198" s="78">
        <v>-3.8397777825593948E-2</v>
      </c>
      <c r="CE198" s="78">
        <v>-9.087739884853363E-2</v>
      </c>
      <c r="CF198" s="78">
        <v>-2.2993411868810654E-2</v>
      </c>
      <c r="CG198" s="78">
        <v>-0.15187656879425049</v>
      </c>
      <c r="CH198" s="78">
        <v>-0.17383843660354614</v>
      </c>
      <c r="CI198" s="78">
        <v>-0.10808466374874115</v>
      </c>
      <c r="CJ198" s="78">
        <v>-9.8998792469501495E-2</v>
      </c>
      <c r="CK198" s="78">
        <v>-7.9836636781692505E-2</v>
      </c>
      <c r="CL198" s="78">
        <v>-0.26449844241142273</v>
      </c>
      <c r="CM198" s="78">
        <v>-4.7015227377414703E-2</v>
      </c>
      <c r="CN198" s="78">
        <v>-6.9624331081286073E-4</v>
      </c>
      <c r="CO198" s="78">
        <v>7.7083967626094818E-2</v>
      </c>
      <c r="CP198" s="78">
        <v>8.1412948668003082E-2</v>
      </c>
      <c r="CQ198" s="78">
        <v>5.3706910461187363E-2</v>
      </c>
      <c r="CR198" s="78">
        <v>0.17166467010974884</v>
      </c>
      <c r="CS198" s="78">
        <v>0.11549115926027298</v>
      </c>
      <c r="CT198" s="78">
        <v>-0.13986186683177948</v>
      </c>
      <c r="CU198" s="78">
        <v>0.19036470353603363</v>
      </c>
      <c r="CV198" s="78">
        <v>0.13394631445407867</v>
      </c>
      <c r="CW198" s="78">
        <v>-7.0925012230873108E-2</v>
      </c>
      <c r="CX198" s="78">
        <v>-0.16243134438991547</v>
      </c>
      <c r="CY198" s="78">
        <v>-3.1295761466026306E-2</v>
      </c>
      <c r="CZ198" s="78">
        <v>-6.4234890043735504E-2</v>
      </c>
      <c r="DA198" s="78">
        <v>0.13802874088287354</v>
      </c>
      <c r="DB198" s="78">
        <v>4.1384980082511902E-2</v>
      </c>
      <c r="DC198" s="78">
        <v>-1.3051529414951801E-2</v>
      </c>
      <c r="DD198" s="78">
        <v>4.8470094799995422E-2</v>
      </c>
      <c r="DE198" s="78">
        <v>-7.7239751815795898E-2</v>
      </c>
      <c r="DF198" s="78">
        <v>-9.5758408308029175E-2</v>
      </c>
      <c r="DG198" s="78">
        <v>-2.7610549703240395E-2</v>
      </c>
      <c r="DH198" s="78">
        <v>-2.2739567793905735E-3</v>
      </c>
      <c r="DI198" s="78">
        <v>1.078374870121479E-2</v>
      </c>
      <c r="DJ198" s="78">
        <v>-0.17448033392429352</v>
      </c>
      <c r="DK198" s="78">
        <v>6.4169883728027344E-2</v>
      </c>
      <c r="DL198" s="78">
        <v>0.12091272324323654</v>
      </c>
      <c r="DM198" s="78">
        <v>0.21783806383609772</v>
      </c>
      <c r="DN198" s="78">
        <v>0.22212293744087219</v>
      </c>
      <c r="DO198" s="78">
        <v>0.19722326099872589</v>
      </c>
      <c r="DP198" s="78">
        <v>0.30660966038703918</v>
      </c>
      <c r="DQ198" s="78">
        <v>0.25744324922561646</v>
      </c>
      <c r="DR198" s="78">
        <v>-1.8464627210050821E-3</v>
      </c>
      <c r="DS198" s="78">
        <v>0.33899688720703125</v>
      </c>
      <c r="DT198" s="78">
        <v>0.27538204193115234</v>
      </c>
      <c r="DU198" s="78">
        <v>6.8112514913082123E-2</v>
      </c>
      <c r="DV198" s="78">
        <v>-2.4472722783684731E-2</v>
      </c>
      <c r="DW198" s="78">
        <v>9.0790532529354095E-2</v>
      </c>
      <c r="DX198" s="78">
        <v>4.7225955873727798E-2</v>
      </c>
      <c r="DY198" s="78">
        <v>0.26630982756614685</v>
      </c>
      <c r="DZ198" s="78">
        <v>0.15657861530780792</v>
      </c>
      <c r="EA198" s="78">
        <v>9.9316664040088654E-2</v>
      </c>
      <c r="EB198" s="78">
        <v>0.15165205299854279</v>
      </c>
      <c r="EC198" s="78">
        <v>3.0523965135216713E-2</v>
      </c>
      <c r="ED198" s="78">
        <v>1.6976753249764442E-2</v>
      </c>
      <c r="EE198" s="78">
        <v>8.8581286370754242E-2</v>
      </c>
      <c r="EF198" s="78">
        <v>0.13738134503364563</v>
      </c>
      <c r="EG198" s="78">
        <v>0.14162519574165344</v>
      </c>
      <c r="EH198" s="78">
        <v>-4.4508498162031174E-2</v>
      </c>
      <c r="EI198" s="78">
        <v>0.22470352053642273</v>
      </c>
      <c r="EJ198" s="78">
        <v>0.29649674892425537</v>
      </c>
      <c r="EK198" s="78">
        <v>0.42106461524963379</v>
      </c>
      <c r="EL198" s="78">
        <v>0.42528581619262695</v>
      </c>
      <c r="EM198" s="78">
        <v>0.4044380784034729</v>
      </c>
      <c r="EN198" s="78">
        <v>0.50144875049591064</v>
      </c>
      <c r="EO198" s="78">
        <v>0.46239954233169556</v>
      </c>
      <c r="EP198" s="78">
        <v>0.19742585718631744</v>
      </c>
      <c r="EQ198" s="78">
        <v>0.55359816551208496</v>
      </c>
      <c r="ER198" s="78">
        <v>0.47959274053573608</v>
      </c>
      <c r="ES198" s="78">
        <v>0.26886060833930969</v>
      </c>
      <c r="ET198" s="78">
        <v>0.17471762001514435</v>
      </c>
      <c r="EU198" s="78">
        <v>0.26706373691558838</v>
      </c>
      <c r="EV198" s="78">
        <v>0.20815771818161011</v>
      </c>
      <c r="EW198" s="78">
        <v>69.874710083007813</v>
      </c>
      <c r="EX198" s="78">
        <v>68.671058654785156</v>
      </c>
      <c r="EY198" s="78">
        <v>66.456306457519531</v>
      </c>
      <c r="EZ198" s="78">
        <v>65.236137390136719</v>
      </c>
      <c r="FA198" s="78">
        <v>64.1259765625</v>
      </c>
      <c r="FB198" s="78">
        <v>63.241806030273438</v>
      </c>
      <c r="FC198" s="78">
        <v>64.174789428710938</v>
      </c>
      <c r="FD198" s="78">
        <v>69.674354553222656</v>
      </c>
      <c r="FE198" s="78">
        <v>75.762184143066406</v>
      </c>
      <c r="FF198" s="78">
        <v>80.784858703613281</v>
      </c>
      <c r="FG198" s="78">
        <v>85.714340209960938</v>
      </c>
      <c r="FH198" s="78">
        <v>89.546714782714844</v>
      </c>
      <c r="FI198" s="78">
        <v>91.367279052734375</v>
      </c>
      <c r="FJ198" s="78">
        <v>93.5943603515625</v>
      </c>
      <c r="FK198" s="78">
        <v>95.201217651367188</v>
      </c>
      <c r="FL198" s="78">
        <v>96.582267761230469</v>
      </c>
      <c r="FM198" s="78">
        <v>97.41815185546875</v>
      </c>
      <c r="FN198" s="78">
        <v>97.732406616210938</v>
      </c>
      <c r="FO198" s="78">
        <v>96.846923828125</v>
      </c>
      <c r="FP198" s="78">
        <v>91.008270263671875</v>
      </c>
      <c r="FQ198" s="78">
        <v>83.042327880859375</v>
      </c>
      <c r="FR198" s="78">
        <v>77.553573608398438</v>
      </c>
      <c r="FS198" s="78">
        <v>74.900962829589844</v>
      </c>
      <c r="FT198" s="78">
        <v>72.319480895996094</v>
      </c>
      <c r="FU198" s="78">
        <v>9.9988244473934174E-2</v>
      </c>
      <c r="FV198" s="78">
        <v>0.16750434041023254</v>
      </c>
      <c r="FW198" s="78">
        <v>9.6768788993358612E-2</v>
      </c>
      <c r="FX198" s="78">
        <v>0</v>
      </c>
      <c r="FY198" s="78">
        <v>176</v>
      </c>
      <c r="FZ198" s="78">
        <v>1</v>
      </c>
    </row>
    <row r="199" spans="1:182" x14ac:dyDescent="0.2">
      <c r="A199" t="s">
        <v>186</v>
      </c>
      <c r="B199" t="s">
        <v>244</v>
      </c>
      <c r="C199" t="s">
        <v>2</v>
      </c>
      <c r="D199" t="s">
        <v>203</v>
      </c>
      <c r="E199" t="s">
        <v>207</v>
      </c>
      <c r="F199" t="s">
        <v>185</v>
      </c>
      <c r="G199" t="s">
        <v>1</v>
      </c>
      <c r="H199" s="78">
        <v>583</v>
      </c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78"/>
      <c r="CB199" s="78"/>
      <c r="CC199" s="78"/>
      <c r="CD199" s="78"/>
      <c r="CE199" s="78"/>
      <c r="CF199" s="78"/>
      <c r="CG199" s="78"/>
      <c r="CH199" s="78"/>
      <c r="CI199" s="78"/>
      <c r="CJ199" s="78"/>
      <c r="CK199" s="78"/>
      <c r="CL199" s="78"/>
      <c r="CM199" s="78"/>
      <c r="CN199" s="78"/>
      <c r="CO199" s="78"/>
      <c r="CP199" s="78"/>
      <c r="CQ199" s="78"/>
      <c r="CR199" s="78"/>
      <c r="CS199" s="78"/>
      <c r="CT199" s="78"/>
      <c r="CU199" s="78"/>
      <c r="CV199" s="78"/>
      <c r="CW199" s="78"/>
      <c r="CX199" s="78"/>
      <c r="CY199" s="78"/>
      <c r="CZ199" s="78"/>
      <c r="DA199" s="78"/>
      <c r="DB199" s="78"/>
      <c r="DC199" s="78"/>
      <c r="DD199" s="78"/>
      <c r="DE199" s="78"/>
      <c r="DF199" s="78"/>
      <c r="DG199" s="78"/>
      <c r="DH199" s="78"/>
      <c r="DI199" s="78"/>
      <c r="DJ199" s="78"/>
      <c r="DK199" s="78"/>
      <c r="DL199" s="78"/>
      <c r="DM199" s="78"/>
      <c r="DN199" s="78"/>
      <c r="DO199" s="78"/>
      <c r="DP199" s="78"/>
      <c r="DQ199" s="78"/>
      <c r="DR199" s="78"/>
      <c r="DS199" s="78"/>
      <c r="DT199" s="78"/>
      <c r="DU199" s="78"/>
      <c r="DV199" s="78"/>
      <c r="DW199" s="78"/>
      <c r="DX199" s="78"/>
      <c r="DY199" s="78"/>
      <c r="DZ199" s="78"/>
      <c r="EA199" s="78"/>
      <c r="EB199" s="78"/>
      <c r="EC199" s="78"/>
      <c r="ED199" s="78"/>
      <c r="EE199" s="78"/>
      <c r="EF199" s="78"/>
      <c r="EG199" s="78"/>
      <c r="EH199" s="78"/>
      <c r="EI199" s="78"/>
      <c r="EJ199" s="78"/>
      <c r="EK199" s="78"/>
      <c r="EL199" s="78"/>
      <c r="EM199" s="78"/>
      <c r="EN199" s="78"/>
      <c r="EO199" s="78"/>
      <c r="EP199" s="78"/>
      <c r="EQ199" s="78"/>
      <c r="ER199" s="78"/>
      <c r="ES199" s="78"/>
      <c r="ET199" s="78"/>
      <c r="EU199" s="78"/>
      <c r="EV199" s="78"/>
      <c r="EW199" s="78"/>
      <c r="EX199" s="78"/>
      <c r="EY199" s="78"/>
      <c r="EZ199" s="78"/>
      <c r="FA199" s="78"/>
      <c r="FB199" s="78"/>
      <c r="FC199" s="78"/>
      <c r="FD199" s="78"/>
      <c r="FE199" s="78"/>
      <c r="FF199" s="78"/>
      <c r="FG199" s="78"/>
      <c r="FH199" s="78"/>
      <c r="FI199" s="78"/>
      <c r="FJ199" s="78"/>
      <c r="FK199" s="78"/>
      <c r="FL199" s="78"/>
      <c r="FM199" s="78"/>
      <c r="FN199" s="78"/>
      <c r="FO199" s="78"/>
      <c r="FP199" s="78"/>
      <c r="FQ199" s="78"/>
      <c r="FR199" s="78"/>
      <c r="FS199" s="78"/>
      <c r="FT199" s="78"/>
      <c r="FU199" s="78"/>
      <c r="FV199" s="78"/>
      <c r="FW199" s="78"/>
      <c r="FX199" s="78">
        <v>0</v>
      </c>
      <c r="FY199" s="78">
        <v>69</v>
      </c>
      <c r="FZ199" s="78">
        <v>0</v>
      </c>
    </row>
    <row r="200" spans="1:182" x14ac:dyDescent="0.2">
      <c r="A200" t="s">
        <v>186</v>
      </c>
      <c r="B200" t="s">
        <v>244</v>
      </c>
      <c r="C200" t="s">
        <v>2</v>
      </c>
      <c r="D200" t="s">
        <v>203</v>
      </c>
      <c r="E200" t="s">
        <v>208</v>
      </c>
      <c r="F200" t="s">
        <v>1</v>
      </c>
      <c r="G200" t="s">
        <v>198</v>
      </c>
      <c r="H200" s="78">
        <v>15992</v>
      </c>
      <c r="I200" s="78">
        <v>10.936733245849609</v>
      </c>
      <c r="J200" s="78">
        <v>9.2745256423950195</v>
      </c>
      <c r="K200" s="78">
        <v>8.3623313903808594</v>
      </c>
      <c r="L200" s="78">
        <v>8.0028972625732422</v>
      </c>
      <c r="M200" s="78">
        <v>7.4684977531433105</v>
      </c>
      <c r="N200" s="78">
        <v>7.7136759757995605</v>
      </c>
      <c r="O200" s="78">
        <v>8.2783222198486328</v>
      </c>
      <c r="P200" s="78">
        <v>9.0482912063598633</v>
      </c>
      <c r="Q200" s="78">
        <v>10.220150947570801</v>
      </c>
      <c r="R200" s="78">
        <v>11.136625289916992</v>
      </c>
      <c r="S200" s="78">
        <v>12.651047706604004</v>
      </c>
      <c r="T200" s="78">
        <v>13.571221351623535</v>
      </c>
      <c r="U200" s="78">
        <v>14.409770011901855</v>
      </c>
      <c r="V200" s="78">
        <v>15.600706100463867</v>
      </c>
      <c r="W200" s="78">
        <v>16.236368179321289</v>
      </c>
      <c r="X200" s="78">
        <v>17.096113204956055</v>
      </c>
      <c r="Y200" s="78">
        <v>18.139476776123047</v>
      </c>
      <c r="Z200" s="78">
        <v>18.917032241821289</v>
      </c>
      <c r="AA200" s="78">
        <v>18.759712219238281</v>
      </c>
      <c r="AB200" s="78">
        <v>18.268905639648438</v>
      </c>
      <c r="AC200" s="78">
        <v>17.526182174682617</v>
      </c>
      <c r="AD200" s="78">
        <v>16.321990966796875</v>
      </c>
      <c r="AE200" s="78">
        <v>14.984339714050293</v>
      </c>
      <c r="AF200" s="78">
        <v>13.119035720825195</v>
      </c>
      <c r="AG200" s="78">
        <v>-0.80452120304107666</v>
      </c>
      <c r="AH200" s="78">
        <v>-1.2737435102462769</v>
      </c>
      <c r="AI200" s="78">
        <v>-1.5279723405838013</v>
      </c>
      <c r="AJ200" s="78">
        <v>-1.4209358692169189</v>
      </c>
      <c r="AK200" s="78">
        <v>-1.4944336414337158</v>
      </c>
      <c r="AL200" s="78">
        <v>-1.373490571975708</v>
      </c>
      <c r="AM200" s="78">
        <v>-1.3371093273162842</v>
      </c>
      <c r="AN200" s="78">
        <v>-1.7762233018875122</v>
      </c>
      <c r="AO200" s="78">
        <v>-1.5272341966629028</v>
      </c>
      <c r="AP200" s="78">
        <v>-0.85394996404647827</v>
      </c>
      <c r="AQ200" s="78">
        <v>-0.52828729152679443</v>
      </c>
      <c r="AR200" s="78">
        <v>-0.99350804090499878</v>
      </c>
      <c r="AS200" s="78">
        <v>-1.349401593208313</v>
      </c>
      <c r="AT200" s="78">
        <v>-1.1207679510116577</v>
      </c>
      <c r="AU200" s="78">
        <v>-1.4380866289138794</v>
      </c>
      <c r="AV200" s="78">
        <v>-1.9393936395645142</v>
      </c>
      <c r="AW200" s="78">
        <v>-0.93559169769287109</v>
      </c>
      <c r="AX200" s="78">
        <v>-0.95900237560272217</v>
      </c>
      <c r="AY200" s="78">
        <v>-1.0688331127166748</v>
      </c>
      <c r="AZ200" s="78">
        <v>-0.77528375387191772</v>
      </c>
      <c r="BA200" s="78">
        <v>-0.68001860380172729</v>
      </c>
      <c r="BB200" s="78">
        <v>-2.0325465202331543</v>
      </c>
      <c r="BC200" s="78">
        <v>-1.6985235214233398</v>
      </c>
      <c r="BD200" s="78">
        <v>-0.98868989944458008</v>
      </c>
      <c r="BE200" s="78">
        <v>-0.35031506419181824</v>
      </c>
      <c r="BF200" s="78">
        <v>-0.86406612396240234</v>
      </c>
      <c r="BG200" s="78">
        <v>-1.122805118560791</v>
      </c>
      <c r="BH200" s="78">
        <v>-1.0327730178833008</v>
      </c>
      <c r="BI200" s="78">
        <v>-1.145424485206604</v>
      </c>
      <c r="BJ200" s="78">
        <v>-1.0206682682037354</v>
      </c>
      <c r="BK200" s="78">
        <v>-0.95004034042358398</v>
      </c>
      <c r="BL200" s="78">
        <v>-1.3469458818435669</v>
      </c>
      <c r="BM200" s="78">
        <v>-1.0923728942871094</v>
      </c>
      <c r="BN200" s="78">
        <v>-0.45697438716888428</v>
      </c>
      <c r="BO200" s="78">
        <v>-7.1379214525222778E-2</v>
      </c>
      <c r="BP200" s="78">
        <v>-0.48579409718513489</v>
      </c>
      <c r="BQ200" s="78">
        <v>-0.86051976680755615</v>
      </c>
      <c r="BR200" s="78">
        <v>-0.56652790307998657</v>
      </c>
      <c r="BS200" s="78">
        <v>-0.90066564083099365</v>
      </c>
      <c r="BT200" s="78">
        <v>-1.399396538734436</v>
      </c>
      <c r="BU200" s="78">
        <v>-0.38873544335365295</v>
      </c>
      <c r="BV200" s="78">
        <v>-0.37333008646965027</v>
      </c>
      <c r="BW200" s="78">
        <v>-0.49797296524047852</v>
      </c>
      <c r="BX200" s="78">
        <v>-0.22752958536148071</v>
      </c>
      <c r="BY200" s="78">
        <v>-0.15373626351356506</v>
      </c>
      <c r="BZ200" s="78">
        <v>-1.4797428846359253</v>
      </c>
      <c r="CA200" s="78">
        <v>-1.1535367965698242</v>
      </c>
      <c r="CB200" s="78">
        <v>-0.51172018051147461</v>
      </c>
      <c r="CC200" s="78">
        <v>-3.5733278840780258E-2</v>
      </c>
      <c r="CD200" s="78">
        <v>-0.58032482862472534</v>
      </c>
      <c r="CE200" s="78">
        <v>-0.84218758344650269</v>
      </c>
      <c r="CF200" s="78">
        <v>-0.76393252611160278</v>
      </c>
      <c r="CG200" s="78">
        <v>-0.9037017822265625</v>
      </c>
      <c r="CH200" s="78">
        <v>-0.77630466222763062</v>
      </c>
      <c r="CI200" s="78">
        <v>-0.68195754289627075</v>
      </c>
      <c r="CJ200" s="78">
        <v>-1.0496296882629395</v>
      </c>
      <c r="CK200" s="78">
        <v>-0.79118925333023071</v>
      </c>
      <c r="CL200" s="78">
        <v>-0.1820303201675415</v>
      </c>
      <c r="CM200" s="78">
        <v>0.24507392942905426</v>
      </c>
      <c r="CN200" s="78">
        <v>-0.13415297865867615</v>
      </c>
      <c r="CO200" s="78">
        <v>-0.52192169427871704</v>
      </c>
      <c r="CP200" s="78">
        <v>-0.18266293406486511</v>
      </c>
      <c r="CQ200" s="78">
        <v>-0.52844947576522827</v>
      </c>
      <c r="CR200" s="78">
        <v>-1.0253962278366089</v>
      </c>
      <c r="CS200" s="78">
        <v>-9.9844867363572121E-3</v>
      </c>
      <c r="CT200" s="78">
        <v>3.23047935962677E-2</v>
      </c>
      <c r="CU200" s="78">
        <v>-0.1025969460606575</v>
      </c>
      <c r="CV200" s="78">
        <v>0.15184327960014343</v>
      </c>
      <c r="CW200" s="78">
        <v>0.21076525747776031</v>
      </c>
      <c r="CX200" s="78">
        <v>-1.0968726873397827</v>
      </c>
      <c r="CY200" s="78">
        <v>-0.7760806679725647</v>
      </c>
      <c r="CZ200" s="78">
        <v>-0.18137246370315552</v>
      </c>
      <c r="DA200" s="78">
        <v>0.27884852886199951</v>
      </c>
      <c r="DB200" s="78">
        <v>-0.29658353328704834</v>
      </c>
      <c r="DC200" s="78">
        <v>-0.56157004833221436</v>
      </c>
      <c r="DD200" s="78">
        <v>-0.49509206414222717</v>
      </c>
      <c r="DE200" s="78">
        <v>-0.661979079246521</v>
      </c>
      <c r="DF200" s="78">
        <v>-0.53194105625152588</v>
      </c>
      <c r="DG200" s="78">
        <v>-0.41387471556663513</v>
      </c>
      <c r="DH200" s="78">
        <v>-0.75231343507766724</v>
      </c>
      <c r="DI200" s="78">
        <v>-0.49000564217567444</v>
      </c>
      <c r="DJ200" s="78">
        <v>9.291374683380127E-2</v>
      </c>
      <c r="DK200" s="78">
        <v>0.5615270733833313</v>
      </c>
      <c r="DL200" s="78">
        <v>0.21748815476894379</v>
      </c>
      <c r="DM200" s="78">
        <v>-0.18332363665103912</v>
      </c>
      <c r="DN200" s="78">
        <v>0.20120204985141754</v>
      </c>
      <c r="DO200" s="78">
        <v>-0.15623332560062408</v>
      </c>
      <c r="DP200" s="78">
        <v>-0.65139585733413696</v>
      </c>
      <c r="DQ200" s="78">
        <v>0.36876645684242249</v>
      </c>
      <c r="DR200" s="78">
        <v>0.43793967366218567</v>
      </c>
      <c r="DS200" s="78">
        <v>0.29277905821800232</v>
      </c>
      <c r="DT200" s="78">
        <v>0.53121614456176758</v>
      </c>
      <c r="DU200" s="78">
        <v>0.57526677846908569</v>
      </c>
      <c r="DV200" s="78">
        <v>-0.71400249004364014</v>
      </c>
      <c r="DW200" s="78">
        <v>-0.39862450957298279</v>
      </c>
      <c r="DX200" s="78">
        <v>0.14897528290748596</v>
      </c>
      <c r="DY200" s="78">
        <v>0.73305463790893555</v>
      </c>
      <c r="DZ200" s="78">
        <v>0.11309385299682617</v>
      </c>
      <c r="EA200" s="78">
        <v>-0.1564028263092041</v>
      </c>
      <c r="EB200" s="78">
        <v>-0.10692914575338364</v>
      </c>
      <c r="EC200" s="78">
        <v>-0.31296995282173157</v>
      </c>
      <c r="ED200" s="78">
        <v>-0.1791187971830368</v>
      </c>
      <c r="EE200" s="78">
        <v>-2.6805723085999489E-2</v>
      </c>
      <c r="EF200" s="78">
        <v>-0.32303604483604431</v>
      </c>
      <c r="EG200" s="78">
        <v>-5.5144362151622772E-2</v>
      </c>
      <c r="EH200" s="78">
        <v>0.48988929390907288</v>
      </c>
      <c r="EI200" s="78">
        <v>1.0184351205825806</v>
      </c>
      <c r="EJ200" s="78">
        <v>0.72520208358764648</v>
      </c>
      <c r="EK200" s="78">
        <v>0.30555820465087891</v>
      </c>
      <c r="EL200" s="78">
        <v>0.75544208288192749</v>
      </c>
      <c r="EM200" s="78">
        <v>0.38118767738342285</v>
      </c>
      <c r="EN200" s="78">
        <v>-0.11139879375696182</v>
      </c>
      <c r="EO200" s="78">
        <v>0.91562271118164063</v>
      </c>
      <c r="EP200" s="78">
        <v>1.0236120223999023</v>
      </c>
      <c r="EQ200" s="78">
        <v>0.863639235496521</v>
      </c>
      <c r="ER200" s="78">
        <v>1.0789703130722046</v>
      </c>
      <c r="ES200" s="78">
        <v>1.1015491485595703</v>
      </c>
      <c r="ET200" s="78">
        <v>-0.16119876503944397</v>
      </c>
      <c r="EU200" s="78">
        <v>0.14636224508285522</v>
      </c>
      <c r="EV200" s="78">
        <v>0.62594497203826904</v>
      </c>
      <c r="EW200" s="78">
        <v>68.990859985351563</v>
      </c>
      <c r="EX200" s="78">
        <v>67.621208190917969</v>
      </c>
      <c r="EY200" s="78">
        <v>66.185676574707031</v>
      </c>
      <c r="EZ200" s="78">
        <v>64.583206176757813</v>
      </c>
      <c r="FA200" s="78">
        <v>63.539619445800781</v>
      </c>
      <c r="FB200" s="78">
        <v>62.761920928955078</v>
      </c>
      <c r="FC200" s="78">
        <v>62.567062377929688</v>
      </c>
      <c r="FD200" s="78">
        <v>66.172386169433594</v>
      </c>
      <c r="FE200" s="78">
        <v>70.283653259277344</v>
      </c>
      <c r="FF200" s="78">
        <v>74.574485778808594</v>
      </c>
      <c r="FG200" s="78">
        <v>78.876930236816406</v>
      </c>
      <c r="FH200" s="78">
        <v>83.253395080566406</v>
      </c>
      <c r="FI200" s="78">
        <v>86.728485107421875</v>
      </c>
      <c r="FJ200" s="78">
        <v>90.036949157714844</v>
      </c>
      <c r="FK200" s="78">
        <v>92.66796875</v>
      </c>
      <c r="FL200" s="78">
        <v>94.265480041503906</v>
      </c>
      <c r="FM200" s="78">
        <v>94.347877502441406</v>
      </c>
      <c r="FN200" s="78">
        <v>92.797378540039063</v>
      </c>
      <c r="FO200" s="78">
        <v>90.475074768066406</v>
      </c>
      <c r="FP200" s="78">
        <v>86.72979736328125</v>
      </c>
      <c r="FQ200" s="78">
        <v>81.505447387695313</v>
      </c>
      <c r="FR200" s="78">
        <v>76.673118591308594</v>
      </c>
      <c r="FS200" s="78">
        <v>73.591476440429688</v>
      </c>
      <c r="FT200" s="78">
        <v>72.300209045410156</v>
      </c>
      <c r="FU200" s="78">
        <v>0.27774131298065186</v>
      </c>
      <c r="FV200" s="78">
        <v>0.44450396299362183</v>
      </c>
      <c r="FW200" s="78">
        <v>0.27914929389953613</v>
      </c>
      <c r="FX200" s="78">
        <v>0</v>
      </c>
      <c r="FY200" s="78">
        <v>3218</v>
      </c>
      <c r="FZ200" s="78">
        <v>1</v>
      </c>
    </row>
    <row r="201" spans="1:182" x14ac:dyDescent="0.2">
      <c r="A201" t="s">
        <v>186</v>
      </c>
      <c r="B201" t="s">
        <v>244</v>
      </c>
      <c r="C201" t="s">
        <v>2</v>
      </c>
      <c r="D201" t="s">
        <v>203</v>
      </c>
      <c r="E201" t="s">
        <v>208</v>
      </c>
      <c r="F201" t="s">
        <v>1</v>
      </c>
      <c r="G201" t="s">
        <v>200</v>
      </c>
      <c r="H201" s="78">
        <v>4813</v>
      </c>
      <c r="I201" s="78">
        <v>4.0152292251586914</v>
      </c>
      <c r="J201" s="78">
        <v>3.5278327465057373</v>
      </c>
      <c r="K201" s="78">
        <v>3.1283004283905029</v>
      </c>
      <c r="L201" s="78">
        <v>2.9563939571380615</v>
      </c>
      <c r="M201" s="78">
        <v>2.9027786254882813</v>
      </c>
      <c r="N201" s="78">
        <v>2.788161039352417</v>
      </c>
      <c r="O201" s="78">
        <v>2.7565290927886963</v>
      </c>
      <c r="P201" s="78">
        <v>3.0237405300140381</v>
      </c>
      <c r="Q201" s="78">
        <v>3.6666972637176514</v>
      </c>
      <c r="R201" s="78">
        <v>4.1959381103515625</v>
      </c>
      <c r="S201" s="78">
        <v>4.6056876182556152</v>
      </c>
      <c r="T201" s="78">
        <v>5.3981938362121582</v>
      </c>
      <c r="U201" s="78">
        <v>6.1852860450744629</v>
      </c>
      <c r="V201" s="78">
        <v>6.6151947975158691</v>
      </c>
      <c r="W201" s="78">
        <v>6.7381758689880371</v>
      </c>
      <c r="X201" s="78">
        <v>7.1925373077392578</v>
      </c>
      <c r="Y201" s="78">
        <v>7.5991778373718262</v>
      </c>
      <c r="Z201" s="78">
        <v>7.7297477722167969</v>
      </c>
      <c r="AA201" s="78">
        <v>7.397864818572998</v>
      </c>
      <c r="AB201" s="78">
        <v>7.0818133354187012</v>
      </c>
      <c r="AC201" s="78">
        <v>6.9958767890930176</v>
      </c>
      <c r="AD201" s="78">
        <v>6.6450710296630859</v>
      </c>
      <c r="AE201" s="78">
        <v>5.6819095611572266</v>
      </c>
      <c r="AF201" s="78">
        <v>4.9303293228149414</v>
      </c>
      <c r="AG201" s="78">
        <v>-1.0444236993789673</v>
      </c>
      <c r="AH201" s="78">
        <v>-1.2004470825195313</v>
      </c>
      <c r="AI201" s="78">
        <v>-1.0841327905654907</v>
      </c>
      <c r="AJ201" s="78">
        <v>-1.0995497703552246</v>
      </c>
      <c r="AK201" s="78">
        <v>-1.117280125617981</v>
      </c>
      <c r="AL201" s="78">
        <v>-1.0629334449768066</v>
      </c>
      <c r="AM201" s="78">
        <v>-1.151353120803833</v>
      </c>
      <c r="AN201" s="78">
        <v>-1.3681032657623291</v>
      </c>
      <c r="AO201" s="78">
        <v>-0.93987011909484863</v>
      </c>
      <c r="AP201" s="78">
        <v>-0.9674757719039917</v>
      </c>
      <c r="AQ201" s="78">
        <v>-1.1276412010192871</v>
      </c>
      <c r="AR201" s="78">
        <v>-0.77457499504089355</v>
      </c>
      <c r="AS201" s="78">
        <v>-0.77048170566558838</v>
      </c>
      <c r="AT201" s="78">
        <v>-0.82324469089508057</v>
      </c>
      <c r="AU201" s="78">
        <v>-1.0330907106399536</v>
      </c>
      <c r="AV201" s="78">
        <v>-0.6059228777885437</v>
      </c>
      <c r="AW201" s="78">
        <v>-0.35483267903327942</v>
      </c>
      <c r="AX201" s="78">
        <v>-0.1092231422662735</v>
      </c>
      <c r="AY201" s="78">
        <v>-0.38422930240631104</v>
      </c>
      <c r="AZ201" s="78">
        <v>-0.46378344297409058</v>
      </c>
      <c r="BA201" s="78">
        <v>-0.18369702994823456</v>
      </c>
      <c r="BB201" s="78">
        <v>-0.63266152143478394</v>
      </c>
      <c r="BC201" s="78">
        <v>-1.0940021276473999</v>
      </c>
      <c r="BD201" s="78">
        <v>-1.1561096906661987</v>
      </c>
      <c r="BE201" s="78">
        <v>-0.74352824687957764</v>
      </c>
      <c r="BF201" s="78">
        <v>-0.89724850654602051</v>
      </c>
      <c r="BG201" s="78">
        <v>-0.80456739664077759</v>
      </c>
      <c r="BH201" s="78">
        <v>-0.83389288187026978</v>
      </c>
      <c r="BI201" s="78">
        <v>-0.84798109531402588</v>
      </c>
      <c r="BJ201" s="78">
        <v>-0.8037458062171936</v>
      </c>
      <c r="BK201" s="78">
        <v>-0.89725136756896973</v>
      </c>
      <c r="BL201" s="78">
        <v>-1.096792459487915</v>
      </c>
      <c r="BM201" s="78">
        <v>-0.65243905782699585</v>
      </c>
      <c r="BN201" s="78">
        <v>-0.67142510414123535</v>
      </c>
      <c r="BO201" s="78">
        <v>-0.80196946859359741</v>
      </c>
      <c r="BP201" s="78">
        <v>-0.47134068608283997</v>
      </c>
      <c r="BQ201" s="78">
        <v>-0.43032413721084595</v>
      </c>
      <c r="BR201" s="78">
        <v>-0.48839336633682251</v>
      </c>
      <c r="BS201" s="78">
        <v>-0.70191109180450439</v>
      </c>
      <c r="BT201" s="78">
        <v>-0.28955602645874023</v>
      </c>
      <c r="BU201" s="78">
        <v>-3.1973529607057571E-2</v>
      </c>
      <c r="BV201" s="78">
        <v>0.2009604275226593</v>
      </c>
      <c r="BW201" s="78">
        <v>-0.10113697499036789</v>
      </c>
      <c r="BX201" s="78">
        <v>-0.17148546874523163</v>
      </c>
      <c r="BY201" s="78">
        <v>0.1251455694437027</v>
      </c>
      <c r="BZ201" s="78">
        <v>-0.33109694719314575</v>
      </c>
      <c r="CA201" s="78">
        <v>-0.79033786058425903</v>
      </c>
      <c r="CB201" s="78">
        <v>-0.8385125994682312</v>
      </c>
      <c r="CC201" s="78">
        <v>-0.5351288914680481</v>
      </c>
      <c r="CD201" s="78">
        <v>-0.68725413084030151</v>
      </c>
      <c r="CE201" s="78">
        <v>-0.61094129085540771</v>
      </c>
      <c r="CF201" s="78">
        <v>-0.64989972114562988</v>
      </c>
      <c r="CG201" s="78">
        <v>-0.66146540641784668</v>
      </c>
      <c r="CH201" s="78">
        <v>-0.62423324584960938</v>
      </c>
      <c r="CI201" s="78">
        <v>-0.72126126289367676</v>
      </c>
      <c r="CJ201" s="78">
        <v>-0.90888345241546631</v>
      </c>
      <c r="CK201" s="78">
        <v>-0.45336517691612244</v>
      </c>
      <c r="CL201" s="78">
        <v>-0.46638131141662598</v>
      </c>
      <c r="CM201" s="78">
        <v>-0.57641023397445679</v>
      </c>
      <c r="CN201" s="78">
        <v>-0.26132148504257202</v>
      </c>
      <c r="CO201" s="78">
        <v>-0.19473205506801605</v>
      </c>
      <c r="CP201" s="78">
        <v>-0.25647634267807007</v>
      </c>
      <c r="CQ201" s="78">
        <v>-0.47253715991973877</v>
      </c>
      <c r="CR201" s="78">
        <v>-7.0441320538520813E-2</v>
      </c>
      <c r="CS201" s="78">
        <v>0.19163772463798523</v>
      </c>
      <c r="CT201" s="78">
        <v>0.41579261422157288</v>
      </c>
      <c r="CU201" s="78">
        <v>9.4931922852993011E-2</v>
      </c>
      <c r="CV201" s="78">
        <v>3.0959205701947212E-2</v>
      </c>
      <c r="CW201" s="78">
        <v>0.33904901146888733</v>
      </c>
      <c r="CX201" s="78">
        <v>-0.12223423272371292</v>
      </c>
      <c r="CY201" s="78">
        <v>-0.58002090454101563</v>
      </c>
      <c r="CZ201" s="78">
        <v>-0.61854583024978638</v>
      </c>
      <c r="DA201" s="78">
        <v>-0.32672956585884094</v>
      </c>
      <c r="DB201" s="78">
        <v>-0.47725975513458252</v>
      </c>
      <c r="DC201" s="78">
        <v>-0.41731518507003784</v>
      </c>
      <c r="DD201" s="78">
        <v>-0.46590656042098999</v>
      </c>
      <c r="DE201" s="78">
        <v>-0.47494971752166748</v>
      </c>
      <c r="DF201" s="78">
        <v>-0.44472068548202515</v>
      </c>
      <c r="DG201" s="78">
        <v>-0.54527115821838379</v>
      </c>
      <c r="DH201" s="78">
        <v>-0.72097444534301758</v>
      </c>
      <c r="DI201" s="78">
        <v>-0.25429129600524902</v>
      </c>
      <c r="DJ201" s="78">
        <v>-0.2613375186920166</v>
      </c>
      <c r="DK201" s="78">
        <v>-0.35085096955299377</v>
      </c>
      <c r="DL201" s="78">
        <v>-5.1302298903465271E-2</v>
      </c>
      <c r="DM201" s="78">
        <v>4.0860041975975037E-2</v>
      </c>
      <c r="DN201" s="78">
        <v>-2.4559322744607925E-2</v>
      </c>
      <c r="DO201" s="78">
        <v>-0.24316321313381195</v>
      </c>
      <c r="DP201" s="78">
        <v>0.1486734002828598</v>
      </c>
      <c r="DQ201" s="78">
        <v>0.41524899005889893</v>
      </c>
      <c r="DR201" s="78">
        <v>0.63062483072280884</v>
      </c>
      <c r="DS201" s="78">
        <v>0.29100081324577332</v>
      </c>
      <c r="DT201" s="78">
        <v>0.23340387642383575</v>
      </c>
      <c r="DU201" s="78">
        <v>0.55295246839523315</v>
      </c>
      <c r="DV201" s="78">
        <v>8.6628474295139313E-2</v>
      </c>
      <c r="DW201" s="78">
        <v>-0.36970394849777222</v>
      </c>
      <c r="DX201" s="78">
        <v>-0.39857903122901917</v>
      </c>
      <c r="DY201" s="78">
        <v>-2.5834035128355026E-2</v>
      </c>
      <c r="DZ201" s="78">
        <v>-0.17406120896339417</v>
      </c>
      <c r="EA201" s="78">
        <v>-0.13774985074996948</v>
      </c>
      <c r="EB201" s="78">
        <v>-0.20024967193603516</v>
      </c>
      <c r="EC201" s="78">
        <v>-0.2056506872177124</v>
      </c>
      <c r="ED201" s="78">
        <v>-0.18553304672241211</v>
      </c>
      <c r="EE201" s="78">
        <v>-0.2911694347858429</v>
      </c>
      <c r="EF201" s="78">
        <v>-0.44966363906860352</v>
      </c>
      <c r="EG201" s="78">
        <v>3.3139776438474655E-2</v>
      </c>
      <c r="EH201" s="78">
        <v>3.4713130444288254E-2</v>
      </c>
      <c r="EI201" s="78">
        <v>-2.5179246440529823E-2</v>
      </c>
      <c r="EJ201" s="78">
        <v>0.2519320547580719</v>
      </c>
      <c r="EK201" s="78">
        <v>0.38101759552955627</v>
      </c>
      <c r="EL201" s="78">
        <v>0.31029200553894043</v>
      </c>
      <c r="EM201" s="78">
        <v>8.8016331195831299E-2</v>
      </c>
      <c r="EN201" s="78">
        <v>0.46504023671150208</v>
      </c>
      <c r="EO201" s="78">
        <v>0.73810809850692749</v>
      </c>
      <c r="EP201" s="78">
        <v>0.94080835580825806</v>
      </c>
      <c r="EQ201" s="78">
        <v>0.57409316301345825</v>
      </c>
      <c r="ER201" s="78">
        <v>0.52570182085037231</v>
      </c>
      <c r="ES201" s="78">
        <v>0.86179506778717041</v>
      </c>
      <c r="ET201" s="78">
        <v>0.38819307088851929</v>
      </c>
      <c r="EU201" s="78">
        <v>-6.6039644181728363E-2</v>
      </c>
      <c r="EV201" s="78">
        <v>-8.0981917679309845E-2</v>
      </c>
      <c r="EW201" s="78">
        <v>73.190849304199219</v>
      </c>
      <c r="EX201" s="78">
        <v>71.660736083984375</v>
      </c>
      <c r="EY201" s="78">
        <v>69.630203247070313</v>
      </c>
      <c r="EZ201" s="78">
        <v>68.188270568847656</v>
      </c>
      <c r="FA201" s="78">
        <v>67.0997314453125</v>
      </c>
      <c r="FB201" s="78">
        <v>65.656150817871094</v>
      </c>
      <c r="FC201" s="78">
        <v>65.119163513183594</v>
      </c>
      <c r="FD201" s="78">
        <v>68.614189147949219</v>
      </c>
      <c r="FE201" s="78">
        <v>73.321685791015625</v>
      </c>
      <c r="FF201" s="78">
        <v>78.253593444824219</v>
      </c>
      <c r="FG201" s="78">
        <v>82.538734436035156</v>
      </c>
      <c r="FH201" s="78">
        <v>86.49346923828125</v>
      </c>
      <c r="FI201" s="78">
        <v>90.3720703125</v>
      </c>
      <c r="FJ201" s="78">
        <v>93.615280151367188</v>
      </c>
      <c r="FK201" s="78">
        <v>96.112808227539063</v>
      </c>
      <c r="FL201" s="78">
        <v>97.846710205078125</v>
      </c>
      <c r="FM201" s="78">
        <v>98.642372131347656</v>
      </c>
      <c r="FN201" s="78">
        <v>97.729965209960938</v>
      </c>
      <c r="FO201" s="78">
        <v>96.14154052734375</v>
      </c>
      <c r="FP201" s="78">
        <v>92.824943542480469</v>
      </c>
      <c r="FQ201" s="78">
        <v>87.519454956054688</v>
      </c>
      <c r="FR201" s="78">
        <v>82.737319946289063</v>
      </c>
      <c r="FS201" s="78">
        <v>79.7822265625</v>
      </c>
      <c r="FT201" s="78">
        <v>77.891792297363281</v>
      </c>
      <c r="FU201" s="78">
        <v>0.18556101620197296</v>
      </c>
      <c r="FV201" s="78">
        <v>0.24401402473449707</v>
      </c>
      <c r="FW201" s="78">
        <v>0.19983762502670288</v>
      </c>
      <c r="FX201" s="78">
        <v>0</v>
      </c>
      <c r="FY201" s="78">
        <v>1183</v>
      </c>
      <c r="FZ201" s="78">
        <v>1</v>
      </c>
    </row>
    <row r="202" spans="1:182" x14ac:dyDescent="0.2">
      <c r="A202" t="s">
        <v>186</v>
      </c>
      <c r="B202" t="s">
        <v>244</v>
      </c>
      <c r="C202" t="s">
        <v>2</v>
      </c>
      <c r="D202" t="s">
        <v>203</v>
      </c>
      <c r="E202" t="s">
        <v>208</v>
      </c>
      <c r="F202" t="s">
        <v>1</v>
      </c>
      <c r="G202" t="s">
        <v>1</v>
      </c>
      <c r="H202" s="78">
        <v>20805</v>
      </c>
      <c r="I202" s="78">
        <v>14.951962471008301</v>
      </c>
      <c r="J202" s="78">
        <v>12.802358627319336</v>
      </c>
      <c r="K202" s="78">
        <v>11.490631103515625</v>
      </c>
      <c r="L202" s="78">
        <v>10.959290504455566</v>
      </c>
      <c r="M202" s="78">
        <v>10.371275901794434</v>
      </c>
      <c r="N202" s="78">
        <v>10.501836776733398</v>
      </c>
      <c r="O202" s="78">
        <v>11.03485107421875</v>
      </c>
      <c r="P202" s="78">
        <v>12.07203197479248</v>
      </c>
      <c r="Q202" s="78">
        <v>13.886848449707031</v>
      </c>
      <c r="R202" s="78">
        <v>15.332562446594238</v>
      </c>
      <c r="S202" s="78">
        <v>17.256734848022461</v>
      </c>
      <c r="T202" s="78">
        <v>18.969415664672852</v>
      </c>
      <c r="U202" s="78">
        <v>20.595056533813477</v>
      </c>
      <c r="V202" s="78">
        <v>22.215900421142578</v>
      </c>
      <c r="W202" s="78">
        <v>22.974542617797852</v>
      </c>
      <c r="X202" s="78">
        <v>24.288650512695313</v>
      </c>
      <c r="Y202" s="78">
        <v>25.738655090332031</v>
      </c>
      <c r="Z202" s="78">
        <v>26.646780014038086</v>
      </c>
      <c r="AA202" s="78">
        <v>26.157577514648438</v>
      </c>
      <c r="AB202" s="78">
        <v>25.350717544555664</v>
      </c>
      <c r="AC202" s="78">
        <v>24.522058486938477</v>
      </c>
      <c r="AD202" s="78">
        <v>22.967061996459961</v>
      </c>
      <c r="AE202" s="78">
        <v>20.666250228881836</v>
      </c>
      <c r="AF202" s="78">
        <v>18.04936408996582</v>
      </c>
      <c r="AG202" s="78">
        <v>-1.4930422306060791</v>
      </c>
      <c r="AH202" s="78">
        <v>-2.1302471160888672</v>
      </c>
      <c r="AI202" s="78">
        <v>-2.2863221168518066</v>
      </c>
      <c r="AJ202" s="78">
        <v>-2.2099721431732178</v>
      </c>
      <c r="AK202" s="78">
        <v>-2.3113114833831787</v>
      </c>
      <c r="AL202" s="78">
        <v>-2.1415431499481201</v>
      </c>
      <c r="AM202" s="78">
        <v>-2.1869297027587891</v>
      </c>
      <c r="AN202" s="78">
        <v>-2.8180601596832275</v>
      </c>
      <c r="AO202" s="78">
        <v>-2.1268520355224609</v>
      </c>
      <c r="AP202" s="78">
        <v>-1.4866070747375488</v>
      </c>
      <c r="AQ202" s="78">
        <v>-1.2810431718826294</v>
      </c>
      <c r="AR202" s="78">
        <v>-1.3964341878890991</v>
      </c>
      <c r="AS202" s="78">
        <v>-1.7247264385223389</v>
      </c>
      <c r="AT202" s="78">
        <v>-1.5351628065109253</v>
      </c>
      <c r="AU202" s="78">
        <v>-2.0694715976715088</v>
      </c>
      <c r="AV202" s="78">
        <v>-2.1551446914672852</v>
      </c>
      <c r="AW202" s="78">
        <v>-0.89323210716247559</v>
      </c>
      <c r="AX202" s="78">
        <v>-0.67365634441375732</v>
      </c>
      <c r="AY202" s="78">
        <v>-1.0861861705780029</v>
      </c>
      <c r="AZ202" s="78">
        <v>-0.86807084083557129</v>
      </c>
      <c r="BA202" s="78">
        <v>-0.48302611708641052</v>
      </c>
      <c r="BB202" s="78">
        <v>-2.2849500179290771</v>
      </c>
      <c r="BC202" s="78">
        <v>-2.4120738506317139</v>
      </c>
      <c r="BD202" s="78">
        <v>-1.7698339223861694</v>
      </c>
      <c r="BE202" s="78">
        <v>-0.94821077585220337</v>
      </c>
      <c r="BF202" s="78">
        <v>-1.6205757856369019</v>
      </c>
      <c r="BG202" s="78">
        <v>-1.7940648794174194</v>
      </c>
      <c r="BH202" s="78">
        <v>-1.7396062612533569</v>
      </c>
      <c r="BI202" s="78">
        <v>-1.8704833984375</v>
      </c>
      <c r="BJ202" s="78">
        <v>-1.7037513256072998</v>
      </c>
      <c r="BK202" s="78">
        <v>-1.7239068746566772</v>
      </c>
      <c r="BL202" s="78">
        <v>-2.3102328777313232</v>
      </c>
      <c r="BM202" s="78">
        <v>-1.6055834293365479</v>
      </c>
      <c r="BN202" s="78">
        <v>-0.99139440059661865</v>
      </c>
      <c r="BO202" s="78">
        <v>-0.71994864940643311</v>
      </c>
      <c r="BP202" s="78">
        <v>-0.80505907535552979</v>
      </c>
      <c r="BQ202" s="78">
        <v>-1.1291488409042358</v>
      </c>
      <c r="BR202" s="78">
        <v>-0.88762319087982178</v>
      </c>
      <c r="BS202" s="78">
        <v>-1.4382020235061646</v>
      </c>
      <c r="BT202" s="78">
        <v>-1.5292973518371582</v>
      </c>
      <c r="BU202" s="78">
        <v>-0.2581811249256134</v>
      </c>
      <c r="BV202" s="78">
        <v>-1.0915135033428669E-2</v>
      </c>
      <c r="BW202" s="78">
        <v>-0.44898712635040283</v>
      </c>
      <c r="BX202" s="78">
        <v>-0.24720637500286102</v>
      </c>
      <c r="BY202" s="78">
        <v>0.12718436121940613</v>
      </c>
      <c r="BZ202" s="78">
        <v>-1.6552412509918213</v>
      </c>
      <c r="CA202" s="78">
        <v>-1.7881968021392822</v>
      </c>
      <c r="CB202" s="78">
        <v>-1.1967998743057251</v>
      </c>
      <c r="CC202" s="78">
        <v>-0.57086217403411865</v>
      </c>
      <c r="CD202" s="78">
        <v>-1.2675789594650269</v>
      </c>
      <c r="CE202" s="78">
        <v>-1.4531289339065552</v>
      </c>
      <c r="CF202" s="78">
        <v>-1.4138323068618774</v>
      </c>
      <c r="CG202" s="78">
        <v>-1.5651671886444092</v>
      </c>
      <c r="CH202" s="78">
        <v>-1.4005379676818848</v>
      </c>
      <c r="CI202" s="78">
        <v>-1.4032187461853027</v>
      </c>
      <c r="CJ202" s="78">
        <v>-1.9585131406784058</v>
      </c>
      <c r="CK202" s="78">
        <v>-1.2445544004440308</v>
      </c>
      <c r="CL202" s="78">
        <v>-0.64841163158416748</v>
      </c>
      <c r="CM202" s="78">
        <v>-0.33133628964424133</v>
      </c>
      <c r="CN202" s="78">
        <v>-0.39547446370124817</v>
      </c>
      <c r="CO202" s="78">
        <v>-0.71665370464324951</v>
      </c>
      <c r="CP202" s="78">
        <v>-0.43913927674293518</v>
      </c>
      <c r="CQ202" s="78">
        <v>-1.0009866952896118</v>
      </c>
      <c r="CR202" s="78">
        <v>-1.0958374738693237</v>
      </c>
      <c r="CS202" s="78">
        <v>0.18165324628353119</v>
      </c>
      <c r="CT202" s="78">
        <v>0.44809740781784058</v>
      </c>
      <c r="CU202" s="78">
        <v>-7.6650218106806278E-3</v>
      </c>
      <c r="CV202" s="78">
        <v>0.1828024834394455</v>
      </c>
      <c r="CW202" s="78">
        <v>0.54981428384780884</v>
      </c>
      <c r="CX202" s="78">
        <v>-1.219106912612915</v>
      </c>
      <c r="CY202" s="78">
        <v>-1.3561015129089355</v>
      </c>
      <c r="CZ202" s="78">
        <v>-0.79991829395294189</v>
      </c>
      <c r="DA202" s="78">
        <v>-0.19351354241371155</v>
      </c>
      <c r="DB202" s="78">
        <v>-0.91458213329315186</v>
      </c>
      <c r="DC202" s="78">
        <v>-1.1121929883956909</v>
      </c>
      <c r="DD202" s="78">
        <v>-1.0880583524703979</v>
      </c>
      <c r="DE202" s="78">
        <v>-1.2598509788513184</v>
      </c>
      <c r="DF202" s="78">
        <v>-1.0973246097564697</v>
      </c>
      <c r="DG202" s="78">
        <v>-1.0825306177139282</v>
      </c>
      <c r="DH202" s="78">
        <v>-1.6067934036254883</v>
      </c>
      <c r="DI202" s="78">
        <v>-0.88352537155151367</v>
      </c>
      <c r="DJ202" s="78">
        <v>-0.30542883276939392</v>
      </c>
      <c r="DK202" s="78">
        <v>5.7276077568531036E-2</v>
      </c>
      <c r="DL202" s="78">
        <v>1.4110133983194828E-2</v>
      </c>
      <c r="DM202" s="78">
        <v>-0.30415850877761841</v>
      </c>
      <c r="DN202" s="78">
        <v>9.3446439132094383E-3</v>
      </c>
      <c r="DO202" s="78">
        <v>-0.56377136707305908</v>
      </c>
      <c r="DP202" s="78">
        <v>-0.66237753629684448</v>
      </c>
      <c r="DQ202" s="78">
        <v>0.62148761749267578</v>
      </c>
      <c r="DR202" s="78">
        <v>0.90710997581481934</v>
      </c>
      <c r="DS202" s="78">
        <v>0.43365707993507385</v>
      </c>
      <c r="DT202" s="78">
        <v>0.61281132698059082</v>
      </c>
      <c r="DU202" s="78">
        <v>0.97244417667388916</v>
      </c>
      <c r="DV202" s="78">
        <v>-0.78297251462936401</v>
      </c>
      <c r="DW202" s="78">
        <v>-0.92400616407394409</v>
      </c>
      <c r="DX202" s="78">
        <v>-0.4030366837978363</v>
      </c>
      <c r="DY202" s="78">
        <v>0.35131794214248657</v>
      </c>
      <c r="DZ202" s="78">
        <v>-0.40491074323654175</v>
      </c>
      <c r="EA202" s="78">
        <v>-0.61993575096130371</v>
      </c>
      <c r="EB202" s="78">
        <v>-0.61769247055053711</v>
      </c>
      <c r="EC202" s="78">
        <v>-0.8190230131149292</v>
      </c>
      <c r="ED202" s="78">
        <v>-0.65953266620635986</v>
      </c>
      <c r="EE202" s="78">
        <v>-0.61950778961181641</v>
      </c>
      <c r="EF202" s="78">
        <v>-1.098966121673584</v>
      </c>
      <c r="EG202" s="78">
        <v>-0.3622567355632782</v>
      </c>
      <c r="EH202" s="78">
        <v>0.18978382647037506</v>
      </c>
      <c r="EI202" s="78">
        <v>0.61837059259414673</v>
      </c>
      <c r="EJ202" s="78">
        <v>0.60548526048660278</v>
      </c>
      <c r="EK202" s="78">
        <v>0.29141902923583984</v>
      </c>
      <c r="EL202" s="78">
        <v>0.65688419342041016</v>
      </c>
      <c r="EM202" s="78">
        <v>6.7498199641704559E-2</v>
      </c>
      <c r="EN202" s="78">
        <v>-3.6530237644910812E-2</v>
      </c>
      <c r="EO202" s="78">
        <v>1.2565386295318604</v>
      </c>
      <c r="EP202" s="78">
        <v>1.5698511600494385</v>
      </c>
      <c r="EQ202" s="78">
        <v>1.0708560943603516</v>
      </c>
      <c r="ER202" s="78">
        <v>1.2336758375167847</v>
      </c>
      <c r="ES202" s="78">
        <v>1.5826547145843506</v>
      </c>
      <c r="ET202" s="78">
        <v>-0.15326371788978577</v>
      </c>
      <c r="EU202" s="78">
        <v>-0.30012914538383484</v>
      </c>
      <c r="EV202" s="78">
        <v>0.16999734938144684</v>
      </c>
      <c r="EW202" s="78">
        <v>70.2220458984375</v>
      </c>
      <c r="EX202" s="78">
        <v>68.831375122070313</v>
      </c>
      <c r="EY202" s="78">
        <v>67.180747985839844</v>
      </c>
      <c r="EZ202" s="78">
        <v>65.633949279785156</v>
      </c>
      <c r="FA202" s="78">
        <v>64.602676391601563</v>
      </c>
      <c r="FB202" s="78">
        <v>63.591693878173828</v>
      </c>
      <c r="FC202" s="78">
        <v>63.280651092529297</v>
      </c>
      <c r="FD202" s="78">
        <v>66.856796264648438</v>
      </c>
      <c r="FE202" s="78">
        <v>71.110862731933594</v>
      </c>
      <c r="FF202" s="78">
        <v>75.647834777832031</v>
      </c>
      <c r="FG202" s="78">
        <v>79.955833435058594</v>
      </c>
      <c r="FH202" s="78">
        <v>84.200325012207031</v>
      </c>
      <c r="FI202" s="78">
        <v>87.819259643554688</v>
      </c>
      <c r="FJ202" s="78">
        <v>91.122322082519531</v>
      </c>
      <c r="FK202" s="78">
        <v>93.704010009765625</v>
      </c>
      <c r="FL202" s="78">
        <v>95.290138244628906</v>
      </c>
      <c r="FM202" s="78">
        <v>95.592613220214844</v>
      </c>
      <c r="FN202" s="78">
        <v>94.174423217773438</v>
      </c>
      <c r="FO202" s="78">
        <v>92.056632995605469</v>
      </c>
      <c r="FP202" s="78">
        <v>88.437362670898438</v>
      </c>
      <c r="FQ202" s="78">
        <v>83.175468444824219</v>
      </c>
      <c r="FR202" s="78">
        <v>78.369888305664063</v>
      </c>
      <c r="FS202" s="78">
        <v>75.351776123046875</v>
      </c>
      <c r="FT202" s="78">
        <v>73.946266174316406</v>
      </c>
      <c r="FU202" s="78">
        <v>0.33402565121650696</v>
      </c>
      <c r="FV202" s="78">
        <v>0.50707656145095825</v>
      </c>
      <c r="FW202" s="78">
        <v>0.34330657124519348</v>
      </c>
      <c r="FX202" s="78">
        <v>0</v>
      </c>
      <c r="FY202" s="78">
        <v>4401</v>
      </c>
      <c r="FZ202" s="78">
        <v>1</v>
      </c>
    </row>
    <row r="203" spans="1:182" x14ac:dyDescent="0.2">
      <c r="A203" t="s">
        <v>186</v>
      </c>
      <c r="B203" t="s">
        <v>244</v>
      </c>
      <c r="C203" t="s">
        <v>2</v>
      </c>
      <c r="D203" t="s">
        <v>203</v>
      </c>
      <c r="E203" t="s">
        <v>208</v>
      </c>
      <c r="F203" t="s">
        <v>178</v>
      </c>
      <c r="G203" t="s">
        <v>1</v>
      </c>
      <c r="H203" s="78">
        <v>12025</v>
      </c>
      <c r="I203" s="78">
        <v>6.2052063941955566</v>
      </c>
      <c r="J203" s="78">
        <v>5.3403120040893555</v>
      </c>
      <c r="K203" s="78">
        <v>4.6937131881713867</v>
      </c>
      <c r="L203" s="78">
        <v>4.5143909454345703</v>
      </c>
      <c r="M203" s="78">
        <v>4.2268376350402832</v>
      </c>
      <c r="N203" s="78">
        <v>4.3788409233093262</v>
      </c>
      <c r="O203" s="78">
        <v>4.6138815879821777</v>
      </c>
      <c r="P203" s="78">
        <v>5.1015071868896484</v>
      </c>
      <c r="Q203" s="78">
        <v>5.8084125518798828</v>
      </c>
      <c r="R203" s="78">
        <v>6.3203525543212891</v>
      </c>
      <c r="S203" s="78">
        <v>6.8911428451538086</v>
      </c>
      <c r="T203" s="78">
        <v>7.2753486633300781</v>
      </c>
      <c r="U203" s="78">
        <v>7.8046832084655762</v>
      </c>
      <c r="V203" s="78">
        <v>8.426661491394043</v>
      </c>
      <c r="W203" s="78">
        <v>8.7715463638305664</v>
      </c>
      <c r="X203" s="78">
        <v>9.0666227340698242</v>
      </c>
      <c r="Y203" s="78">
        <v>9.5224037170410156</v>
      </c>
      <c r="Z203" s="78">
        <v>9.8940505981445313</v>
      </c>
      <c r="AA203" s="78">
        <v>9.9978799819946289</v>
      </c>
      <c r="AB203" s="78">
        <v>9.6514472961425781</v>
      </c>
      <c r="AC203" s="78">
        <v>9.2666826248168945</v>
      </c>
      <c r="AD203" s="78">
        <v>9.1178531646728516</v>
      </c>
      <c r="AE203" s="78">
        <v>8.6031341552734375</v>
      </c>
      <c r="AF203" s="78">
        <v>7.2725324630737305</v>
      </c>
      <c r="AG203" s="78">
        <v>-0.60858070850372314</v>
      </c>
      <c r="AH203" s="78">
        <v>-0.58309316635131836</v>
      </c>
      <c r="AI203" s="78">
        <v>-0.83813315629959106</v>
      </c>
      <c r="AJ203" s="78">
        <v>-0.79131925106048584</v>
      </c>
      <c r="AK203" s="78">
        <v>-0.80858272314071655</v>
      </c>
      <c r="AL203" s="78">
        <v>-0.68047177791595459</v>
      </c>
      <c r="AM203" s="78">
        <v>-0.76996803283691406</v>
      </c>
      <c r="AN203" s="78">
        <v>-0.87975502014160156</v>
      </c>
      <c r="AO203" s="78">
        <v>-0.86003893613815308</v>
      </c>
      <c r="AP203" s="78">
        <v>-0.80456262826919556</v>
      </c>
      <c r="AQ203" s="78">
        <v>-0.94599014520645142</v>
      </c>
      <c r="AR203" s="78">
        <v>-1.3982737064361572</v>
      </c>
      <c r="AS203" s="78">
        <v>-1.5276638269424438</v>
      </c>
      <c r="AT203" s="78">
        <v>-1.2007684707641602</v>
      </c>
      <c r="AU203" s="78">
        <v>-1.1449134349822998</v>
      </c>
      <c r="AV203" s="78">
        <v>-1.4538466930389404</v>
      </c>
      <c r="AW203" s="78">
        <v>-0.93879920244216919</v>
      </c>
      <c r="AX203" s="78">
        <v>-0.79332518577575684</v>
      </c>
      <c r="AY203" s="78">
        <v>-0.80851984024047852</v>
      </c>
      <c r="AZ203" s="78">
        <v>-0.95767146348953247</v>
      </c>
      <c r="BA203" s="78">
        <v>-0.9645923376083374</v>
      </c>
      <c r="BB203" s="78">
        <v>-1.5052732229232788</v>
      </c>
      <c r="BC203" s="78">
        <v>-1.3442972898483276</v>
      </c>
      <c r="BD203" s="78">
        <v>-0.92970234155654907</v>
      </c>
      <c r="BE203" s="78">
        <v>-0.37214523553848267</v>
      </c>
      <c r="BF203" s="78">
        <v>-0.36536750197410583</v>
      </c>
      <c r="BG203" s="78">
        <v>-0.62625628709793091</v>
      </c>
      <c r="BH203" s="78">
        <v>-0.57975584268569946</v>
      </c>
      <c r="BI203" s="78">
        <v>-0.62720853090286255</v>
      </c>
      <c r="BJ203" s="78">
        <v>-0.50089281797409058</v>
      </c>
      <c r="BK203" s="78">
        <v>-0.58036649227142334</v>
      </c>
      <c r="BL203" s="78">
        <v>-0.68900591135025024</v>
      </c>
      <c r="BM203" s="78">
        <v>-0.64978855848312378</v>
      </c>
      <c r="BN203" s="78">
        <v>-0.59051376581192017</v>
      </c>
      <c r="BO203" s="78">
        <v>-0.72301179170608521</v>
      </c>
      <c r="BP203" s="78">
        <v>-1.1580978631973267</v>
      </c>
      <c r="BQ203" s="78">
        <v>-1.2722811698913574</v>
      </c>
      <c r="BR203" s="78">
        <v>-0.9280131459236145</v>
      </c>
      <c r="BS203" s="78">
        <v>-0.85839229822158813</v>
      </c>
      <c r="BT203" s="78">
        <v>-1.1539689302444458</v>
      </c>
      <c r="BU203" s="78">
        <v>-0.64522838592529297</v>
      </c>
      <c r="BV203" s="78">
        <v>-0.49799811840057373</v>
      </c>
      <c r="BW203" s="78">
        <v>-0.51186615228652954</v>
      </c>
      <c r="BX203" s="78">
        <v>-0.67683267593383789</v>
      </c>
      <c r="BY203" s="78">
        <v>-0.70512741804122925</v>
      </c>
      <c r="BZ203" s="78">
        <v>-1.2268375158309937</v>
      </c>
      <c r="CA203" s="78">
        <v>-1.0657272338867188</v>
      </c>
      <c r="CB203" s="78">
        <v>-0.68466252088546753</v>
      </c>
      <c r="CC203" s="78">
        <v>-0.20839071273803711</v>
      </c>
      <c r="CD203" s="78">
        <v>-0.21457134187221527</v>
      </c>
      <c r="CE203" s="78">
        <v>-0.47951099276542664</v>
      </c>
      <c r="CF203" s="78">
        <v>-0.43322771787643433</v>
      </c>
      <c r="CG203" s="78">
        <v>-0.50158929824829102</v>
      </c>
      <c r="CH203" s="78">
        <v>-0.37651699781417847</v>
      </c>
      <c r="CI203" s="78">
        <v>-0.44904902577400208</v>
      </c>
      <c r="CJ203" s="78">
        <v>-0.55689364671707153</v>
      </c>
      <c r="CK203" s="78">
        <v>-0.50416982173919678</v>
      </c>
      <c r="CL203" s="78">
        <v>-0.44226419925689697</v>
      </c>
      <c r="CM203" s="78">
        <v>-0.56857764720916748</v>
      </c>
      <c r="CN203" s="78">
        <v>-0.99175292253494263</v>
      </c>
      <c r="CO203" s="78">
        <v>-1.0954039096832275</v>
      </c>
      <c r="CP203" s="78">
        <v>-0.73910367488861084</v>
      </c>
      <c r="CQ203" s="78">
        <v>-0.65994870662689209</v>
      </c>
      <c r="CR203" s="78">
        <v>-0.94627445936203003</v>
      </c>
      <c r="CS203" s="78">
        <v>-0.44190216064453125</v>
      </c>
      <c r="CT203" s="78">
        <v>-0.29345548152923584</v>
      </c>
      <c r="CU203" s="78">
        <v>-0.306404709815979</v>
      </c>
      <c r="CV203" s="78">
        <v>-0.48232463002204895</v>
      </c>
      <c r="CW203" s="78">
        <v>-0.52542281150817871</v>
      </c>
      <c r="CX203" s="78">
        <v>-1.0339938402175903</v>
      </c>
      <c r="CY203" s="78">
        <v>-0.87279051542282104</v>
      </c>
      <c r="CZ203" s="78">
        <v>-0.51494866609573364</v>
      </c>
      <c r="DA203" s="78">
        <v>-4.4636201113462448E-2</v>
      </c>
      <c r="DB203" s="78">
        <v>-6.3775189220905304E-2</v>
      </c>
      <c r="DC203" s="78">
        <v>-0.33276569843292236</v>
      </c>
      <c r="DD203" s="78">
        <v>-0.2866995632648468</v>
      </c>
      <c r="DE203" s="78">
        <v>-0.37597006559371948</v>
      </c>
      <c r="DF203" s="78">
        <v>-0.25214117765426636</v>
      </c>
      <c r="DG203" s="78">
        <v>-0.3177315890789032</v>
      </c>
      <c r="DH203" s="78">
        <v>-0.42478138208389282</v>
      </c>
      <c r="DI203" s="78">
        <v>-0.35855105519294739</v>
      </c>
      <c r="DJ203" s="78">
        <v>-0.29401460289955139</v>
      </c>
      <c r="DK203" s="78">
        <v>-0.41414350271224976</v>
      </c>
      <c r="DL203" s="78">
        <v>-0.82540792226791382</v>
      </c>
      <c r="DM203" s="78">
        <v>-0.91852664947509766</v>
      </c>
      <c r="DN203" s="78">
        <v>-0.55019420385360718</v>
      </c>
      <c r="DO203" s="78">
        <v>-0.46150508522987366</v>
      </c>
      <c r="DP203" s="78">
        <v>-0.73857998847961426</v>
      </c>
      <c r="DQ203" s="78">
        <v>-0.23857590556144714</v>
      </c>
      <c r="DR203" s="78">
        <v>-8.8912844657897949E-2</v>
      </c>
      <c r="DS203" s="78">
        <v>-0.10094326734542847</v>
      </c>
      <c r="DT203" s="78">
        <v>-0.28781655430793762</v>
      </c>
      <c r="DU203" s="78">
        <v>-0.34571820497512817</v>
      </c>
      <c r="DV203" s="78">
        <v>-0.84115010499954224</v>
      </c>
      <c r="DW203" s="78">
        <v>-0.67985373735427856</v>
      </c>
      <c r="DX203" s="78">
        <v>-0.34523484110832214</v>
      </c>
      <c r="DY203" s="78">
        <v>0.19179931282997131</v>
      </c>
      <c r="DZ203" s="78">
        <v>0.15395051240921021</v>
      </c>
      <c r="EA203" s="78">
        <v>-0.12088881433010101</v>
      </c>
      <c r="EB203" s="78">
        <v>-7.5136199593544006E-2</v>
      </c>
      <c r="EC203" s="78">
        <v>-0.19459585845470428</v>
      </c>
      <c r="ED203" s="78">
        <v>-7.2562217712402344E-2</v>
      </c>
      <c r="EE203" s="78">
        <v>-0.12813004851341248</v>
      </c>
      <c r="EF203" s="78">
        <v>-0.23403225839138031</v>
      </c>
      <c r="EG203" s="78">
        <v>-0.14830069243907928</v>
      </c>
      <c r="EH203" s="78">
        <v>-7.9965747892856598E-2</v>
      </c>
      <c r="EI203" s="78">
        <v>-0.19116511940956116</v>
      </c>
      <c r="EJ203" s="78">
        <v>-0.58523213863372803</v>
      </c>
      <c r="EK203" s="78">
        <v>-0.66314399242401123</v>
      </c>
      <c r="EL203" s="78">
        <v>-0.27743890881538391</v>
      </c>
      <c r="EM203" s="78">
        <v>-0.17498402297496796</v>
      </c>
      <c r="EN203" s="78">
        <v>-0.43870216608047485</v>
      </c>
      <c r="EO203" s="78">
        <v>5.4994907230138779E-2</v>
      </c>
      <c r="EP203" s="78">
        <v>0.20641423761844635</v>
      </c>
      <c r="EQ203" s="78">
        <v>0.19571042060852051</v>
      </c>
      <c r="ER203" s="78">
        <v>-6.9777974858880043E-3</v>
      </c>
      <c r="ES203" s="78">
        <v>-8.6253300309181213E-2</v>
      </c>
      <c r="ET203" s="78">
        <v>-0.56271439790725708</v>
      </c>
      <c r="EU203" s="78">
        <v>-0.40128374099731445</v>
      </c>
      <c r="EV203" s="78">
        <v>-0.10019501298666</v>
      </c>
      <c r="EW203" s="78">
        <v>63.135005950927734</v>
      </c>
      <c r="EX203" s="78">
        <v>62.0560302734375</v>
      </c>
      <c r="EY203" s="78">
        <v>60.881191253662109</v>
      </c>
      <c r="EZ203" s="78">
        <v>59.405918121337891</v>
      </c>
      <c r="FA203" s="78">
        <v>58.948009490966797</v>
      </c>
      <c r="FB203" s="78">
        <v>58.099178314208984</v>
      </c>
      <c r="FC203" s="78">
        <v>58.283561706542969</v>
      </c>
      <c r="FD203" s="78">
        <v>61.530193328857422</v>
      </c>
      <c r="FE203" s="78">
        <v>65.079689025878906</v>
      </c>
      <c r="FF203" s="78">
        <v>68.904121398925781</v>
      </c>
      <c r="FG203" s="78">
        <v>72.855743408203125</v>
      </c>
      <c r="FH203" s="78">
        <v>77.237251281738281</v>
      </c>
      <c r="FI203" s="78">
        <v>80.900306701660156</v>
      </c>
      <c r="FJ203" s="78">
        <v>84.532546997070313</v>
      </c>
      <c r="FK203" s="78">
        <v>86.76019287109375</v>
      </c>
      <c r="FL203" s="78">
        <v>88.554733276367188</v>
      </c>
      <c r="FM203" s="78">
        <v>87.791587829589844</v>
      </c>
      <c r="FN203" s="78">
        <v>85.063087463378906</v>
      </c>
      <c r="FO203" s="78">
        <v>82.299972534179688</v>
      </c>
      <c r="FP203" s="78">
        <v>78.466629028320313</v>
      </c>
      <c r="FQ203" s="78">
        <v>73.85516357421875</v>
      </c>
      <c r="FR203" s="78">
        <v>70.001792907714844</v>
      </c>
      <c r="FS203" s="78">
        <v>67.542137145996094</v>
      </c>
      <c r="FT203" s="78">
        <v>65.928115844726563</v>
      </c>
      <c r="FU203" s="78">
        <v>0.14001622796058655</v>
      </c>
      <c r="FV203" s="78">
        <v>0.23146103322505951</v>
      </c>
      <c r="FW203" s="78">
        <v>0.14174653589725494</v>
      </c>
      <c r="FX203" s="78">
        <v>0</v>
      </c>
      <c r="FY203" s="78">
        <v>3162</v>
      </c>
      <c r="FZ203" s="78">
        <v>1</v>
      </c>
    </row>
    <row r="204" spans="1:182" x14ac:dyDescent="0.2">
      <c r="A204" t="s">
        <v>186</v>
      </c>
      <c r="B204" t="s">
        <v>244</v>
      </c>
      <c r="C204" t="s">
        <v>2</v>
      </c>
      <c r="D204" t="s">
        <v>203</v>
      </c>
      <c r="E204" t="s">
        <v>208</v>
      </c>
      <c r="F204" t="s">
        <v>179</v>
      </c>
      <c r="G204" t="s">
        <v>1</v>
      </c>
      <c r="H204" s="78">
        <v>1488</v>
      </c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  <c r="BX204" s="78"/>
      <c r="BY204" s="78"/>
      <c r="BZ204" s="78"/>
      <c r="CA204" s="78"/>
      <c r="CB204" s="78"/>
      <c r="CC204" s="78"/>
      <c r="CD204" s="78"/>
      <c r="CE204" s="78"/>
      <c r="CF204" s="78"/>
      <c r="CG204" s="78"/>
      <c r="CH204" s="78"/>
      <c r="CI204" s="78"/>
      <c r="CJ204" s="78"/>
      <c r="CK204" s="78"/>
      <c r="CL204" s="78"/>
      <c r="CM204" s="78"/>
      <c r="CN204" s="78"/>
      <c r="CO204" s="78"/>
      <c r="CP204" s="78"/>
      <c r="CQ204" s="78"/>
      <c r="CR204" s="78"/>
      <c r="CS204" s="78"/>
      <c r="CT204" s="78"/>
      <c r="CU204" s="78"/>
      <c r="CV204" s="78"/>
      <c r="CW204" s="78"/>
      <c r="CX204" s="78"/>
      <c r="CY204" s="78"/>
      <c r="CZ204" s="78"/>
      <c r="DA204" s="78"/>
      <c r="DB204" s="78"/>
      <c r="DC204" s="78"/>
      <c r="DD204" s="78"/>
      <c r="DE204" s="78"/>
      <c r="DF204" s="78"/>
      <c r="DG204" s="78"/>
      <c r="DH204" s="78"/>
      <c r="DI204" s="78"/>
      <c r="DJ204" s="78"/>
      <c r="DK204" s="78"/>
      <c r="DL204" s="78"/>
      <c r="DM204" s="78"/>
      <c r="DN204" s="78"/>
      <c r="DO204" s="78"/>
      <c r="DP204" s="78"/>
      <c r="DQ204" s="78"/>
      <c r="DR204" s="78"/>
      <c r="DS204" s="78"/>
      <c r="DT204" s="78"/>
      <c r="DU204" s="78"/>
      <c r="DV204" s="78"/>
      <c r="DW204" s="78"/>
      <c r="DX204" s="78"/>
      <c r="DY204" s="78"/>
      <c r="DZ204" s="78"/>
      <c r="EA204" s="78"/>
      <c r="EB204" s="78"/>
      <c r="EC204" s="78"/>
      <c r="ED204" s="78"/>
      <c r="EE204" s="78"/>
      <c r="EF204" s="78"/>
      <c r="EG204" s="78"/>
      <c r="EH204" s="78"/>
      <c r="EI204" s="78"/>
      <c r="EJ204" s="78"/>
      <c r="EK204" s="78"/>
      <c r="EL204" s="78"/>
      <c r="EM204" s="78"/>
      <c r="EN204" s="78"/>
      <c r="EO204" s="78"/>
      <c r="EP204" s="78"/>
      <c r="EQ204" s="78"/>
      <c r="ER204" s="78"/>
      <c r="ES204" s="78"/>
      <c r="ET204" s="78"/>
      <c r="EU204" s="78"/>
      <c r="EV204" s="78"/>
      <c r="EW204" s="78"/>
      <c r="EX204" s="78"/>
      <c r="EY204" s="78"/>
      <c r="EZ204" s="78"/>
      <c r="FA204" s="78"/>
      <c r="FB204" s="78"/>
      <c r="FC204" s="78"/>
      <c r="FD204" s="78"/>
      <c r="FE204" s="78"/>
      <c r="FF204" s="78"/>
      <c r="FG204" s="78"/>
      <c r="FH204" s="78"/>
      <c r="FI204" s="78"/>
      <c r="FJ204" s="78"/>
      <c r="FK204" s="78"/>
      <c r="FL204" s="78"/>
      <c r="FM204" s="78"/>
      <c r="FN204" s="78"/>
      <c r="FO204" s="78"/>
      <c r="FP204" s="78"/>
      <c r="FQ204" s="78"/>
      <c r="FR204" s="78"/>
      <c r="FS204" s="78"/>
      <c r="FT204" s="78"/>
      <c r="FU204" s="78"/>
      <c r="FV204" s="78"/>
      <c r="FW204" s="78"/>
      <c r="FX204" s="78">
        <v>0</v>
      </c>
      <c r="FY204" s="78">
        <v>97</v>
      </c>
      <c r="FZ204" s="78">
        <v>0</v>
      </c>
    </row>
    <row r="205" spans="1:182" x14ac:dyDescent="0.2">
      <c r="A205" t="s">
        <v>186</v>
      </c>
      <c r="B205" t="s">
        <v>244</v>
      </c>
      <c r="C205" t="s">
        <v>2</v>
      </c>
      <c r="D205" t="s">
        <v>203</v>
      </c>
      <c r="E205" t="s">
        <v>208</v>
      </c>
      <c r="F205" t="s">
        <v>180</v>
      </c>
      <c r="G205" t="s">
        <v>1</v>
      </c>
      <c r="H205" s="78">
        <v>354</v>
      </c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  <c r="BW205" s="78"/>
      <c r="BX205" s="78"/>
      <c r="BY205" s="78"/>
      <c r="BZ205" s="78"/>
      <c r="CA205" s="78"/>
      <c r="CB205" s="78"/>
      <c r="CC205" s="78"/>
      <c r="CD205" s="78"/>
      <c r="CE205" s="78"/>
      <c r="CF205" s="78"/>
      <c r="CG205" s="78"/>
      <c r="CH205" s="78"/>
      <c r="CI205" s="78"/>
      <c r="CJ205" s="78"/>
      <c r="CK205" s="78"/>
      <c r="CL205" s="78"/>
      <c r="CM205" s="78"/>
      <c r="CN205" s="78"/>
      <c r="CO205" s="78"/>
      <c r="CP205" s="78"/>
      <c r="CQ205" s="78"/>
      <c r="CR205" s="78"/>
      <c r="CS205" s="78"/>
      <c r="CT205" s="78"/>
      <c r="CU205" s="78"/>
      <c r="CV205" s="78"/>
      <c r="CW205" s="78"/>
      <c r="CX205" s="78"/>
      <c r="CY205" s="78"/>
      <c r="CZ205" s="78"/>
      <c r="DA205" s="78"/>
      <c r="DB205" s="78"/>
      <c r="DC205" s="78"/>
      <c r="DD205" s="78"/>
      <c r="DE205" s="78"/>
      <c r="DF205" s="78"/>
      <c r="DG205" s="78"/>
      <c r="DH205" s="78"/>
      <c r="DI205" s="78"/>
      <c r="DJ205" s="78"/>
      <c r="DK205" s="78"/>
      <c r="DL205" s="78"/>
      <c r="DM205" s="78"/>
      <c r="DN205" s="78"/>
      <c r="DO205" s="78"/>
      <c r="DP205" s="78"/>
      <c r="DQ205" s="78"/>
      <c r="DR205" s="78"/>
      <c r="DS205" s="78"/>
      <c r="DT205" s="78"/>
      <c r="DU205" s="78"/>
      <c r="DV205" s="78"/>
      <c r="DW205" s="78"/>
      <c r="DX205" s="78"/>
      <c r="DY205" s="78"/>
      <c r="DZ205" s="78"/>
      <c r="EA205" s="78"/>
      <c r="EB205" s="78"/>
      <c r="EC205" s="78"/>
      <c r="ED205" s="78"/>
      <c r="EE205" s="78"/>
      <c r="EF205" s="78"/>
      <c r="EG205" s="78"/>
      <c r="EH205" s="78"/>
      <c r="EI205" s="78"/>
      <c r="EJ205" s="78"/>
      <c r="EK205" s="78"/>
      <c r="EL205" s="78"/>
      <c r="EM205" s="78"/>
      <c r="EN205" s="78"/>
      <c r="EO205" s="78"/>
      <c r="EP205" s="78"/>
      <c r="EQ205" s="78"/>
      <c r="ER205" s="78"/>
      <c r="ES205" s="78"/>
      <c r="ET205" s="78"/>
      <c r="EU205" s="78"/>
      <c r="EV205" s="78"/>
      <c r="EW205" s="78"/>
      <c r="EX205" s="78"/>
      <c r="EY205" s="78"/>
      <c r="EZ205" s="78"/>
      <c r="FA205" s="78"/>
      <c r="FB205" s="78"/>
      <c r="FC205" s="78"/>
      <c r="FD205" s="78"/>
      <c r="FE205" s="78"/>
      <c r="FF205" s="78"/>
      <c r="FG205" s="78"/>
      <c r="FH205" s="78"/>
      <c r="FI205" s="78"/>
      <c r="FJ205" s="78"/>
      <c r="FK205" s="78"/>
      <c r="FL205" s="78"/>
      <c r="FM205" s="78"/>
      <c r="FN205" s="78"/>
      <c r="FO205" s="78"/>
      <c r="FP205" s="78"/>
      <c r="FQ205" s="78"/>
      <c r="FR205" s="78"/>
      <c r="FS205" s="78"/>
      <c r="FT205" s="78"/>
      <c r="FU205" s="78"/>
      <c r="FV205" s="78"/>
      <c r="FW205" s="78"/>
      <c r="FX205" s="78">
        <v>0</v>
      </c>
      <c r="FY205" s="78">
        <v>78</v>
      </c>
      <c r="FZ205" s="78">
        <v>0</v>
      </c>
    </row>
    <row r="206" spans="1:182" x14ac:dyDescent="0.2">
      <c r="A206" t="s">
        <v>186</v>
      </c>
      <c r="B206" t="s">
        <v>244</v>
      </c>
      <c r="C206" t="s">
        <v>2</v>
      </c>
      <c r="D206" t="s">
        <v>203</v>
      </c>
      <c r="E206" t="s">
        <v>208</v>
      </c>
      <c r="F206" t="s">
        <v>181</v>
      </c>
      <c r="G206" t="s">
        <v>1</v>
      </c>
      <c r="H206" s="78">
        <v>450</v>
      </c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  <c r="BW206" s="78"/>
      <c r="BX206" s="78"/>
      <c r="BY206" s="78"/>
      <c r="BZ206" s="78"/>
      <c r="CA206" s="78"/>
      <c r="CB206" s="78"/>
      <c r="CC206" s="78"/>
      <c r="CD206" s="78"/>
      <c r="CE206" s="78"/>
      <c r="CF206" s="78"/>
      <c r="CG206" s="78"/>
      <c r="CH206" s="78"/>
      <c r="CI206" s="78"/>
      <c r="CJ206" s="78"/>
      <c r="CK206" s="78"/>
      <c r="CL206" s="78"/>
      <c r="CM206" s="78"/>
      <c r="CN206" s="78"/>
      <c r="CO206" s="78"/>
      <c r="CP206" s="78"/>
      <c r="CQ206" s="78"/>
      <c r="CR206" s="78"/>
      <c r="CS206" s="78"/>
      <c r="CT206" s="78"/>
      <c r="CU206" s="78"/>
      <c r="CV206" s="78"/>
      <c r="CW206" s="78"/>
      <c r="CX206" s="78"/>
      <c r="CY206" s="78"/>
      <c r="CZ206" s="78"/>
      <c r="DA206" s="78"/>
      <c r="DB206" s="78"/>
      <c r="DC206" s="78"/>
      <c r="DD206" s="78"/>
      <c r="DE206" s="78"/>
      <c r="DF206" s="78"/>
      <c r="DG206" s="78"/>
      <c r="DH206" s="78"/>
      <c r="DI206" s="78"/>
      <c r="DJ206" s="78"/>
      <c r="DK206" s="78"/>
      <c r="DL206" s="78"/>
      <c r="DM206" s="78"/>
      <c r="DN206" s="78"/>
      <c r="DO206" s="78"/>
      <c r="DP206" s="78"/>
      <c r="DQ206" s="78"/>
      <c r="DR206" s="78"/>
      <c r="DS206" s="78"/>
      <c r="DT206" s="78"/>
      <c r="DU206" s="78"/>
      <c r="DV206" s="78"/>
      <c r="DW206" s="78"/>
      <c r="DX206" s="78"/>
      <c r="DY206" s="78"/>
      <c r="DZ206" s="78"/>
      <c r="EA206" s="78"/>
      <c r="EB206" s="78"/>
      <c r="EC206" s="78"/>
      <c r="ED206" s="78"/>
      <c r="EE206" s="78"/>
      <c r="EF206" s="78"/>
      <c r="EG206" s="78"/>
      <c r="EH206" s="78"/>
      <c r="EI206" s="78"/>
      <c r="EJ206" s="78"/>
      <c r="EK206" s="78"/>
      <c r="EL206" s="78"/>
      <c r="EM206" s="78"/>
      <c r="EN206" s="78"/>
      <c r="EO206" s="78"/>
      <c r="EP206" s="78"/>
      <c r="EQ206" s="78"/>
      <c r="ER206" s="78"/>
      <c r="ES206" s="78"/>
      <c r="ET206" s="78"/>
      <c r="EU206" s="78"/>
      <c r="EV206" s="78"/>
      <c r="EW206" s="78"/>
      <c r="EX206" s="78"/>
      <c r="EY206" s="78"/>
      <c r="EZ206" s="78"/>
      <c r="FA206" s="78"/>
      <c r="FB206" s="78"/>
      <c r="FC206" s="78"/>
      <c r="FD206" s="78"/>
      <c r="FE206" s="78"/>
      <c r="FF206" s="78"/>
      <c r="FG206" s="78"/>
      <c r="FH206" s="78"/>
      <c r="FI206" s="78"/>
      <c r="FJ206" s="78"/>
      <c r="FK206" s="78"/>
      <c r="FL206" s="78"/>
      <c r="FM206" s="78"/>
      <c r="FN206" s="78"/>
      <c r="FO206" s="78"/>
      <c r="FP206" s="78"/>
      <c r="FQ206" s="78"/>
      <c r="FR206" s="78"/>
      <c r="FS206" s="78"/>
      <c r="FT206" s="78"/>
      <c r="FU206" s="78"/>
      <c r="FV206" s="78"/>
      <c r="FW206" s="78"/>
      <c r="FX206" s="78">
        <v>0</v>
      </c>
      <c r="FY206" s="78">
        <v>16</v>
      </c>
      <c r="FZ206" s="78">
        <v>0</v>
      </c>
    </row>
    <row r="207" spans="1:182" x14ac:dyDescent="0.2">
      <c r="A207" t="s">
        <v>186</v>
      </c>
      <c r="B207" t="s">
        <v>244</v>
      </c>
      <c r="C207" t="s">
        <v>2</v>
      </c>
      <c r="D207" t="s">
        <v>203</v>
      </c>
      <c r="E207" t="s">
        <v>208</v>
      </c>
      <c r="F207" t="s">
        <v>182</v>
      </c>
      <c r="G207" t="s">
        <v>1</v>
      </c>
      <c r="H207" s="78">
        <v>1874</v>
      </c>
      <c r="I207" s="78">
        <v>0.93587410449981689</v>
      </c>
      <c r="J207" s="78">
        <v>0.85380613803863525</v>
      </c>
      <c r="K207" s="78">
        <v>0.78595542907714844</v>
      </c>
      <c r="L207" s="78">
        <v>0.74224972724914551</v>
      </c>
      <c r="M207" s="78">
        <v>0.7753983736038208</v>
      </c>
      <c r="N207" s="78">
        <v>0.83971273899078369</v>
      </c>
      <c r="O207" s="78">
        <v>0.90927410125732422</v>
      </c>
      <c r="P207" s="78">
        <v>0.99163484573364258</v>
      </c>
      <c r="Q207" s="78">
        <v>1.1552431583404541</v>
      </c>
      <c r="R207" s="78">
        <v>1.2754793167114258</v>
      </c>
      <c r="S207" s="78">
        <v>1.2994954586029053</v>
      </c>
      <c r="T207" s="78">
        <v>1.3669936656951904</v>
      </c>
      <c r="U207" s="78">
        <v>1.4782254695892334</v>
      </c>
      <c r="V207" s="78">
        <v>1.534822940826416</v>
      </c>
      <c r="W207" s="78">
        <v>1.5757896900177002</v>
      </c>
      <c r="X207" s="78">
        <v>1.747461199760437</v>
      </c>
      <c r="Y207" s="78">
        <v>1.9057984352111816</v>
      </c>
      <c r="Z207" s="78">
        <v>2.0339415073394775</v>
      </c>
      <c r="AA207" s="78">
        <v>1.9924792051315308</v>
      </c>
      <c r="AB207" s="78">
        <v>2.0297420024871826</v>
      </c>
      <c r="AC207" s="78">
        <v>1.822852611541748</v>
      </c>
      <c r="AD207" s="78">
        <v>1.6630654335021973</v>
      </c>
      <c r="AE207" s="78">
        <v>1.4083685874938965</v>
      </c>
      <c r="AF207" s="78">
        <v>1.1803323030471802</v>
      </c>
      <c r="AG207" s="78">
        <v>-0.32025089859962463</v>
      </c>
      <c r="AH207" s="78">
        <v>-0.32822707295417786</v>
      </c>
      <c r="AI207" s="78">
        <v>-0.35649502277374268</v>
      </c>
      <c r="AJ207" s="78">
        <v>-0.34106853604316711</v>
      </c>
      <c r="AK207" s="78">
        <v>-0.27795702219009399</v>
      </c>
      <c r="AL207" s="78">
        <v>-0.19567246735095978</v>
      </c>
      <c r="AM207" s="78">
        <v>-0.17654220759868622</v>
      </c>
      <c r="AN207" s="78">
        <v>-0.25185504555702209</v>
      </c>
      <c r="AO207" s="78">
        <v>-0.2316938191652298</v>
      </c>
      <c r="AP207" s="78">
        <v>-0.17286881804466248</v>
      </c>
      <c r="AQ207" s="78">
        <v>-0.25444129109382629</v>
      </c>
      <c r="AR207" s="78">
        <v>-0.26918649673461914</v>
      </c>
      <c r="AS207" s="78">
        <v>-0.44540783762931824</v>
      </c>
      <c r="AT207" s="78">
        <v>-0.43406310677528381</v>
      </c>
      <c r="AU207" s="78">
        <v>-0.46607422828674316</v>
      </c>
      <c r="AV207" s="78">
        <v>-0.45757129788398743</v>
      </c>
      <c r="AW207" s="78">
        <v>-0.34081351757049561</v>
      </c>
      <c r="AX207" s="78">
        <v>-0.22053281962871552</v>
      </c>
      <c r="AY207" s="78">
        <v>-0.25457575917243958</v>
      </c>
      <c r="AZ207" s="78">
        <v>-0.17770472168922424</v>
      </c>
      <c r="BA207" s="78">
        <v>-0.24860107898712158</v>
      </c>
      <c r="BB207" s="78">
        <v>-0.33559080958366394</v>
      </c>
      <c r="BC207" s="78">
        <v>-0.34851682186126709</v>
      </c>
      <c r="BD207" s="78">
        <v>-0.23927232623100281</v>
      </c>
      <c r="BE207" s="78">
        <v>-0.24409244954586029</v>
      </c>
      <c r="BF207" s="78">
        <v>-0.25469577312469482</v>
      </c>
      <c r="BG207" s="78">
        <v>-0.28301355242729187</v>
      </c>
      <c r="BH207" s="78">
        <v>-0.26585501432418823</v>
      </c>
      <c r="BI207" s="78">
        <v>-0.20664449036121368</v>
      </c>
      <c r="BJ207" s="78">
        <v>-0.12386251986026764</v>
      </c>
      <c r="BK207" s="78">
        <v>-0.10218473523855209</v>
      </c>
      <c r="BL207" s="78">
        <v>-0.17499564588069916</v>
      </c>
      <c r="BM207" s="78">
        <v>-0.1442231684923172</v>
      </c>
      <c r="BN207" s="78">
        <v>-7.692062109708786E-2</v>
      </c>
      <c r="BO207" s="78">
        <v>-0.1471523642539978</v>
      </c>
      <c r="BP207" s="78">
        <v>-0.15769459307193756</v>
      </c>
      <c r="BQ207" s="78">
        <v>-0.32666358351707458</v>
      </c>
      <c r="BR207" s="78">
        <v>-0.31517711281776428</v>
      </c>
      <c r="BS207" s="78">
        <v>-0.3473888635635376</v>
      </c>
      <c r="BT207" s="78">
        <v>-0.3306364119052887</v>
      </c>
      <c r="BU207" s="78">
        <v>-0.21069745719432831</v>
      </c>
      <c r="BV207" s="78">
        <v>-8.8056914508342743E-2</v>
      </c>
      <c r="BW207" s="78">
        <v>-0.12429536879062653</v>
      </c>
      <c r="BX207" s="78">
        <v>-3.8872167468070984E-2</v>
      </c>
      <c r="BY207" s="78">
        <v>-0.12444368749856949</v>
      </c>
      <c r="BZ207" s="78">
        <v>-0.21592022478580475</v>
      </c>
      <c r="CA207" s="78">
        <v>-0.23302330076694489</v>
      </c>
      <c r="CB207" s="78">
        <v>-0.15009139478206635</v>
      </c>
      <c r="CC207" s="78">
        <v>-0.19134534895420074</v>
      </c>
      <c r="CD207" s="78">
        <v>-0.20376822352409363</v>
      </c>
      <c r="CE207" s="78">
        <v>-0.23212048411369324</v>
      </c>
      <c r="CF207" s="78">
        <v>-0.21376237273216248</v>
      </c>
      <c r="CG207" s="78">
        <v>-0.15725365281105042</v>
      </c>
      <c r="CH207" s="78">
        <v>-7.4127174913883209E-2</v>
      </c>
      <c r="CI207" s="78">
        <v>-5.0684977322816849E-2</v>
      </c>
      <c r="CJ207" s="78">
        <v>-0.12176305800676346</v>
      </c>
      <c r="CK207" s="78">
        <v>-8.3641260862350464E-2</v>
      </c>
      <c r="CL207" s="78">
        <v>-1.0467196814715862E-2</v>
      </c>
      <c r="CM207" s="78">
        <v>-7.2844386100769043E-2</v>
      </c>
      <c r="CN207" s="78">
        <v>-8.0475658178329468E-2</v>
      </c>
      <c r="CO207" s="78">
        <v>-0.24442167580127716</v>
      </c>
      <c r="CP207" s="78">
        <v>-0.23283703625202179</v>
      </c>
      <c r="CQ207" s="78">
        <v>-0.26518777012825012</v>
      </c>
      <c r="CR207" s="78">
        <v>-0.24272172152996063</v>
      </c>
      <c r="CS207" s="78">
        <v>-0.12057945877313614</v>
      </c>
      <c r="CT207" s="78">
        <v>3.695501247420907E-3</v>
      </c>
      <c r="CU207" s="78">
        <v>-3.4063566476106644E-2</v>
      </c>
      <c r="CV207" s="78">
        <v>5.7282838970422745E-2</v>
      </c>
      <c r="CW207" s="78">
        <v>-3.8452655076980591E-2</v>
      </c>
      <c r="CX207" s="78">
        <v>-0.13303673267364502</v>
      </c>
      <c r="CY207" s="78">
        <v>-0.1530328243970871</v>
      </c>
      <c r="CZ207" s="78">
        <v>-8.8324941694736481E-2</v>
      </c>
      <c r="DA207" s="78">
        <v>-0.1385982483625412</v>
      </c>
      <c r="DB207" s="78">
        <v>-0.15284067392349243</v>
      </c>
      <c r="DC207" s="78">
        <v>-0.1812274307012558</v>
      </c>
      <c r="DD207" s="78">
        <v>-0.16166973114013672</v>
      </c>
      <c r="DE207" s="78">
        <v>-0.10786281526088715</v>
      </c>
      <c r="DF207" s="78">
        <v>-2.439182810485363E-2</v>
      </c>
      <c r="DG207" s="78">
        <v>8.1477989442646503E-4</v>
      </c>
      <c r="DH207" s="78">
        <v>-6.8530462682247162E-2</v>
      </c>
      <c r="DI207" s="78">
        <v>-2.3059351369738579E-2</v>
      </c>
      <c r="DJ207" s="78">
        <v>5.5986229330301285E-2</v>
      </c>
      <c r="DK207" s="78">
        <v>1.4635986881330609E-3</v>
      </c>
      <c r="DL207" s="78">
        <v>-3.2567158341407776E-3</v>
      </c>
      <c r="DM207" s="78">
        <v>-0.16217976808547974</v>
      </c>
      <c r="DN207" s="78">
        <v>-0.1504969596862793</v>
      </c>
      <c r="DO207" s="78">
        <v>-0.18298666179180145</v>
      </c>
      <c r="DP207" s="78">
        <v>-0.15480701625347137</v>
      </c>
      <c r="DQ207" s="78">
        <v>-3.046146035194397E-2</v>
      </c>
      <c r="DR207" s="78">
        <v>9.5447912812232971E-2</v>
      </c>
      <c r="DS207" s="78">
        <v>5.616823211312294E-2</v>
      </c>
      <c r="DT207" s="78">
        <v>0.15343785285949707</v>
      </c>
      <c r="DU207" s="78">
        <v>4.7538373619318008E-2</v>
      </c>
      <c r="DV207" s="78">
        <v>-5.0153240561485291E-2</v>
      </c>
      <c r="DW207" s="78">
        <v>-7.3042355477809906E-2</v>
      </c>
      <c r="DX207" s="78">
        <v>-2.6558494195342064E-2</v>
      </c>
      <c r="DY207" s="78">
        <v>-6.2439799308776855E-2</v>
      </c>
      <c r="DZ207" s="78">
        <v>-7.9309374094009399E-2</v>
      </c>
      <c r="EA207" s="78">
        <v>-0.1077459305524826</v>
      </c>
      <c r="EB207" s="78">
        <v>-8.6456216871738434E-2</v>
      </c>
      <c r="EC207" s="78">
        <v>-3.6550283432006836E-2</v>
      </c>
      <c r="ED207" s="78">
        <v>4.7418113797903061E-2</v>
      </c>
      <c r="EE207" s="78">
        <v>7.5172252953052521E-2</v>
      </c>
      <c r="EF207" s="78">
        <v>8.3289425820112228E-3</v>
      </c>
      <c r="EG207" s="78">
        <v>6.4411304891109467E-2</v>
      </c>
      <c r="EH207" s="78">
        <v>0.1519344300031662</v>
      </c>
      <c r="EI207" s="78">
        <v>0.1087525263428688</v>
      </c>
      <c r="EJ207" s="78">
        <v>0.10823517292737961</v>
      </c>
      <c r="EK207" s="78">
        <v>-4.3435513973236084E-2</v>
      </c>
      <c r="EL207" s="78">
        <v>-3.1610976904630661E-2</v>
      </c>
      <c r="EM207" s="78">
        <v>-6.4301319420337677E-2</v>
      </c>
      <c r="EN207" s="78">
        <v>-2.7872150763869286E-2</v>
      </c>
      <c r="EO207" s="78">
        <v>9.9654614925384521E-2</v>
      </c>
      <c r="EP207" s="78">
        <v>0.22792382538318634</v>
      </c>
      <c r="EQ207" s="78">
        <v>0.18644861876964569</v>
      </c>
      <c r="ER207" s="78">
        <v>0.29227039217948914</v>
      </c>
      <c r="ES207" s="78">
        <v>0.1716957688331604</v>
      </c>
      <c r="ET207" s="78">
        <v>6.9517351686954498E-2</v>
      </c>
      <c r="EU207" s="78">
        <v>4.2451180517673492E-2</v>
      </c>
      <c r="EV207" s="78">
        <v>6.2622442841529846E-2</v>
      </c>
      <c r="EW207" s="78">
        <v>61.684989929199219</v>
      </c>
      <c r="EX207" s="78">
        <v>59.856815338134766</v>
      </c>
      <c r="EY207" s="78">
        <v>58.009075164794922</v>
      </c>
      <c r="EZ207" s="78">
        <v>56.991756439208984</v>
      </c>
      <c r="FA207" s="78">
        <v>55.34326171875</v>
      </c>
      <c r="FB207" s="78">
        <v>54.311317443847656</v>
      </c>
      <c r="FC207" s="78">
        <v>53.366500854492188</v>
      </c>
      <c r="FD207" s="78">
        <v>57.740100860595703</v>
      </c>
      <c r="FE207" s="78">
        <v>64.435951232910156</v>
      </c>
      <c r="FF207" s="78">
        <v>70.2742919921875</v>
      </c>
      <c r="FG207" s="78">
        <v>77.635597229003906</v>
      </c>
      <c r="FH207" s="78">
        <v>83.280876159667969</v>
      </c>
      <c r="FI207" s="78">
        <v>88.244209289550781</v>
      </c>
      <c r="FJ207" s="78">
        <v>91.817970275878906</v>
      </c>
      <c r="FK207" s="78">
        <v>94.557220458984375</v>
      </c>
      <c r="FL207" s="78">
        <v>95.362907409667969</v>
      </c>
      <c r="FM207" s="78">
        <v>95.058341979980469</v>
      </c>
      <c r="FN207" s="78">
        <v>92.515838623046875</v>
      </c>
      <c r="FO207" s="78">
        <v>88.16217041015625</v>
      </c>
      <c r="FP207" s="78">
        <v>82.229866027832031</v>
      </c>
      <c r="FQ207" s="78">
        <v>76.318336486816406</v>
      </c>
      <c r="FR207" s="78">
        <v>71.131378173828125</v>
      </c>
      <c r="FS207" s="78">
        <v>66.536888122558594</v>
      </c>
      <c r="FT207" s="78">
        <v>63.695442199707031</v>
      </c>
      <c r="FU207" s="78">
        <v>6.2963306903839111E-2</v>
      </c>
      <c r="FV207" s="78">
        <v>0.101487897336483</v>
      </c>
      <c r="FW207" s="78">
        <v>6.1973866075277328E-2</v>
      </c>
      <c r="FX207" s="78">
        <v>0</v>
      </c>
      <c r="FY207" s="78">
        <v>467</v>
      </c>
      <c r="FZ207" s="78">
        <v>1</v>
      </c>
    </row>
    <row r="208" spans="1:182" x14ac:dyDescent="0.2">
      <c r="A208" t="s">
        <v>186</v>
      </c>
      <c r="B208" t="s">
        <v>244</v>
      </c>
      <c r="C208" t="s">
        <v>2</v>
      </c>
      <c r="D208" t="s">
        <v>203</v>
      </c>
      <c r="E208" t="s">
        <v>208</v>
      </c>
      <c r="F208" t="s">
        <v>183</v>
      </c>
      <c r="G208" t="s">
        <v>1</v>
      </c>
      <c r="H208" s="78">
        <v>2676</v>
      </c>
      <c r="I208" s="78">
        <v>2.5006520748138428</v>
      </c>
      <c r="J208" s="78">
        <v>2.251795768737793</v>
      </c>
      <c r="K208" s="78">
        <v>1.9852724075317383</v>
      </c>
      <c r="L208" s="78">
        <v>1.9011194705963135</v>
      </c>
      <c r="M208" s="78">
        <v>1.7200627326965332</v>
      </c>
      <c r="N208" s="78">
        <v>1.7983012199401855</v>
      </c>
      <c r="O208" s="78">
        <v>1.8957628011703491</v>
      </c>
      <c r="P208" s="78">
        <v>2.1130287647247314</v>
      </c>
      <c r="Q208" s="78">
        <v>2.4044392108917236</v>
      </c>
      <c r="R208" s="78">
        <v>2.6499829292297363</v>
      </c>
      <c r="S208" s="78">
        <v>2.8296582698822021</v>
      </c>
      <c r="T208" s="78">
        <v>2.9854938983917236</v>
      </c>
      <c r="U208" s="78">
        <v>3.2278668880462646</v>
      </c>
      <c r="V208" s="78">
        <v>3.4794349670410156</v>
      </c>
      <c r="W208" s="78">
        <v>3.6554446220397949</v>
      </c>
      <c r="X208" s="78">
        <v>3.9355707168579102</v>
      </c>
      <c r="Y208" s="78">
        <v>4.3715033531188965</v>
      </c>
      <c r="Z208" s="78">
        <v>4.5798239707946777</v>
      </c>
      <c r="AA208" s="78">
        <v>4.3140912055969238</v>
      </c>
      <c r="AB208" s="78">
        <v>3.9761807918548584</v>
      </c>
      <c r="AC208" s="78">
        <v>3.5766808986663818</v>
      </c>
      <c r="AD208" s="78">
        <v>3.4549369812011719</v>
      </c>
      <c r="AE208" s="78">
        <v>3.013812780380249</v>
      </c>
      <c r="AF208" s="78">
        <v>2.8452668190002441</v>
      </c>
      <c r="AG208" s="78">
        <v>-0.41855308413505554</v>
      </c>
      <c r="AH208" s="78">
        <v>-0.59843641519546509</v>
      </c>
      <c r="AI208" s="78">
        <v>-0.65165156126022339</v>
      </c>
      <c r="AJ208" s="78">
        <v>-0.65663307905197144</v>
      </c>
      <c r="AK208" s="78">
        <v>-0.72323155403137207</v>
      </c>
      <c r="AL208" s="78">
        <v>-0.69987314939498901</v>
      </c>
      <c r="AM208" s="78">
        <v>-0.63683986663818359</v>
      </c>
      <c r="AN208" s="78">
        <v>-0.69189453125</v>
      </c>
      <c r="AO208" s="78">
        <v>-0.61825233697891235</v>
      </c>
      <c r="AP208" s="78">
        <v>-0.47405257821083069</v>
      </c>
      <c r="AQ208" s="78">
        <v>-0.27833250164985657</v>
      </c>
      <c r="AR208" s="78">
        <v>-7.8023947775363922E-2</v>
      </c>
      <c r="AS208" s="78">
        <v>-0.11422765254974365</v>
      </c>
      <c r="AT208" s="78">
        <v>-9.73244309425354E-2</v>
      </c>
      <c r="AU208" s="78">
        <v>-0.22454278171062469</v>
      </c>
      <c r="AV208" s="78">
        <v>-0.38727167248725891</v>
      </c>
      <c r="AW208" s="78">
        <v>-0.11074080318212509</v>
      </c>
      <c r="AX208" s="78">
        <v>-7.8308038413524628E-2</v>
      </c>
      <c r="AY208" s="78">
        <v>-0.22576677799224854</v>
      </c>
      <c r="AZ208" s="78">
        <v>-0.38045907020568848</v>
      </c>
      <c r="BA208" s="78">
        <v>-0.6094709038734436</v>
      </c>
      <c r="BB208" s="78">
        <v>-0.76936173439025879</v>
      </c>
      <c r="BC208" s="78">
        <v>-0.63468039035797119</v>
      </c>
      <c r="BD208" s="78">
        <v>-0.64753645658493042</v>
      </c>
      <c r="BE208" s="78">
        <v>-0.11355233937501907</v>
      </c>
      <c r="BF208" s="78">
        <v>-0.2807108461856842</v>
      </c>
      <c r="BG208" s="78">
        <v>-0.34291002154350281</v>
      </c>
      <c r="BH208" s="78">
        <v>-0.36385643482208252</v>
      </c>
      <c r="BI208" s="78">
        <v>-0.45150530338287354</v>
      </c>
      <c r="BJ208" s="78">
        <v>-0.42907485365867615</v>
      </c>
      <c r="BK208" s="78">
        <v>-0.37943241000175476</v>
      </c>
      <c r="BL208" s="78">
        <v>-0.41403111815452576</v>
      </c>
      <c r="BM208" s="78">
        <v>-0.32552358508110046</v>
      </c>
      <c r="BN208" s="78">
        <v>-0.1821889728307724</v>
      </c>
      <c r="BO208" s="78">
        <v>-9.090963751077652E-3</v>
      </c>
      <c r="BP208" s="78">
        <v>0.15717525780200958</v>
      </c>
      <c r="BQ208" s="78">
        <v>0.12872010469436646</v>
      </c>
      <c r="BR208" s="78">
        <v>0.16328376531600952</v>
      </c>
      <c r="BS208" s="78">
        <v>2.4012573063373566E-2</v>
      </c>
      <c r="BT208" s="78">
        <v>-9.8033696413040161E-2</v>
      </c>
      <c r="BU208" s="78">
        <v>0.2083190381526947</v>
      </c>
      <c r="BV208" s="78">
        <v>0.25176900625228882</v>
      </c>
      <c r="BW208" s="78">
        <v>9.6264883875846863E-2</v>
      </c>
      <c r="BX208" s="78">
        <v>-0.10180247575044632</v>
      </c>
      <c r="BY208" s="78">
        <v>-0.35871317982673645</v>
      </c>
      <c r="BZ208" s="78">
        <v>-0.49372872710227966</v>
      </c>
      <c r="CA208" s="78">
        <v>-0.35027378797531128</v>
      </c>
      <c r="CB208" s="78">
        <v>-0.33581367135047913</v>
      </c>
      <c r="CC208" s="78">
        <v>9.7690246999263763E-2</v>
      </c>
      <c r="CD208" s="78">
        <v>-6.0655076056718826E-2</v>
      </c>
      <c r="CE208" s="78">
        <v>-0.12907658517360687</v>
      </c>
      <c r="CF208" s="78">
        <v>-0.16108021140098572</v>
      </c>
      <c r="CG208" s="78">
        <v>-0.26330855488777161</v>
      </c>
      <c r="CH208" s="78">
        <v>-0.24152079224586487</v>
      </c>
      <c r="CI208" s="78">
        <v>-0.20115275681018829</v>
      </c>
      <c r="CJ208" s="78">
        <v>-0.2215837687253952</v>
      </c>
      <c r="CK208" s="78">
        <v>-0.12278053164482117</v>
      </c>
      <c r="CL208" s="78">
        <v>1.9954863935709E-2</v>
      </c>
      <c r="CM208" s="78">
        <v>0.17738491296768188</v>
      </c>
      <c r="CN208" s="78">
        <v>0.32007351517677307</v>
      </c>
      <c r="CO208" s="78">
        <v>0.2969849705696106</v>
      </c>
      <c r="CP208" s="78">
        <v>0.34378021955490112</v>
      </c>
      <c r="CQ208" s="78">
        <v>0.19616125524044037</v>
      </c>
      <c r="CR208" s="78">
        <v>0.10229165107011795</v>
      </c>
      <c r="CS208" s="78">
        <v>0.42929890751838684</v>
      </c>
      <c r="CT208" s="78">
        <v>0.48037934303283691</v>
      </c>
      <c r="CU208" s="78">
        <v>0.31930303573608398</v>
      </c>
      <c r="CV208" s="78">
        <v>9.1194227337837219E-2</v>
      </c>
      <c r="CW208" s="78">
        <v>-0.18503914773464203</v>
      </c>
      <c r="CX208" s="78">
        <v>-0.3028261661529541</v>
      </c>
      <c r="CY208" s="78">
        <v>-0.153294637799263</v>
      </c>
      <c r="CZ208" s="78">
        <v>-0.11991544812917709</v>
      </c>
      <c r="DA208" s="78">
        <v>0.3089328408241272</v>
      </c>
      <c r="DB208" s="78">
        <v>0.15940068662166595</v>
      </c>
      <c r="DC208" s="78">
        <v>8.4756858646869659E-2</v>
      </c>
      <c r="DD208" s="78">
        <v>4.1696015745401382E-2</v>
      </c>
      <c r="DE208" s="78">
        <v>-7.5111791491508484E-2</v>
      </c>
      <c r="DF208" s="78">
        <v>-5.3966730833053589E-2</v>
      </c>
      <c r="DG208" s="78">
        <v>-2.2873114794492722E-2</v>
      </c>
      <c r="DH208" s="78">
        <v>-2.9136426746845245E-2</v>
      </c>
      <c r="DI208" s="78">
        <v>7.996252179145813E-2</v>
      </c>
      <c r="DJ208" s="78">
        <v>0.222098708152771</v>
      </c>
      <c r="DK208" s="78">
        <v>0.36386078596115112</v>
      </c>
      <c r="DL208" s="78">
        <v>0.48297175765037537</v>
      </c>
      <c r="DM208" s="78">
        <v>0.46524983644485474</v>
      </c>
      <c r="DN208" s="78">
        <v>0.52427667379379272</v>
      </c>
      <c r="DO208" s="78">
        <v>0.36830994486808777</v>
      </c>
      <c r="DP208" s="78">
        <v>0.30261698365211487</v>
      </c>
      <c r="DQ208" s="78">
        <v>0.65027880668640137</v>
      </c>
      <c r="DR208" s="78">
        <v>0.70898967981338501</v>
      </c>
      <c r="DS208" s="78">
        <v>0.54234117269515991</v>
      </c>
      <c r="DT208" s="78">
        <v>0.28419092297554016</v>
      </c>
      <c r="DU208" s="78">
        <v>-1.136510819196701E-2</v>
      </c>
      <c r="DV208" s="78">
        <v>-0.11192360520362854</v>
      </c>
      <c r="DW208" s="78">
        <v>4.3684516102075577E-2</v>
      </c>
      <c r="DX208" s="78">
        <v>9.5982782542705536E-2</v>
      </c>
      <c r="DY208" s="78">
        <v>0.61393356323242188</v>
      </c>
      <c r="DZ208" s="78">
        <v>0.47712627053260803</v>
      </c>
      <c r="EA208" s="78">
        <v>0.39349839091300964</v>
      </c>
      <c r="EB208" s="78">
        <v>0.33447268605232239</v>
      </c>
      <c r="EC208" s="78">
        <v>0.19661442935466766</v>
      </c>
      <c r="ED208" s="78">
        <v>0.21683155000209808</v>
      </c>
      <c r="EE208" s="78">
        <v>0.2345343679189682</v>
      </c>
      <c r="EF208" s="78">
        <v>0.24872696399688721</v>
      </c>
      <c r="EG208" s="78">
        <v>0.37269127368927002</v>
      </c>
      <c r="EH208" s="78">
        <v>0.51396232843399048</v>
      </c>
      <c r="EI208" s="78">
        <v>0.63310235738754272</v>
      </c>
      <c r="EJ208" s="78">
        <v>0.71817100048065186</v>
      </c>
      <c r="EK208" s="78">
        <v>0.70819759368896484</v>
      </c>
      <c r="EL208" s="78">
        <v>0.78488487005233765</v>
      </c>
      <c r="EM208" s="78">
        <v>0.61686527729034424</v>
      </c>
      <c r="EN208" s="78">
        <v>0.59185498952865601</v>
      </c>
      <c r="EO208" s="78">
        <v>0.96933859586715698</v>
      </c>
      <c r="EP208" s="78">
        <v>1.0390666723251343</v>
      </c>
      <c r="EQ208" s="78">
        <v>0.8643728494644165</v>
      </c>
      <c r="ER208" s="78">
        <v>0.56284749507904053</v>
      </c>
      <c r="ES208" s="78">
        <v>0.23939262330532074</v>
      </c>
      <c r="ET208" s="78">
        <v>0.16370938718318939</v>
      </c>
      <c r="EU208" s="78">
        <v>0.32809111475944519</v>
      </c>
      <c r="EV208" s="78">
        <v>0.40770554542541504</v>
      </c>
      <c r="EW208" s="78">
        <v>74.103965759277344</v>
      </c>
      <c r="EX208" s="78">
        <v>72.153228759765625</v>
      </c>
      <c r="EY208" s="78">
        <v>70.577384948730469</v>
      </c>
      <c r="EZ208" s="78">
        <v>68.178054809570313</v>
      </c>
      <c r="FA208" s="78">
        <v>66.925926208496094</v>
      </c>
      <c r="FB208" s="78">
        <v>66.240142822265625</v>
      </c>
      <c r="FC208" s="78">
        <v>65.615005493164063</v>
      </c>
      <c r="FD208" s="78">
        <v>69.261932373046875</v>
      </c>
      <c r="FE208" s="78">
        <v>74.809333801269531</v>
      </c>
      <c r="FF208" s="78">
        <v>80.64404296875</v>
      </c>
      <c r="FG208" s="78">
        <v>84.641258239746094</v>
      </c>
      <c r="FH208" s="78">
        <v>88.749374389648438</v>
      </c>
      <c r="FI208" s="78">
        <v>92.143363952636719</v>
      </c>
      <c r="FJ208" s="78">
        <v>94.47540283203125</v>
      </c>
      <c r="FK208" s="78">
        <v>96.544380187988281</v>
      </c>
      <c r="FL208" s="78">
        <v>97.912391662597656</v>
      </c>
      <c r="FM208" s="78">
        <v>98.784080505371094</v>
      </c>
      <c r="FN208" s="78">
        <v>97.875572204589844</v>
      </c>
      <c r="FO208" s="78">
        <v>96.138435363769531</v>
      </c>
      <c r="FP208" s="78">
        <v>92.941390991210938</v>
      </c>
      <c r="FQ208" s="78">
        <v>87.212013244628906</v>
      </c>
      <c r="FR208" s="78">
        <v>82.091537475585938</v>
      </c>
      <c r="FS208" s="78">
        <v>78.837562561035156</v>
      </c>
      <c r="FT208" s="78">
        <v>77.403144836425781</v>
      </c>
      <c r="FU208" s="78">
        <v>0.18813051283359528</v>
      </c>
      <c r="FV208" s="78">
        <v>0.25316652655601501</v>
      </c>
      <c r="FW208" s="78">
        <v>0.19814541935920715</v>
      </c>
      <c r="FX208" s="78">
        <v>0</v>
      </c>
      <c r="FY208" s="78">
        <v>320</v>
      </c>
      <c r="FZ208" s="78">
        <v>1</v>
      </c>
    </row>
    <row r="209" spans="1:182" x14ac:dyDescent="0.2">
      <c r="A209" t="s">
        <v>186</v>
      </c>
      <c r="B209" t="s">
        <v>244</v>
      </c>
      <c r="C209" t="s">
        <v>2</v>
      </c>
      <c r="D209" t="s">
        <v>203</v>
      </c>
      <c r="E209" t="s">
        <v>208</v>
      </c>
      <c r="F209" t="s">
        <v>184</v>
      </c>
      <c r="G209" t="s">
        <v>1</v>
      </c>
      <c r="H209" s="78">
        <v>1320</v>
      </c>
      <c r="I209" s="78">
        <v>1.6212419271469116</v>
      </c>
      <c r="J209" s="78">
        <v>1.3787684440612793</v>
      </c>
      <c r="K209" s="78">
        <v>1.3734999895095825</v>
      </c>
      <c r="L209" s="78">
        <v>1.3099576234817505</v>
      </c>
      <c r="M209" s="78">
        <v>1.2987016439437866</v>
      </c>
      <c r="N209" s="78">
        <v>1.232058048248291</v>
      </c>
      <c r="O209" s="78">
        <v>1.3631556034088135</v>
      </c>
      <c r="P209" s="78">
        <v>1.3368514776229858</v>
      </c>
      <c r="Q209" s="78">
        <v>1.6264785528182983</v>
      </c>
      <c r="R209" s="78">
        <v>1.7064296007156372</v>
      </c>
      <c r="S209" s="78">
        <v>1.801743745803833</v>
      </c>
      <c r="T209" s="78">
        <v>2.1526288986206055</v>
      </c>
      <c r="U209" s="78">
        <v>2.5082991123199463</v>
      </c>
      <c r="V209" s="78">
        <v>2.5422463417053223</v>
      </c>
      <c r="W209" s="78">
        <v>2.607471227645874</v>
      </c>
      <c r="X209" s="78">
        <v>3.0184850692749023</v>
      </c>
      <c r="Y209" s="78">
        <v>3.1707091331481934</v>
      </c>
      <c r="Z209" s="78">
        <v>3.0314722061157227</v>
      </c>
      <c r="AA209" s="78">
        <v>3.0871701240539551</v>
      </c>
      <c r="AB209" s="78">
        <v>2.9940190315246582</v>
      </c>
      <c r="AC209" s="78">
        <v>2.7954847812652588</v>
      </c>
      <c r="AD209" s="78">
        <v>2.5252311229705811</v>
      </c>
      <c r="AE209" s="78">
        <v>2.4012010097503662</v>
      </c>
      <c r="AF209" s="78">
        <v>2.0672578811645508</v>
      </c>
      <c r="AG209" s="78">
        <v>-0.13810253143310547</v>
      </c>
      <c r="AH209" s="78">
        <v>-0.22099162638187408</v>
      </c>
      <c r="AI209" s="78">
        <v>-0.10235386341810226</v>
      </c>
      <c r="AJ209" s="78">
        <v>-0.10138389468193054</v>
      </c>
      <c r="AK209" s="78">
        <v>-5.7224974036216736E-2</v>
      </c>
      <c r="AL209" s="78">
        <v>-0.18779288232326508</v>
      </c>
      <c r="AM209" s="78">
        <v>-0.14845120906829834</v>
      </c>
      <c r="AN209" s="78">
        <v>-0.28001537919044495</v>
      </c>
      <c r="AO209" s="78">
        <v>-0.20650002360343933</v>
      </c>
      <c r="AP209" s="78">
        <v>-0.3090476393699646</v>
      </c>
      <c r="AQ209" s="78">
        <v>-0.30822369456291199</v>
      </c>
      <c r="AR209" s="78">
        <v>-0.21859832108020782</v>
      </c>
      <c r="AS209" s="78">
        <v>1.6097761690616608E-2</v>
      </c>
      <c r="AT209" s="78">
        <v>-0.30453157424926758</v>
      </c>
      <c r="AU209" s="78">
        <v>-0.63819360733032227</v>
      </c>
      <c r="AV209" s="78">
        <v>-0.32022285461425781</v>
      </c>
      <c r="AW209" s="78">
        <v>-0.12935136258602142</v>
      </c>
      <c r="AX209" s="78">
        <v>-0.41068372130393982</v>
      </c>
      <c r="AY209" s="78">
        <v>-0.24561095237731934</v>
      </c>
      <c r="AZ209" s="78">
        <v>-0.18775336444377899</v>
      </c>
      <c r="BA209" s="78">
        <v>-1.6640417277812958E-2</v>
      </c>
      <c r="BB209" s="78">
        <v>-0.12784887850284576</v>
      </c>
      <c r="BC209" s="78">
        <v>-6.9888629019260406E-2</v>
      </c>
      <c r="BD209" s="78">
        <v>-7.8137470409274101E-3</v>
      </c>
      <c r="BE209" s="78">
        <v>-2.1503126248717308E-2</v>
      </c>
      <c r="BF209" s="78">
        <v>-0.11176518350839615</v>
      </c>
      <c r="BG209" s="78">
        <v>4.4038351625204086E-3</v>
      </c>
      <c r="BH209" s="78">
        <v>-2.9527444858103991E-3</v>
      </c>
      <c r="BI209" s="78">
        <v>3.3402334898710251E-2</v>
      </c>
      <c r="BJ209" s="78">
        <v>-8.8779911398887634E-2</v>
      </c>
      <c r="BK209" s="78">
        <v>-3.7136528640985489E-2</v>
      </c>
      <c r="BL209" s="78">
        <v>-0.15958231687545776</v>
      </c>
      <c r="BM209" s="78">
        <v>-6.4802192151546478E-2</v>
      </c>
      <c r="BN209" s="78">
        <v>-0.14676141738891602</v>
      </c>
      <c r="BO209" s="78">
        <v>-0.14740213751792908</v>
      </c>
      <c r="BP209" s="78">
        <v>-4.1199661791324615E-2</v>
      </c>
      <c r="BQ209" s="78">
        <v>0.21046818792819977</v>
      </c>
      <c r="BR209" s="78">
        <v>-0.11384275555610657</v>
      </c>
      <c r="BS209" s="78">
        <v>-0.42168107628822327</v>
      </c>
      <c r="BT209" s="78">
        <v>-0.12679526209831238</v>
      </c>
      <c r="BU209" s="78">
        <v>6.2986411154270172E-2</v>
      </c>
      <c r="BV209" s="78">
        <v>-0.21505923569202423</v>
      </c>
      <c r="BW209" s="78">
        <v>-5.936562642455101E-2</v>
      </c>
      <c r="BX209" s="78">
        <v>-1.1210397351533175E-3</v>
      </c>
      <c r="BY209" s="78">
        <v>0.15726347267627716</v>
      </c>
      <c r="BZ209" s="78">
        <v>5.5044718086719513E-2</v>
      </c>
      <c r="CA209" s="78">
        <v>0.1195024847984314</v>
      </c>
      <c r="CB209" s="78">
        <v>0.1449064314365387</v>
      </c>
      <c r="CC209" s="78">
        <v>5.92532679438591E-2</v>
      </c>
      <c r="CD209" s="78">
        <v>-3.6115285009145737E-2</v>
      </c>
      <c r="CE209" s="78">
        <v>7.8343890607357025E-2</v>
      </c>
      <c r="CF209" s="78">
        <v>6.5220370888710022E-2</v>
      </c>
      <c r="CG209" s="78">
        <v>9.6170529723167419E-2</v>
      </c>
      <c r="CH209" s="78">
        <v>-2.0203832536935806E-2</v>
      </c>
      <c r="CI209" s="78">
        <v>3.9959676563739777E-2</v>
      </c>
      <c r="CJ209" s="78">
        <v>-7.6170749962329865E-2</v>
      </c>
      <c r="CK209" s="78">
        <v>3.3337291330099106E-2</v>
      </c>
      <c r="CL209" s="78">
        <v>-3.4362476319074631E-2</v>
      </c>
      <c r="CM209" s="78">
        <v>-3.6017600446939468E-2</v>
      </c>
      <c r="CN209" s="78">
        <v>8.1666111946105957E-2</v>
      </c>
      <c r="CO209" s="78">
        <v>0.34508854150772095</v>
      </c>
      <c r="CP209" s="78">
        <v>1.822773739695549E-2</v>
      </c>
      <c r="CQ209" s="78">
        <v>-0.27172514796257019</v>
      </c>
      <c r="CR209" s="78">
        <v>7.1721114218235016E-3</v>
      </c>
      <c r="CS209" s="78">
        <v>0.196198970079422</v>
      </c>
      <c r="CT209" s="78">
        <v>-7.957032322883606E-2</v>
      </c>
      <c r="CU209" s="78">
        <v>6.9627314805984497E-2</v>
      </c>
      <c r="CV209" s="78">
        <v>0.12813994288444519</v>
      </c>
      <c r="CW209" s="78">
        <v>0.27770876884460449</v>
      </c>
      <c r="CX209" s="78">
        <v>0.18171626329421997</v>
      </c>
      <c r="CY209" s="78">
        <v>0.25067418813705444</v>
      </c>
      <c r="CZ209" s="78">
        <v>0.25067996978759766</v>
      </c>
      <c r="DA209" s="78">
        <v>0.14000965654850006</v>
      </c>
      <c r="DB209" s="78">
        <v>3.9534613490104675E-2</v>
      </c>
      <c r="DC209" s="78">
        <v>0.15228395164012909</v>
      </c>
      <c r="DD209" s="78">
        <v>0.13339348137378693</v>
      </c>
      <c r="DE209" s="78">
        <v>0.15893872082233429</v>
      </c>
      <c r="DF209" s="78">
        <v>4.837225005030632E-2</v>
      </c>
      <c r="DG209" s="78">
        <v>0.11705587804317474</v>
      </c>
      <c r="DH209" s="78">
        <v>7.2408202104270458E-3</v>
      </c>
      <c r="DI209" s="78">
        <v>0.13147677481174469</v>
      </c>
      <c r="DJ209" s="78">
        <v>7.8036464750766754E-2</v>
      </c>
      <c r="DK209" s="78">
        <v>7.5366929173469543E-2</v>
      </c>
      <c r="DL209" s="78">
        <v>0.20453189313411713</v>
      </c>
      <c r="DM209" s="78">
        <v>0.47970890998840332</v>
      </c>
      <c r="DN209" s="78">
        <v>0.15029822289943695</v>
      </c>
      <c r="DO209" s="78">
        <v>-0.12176921963691711</v>
      </c>
      <c r="DP209" s="78">
        <v>0.14113947749137878</v>
      </c>
      <c r="DQ209" s="78">
        <v>0.32941153645515442</v>
      </c>
      <c r="DR209" s="78">
        <v>5.591859295964241E-2</v>
      </c>
      <c r="DS209" s="78">
        <v>0.1986202597618103</v>
      </c>
      <c r="DT209" s="78">
        <v>0.25740092992782593</v>
      </c>
      <c r="DU209" s="78">
        <v>0.39815407991409302</v>
      </c>
      <c r="DV209" s="78">
        <v>0.30838781595230103</v>
      </c>
      <c r="DW209" s="78">
        <v>0.38184589147567749</v>
      </c>
      <c r="DX209" s="78">
        <v>0.35645350813865662</v>
      </c>
      <c r="DY209" s="78">
        <v>0.25660908222198486</v>
      </c>
      <c r="DZ209" s="78">
        <v>0.14876104891300201</v>
      </c>
      <c r="EA209" s="78">
        <v>0.25904163718223572</v>
      </c>
      <c r="EB209" s="78">
        <v>0.23182463645935059</v>
      </c>
      <c r="EC209" s="78">
        <v>0.24956603348255157</v>
      </c>
      <c r="ED209" s="78">
        <v>0.14738522469997406</v>
      </c>
      <c r="EE209" s="78">
        <v>0.22837056219577789</v>
      </c>
      <c r="EF209" s="78">
        <v>0.12767387926578522</v>
      </c>
      <c r="EG209" s="78">
        <v>0.27317461371421814</v>
      </c>
      <c r="EH209" s="78">
        <v>0.24032269418239594</v>
      </c>
      <c r="EI209" s="78">
        <v>0.23618850111961365</v>
      </c>
      <c r="EJ209" s="78">
        <v>0.38193055987358093</v>
      </c>
      <c r="EK209" s="78">
        <v>0.6740792989730835</v>
      </c>
      <c r="EL209" s="78">
        <v>0.34098705649375916</v>
      </c>
      <c r="EM209" s="78">
        <v>9.4743333756923676E-2</v>
      </c>
      <c r="EN209" s="78">
        <v>0.33456707000732422</v>
      </c>
      <c r="EO209" s="78">
        <v>0.52174931764602661</v>
      </c>
      <c r="EP209" s="78">
        <v>0.2515430748462677</v>
      </c>
      <c r="EQ209" s="78">
        <v>0.38486558198928833</v>
      </c>
      <c r="ER209" s="78">
        <v>0.44403326511383057</v>
      </c>
      <c r="ES209" s="78">
        <v>0.57205796241760254</v>
      </c>
      <c r="ET209" s="78">
        <v>0.49128139019012451</v>
      </c>
      <c r="EU209" s="78">
        <v>0.57123702764511108</v>
      </c>
      <c r="EV209" s="78">
        <v>0.5091736912727356</v>
      </c>
      <c r="EW209" s="78">
        <v>73.406646728515625</v>
      </c>
      <c r="EX209" s="78">
        <v>71.76910400390625</v>
      </c>
      <c r="EY209" s="78">
        <v>70.165702819824219</v>
      </c>
      <c r="EZ209" s="78">
        <v>68.416976928710938</v>
      </c>
      <c r="FA209" s="78">
        <v>68.301094055175781</v>
      </c>
      <c r="FB209" s="78">
        <v>67.083251953125</v>
      </c>
      <c r="FC209" s="78">
        <v>67.381340026855469</v>
      </c>
      <c r="FD209" s="78">
        <v>71.685997009277344</v>
      </c>
      <c r="FE209" s="78">
        <v>77.847175598144531</v>
      </c>
      <c r="FF209" s="78">
        <v>83.298744201660156</v>
      </c>
      <c r="FG209" s="78">
        <v>87.417747497558594</v>
      </c>
      <c r="FH209" s="78">
        <v>91.496658325195313</v>
      </c>
      <c r="FI209" s="78">
        <v>94.049385070800781</v>
      </c>
      <c r="FJ209" s="78">
        <v>95.970855712890625</v>
      </c>
      <c r="FK209" s="78">
        <v>97.753875732421875</v>
      </c>
      <c r="FL209" s="78">
        <v>99.397087097167969</v>
      </c>
      <c r="FM209" s="78">
        <v>101.11441802978516</v>
      </c>
      <c r="FN209" s="78">
        <v>100.78322601318359</v>
      </c>
      <c r="FO209" s="78">
        <v>99.838851928710938</v>
      </c>
      <c r="FP209" s="78">
        <v>95.566276550292969</v>
      </c>
      <c r="FQ209" s="78">
        <v>86.877593994140625</v>
      </c>
      <c r="FR209" s="78">
        <v>79.563140869140625</v>
      </c>
      <c r="FS209" s="78">
        <v>75.253440856933594</v>
      </c>
      <c r="FT209" s="78">
        <v>74.619911193847656</v>
      </c>
      <c r="FU209" s="78">
        <v>8.5789985954761505E-2</v>
      </c>
      <c r="FV209" s="78">
        <v>0.14688745141029358</v>
      </c>
      <c r="FW209" s="78">
        <v>8.3405658602714539E-2</v>
      </c>
      <c r="FX209" s="78">
        <v>0</v>
      </c>
      <c r="FY209" s="78">
        <v>186</v>
      </c>
      <c r="FZ209" s="78">
        <v>1</v>
      </c>
    </row>
    <row r="210" spans="1:182" x14ac:dyDescent="0.2">
      <c r="A210" t="s">
        <v>186</v>
      </c>
      <c r="B210" t="s">
        <v>244</v>
      </c>
      <c r="C210" t="s">
        <v>2</v>
      </c>
      <c r="D210" t="s">
        <v>203</v>
      </c>
      <c r="E210" t="s">
        <v>208</v>
      </c>
      <c r="F210" t="s">
        <v>185</v>
      </c>
      <c r="G210" t="s">
        <v>1</v>
      </c>
      <c r="H210" s="78">
        <v>618</v>
      </c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  <c r="BW210" s="78"/>
      <c r="BX210" s="78"/>
      <c r="BY210" s="78"/>
      <c r="BZ210" s="78"/>
      <c r="CA210" s="78"/>
      <c r="CB210" s="78"/>
      <c r="CC210" s="78"/>
      <c r="CD210" s="78"/>
      <c r="CE210" s="78"/>
      <c r="CF210" s="78"/>
      <c r="CG210" s="78"/>
      <c r="CH210" s="78"/>
      <c r="CI210" s="78"/>
      <c r="CJ210" s="78"/>
      <c r="CK210" s="78"/>
      <c r="CL210" s="78"/>
      <c r="CM210" s="78"/>
      <c r="CN210" s="78"/>
      <c r="CO210" s="78"/>
      <c r="CP210" s="78"/>
      <c r="CQ210" s="78"/>
      <c r="CR210" s="78"/>
      <c r="CS210" s="78"/>
      <c r="CT210" s="78"/>
      <c r="CU210" s="78"/>
      <c r="CV210" s="78"/>
      <c r="CW210" s="78"/>
      <c r="CX210" s="78"/>
      <c r="CY210" s="78"/>
      <c r="CZ210" s="78"/>
      <c r="DA210" s="78"/>
      <c r="DB210" s="78"/>
      <c r="DC210" s="78"/>
      <c r="DD210" s="78"/>
      <c r="DE210" s="78"/>
      <c r="DF210" s="78"/>
      <c r="DG210" s="78"/>
      <c r="DH210" s="78"/>
      <c r="DI210" s="78"/>
      <c r="DJ210" s="78"/>
      <c r="DK210" s="78"/>
      <c r="DL210" s="78"/>
      <c r="DM210" s="78"/>
      <c r="DN210" s="78"/>
      <c r="DO210" s="78"/>
      <c r="DP210" s="78"/>
      <c r="DQ210" s="78"/>
      <c r="DR210" s="78"/>
      <c r="DS210" s="78"/>
      <c r="DT210" s="78"/>
      <c r="DU210" s="78"/>
      <c r="DV210" s="78"/>
      <c r="DW210" s="78"/>
      <c r="DX210" s="78"/>
      <c r="DY210" s="78"/>
      <c r="DZ210" s="78"/>
      <c r="EA210" s="78"/>
      <c r="EB210" s="78"/>
      <c r="EC210" s="78"/>
      <c r="ED210" s="78"/>
      <c r="EE210" s="78"/>
      <c r="EF210" s="78"/>
      <c r="EG210" s="78"/>
      <c r="EH210" s="78"/>
      <c r="EI210" s="78"/>
      <c r="EJ210" s="78"/>
      <c r="EK210" s="78"/>
      <c r="EL210" s="78"/>
      <c r="EM210" s="78"/>
      <c r="EN210" s="78"/>
      <c r="EO210" s="78"/>
      <c r="EP210" s="78"/>
      <c r="EQ210" s="78"/>
      <c r="ER210" s="78"/>
      <c r="ES210" s="78"/>
      <c r="ET210" s="78"/>
      <c r="EU210" s="78"/>
      <c r="EV210" s="78"/>
      <c r="EW210" s="78"/>
      <c r="EX210" s="78"/>
      <c r="EY210" s="78"/>
      <c r="EZ210" s="78"/>
      <c r="FA210" s="78"/>
      <c r="FB210" s="78"/>
      <c r="FC210" s="78"/>
      <c r="FD210" s="78"/>
      <c r="FE210" s="78"/>
      <c r="FF210" s="78"/>
      <c r="FG210" s="78"/>
      <c r="FH210" s="78"/>
      <c r="FI210" s="78"/>
      <c r="FJ210" s="78"/>
      <c r="FK210" s="78"/>
      <c r="FL210" s="78"/>
      <c r="FM210" s="78"/>
      <c r="FN210" s="78"/>
      <c r="FO210" s="78"/>
      <c r="FP210" s="78"/>
      <c r="FQ210" s="78"/>
      <c r="FR210" s="78"/>
      <c r="FS210" s="78"/>
      <c r="FT210" s="78"/>
      <c r="FU210" s="78"/>
      <c r="FV210" s="78"/>
      <c r="FW210" s="78"/>
      <c r="FX210" s="78">
        <v>0</v>
      </c>
      <c r="FY210" s="78">
        <v>75</v>
      </c>
      <c r="FZ210" s="78">
        <v>0</v>
      </c>
    </row>
    <row r="211" spans="1:182" x14ac:dyDescent="0.2">
      <c r="A211" t="s">
        <v>186</v>
      </c>
      <c r="B211" t="s">
        <v>244</v>
      </c>
      <c r="C211" t="s">
        <v>2</v>
      </c>
      <c r="D211" t="s">
        <v>203</v>
      </c>
      <c r="E211" t="s">
        <v>209</v>
      </c>
      <c r="F211" t="s">
        <v>1</v>
      </c>
      <c r="G211" t="s">
        <v>198</v>
      </c>
      <c r="H211" s="78">
        <v>16548</v>
      </c>
      <c r="I211" s="78">
        <v>10.81511402130127</v>
      </c>
      <c r="J211" s="78">
        <v>9.493133544921875</v>
      </c>
      <c r="K211" s="78">
        <v>8.7239542007446289</v>
      </c>
      <c r="L211" s="78">
        <v>8.5839395523071289</v>
      </c>
      <c r="M211" s="78">
        <v>8.2611837387084961</v>
      </c>
      <c r="N211" s="78">
        <v>8.4399576187133789</v>
      </c>
      <c r="O211" s="78">
        <v>9.2239370346069336</v>
      </c>
      <c r="P211" s="78">
        <v>10.011611938476563</v>
      </c>
      <c r="Q211" s="78">
        <v>11.203624725341797</v>
      </c>
      <c r="R211" s="78">
        <v>12.482723236083984</v>
      </c>
      <c r="S211" s="78">
        <v>14.16947078704834</v>
      </c>
      <c r="T211" s="78">
        <v>15.641515731811523</v>
      </c>
      <c r="U211" s="78">
        <v>17.358358383178711</v>
      </c>
      <c r="V211" s="78">
        <v>18.558952331542969</v>
      </c>
      <c r="W211" s="78">
        <v>19.879602432250977</v>
      </c>
      <c r="X211" s="78">
        <v>20.691577911376953</v>
      </c>
      <c r="Y211" s="78">
        <v>21.700895309448242</v>
      </c>
      <c r="Z211" s="78">
        <v>22.492719650268555</v>
      </c>
      <c r="AA211" s="78">
        <v>21.882684707641602</v>
      </c>
      <c r="AB211" s="78">
        <v>21.322963714599609</v>
      </c>
      <c r="AC211" s="78">
        <v>20.957868576049805</v>
      </c>
      <c r="AD211" s="78">
        <v>20.465337753295898</v>
      </c>
      <c r="AE211" s="78">
        <v>18.333379745483398</v>
      </c>
      <c r="AF211" s="78">
        <v>15.542511940002441</v>
      </c>
      <c r="AG211" s="78">
        <v>-2.2771642208099365</v>
      </c>
      <c r="AH211" s="78">
        <v>-2.1646478176116943</v>
      </c>
      <c r="AI211" s="78">
        <v>-2.2092659473419189</v>
      </c>
      <c r="AJ211" s="78">
        <v>-1.6591593027114868</v>
      </c>
      <c r="AK211" s="78">
        <v>-2.002443790435791</v>
      </c>
      <c r="AL211" s="78">
        <v>-2.0369231700897217</v>
      </c>
      <c r="AM211" s="78">
        <v>-1.64738929271698</v>
      </c>
      <c r="AN211" s="78">
        <v>-2.1111958026885986</v>
      </c>
      <c r="AO211" s="78">
        <v>-1.6981052160263062</v>
      </c>
      <c r="AP211" s="78">
        <v>-1.4634978771209717</v>
      </c>
      <c r="AQ211" s="78">
        <v>-0.93423992395401001</v>
      </c>
      <c r="AR211" s="78">
        <v>-1.2565399408340454</v>
      </c>
      <c r="AS211" s="78">
        <v>-1.3133175373077393</v>
      </c>
      <c r="AT211" s="78">
        <v>-1.9377713203430176</v>
      </c>
      <c r="AU211" s="78">
        <v>-1.7749977111816406</v>
      </c>
      <c r="AV211" s="78">
        <v>-2.2781951427459717</v>
      </c>
      <c r="AW211" s="78">
        <v>-1.4005929231643677</v>
      </c>
      <c r="AX211" s="78">
        <v>-1.3983227014541626</v>
      </c>
      <c r="AY211" s="78">
        <v>-1.2130188941955566</v>
      </c>
      <c r="AZ211" s="78">
        <v>-1.1651328802108765</v>
      </c>
      <c r="BA211" s="78">
        <v>-1.7831122875213623</v>
      </c>
      <c r="BB211" s="78">
        <v>-2.472966194152832</v>
      </c>
      <c r="BC211" s="78">
        <v>-2.8601183891296387</v>
      </c>
      <c r="BD211" s="78">
        <v>-2.5306320190429688</v>
      </c>
      <c r="BE211" s="78">
        <v>-1.765080451965332</v>
      </c>
      <c r="BF211" s="78">
        <v>-1.6776334047317505</v>
      </c>
      <c r="BG211" s="78">
        <v>-1.7366949319839478</v>
      </c>
      <c r="BH211" s="78">
        <v>-1.208971381187439</v>
      </c>
      <c r="BI211" s="78">
        <v>-1.5469491481781006</v>
      </c>
      <c r="BJ211" s="78">
        <v>-1.5863211154937744</v>
      </c>
      <c r="BK211" s="78">
        <v>-1.2245733737945557</v>
      </c>
      <c r="BL211" s="78">
        <v>-1.6422902345657349</v>
      </c>
      <c r="BM211" s="78">
        <v>-1.2584687471389771</v>
      </c>
      <c r="BN211" s="78">
        <v>-1.0130293369293213</v>
      </c>
      <c r="BO211" s="78">
        <v>-0.45941603183746338</v>
      </c>
      <c r="BP211" s="78">
        <v>-0.76580351591110229</v>
      </c>
      <c r="BQ211" s="78">
        <v>-0.76764416694641113</v>
      </c>
      <c r="BR211" s="78">
        <v>-1.3607703447341919</v>
      </c>
      <c r="BS211" s="78">
        <v>-1.1826071739196777</v>
      </c>
      <c r="BT211" s="78">
        <v>-1.6718571186065674</v>
      </c>
      <c r="BU211" s="78">
        <v>-0.77335721254348755</v>
      </c>
      <c r="BV211" s="78">
        <v>-0.77124285697937012</v>
      </c>
      <c r="BW211" s="78">
        <v>-0.58433711528778076</v>
      </c>
      <c r="BX211" s="78">
        <v>-0.55539655685424805</v>
      </c>
      <c r="BY211" s="78">
        <v>-1.164607048034668</v>
      </c>
      <c r="BZ211" s="78">
        <v>-1.8296537399291992</v>
      </c>
      <c r="CA211" s="78">
        <v>-2.2026505470275879</v>
      </c>
      <c r="CB211" s="78">
        <v>-1.9530991315841675</v>
      </c>
      <c r="CC211" s="78">
        <v>-1.4104127883911133</v>
      </c>
      <c r="CD211" s="78">
        <v>-1.3403288125991821</v>
      </c>
      <c r="CE211" s="78">
        <v>-1.4093936681747437</v>
      </c>
      <c r="CF211" s="78">
        <v>-0.89717262983322144</v>
      </c>
      <c r="CG211" s="78">
        <v>-1.2314748764038086</v>
      </c>
      <c r="CH211" s="78">
        <v>-1.2742353677749634</v>
      </c>
      <c r="CI211" s="78">
        <v>-0.93173235654830933</v>
      </c>
      <c r="CJ211" s="78">
        <v>-1.3175275325775146</v>
      </c>
      <c r="CK211" s="78">
        <v>-0.95397782325744629</v>
      </c>
      <c r="CL211" s="78">
        <v>-0.70103621482849121</v>
      </c>
      <c r="CM211" s="78">
        <v>-0.13055446743965149</v>
      </c>
      <c r="CN211" s="78">
        <v>-0.42592096328735352</v>
      </c>
      <c r="CO211" s="78">
        <v>-0.38971245288848877</v>
      </c>
      <c r="CP211" s="78">
        <v>-0.96114122867584229</v>
      </c>
      <c r="CQ211" s="78">
        <v>-0.77231919765472412</v>
      </c>
      <c r="CR211" s="78">
        <v>-1.2519093751907349</v>
      </c>
      <c r="CS211" s="78">
        <v>-0.33893570303916931</v>
      </c>
      <c r="CT211" s="78">
        <v>-0.33692929148674011</v>
      </c>
      <c r="CU211" s="78">
        <v>-0.14891399443149567</v>
      </c>
      <c r="CV211" s="78">
        <v>-0.13309505581855774</v>
      </c>
      <c r="CW211" s="78">
        <v>-0.73623228073120117</v>
      </c>
      <c r="CX211" s="78">
        <v>-1.3840974569320679</v>
      </c>
      <c r="CY211" s="78">
        <v>-1.7472904920578003</v>
      </c>
      <c r="CZ211" s="78">
        <v>-1.553101658821106</v>
      </c>
      <c r="DA211" s="78">
        <v>-1.0557451248168945</v>
      </c>
      <c r="DB211" s="78">
        <v>-1.0030242204666138</v>
      </c>
      <c r="DC211" s="78">
        <v>-1.0820924043655396</v>
      </c>
      <c r="DD211" s="78">
        <v>-0.58537387847900391</v>
      </c>
      <c r="DE211" s="78">
        <v>-0.9160006046295166</v>
      </c>
      <c r="DF211" s="78">
        <v>-0.96214967966079712</v>
      </c>
      <c r="DG211" s="78">
        <v>-0.63889133930206299</v>
      </c>
      <c r="DH211" s="78">
        <v>-0.99276489019393921</v>
      </c>
      <c r="DI211" s="78">
        <v>-0.64948689937591553</v>
      </c>
      <c r="DJ211" s="78">
        <v>-0.38904309272766113</v>
      </c>
      <c r="DK211" s="78">
        <v>0.1983070969581604</v>
      </c>
      <c r="DL211" s="78">
        <v>-8.6038388311862946E-2</v>
      </c>
      <c r="DM211" s="78">
        <v>-1.1780743487179279E-2</v>
      </c>
      <c r="DN211" s="78">
        <v>-0.56151211261749268</v>
      </c>
      <c r="DO211" s="78">
        <v>-0.3620312511920929</v>
      </c>
      <c r="DP211" s="78">
        <v>-0.83196157217025757</v>
      </c>
      <c r="DQ211" s="78">
        <v>9.5485813915729523E-2</v>
      </c>
      <c r="DR211" s="78">
        <v>9.738428145647049E-2</v>
      </c>
      <c r="DS211" s="78">
        <v>0.28650912642478943</v>
      </c>
      <c r="DT211" s="78">
        <v>0.28920644521713257</v>
      </c>
      <c r="DU211" s="78">
        <v>-0.30785748362541199</v>
      </c>
      <c r="DV211" s="78">
        <v>-0.93854117393493652</v>
      </c>
      <c r="DW211" s="78">
        <v>-1.2919303178787231</v>
      </c>
      <c r="DX211" s="78">
        <v>-1.1531041860580444</v>
      </c>
      <c r="DY211" s="78">
        <v>-0.54366141557693481</v>
      </c>
      <c r="DZ211" s="78">
        <v>-0.51600992679595947</v>
      </c>
      <c r="EA211" s="78">
        <v>-0.60952144861221313</v>
      </c>
      <c r="EB211" s="78">
        <v>-0.13518594205379486</v>
      </c>
      <c r="EC211" s="78">
        <v>-0.46050584316253662</v>
      </c>
      <c r="ED211" s="78">
        <v>-0.51154744625091553</v>
      </c>
      <c r="EE211" s="78">
        <v>-0.2160753607749939</v>
      </c>
      <c r="EF211" s="78">
        <v>-0.52385914325714111</v>
      </c>
      <c r="EG211" s="78">
        <v>-0.20985038578510284</v>
      </c>
      <c r="EH211" s="78">
        <v>6.142541766166687E-2</v>
      </c>
      <c r="EI211" s="78">
        <v>0.67313098907470703</v>
      </c>
      <c r="EJ211" s="78">
        <v>0.40469807386398315</v>
      </c>
      <c r="EK211" s="78">
        <v>0.53389263153076172</v>
      </c>
      <c r="EL211" s="78">
        <v>1.5488849952816963E-2</v>
      </c>
      <c r="EM211" s="78">
        <v>0.23035936057567596</v>
      </c>
      <c r="EN211" s="78">
        <v>-0.22562365233898163</v>
      </c>
      <c r="EO211" s="78">
        <v>0.72272151708602905</v>
      </c>
      <c r="EP211" s="78">
        <v>0.72446411848068237</v>
      </c>
      <c r="EQ211" s="78">
        <v>0.9151909351348877</v>
      </c>
      <c r="ER211" s="78">
        <v>0.89894276857376099</v>
      </c>
      <c r="ES211" s="78">
        <v>0.31064769625663757</v>
      </c>
      <c r="ET211" s="78">
        <v>-0.29522871971130371</v>
      </c>
      <c r="EU211" s="78">
        <v>-0.63446259498596191</v>
      </c>
      <c r="EV211" s="78">
        <v>-0.57557135820388794</v>
      </c>
      <c r="EW211" s="78">
        <v>74.805488586425781</v>
      </c>
      <c r="EX211" s="78">
        <v>74.027488708496094</v>
      </c>
      <c r="EY211" s="78">
        <v>72.715667724609375</v>
      </c>
      <c r="EZ211" s="78">
        <v>72.109992980957031</v>
      </c>
      <c r="FA211" s="78">
        <v>71.6480712890625</v>
      </c>
      <c r="FB211" s="78">
        <v>71.33489990234375</v>
      </c>
      <c r="FC211" s="78">
        <v>70.950065612792969</v>
      </c>
      <c r="FD211" s="78">
        <v>72.191970825195313</v>
      </c>
      <c r="FE211" s="78">
        <v>75.905685424804688</v>
      </c>
      <c r="FF211" s="78">
        <v>80.657157897949219</v>
      </c>
      <c r="FG211" s="78">
        <v>84.836341857910156</v>
      </c>
      <c r="FH211" s="78">
        <v>89.080589294433594</v>
      </c>
      <c r="FI211" s="78">
        <v>93.1502685546875</v>
      </c>
      <c r="FJ211" s="78">
        <v>96.902198791503906</v>
      </c>
      <c r="FK211" s="78">
        <v>99.786689758300781</v>
      </c>
      <c r="FL211" s="78">
        <v>101.51907348632813</v>
      </c>
      <c r="FM211" s="78">
        <v>101.80588531494141</v>
      </c>
      <c r="FN211" s="78">
        <v>100.58442687988281</v>
      </c>
      <c r="FO211" s="78">
        <v>98.626296997070313</v>
      </c>
      <c r="FP211" s="78">
        <v>95.192466735839844</v>
      </c>
      <c r="FQ211" s="78">
        <v>89.846389770507813</v>
      </c>
      <c r="FR211" s="78">
        <v>86.264007568359375</v>
      </c>
      <c r="FS211" s="78">
        <v>83.522941589355469</v>
      </c>
      <c r="FT211" s="78">
        <v>81.344528198242188</v>
      </c>
      <c r="FU211" s="78">
        <v>0.33175361156463623</v>
      </c>
      <c r="FV211" s="78">
        <v>0.50692564249038696</v>
      </c>
      <c r="FW211" s="78">
        <v>0.33156746625900269</v>
      </c>
      <c r="FX211" s="78">
        <v>0</v>
      </c>
      <c r="FY211" s="78">
        <v>3582</v>
      </c>
      <c r="FZ211" s="78">
        <v>1</v>
      </c>
    </row>
    <row r="212" spans="1:182" x14ac:dyDescent="0.2">
      <c r="A212" t="s">
        <v>186</v>
      </c>
      <c r="B212" t="s">
        <v>244</v>
      </c>
      <c r="C212" t="s">
        <v>2</v>
      </c>
      <c r="D212" t="s">
        <v>203</v>
      </c>
      <c r="E212" t="s">
        <v>209</v>
      </c>
      <c r="F212" t="s">
        <v>1</v>
      </c>
      <c r="G212" t="s">
        <v>200</v>
      </c>
      <c r="H212" s="78">
        <v>5094</v>
      </c>
      <c r="I212" s="78">
        <v>4.5677509307861328</v>
      </c>
      <c r="J212" s="78">
        <v>4.0381460189819336</v>
      </c>
      <c r="K212" s="78">
        <v>3.7679183483123779</v>
      </c>
      <c r="L212" s="78">
        <v>3.5712821483612061</v>
      </c>
      <c r="M212" s="78">
        <v>3.3973972797393799</v>
      </c>
      <c r="N212" s="78">
        <v>3.3573400974273682</v>
      </c>
      <c r="O212" s="78">
        <v>3.602203369140625</v>
      </c>
      <c r="P212" s="78">
        <v>3.7344889640808105</v>
      </c>
      <c r="Q212" s="78">
        <v>3.8113529682159424</v>
      </c>
      <c r="R212" s="78">
        <v>4.3863620758056641</v>
      </c>
      <c r="S212" s="78">
        <v>5.3655619621276855</v>
      </c>
      <c r="T212" s="78">
        <v>5.9420628547668457</v>
      </c>
      <c r="U212" s="78">
        <v>6.8330650329589844</v>
      </c>
      <c r="V212" s="78">
        <v>7.3939800262451172</v>
      </c>
      <c r="W212" s="78">
        <v>7.8318500518798828</v>
      </c>
      <c r="X212" s="78">
        <v>8.017125129699707</v>
      </c>
      <c r="Y212" s="78">
        <v>8.3956823348999023</v>
      </c>
      <c r="Z212" s="78">
        <v>8.8763570785522461</v>
      </c>
      <c r="AA212" s="78">
        <v>8.5798149108886719</v>
      </c>
      <c r="AB212" s="78">
        <v>8.3585672378540039</v>
      </c>
      <c r="AC212" s="78">
        <v>8.0035934448242188</v>
      </c>
      <c r="AD212" s="78">
        <v>7.6053647994995117</v>
      </c>
      <c r="AE212" s="78">
        <v>7.1352272033691406</v>
      </c>
      <c r="AF212" s="78">
        <v>6.2794122695922852</v>
      </c>
      <c r="AG212" s="78">
        <v>-0.68622785806655884</v>
      </c>
      <c r="AH212" s="78">
        <v>-0.87433522939682007</v>
      </c>
      <c r="AI212" s="78">
        <v>-0.91519385576248169</v>
      </c>
      <c r="AJ212" s="78">
        <v>-0.88065475225448608</v>
      </c>
      <c r="AK212" s="78">
        <v>-1.134576678276062</v>
      </c>
      <c r="AL212" s="78">
        <v>-1.1126291751861572</v>
      </c>
      <c r="AM212" s="78">
        <v>-0.96892476081848145</v>
      </c>
      <c r="AN212" s="78">
        <v>-1.0207532644271851</v>
      </c>
      <c r="AO212" s="78">
        <v>-1.3062342405319214</v>
      </c>
      <c r="AP212" s="78">
        <v>-1.1343231201171875</v>
      </c>
      <c r="AQ212" s="78">
        <v>-0.95035797357559204</v>
      </c>
      <c r="AR212" s="78">
        <v>-0.87910294532775879</v>
      </c>
      <c r="AS212" s="78">
        <v>-0.85818928480148315</v>
      </c>
      <c r="AT212" s="78">
        <v>-0.86738491058349609</v>
      </c>
      <c r="AU212" s="78">
        <v>-0.88500207662582397</v>
      </c>
      <c r="AV212" s="78">
        <v>-1.1520034074783325</v>
      </c>
      <c r="AW212" s="78">
        <v>-0.92874866724014282</v>
      </c>
      <c r="AX212" s="78">
        <v>-0.36886173486709595</v>
      </c>
      <c r="AY212" s="78">
        <v>-0.50280922651290894</v>
      </c>
      <c r="AZ212" s="78">
        <v>-0.35876783728599548</v>
      </c>
      <c r="BA212" s="78">
        <v>-0.65482306480407715</v>
      </c>
      <c r="BB212" s="78">
        <v>-0.88973534107208252</v>
      </c>
      <c r="BC212" s="78">
        <v>-0.62949442863464355</v>
      </c>
      <c r="BD212" s="78">
        <v>-0.63116508722305298</v>
      </c>
      <c r="BE212" s="78">
        <v>-0.41550815105438232</v>
      </c>
      <c r="BF212" s="78">
        <v>-0.59615331888198853</v>
      </c>
      <c r="BG212" s="78">
        <v>-0.64051836729049683</v>
      </c>
      <c r="BH212" s="78">
        <v>-0.62740474939346313</v>
      </c>
      <c r="BI212" s="78">
        <v>-0.86422967910766602</v>
      </c>
      <c r="BJ212" s="78">
        <v>-0.83766263723373413</v>
      </c>
      <c r="BK212" s="78">
        <v>-0.69682514667510986</v>
      </c>
      <c r="BL212" s="78">
        <v>-0.7564350962638855</v>
      </c>
      <c r="BM212" s="78">
        <v>-1.0469812154769897</v>
      </c>
      <c r="BN212" s="78">
        <v>-0.85585296154022217</v>
      </c>
      <c r="BO212" s="78">
        <v>-0.6483948826789856</v>
      </c>
      <c r="BP212" s="78">
        <v>-0.55775856971740723</v>
      </c>
      <c r="BQ212" s="78">
        <v>-0.53722661733627319</v>
      </c>
      <c r="BR212" s="78">
        <v>-0.55463433265686035</v>
      </c>
      <c r="BS212" s="78">
        <v>-0.57257068157196045</v>
      </c>
      <c r="BT212" s="78">
        <v>-0.84800773859024048</v>
      </c>
      <c r="BU212" s="78">
        <v>-0.61943882703781128</v>
      </c>
      <c r="BV212" s="78">
        <v>-5.3880572319030762E-2</v>
      </c>
      <c r="BW212" s="78">
        <v>-0.21074652671813965</v>
      </c>
      <c r="BX212" s="78">
        <v>-3.9482381194829941E-2</v>
      </c>
      <c r="BY212" s="78">
        <v>-0.3208320140838623</v>
      </c>
      <c r="BZ212" s="78">
        <v>-0.57855039834976196</v>
      </c>
      <c r="CA212" s="78">
        <v>-0.31871375441551208</v>
      </c>
      <c r="CB212" s="78">
        <v>-0.35098770260810852</v>
      </c>
      <c r="CC212" s="78">
        <v>-0.22800850868225098</v>
      </c>
      <c r="CD212" s="78">
        <v>-0.40348532795906067</v>
      </c>
      <c r="CE212" s="78">
        <v>-0.45027896761894226</v>
      </c>
      <c r="CF212" s="78">
        <v>-0.45200455188751221</v>
      </c>
      <c r="CG212" s="78">
        <v>-0.67698812484741211</v>
      </c>
      <c r="CH212" s="78">
        <v>-0.64722168445587158</v>
      </c>
      <c r="CI212" s="78">
        <v>-0.5083698034286499</v>
      </c>
      <c r="CJ212" s="78">
        <v>-0.57336914539337158</v>
      </c>
      <c r="CK212" s="78">
        <v>-0.86742323637008667</v>
      </c>
      <c r="CL212" s="78">
        <v>-0.66298532485961914</v>
      </c>
      <c r="CM212" s="78">
        <v>-0.43925619125366211</v>
      </c>
      <c r="CN212" s="78">
        <v>-0.33519649505615234</v>
      </c>
      <c r="CO212" s="78">
        <v>-0.31492885947227478</v>
      </c>
      <c r="CP212" s="78">
        <v>-0.33802425861358643</v>
      </c>
      <c r="CQ212" s="78">
        <v>-0.35618165135383606</v>
      </c>
      <c r="CR212" s="78">
        <v>-0.63746124505996704</v>
      </c>
      <c r="CS212" s="78">
        <v>-0.40521171689033508</v>
      </c>
      <c r="CT212" s="78">
        <v>0.1642744243144989</v>
      </c>
      <c r="CU212" s="78">
        <v>-8.4647964686155319E-3</v>
      </c>
      <c r="CV212" s="78">
        <v>0.18165375292301178</v>
      </c>
      <c r="CW212" s="78">
        <v>-8.9510835707187653E-2</v>
      </c>
      <c r="CX212" s="78">
        <v>-0.36302462220191956</v>
      </c>
      <c r="CY212" s="78">
        <v>-0.10346799343824387</v>
      </c>
      <c r="CZ212" s="78">
        <v>-0.15693765878677368</v>
      </c>
      <c r="DA212" s="78">
        <v>-4.0508873760700226E-2</v>
      </c>
      <c r="DB212" s="78">
        <v>-0.2108173668384552</v>
      </c>
      <c r="DC212" s="78">
        <v>-0.2600395679473877</v>
      </c>
      <c r="DD212" s="78">
        <v>-0.27660435438156128</v>
      </c>
      <c r="DE212" s="78">
        <v>-0.4897465705871582</v>
      </c>
      <c r="DF212" s="78">
        <v>-0.45678073167800903</v>
      </c>
      <c r="DG212" s="78">
        <v>-0.31991446018218994</v>
      </c>
      <c r="DH212" s="78">
        <v>-0.39030319452285767</v>
      </c>
      <c r="DI212" s="78">
        <v>-0.68786531686782837</v>
      </c>
      <c r="DJ212" s="78">
        <v>-0.47011768817901611</v>
      </c>
      <c r="DK212" s="78">
        <v>-0.23011749982833862</v>
      </c>
      <c r="DL212" s="78">
        <v>-0.11263439804315567</v>
      </c>
      <c r="DM212" s="78">
        <v>-9.2631086707115173E-2</v>
      </c>
      <c r="DN212" s="78">
        <v>-0.1214141771197319</v>
      </c>
      <c r="DO212" s="78">
        <v>-0.13979262113571167</v>
      </c>
      <c r="DP212" s="78">
        <v>-0.42691478133201599</v>
      </c>
      <c r="DQ212" s="78">
        <v>-0.19098463654518127</v>
      </c>
      <c r="DR212" s="78">
        <v>0.38242942094802856</v>
      </c>
      <c r="DS212" s="78">
        <v>0.19381694495677948</v>
      </c>
      <c r="DT212" s="78">
        <v>0.4027898907661438</v>
      </c>
      <c r="DU212" s="78">
        <v>0.141810342669487</v>
      </c>
      <c r="DV212" s="78">
        <v>-0.14749886095523834</v>
      </c>
      <c r="DW212" s="78">
        <v>0.11177776753902435</v>
      </c>
      <c r="DX212" s="78">
        <v>3.7112370133399963E-2</v>
      </c>
      <c r="DY212" s="78">
        <v>0.23021082580089569</v>
      </c>
      <c r="DZ212" s="78">
        <v>6.736457347869873E-2</v>
      </c>
      <c r="EA212" s="78">
        <v>1.4635946601629257E-2</v>
      </c>
      <c r="EB212" s="78">
        <v>-2.3354355245828629E-2</v>
      </c>
      <c r="EC212" s="78">
        <v>-0.21939952671527863</v>
      </c>
      <c r="ED212" s="78">
        <v>-0.18181425333023071</v>
      </c>
      <c r="EE212" s="78">
        <v>-4.7814857214689255E-2</v>
      </c>
      <c r="EF212" s="78">
        <v>-0.12598501145839691</v>
      </c>
      <c r="EG212" s="78">
        <v>-0.42861220240592957</v>
      </c>
      <c r="EH212" s="78">
        <v>-0.19164746999740601</v>
      </c>
      <c r="EI212" s="78">
        <v>7.1845561265945435E-2</v>
      </c>
      <c r="EJ212" s="78">
        <v>0.20870992541313171</v>
      </c>
      <c r="EK212" s="78">
        <v>0.22833158075809479</v>
      </c>
      <c r="EL212" s="78">
        <v>0.19133637845516205</v>
      </c>
      <c r="EM212" s="78">
        <v>0.17263878881931305</v>
      </c>
      <c r="EN212" s="78">
        <v>-0.12291911244392395</v>
      </c>
      <c r="EO212" s="78">
        <v>0.11832524836063385</v>
      </c>
      <c r="EP212" s="78">
        <v>0.69741058349609375</v>
      </c>
      <c r="EQ212" s="78">
        <v>0.48587962985038757</v>
      </c>
      <c r="ER212" s="78">
        <v>0.72207534313201904</v>
      </c>
      <c r="ES212" s="78">
        <v>0.47580137848854065</v>
      </c>
      <c r="ET212" s="78">
        <v>0.1636861115694046</v>
      </c>
      <c r="EU212" s="78">
        <v>0.42255845665931702</v>
      </c>
      <c r="EV212" s="78">
        <v>0.317289799451828</v>
      </c>
      <c r="EW212" s="78">
        <v>76.896598815917969</v>
      </c>
      <c r="EX212" s="78">
        <v>76.272331237792969</v>
      </c>
      <c r="EY212" s="78">
        <v>75.19573974609375</v>
      </c>
      <c r="EZ212" s="78">
        <v>74.709640502929688</v>
      </c>
      <c r="FA212" s="78">
        <v>74.073143005371094</v>
      </c>
      <c r="FB212" s="78">
        <v>73.50439453125</v>
      </c>
      <c r="FC212" s="78">
        <v>72.580841064453125</v>
      </c>
      <c r="FD212" s="78">
        <v>73.494316101074219</v>
      </c>
      <c r="FE212" s="78">
        <v>77.365631103515625</v>
      </c>
      <c r="FF212" s="78">
        <v>82.365898132324219</v>
      </c>
      <c r="FG212" s="78">
        <v>86.453353881835938</v>
      </c>
      <c r="FH212" s="78">
        <v>90.673881530761719</v>
      </c>
      <c r="FI212" s="78">
        <v>94.497291564941406</v>
      </c>
      <c r="FJ212" s="78">
        <v>97.889816284179688</v>
      </c>
      <c r="FK212" s="78">
        <v>100.34297943115234</v>
      </c>
      <c r="FL212" s="78">
        <v>102.21421813964844</v>
      </c>
      <c r="FM212" s="78">
        <v>103.02705383300781</v>
      </c>
      <c r="FN212" s="78">
        <v>102.32462310791016</v>
      </c>
      <c r="FO212" s="78">
        <v>100.94132232666016</v>
      </c>
      <c r="FP212" s="78">
        <v>97.810302734375</v>
      </c>
      <c r="FQ212" s="78">
        <v>93.235343933105469</v>
      </c>
      <c r="FR212" s="78">
        <v>89.311508178710938</v>
      </c>
      <c r="FS212" s="78">
        <v>86.506721496582031</v>
      </c>
      <c r="FT212" s="78">
        <v>84.302261352539063</v>
      </c>
      <c r="FU212" s="78">
        <v>0.17311541736125946</v>
      </c>
      <c r="FV212" s="78">
        <v>0.2511172890663147</v>
      </c>
      <c r="FW212" s="78">
        <v>0.18072523176670074</v>
      </c>
      <c r="FX212" s="78">
        <v>0</v>
      </c>
      <c r="FY212" s="78">
        <v>1279</v>
      </c>
      <c r="FZ212" s="78">
        <v>1</v>
      </c>
    </row>
    <row r="213" spans="1:182" x14ac:dyDescent="0.2">
      <c r="A213" t="s">
        <v>186</v>
      </c>
      <c r="B213" t="s">
        <v>244</v>
      </c>
      <c r="C213" t="s">
        <v>2</v>
      </c>
      <c r="D213" t="s">
        <v>203</v>
      </c>
      <c r="E213" t="s">
        <v>209</v>
      </c>
      <c r="F213" t="s">
        <v>1</v>
      </c>
      <c r="G213" t="s">
        <v>1</v>
      </c>
      <c r="H213" s="78">
        <v>21642</v>
      </c>
      <c r="I213" s="78">
        <v>15.382864952087402</v>
      </c>
      <c r="J213" s="78">
        <v>13.531279563903809</v>
      </c>
      <c r="K213" s="78">
        <v>12.491872787475586</v>
      </c>
      <c r="L213" s="78">
        <v>12.155221939086914</v>
      </c>
      <c r="M213" s="78">
        <v>11.658580780029297</v>
      </c>
      <c r="N213" s="78">
        <v>11.797297477722168</v>
      </c>
      <c r="O213" s="78">
        <v>12.826140403747559</v>
      </c>
      <c r="P213" s="78">
        <v>13.746101379394531</v>
      </c>
      <c r="Q213" s="78">
        <v>15.01497745513916</v>
      </c>
      <c r="R213" s="78">
        <v>16.869085311889648</v>
      </c>
      <c r="S213" s="78">
        <v>19.535032272338867</v>
      </c>
      <c r="T213" s="78">
        <v>21.583578109741211</v>
      </c>
      <c r="U213" s="78">
        <v>24.191423416137695</v>
      </c>
      <c r="V213" s="78">
        <v>25.952932357788086</v>
      </c>
      <c r="W213" s="78">
        <v>27.711450576782227</v>
      </c>
      <c r="X213" s="78">
        <v>28.708702087402344</v>
      </c>
      <c r="Y213" s="78">
        <v>30.096576690673828</v>
      </c>
      <c r="Z213" s="78">
        <v>31.369077682495117</v>
      </c>
      <c r="AA213" s="78">
        <v>30.462499618530273</v>
      </c>
      <c r="AB213" s="78">
        <v>29.68153190612793</v>
      </c>
      <c r="AC213" s="78">
        <v>28.961462020874023</v>
      </c>
      <c r="AD213" s="78">
        <v>28.070703506469727</v>
      </c>
      <c r="AE213" s="78">
        <v>25.468606948852539</v>
      </c>
      <c r="AF213" s="78">
        <v>21.821924209594727</v>
      </c>
      <c r="AG213" s="78">
        <v>-2.6188411712646484</v>
      </c>
      <c r="AH213" s="78">
        <v>-2.6931302547454834</v>
      </c>
      <c r="AI213" s="78">
        <v>-2.7848436832427979</v>
      </c>
      <c r="AJ213" s="78">
        <v>-2.223456859588623</v>
      </c>
      <c r="AK213" s="78">
        <v>-2.8050010204315186</v>
      </c>
      <c r="AL213" s="78">
        <v>-2.8149316310882568</v>
      </c>
      <c r="AM213" s="78">
        <v>-2.2911462783813477</v>
      </c>
      <c r="AN213" s="78">
        <v>-2.8019740581512451</v>
      </c>
      <c r="AO213" s="78">
        <v>-2.6852765083312988</v>
      </c>
      <c r="AP213" s="78">
        <v>-2.2604072093963623</v>
      </c>
      <c r="AQ213" s="78">
        <v>-1.5222471952438354</v>
      </c>
      <c r="AR213" s="78">
        <v>-1.7539730072021484</v>
      </c>
      <c r="AS213" s="78">
        <v>-1.7761721611022949</v>
      </c>
      <c r="AT213" s="78">
        <v>-2.4100341796875</v>
      </c>
      <c r="AU213" s="78">
        <v>-2.2620859146118164</v>
      </c>
      <c r="AV213" s="78">
        <v>-3.037419319152832</v>
      </c>
      <c r="AW213" s="78">
        <v>-1.9278732538223267</v>
      </c>
      <c r="AX213" s="78">
        <v>-1.3604217767715454</v>
      </c>
      <c r="AY213" s="78">
        <v>-1.3307055234909058</v>
      </c>
      <c r="AZ213" s="78">
        <v>-1.1164124011993408</v>
      </c>
      <c r="BA213" s="78">
        <v>-2.0155060291290283</v>
      </c>
      <c r="BB213" s="78">
        <v>-2.9566919803619385</v>
      </c>
      <c r="BC213" s="78">
        <v>-3.0816483497619629</v>
      </c>
      <c r="BD213" s="78">
        <v>-2.7965278625488281</v>
      </c>
      <c r="BE213" s="78">
        <v>-2.0396010875701904</v>
      </c>
      <c r="BF213" s="78">
        <v>-2.1322665214538574</v>
      </c>
      <c r="BG213" s="78">
        <v>-2.2382452487945557</v>
      </c>
      <c r="BH213" s="78">
        <v>-1.7069253921508789</v>
      </c>
      <c r="BI213" s="78">
        <v>-2.2753190994262695</v>
      </c>
      <c r="BJ213" s="78">
        <v>-2.2870595455169678</v>
      </c>
      <c r="BK213" s="78">
        <v>-1.7883424758911133</v>
      </c>
      <c r="BL213" s="78">
        <v>-2.2637021541595459</v>
      </c>
      <c r="BM213" s="78">
        <v>-2.1748919486999512</v>
      </c>
      <c r="BN213" s="78">
        <v>-1.7308152914047241</v>
      </c>
      <c r="BO213" s="78">
        <v>-0.95954000949859619</v>
      </c>
      <c r="BP213" s="78">
        <v>-1.1673859357833862</v>
      </c>
      <c r="BQ213" s="78">
        <v>-1.1431030035018921</v>
      </c>
      <c r="BR213" s="78">
        <v>-1.7537238597869873</v>
      </c>
      <c r="BS213" s="78">
        <v>-1.5923546552658081</v>
      </c>
      <c r="BT213" s="78">
        <v>-2.3591427803039551</v>
      </c>
      <c r="BU213" s="78">
        <v>-1.2285184860229492</v>
      </c>
      <c r="BV213" s="78">
        <v>-0.65867942571640015</v>
      </c>
      <c r="BW213" s="78">
        <v>-0.63749462366104126</v>
      </c>
      <c r="BX213" s="78">
        <v>-0.42813801765441895</v>
      </c>
      <c r="BY213" s="78">
        <v>-1.312584400177002</v>
      </c>
      <c r="BZ213" s="78">
        <v>-2.2420682907104492</v>
      </c>
      <c r="CA213" s="78">
        <v>-2.354428768157959</v>
      </c>
      <c r="CB213" s="78">
        <v>-2.1546216011047363</v>
      </c>
      <c r="CC213" s="78">
        <v>-1.6384212970733643</v>
      </c>
      <c r="CD213" s="78">
        <v>-1.7438141107559204</v>
      </c>
      <c r="CE213" s="78">
        <v>-1.8596726655960083</v>
      </c>
      <c r="CF213" s="78">
        <v>-1.3491772413253784</v>
      </c>
      <c r="CG213" s="78">
        <v>-1.9084630012512207</v>
      </c>
      <c r="CH213" s="78">
        <v>-1.921457052230835</v>
      </c>
      <c r="CI213" s="78">
        <v>-1.440102219581604</v>
      </c>
      <c r="CJ213" s="78">
        <v>-1.8908966779708862</v>
      </c>
      <c r="CK213" s="78">
        <v>-1.8214011192321777</v>
      </c>
      <c r="CL213" s="78">
        <v>-1.3640215396881104</v>
      </c>
      <c r="CM213" s="78">
        <v>-0.56981068849563599</v>
      </c>
      <c r="CN213" s="78">
        <v>-0.76111745834350586</v>
      </c>
      <c r="CO213" s="78">
        <v>-0.70464134216308594</v>
      </c>
      <c r="CP213" s="78">
        <v>-1.2991654872894287</v>
      </c>
      <c r="CQ213" s="78">
        <v>-1.1285008192062378</v>
      </c>
      <c r="CR213" s="78">
        <v>-1.8893705606460571</v>
      </c>
      <c r="CS213" s="78">
        <v>-0.74414741992950439</v>
      </c>
      <c r="CT213" s="78">
        <v>-0.1726548820734024</v>
      </c>
      <c r="CU213" s="78">
        <v>-0.15737879276275635</v>
      </c>
      <c r="CV213" s="78">
        <v>4.8558697104454041E-2</v>
      </c>
      <c r="CW213" s="78">
        <v>-0.82574313879013062</v>
      </c>
      <c r="CX213" s="78">
        <v>-1.7471221685409546</v>
      </c>
      <c r="CY213" s="78">
        <v>-1.8507585525512695</v>
      </c>
      <c r="CZ213" s="78">
        <v>-1.7100393772125244</v>
      </c>
      <c r="DA213" s="78">
        <v>-1.2372415065765381</v>
      </c>
      <c r="DB213" s="78">
        <v>-1.3553615808486938</v>
      </c>
      <c r="DC213" s="78">
        <v>-1.4811002016067505</v>
      </c>
      <c r="DD213" s="78">
        <v>-0.99142915010452271</v>
      </c>
      <c r="DE213" s="78">
        <v>-1.5416069030761719</v>
      </c>
      <c r="DF213" s="78">
        <v>-1.5558544397354126</v>
      </c>
      <c r="DG213" s="78">
        <v>-1.0918619632720947</v>
      </c>
      <c r="DH213" s="78">
        <v>-1.5180912017822266</v>
      </c>
      <c r="DI213" s="78">
        <v>-1.4679102897644043</v>
      </c>
      <c r="DJ213" s="78">
        <v>-0.99722784757614136</v>
      </c>
      <c r="DK213" s="78">
        <v>-0.18008139729499817</v>
      </c>
      <c r="DL213" s="78">
        <v>-0.35484901070594788</v>
      </c>
      <c r="DM213" s="78">
        <v>-0.26617962121963501</v>
      </c>
      <c r="DN213" s="78">
        <v>-0.84460705518722534</v>
      </c>
      <c r="DO213" s="78">
        <v>-0.66464698314666748</v>
      </c>
      <c r="DP213" s="78">
        <v>-1.4195983409881592</v>
      </c>
      <c r="DQ213" s="78">
        <v>-0.25977638363838196</v>
      </c>
      <c r="DR213" s="78">
        <v>0.31336969137191772</v>
      </c>
      <c r="DS213" s="78">
        <v>0.32273700833320618</v>
      </c>
      <c r="DT213" s="78">
        <v>0.52525538206100464</v>
      </c>
      <c r="DU213" s="78">
        <v>-0.3389018177986145</v>
      </c>
      <c r="DV213" s="78">
        <v>-1.2521759271621704</v>
      </c>
      <c r="DW213" s="78">
        <v>-1.3470884561538696</v>
      </c>
      <c r="DX213" s="78">
        <v>-1.2654571533203125</v>
      </c>
      <c r="DY213" s="78">
        <v>-0.65800154209136963</v>
      </c>
      <c r="DZ213" s="78">
        <v>-0.79449790716171265</v>
      </c>
      <c r="EA213" s="78">
        <v>-0.93450158834457397</v>
      </c>
      <c r="EB213" s="78">
        <v>-0.47489771246910095</v>
      </c>
      <c r="EC213" s="78">
        <v>-1.0119248628616333</v>
      </c>
      <c r="ED213" s="78">
        <v>-1.0279823541641235</v>
      </c>
      <c r="EE213" s="78">
        <v>-0.5890582799911499</v>
      </c>
      <c r="EF213" s="78">
        <v>-0.97981923818588257</v>
      </c>
      <c r="EG213" s="78">
        <v>-0.95752567052841187</v>
      </c>
      <c r="EH213" s="78">
        <v>-0.46763595938682556</v>
      </c>
      <c r="EI213" s="78">
        <v>0.38262581825256348</v>
      </c>
      <c r="EJ213" s="78">
        <v>0.23173810541629791</v>
      </c>
      <c r="EK213" s="78">
        <v>0.36688944697380066</v>
      </c>
      <c r="EL213" s="78">
        <v>-0.18829691410064697</v>
      </c>
      <c r="EM213" s="78">
        <v>5.0843558274209499E-3</v>
      </c>
      <c r="EN213" s="78">
        <v>-0.74132180213928223</v>
      </c>
      <c r="EO213" s="78">
        <v>0.43957844376564026</v>
      </c>
      <c r="EP213" s="78">
        <v>1.0151119232177734</v>
      </c>
      <c r="EQ213" s="78">
        <v>1.0159479379653931</v>
      </c>
      <c r="ER213" s="78">
        <v>1.2135297060012817</v>
      </c>
      <c r="ES213" s="78">
        <v>0.36401969194412231</v>
      </c>
      <c r="ET213" s="78">
        <v>-0.53755229711532593</v>
      </c>
      <c r="EU213" s="78">
        <v>-0.6198686957359314</v>
      </c>
      <c r="EV213" s="78">
        <v>-0.6235508918762207</v>
      </c>
      <c r="EW213" s="78">
        <v>75.394660949707031</v>
      </c>
      <c r="EX213" s="78">
        <v>74.68023681640625</v>
      </c>
      <c r="EY213" s="78">
        <v>73.444610595703125</v>
      </c>
      <c r="EZ213" s="78">
        <v>72.884490966796875</v>
      </c>
      <c r="FA213" s="78">
        <v>72.376358032226563</v>
      </c>
      <c r="FB213" s="78">
        <v>71.968185424804688</v>
      </c>
      <c r="FC213" s="78">
        <v>71.419944763183594</v>
      </c>
      <c r="FD213" s="78">
        <v>72.550750732421875</v>
      </c>
      <c r="FE213" s="78">
        <v>76.3114013671875</v>
      </c>
      <c r="FF213" s="78">
        <v>81.130363464355469</v>
      </c>
      <c r="FG213" s="78">
        <v>85.303215026855469</v>
      </c>
      <c r="FH213" s="78">
        <v>89.528190612792969</v>
      </c>
      <c r="FI213" s="78">
        <v>93.537017822265625</v>
      </c>
      <c r="FJ213" s="78">
        <v>97.182411193847656</v>
      </c>
      <c r="FK213" s="78">
        <v>99.944625854492188</v>
      </c>
      <c r="FL213" s="78">
        <v>101.71569061279297</v>
      </c>
      <c r="FM213" s="78">
        <v>102.15436553955078</v>
      </c>
      <c r="FN213" s="78">
        <v>101.06508636474609</v>
      </c>
      <c r="FO213" s="78">
        <v>99.275619506835938</v>
      </c>
      <c r="FP213" s="78">
        <v>95.914825439453125</v>
      </c>
      <c r="FQ213" s="78">
        <v>90.767158508300781</v>
      </c>
      <c r="FR213" s="78">
        <v>87.078414916992188</v>
      </c>
      <c r="FS213" s="78">
        <v>84.31353759765625</v>
      </c>
      <c r="FT213" s="78">
        <v>82.153511047363281</v>
      </c>
      <c r="FU213" s="78">
        <v>0.37420505285263062</v>
      </c>
      <c r="FV213" s="78">
        <v>0.56571501493453979</v>
      </c>
      <c r="FW213" s="78">
        <v>0.37762230634689331</v>
      </c>
      <c r="FX213" s="78">
        <v>0</v>
      </c>
      <c r="FY213" s="78">
        <v>4861</v>
      </c>
      <c r="FZ213" s="78">
        <v>1</v>
      </c>
    </row>
    <row r="214" spans="1:182" x14ac:dyDescent="0.2">
      <c r="A214" t="s">
        <v>186</v>
      </c>
      <c r="B214" t="s">
        <v>244</v>
      </c>
      <c r="C214" t="s">
        <v>2</v>
      </c>
      <c r="D214" t="s">
        <v>203</v>
      </c>
      <c r="E214" t="s">
        <v>209</v>
      </c>
      <c r="F214" t="s">
        <v>178</v>
      </c>
      <c r="G214" t="s">
        <v>1</v>
      </c>
      <c r="H214" s="78">
        <v>12679</v>
      </c>
      <c r="I214" s="78">
        <v>6.7636933326721191</v>
      </c>
      <c r="J214" s="78">
        <v>5.8297200202941895</v>
      </c>
      <c r="K214" s="78">
        <v>5.428581714630127</v>
      </c>
      <c r="L214" s="78">
        <v>5.246455192565918</v>
      </c>
      <c r="M214" s="78">
        <v>5.0507259368896484</v>
      </c>
      <c r="N214" s="78">
        <v>5.0851449966430664</v>
      </c>
      <c r="O214" s="78">
        <v>5.5592427253723145</v>
      </c>
      <c r="P214" s="78">
        <v>6.2231049537658691</v>
      </c>
      <c r="Q214" s="78">
        <v>6.8172078132629395</v>
      </c>
      <c r="R214" s="78">
        <v>7.7762017250061035</v>
      </c>
      <c r="S214" s="78">
        <v>8.6192331314086914</v>
      </c>
      <c r="T214" s="78">
        <v>9.359187126159668</v>
      </c>
      <c r="U214" s="78">
        <v>10.340704917907715</v>
      </c>
      <c r="V214" s="78">
        <v>10.970820426940918</v>
      </c>
      <c r="W214" s="78">
        <v>11.901450157165527</v>
      </c>
      <c r="X214" s="78">
        <v>12.502202987670898</v>
      </c>
      <c r="Y214" s="78">
        <v>13.18150806427002</v>
      </c>
      <c r="Z214" s="78">
        <v>13.837576866149902</v>
      </c>
      <c r="AA214" s="78">
        <v>13.689350128173828</v>
      </c>
      <c r="AB214" s="78">
        <v>13.391969680786133</v>
      </c>
      <c r="AC214" s="78">
        <v>13.375102043151855</v>
      </c>
      <c r="AD214" s="78">
        <v>12.904984474182129</v>
      </c>
      <c r="AE214" s="78">
        <v>11.877242088317871</v>
      </c>
      <c r="AF214" s="78">
        <v>10.032796859741211</v>
      </c>
      <c r="AG214" s="78">
        <v>-1.2968301773071289</v>
      </c>
      <c r="AH214" s="78">
        <v>-1.1945788860321045</v>
      </c>
      <c r="AI214" s="78">
        <v>-1.2131679058074951</v>
      </c>
      <c r="AJ214" s="78">
        <v>-1.0036998987197876</v>
      </c>
      <c r="AK214" s="78">
        <v>-1.0251166820526123</v>
      </c>
      <c r="AL214" s="78">
        <v>-1.0628291368484497</v>
      </c>
      <c r="AM214" s="78">
        <v>-0.99505770206451416</v>
      </c>
      <c r="AN214" s="78">
        <v>-1.0074654817581177</v>
      </c>
      <c r="AO214" s="78">
        <v>-1.0981788635253906</v>
      </c>
      <c r="AP214" s="78">
        <v>-0.92109966278076172</v>
      </c>
      <c r="AQ214" s="78">
        <v>-0.70859616994857788</v>
      </c>
      <c r="AR214" s="78">
        <v>-1.2325788736343384</v>
      </c>
      <c r="AS214" s="78">
        <v>-1.5980606079101563</v>
      </c>
      <c r="AT214" s="78">
        <v>-2.0666213035583496</v>
      </c>
      <c r="AU214" s="78">
        <v>-1.9061636924743652</v>
      </c>
      <c r="AV214" s="78">
        <v>-1.9511831998825073</v>
      </c>
      <c r="AW214" s="78">
        <v>-1.2643074989318848</v>
      </c>
      <c r="AX214" s="78">
        <v>-0.86344814300537109</v>
      </c>
      <c r="AY214" s="78">
        <v>-1.1246403455734253</v>
      </c>
      <c r="AZ214" s="78">
        <v>-0.94801187515258789</v>
      </c>
      <c r="BA214" s="78">
        <v>-0.82250338792800903</v>
      </c>
      <c r="BB214" s="78">
        <v>-1.5127511024475098</v>
      </c>
      <c r="BC214" s="78">
        <v>-1.2477220296859741</v>
      </c>
      <c r="BD214" s="78">
        <v>-1.0882123708724976</v>
      </c>
      <c r="BE214" s="78">
        <v>-1.0357633829116821</v>
      </c>
      <c r="BF214" s="78">
        <v>-0.95383822917938232</v>
      </c>
      <c r="BG214" s="78">
        <v>-0.9810488224029541</v>
      </c>
      <c r="BH214" s="78">
        <v>-0.78272724151611328</v>
      </c>
      <c r="BI214" s="78">
        <v>-0.81099164485931396</v>
      </c>
      <c r="BJ214" s="78">
        <v>-0.84676426649093628</v>
      </c>
      <c r="BK214" s="78">
        <v>-0.76758098602294922</v>
      </c>
      <c r="BL214" s="78">
        <v>-0.77822571992874146</v>
      </c>
      <c r="BM214" s="78">
        <v>-0.86946403980255127</v>
      </c>
      <c r="BN214" s="78">
        <v>-0.68829983472824097</v>
      </c>
      <c r="BO214" s="78">
        <v>-0.45489451289176941</v>
      </c>
      <c r="BP214" s="78">
        <v>-0.94145470857620239</v>
      </c>
      <c r="BQ214" s="78">
        <v>-1.2774605751037598</v>
      </c>
      <c r="BR214" s="78">
        <v>-1.7240102291107178</v>
      </c>
      <c r="BS214" s="78">
        <v>-1.537779688835144</v>
      </c>
      <c r="BT214" s="78">
        <v>-1.5713595151901245</v>
      </c>
      <c r="BU214" s="78">
        <v>-0.88312357664108276</v>
      </c>
      <c r="BV214" s="78">
        <v>-0.49570304155349731</v>
      </c>
      <c r="BW214" s="78">
        <v>-0.75970262289047241</v>
      </c>
      <c r="BX214" s="78">
        <v>-0.59990304708480835</v>
      </c>
      <c r="BY214" s="78">
        <v>-0.48748457431793213</v>
      </c>
      <c r="BZ214" s="78">
        <v>-1.173637866973877</v>
      </c>
      <c r="CA214" s="78">
        <v>-0.92415302991867065</v>
      </c>
      <c r="CB214" s="78">
        <v>-0.79532051086425781</v>
      </c>
      <c r="CC214" s="78">
        <v>-0.85494941473007202</v>
      </c>
      <c r="CD214" s="78">
        <v>-0.78710192441940308</v>
      </c>
      <c r="CE214" s="78">
        <v>-0.82028377056121826</v>
      </c>
      <c r="CF214" s="78">
        <v>-0.62968230247497559</v>
      </c>
      <c r="CG214" s="78">
        <v>-0.66268932819366455</v>
      </c>
      <c r="CH214" s="78">
        <v>-0.69711834192276001</v>
      </c>
      <c r="CI214" s="78">
        <v>-0.61003130674362183</v>
      </c>
      <c r="CJ214" s="78">
        <v>-0.61945492029190063</v>
      </c>
      <c r="CK214" s="78">
        <v>-0.71105682849884033</v>
      </c>
      <c r="CL214" s="78">
        <v>-0.52706336975097656</v>
      </c>
      <c r="CM214" s="78">
        <v>-0.27918151021003723</v>
      </c>
      <c r="CN214" s="78">
        <v>-0.73982298374176025</v>
      </c>
      <c r="CO214" s="78">
        <v>-1.0554139614105225</v>
      </c>
      <c r="CP214" s="78">
        <v>-1.4867187738418579</v>
      </c>
      <c r="CQ214" s="78">
        <v>-1.2826379537582397</v>
      </c>
      <c r="CR214" s="78">
        <v>-1.3082948923110962</v>
      </c>
      <c r="CS214" s="78">
        <v>-0.61911678314208984</v>
      </c>
      <c r="CT214" s="78">
        <v>-0.24100391566753387</v>
      </c>
      <c r="CU214" s="78">
        <v>-0.50694787502288818</v>
      </c>
      <c r="CV214" s="78">
        <v>-0.35880389809608459</v>
      </c>
      <c r="CW214" s="78">
        <v>-0.25545153021812439</v>
      </c>
      <c r="CX214" s="78">
        <v>-0.93876910209655762</v>
      </c>
      <c r="CY214" s="78">
        <v>-0.70005011558532715</v>
      </c>
      <c r="CZ214" s="78">
        <v>-0.59246444702148438</v>
      </c>
      <c r="DA214" s="78">
        <v>-0.67413538694381714</v>
      </c>
      <c r="DB214" s="78">
        <v>-0.62036561965942383</v>
      </c>
      <c r="DC214" s="78">
        <v>-0.65951871871948242</v>
      </c>
      <c r="DD214" s="78">
        <v>-0.4766373336315155</v>
      </c>
      <c r="DE214" s="78">
        <v>-0.51438701152801514</v>
      </c>
      <c r="DF214" s="78">
        <v>-0.54747241735458374</v>
      </c>
      <c r="DG214" s="78">
        <v>-0.45248162746429443</v>
      </c>
      <c r="DH214" s="78">
        <v>-0.46068412065505981</v>
      </c>
      <c r="DI214" s="78">
        <v>-0.55264961719512939</v>
      </c>
      <c r="DJ214" s="78">
        <v>-0.36582690477371216</v>
      </c>
      <c r="DK214" s="78">
        <v>-0.10346850752830505</v>
      </c>
      <c r="DL214" s="78">
        <v>-0.53819125890731812</v>
      </c>
      <c r="DM214" s="78">
        <v>-0.83336734771728516</v>
      </c>
      <c r="DN214" s="78">
        <v>-1.249427318572998</v>
      </c>
      <c r="DO214" s="78">
        <v>-1.0274962186813354</v>
      </c>
      <c r="DP214" s="78">
        <v>-1.0452302694320679</v>
      </c>
      <c r="DQ214" s="78">
        <v>-0.35510995984077454</v>
      </c>
      <c r="DR214" s="78">
        <v>1.3695221394300461E-2</v>
      </c>
      <c r="DS214" s="78">
        <v>-0.25419309735298157</v>
      </c>
      <c r="DT214" s="78">
        <v>-0.11770477145910263</v>
      </c>
      <c r="DU214" s="78">
        <v>-2.3418495431542397E-2</v>
      </c>
      <c r="DV214" s="78">
        <v>-0.70390033721923828</v>
      </c>
      <c r="DW214" s="78">
        <v>-0.47594720125198364</v>
      </c>
      <c r="DX214" s="78">
        <v>-0.38960841298103333</v>
      </c>
      <c r="DY214" s="78">
        <v>-0.41306865215301514</v>
      </c>
      <c r="DZ214" s="78">
        <v>-0.37962493300437927</v>
      </c>
      <c r="EA214" s="78">
        <v>-0.42739957571029663</v>
      </c>
      <c r="EB214" s="78">
        <v>-0.25566473603248596</v>
      </c>
      <c r="EC214" s="78">
        <v>-0.3002619743347168</v>
      </c>
      <c r="ED214" s="78">
        <v>-0.33140751719474792</v>
      </c>
      <c r="EE214" s="78">
        <v>-0.2250048965215683</v>
      </c>
      <c r="EF214" s="78">
        <v>-0.23144432902336121</v>
      </c>
      <c r="EG214" s="78">
        <v>-0.32393482327461243</v>
      </c>
      <c r="EH214" s="78">
        <v>-0.1330270916223526</v>
      </c>
      <c r="EI214" s="78">
        <v>0.15023314952850342</v>
      </c>
      <c r="EJ214" s="78">
        <v>-0.24706710875034332</v>
      </c>
      <c r="EK214" s="78">
        <v>-0.51276731491088867</v>
      </c>
      <c r="EL214" s="78">
        <v>-0.90681618452072144</v>
      </c>
      <c r="EM214" s="78">
        <v>-0.65911221504211426</v>
      </c>
      <c r="EN214" s="78">
        <v>-0.66540664434432983</v>
      </c>
      <c r="EO214" s="78">
        <v>2.6073956862092018E-2</v>
      </c>
      <c r="EP214" s="78">
        <v>0.38144031167030334</v>
      </c>
      <c r="EQ214" s="78">
        <v>0.1107446551322937</v>
      </c>
      <c r="ER214" s="78">
        <v>0.2304040789604187</v>
      </c>
      <c r="ES214" s="78">
        <v>0.31160035729408264</v>
      </c>
      <c r="ET214" s="78">
        <v>-0.36478710174560547</v>
      </c>
      <c r="EU214" s="78">
        <v>-0.15237820148468018</v>
      </c>
      <c r="EV214" s="78">
        <v>-9.6716508269309998E-2</v>
      </c>
      <c r="EW214" s="78">
        <v>73.560867309570313</v>
      </c>
      <c r="EX214" s="78">
        <v>72.851371765136719</v>
      </c>
      <c r="EY214" s="78">
        <v>71.458221435546875</v>
      </c>
      <c r="EZ214" s="78">
        <v>71.175338745117188</v>
      </c>
      <c r="FA214" s="78">
        <v>70.594322204589844</v>
      </c>
      <c r="FB214" s="78">
        <v>71.032325744628906</v>
      </c>
      <c r="FC214" s="78">
        <v>70.796554565429688</v>
      </c>
      <c r="FD214" s="78">
        <v>71.870582580566406</v>
      </c>
      <c r="FE214" s="78">
        <v>74.656272888183594</v>
      </c>
      <c r="FF214" s="78">
        <v>79.280708312988281</v>
      </c>
      <c r="FG214" s="78">
        <v>82.712203979492188</v>
      </c>
      <c r="FH214" s="78">
        <v>87.193954467773438</v>
      </c>
      <c r="FI214" s="78">
        <v>91.364326477050781</v>
      </c>
      <c r="FJ214" s="78">
        <v>95.463600158691406</v>
      </c>
      <c r="FK214" s="78">
        <v>98.87384033203125</v>
      </c>
      <c r="FL214" s="78">
        <v>101.00825500488281</v>
      </c>
      <c r="FM214" s="78">
        <v>100.65796661376953</v>
      </c>
      <c r="FN214" s="78">
        <v>99.022148132324219</v>
      </c>
      <c r="FO214" s="78">
        <v>96.708419799804688</v>
      </c>
      <c r="FP214" s="78">
        <v>92.787208557128906</v>
      </c>
      <c r="FQ214" s="78">
        <v>87.089561462402344</v>
      </c>
      <c r="FR214" s="78">
        <v>84.019599914550781</v>
      </c>
      <c r="FS214" s="78">
        <v>81.400596618652344</v>
      </c>
      <c r="FT214" s="78">
        <v>78.991752624511719</v>
      </c>
      <c r="FU214" s="78">
        <v>0.17776180803775787</v>
      </c>
      <c r="FV214" s="78">
        <v>0.29629400372505188</v>
      </c>
      <c r="FW214" s="78">
        <v>0.17526564002037048</v>
      </c>
      <c r="FX214" s="78">
        <v>0</v>
      </c>
      <c r="FY214" s="78">
        <v>3499</v>
      </c>
      <c r="FZ214" s="78">
        <v>1</v>
      </c>
    </row>
    <row r="215" spans="1:182" x14ac:dyDescent="0.2">
      <c r="A215" t="s">
        <v>186</v>
      </c>
      <c r="B215" t="s">
        <v>244</v>
      </c>
      <c r="C215" t="s">
        <v>2</v>
      </c>
      <c r="D215" t="s">
        <v>203</v>
      </c>
      <c r="E215" t="s">
        <v>209</v>
      </c>
      <c r="F215" t="s">
        <v>179</v>
      </c>
      <c r="G215" t="s">
        <v>1</v>
      </c>
      <c r="H215" s="78">
        <v>1537</v>
      </c>
      <c r="I215" s="78">
        <v>2.222482442855835</v>
      </c>
      <c r="J215" s="78">
        <v>1.8768856525421143</v>
      </c>
      <c r="K215" s="78">
        <v>1.6420060396194458</v>
      </c>
      <c r="L215" s="78">
        <v>1.591172456741333</v>
      </c>
      <c r="M215" s="78">
        <v>1.511605978012085</v>
      </c>
      <c r="N215" s="78">
        <v>1.3685846328735352</v>
      </c>
      <c r="O215" s="78">
        <v>1.6385589838027954</v>
      </c>
      <c r="P215" s="78">
        <v>1.4943865537643433</v>
      </c>
      <c r="Q215" s="78">
        <v>1.5790055990219116</v>
      </c>
      <c r="R215" s="78">
        <v>2.0944230556488037</v>
      </c>
      <c r="S215" s="78">
        <v>2.6433849334716797</v>
      </c>
      <c r="T215" s="78">
        <v>3.1703708171844482</v>
      </c>
      <c r="U215" s="78">
        <v>3.429250955581665</v>
      </c>
      <c r="V215" s="78">
        <v>3.5863373279571533</v>
      </c>
      <c r="W215" s="78">
        <v>3.6969032287597656</v>
      </c>
      <c r="X215" s="78">
        <v>3.7658543586730957</v>
      </c>
      <c r="Y215" s="78">
        <v>4.142125129699707</v>
      </c>
      <c r="Z215" s="78">
        <v>4.4831552505493164</v>
      </c>
      <c r="AA215" s="78">
        <v>4.2723922729492188</v>
      </c>
      <c r="AB215" s="78">
        <v>4.1034259796142578</v>
      </c>
      <c r="AC215" s="78">
        <v>3.8563158512115479</v>
      </c>
      <c r="AD215" s="78">
        <v>3.6172404289245605</v>
      </c>
      <c r="AE215" s="78">
        <v>3.2324697971343994</v>
      </c>
      <c r="AF215" s="78">
        <v>2.8702702522277832</v>
      </c>
      <c r="AG215" s="78">
        <v>-0.76743602752685547</v>
      </c>
      <c r="AH215" s="78">
        <v>-0.82982069253921509</v>
      </c>
      <c r="AI215" s="78">
        <v>-0.92181539535522461</v>
      </c>
      <c r="AJ215" s="78">
        <v>-0.90534853935241699</v>
      </c>
      <c r="AK215" s="78">
        <v>-1.0328487157821655</v>
      </c>
      <c r="AL215" s="78">
        <v>-1.1773624420166016</v>
      </c>
      <c r="AM215" s="78">
        <v>-0.68998080492019653</v>
      </c>
      <c r="AN215" s="78">
        <v>-1.039539098739624</v>
      </c>
      <c r="AO215" s="78">
        <v>-0.79269587993621826</v>
      </c>
      <c r="AP215" s="78">
        <v>-0.64413779973983765</v>
      </c>
      <c r="AQ215" s="78">
        <v>-0.35057517886161804</v>
      </c>
      <c r="AR215" s="78">
        <v>-0.32466614246368408</v>
      </c>
      <c r="AS215" s="78">
        <v>-0.26493072509765625</v>
      </c>
      <c r="AT215" s="78">
        <v>-0.46568554639816284</v>
      </c>
      <c r="AU215" s="78">
        <v>-0.73907685279846191</v>
      </c>
      <c r="AV215" s="78">
        <v>-0.79755496978759766</v>
      </c>
      <c r="AW215" s="78">
        <v>-0.43703052401542664</v>
      </c>
      <c r="AX215" s="78">
        <v>-9.0321369469165802E-2</v>
      </c>
      <c r="AY215" s="78">
        <v>-0.345755934715271</v>
      </c>
      <c r="AZ215" s="78">
        <v>-0.39705067873001099</v>
      </c>
      <c r="BA215" s="78">
        <v>-0.99675244092941284</v>
      </c>
      <c r="BB215" s="78">
        <v>-1.0693888664245605</v>
      </c>
      <c r="BC215" s="78">
        <v>-1.1750682592391968</v>
      </c>
      <c r="BD215" s="78">
        <v>-1.0315186977386475</v>
      </c>
      <c r="BE215" s="78">
        <v>-0.40675997734069824</v>
      </c>
      <c r="BF215" s="78">
        <v>-0.47841712832450867</v>
      </c>
      <c r="BG215" s="78">
        <v>-0.58229976892471313</v>
      </c>
      <c r="BH215" s="78">
        <v>-0.57255899906158447</v>
      </c>
      <c r="BI215" s="78">
        <v>-0.69340664148330688</v>
      </c>
      <c r="BJ215" s="78">
        <v>-0.83934181928634644</v>
      </c>
      <c r="BK215" s="78">
        <v>-0.39904758334159851</v>
      </c>
      <c r="BL215" s="78">
        <v>-0.70607650279998779</v>
      </c>
      <c r="BM215" s="78">
        <v>-0.54746758937835693</v>
      </c>
      <c r="BN215" s="78">
        <v>-0.35753318667411804</v>
      </c>
      <c r="BO215" s="78">
        <v>-5.2281711250543594E-2</v>
      </c>
      <c r="BP215" s="78">
        <v>-2.056426927447319E-2</v>
      </c>
      <c r="BQ215" s="78">
        <v>5.3323369473218918E-2</v>
      </c>
      <c r="BR215" s="78">
        <v>-0.16464388370513916</v>
      </c>
      <c r="BS215" s="78">
        <v>-0.41597363352775574</v>
      </c>
      <c r="BT215" s="78">
        <v>-0.47825691103935242</v>
      </c>
      <c r="BU215" s="78">
        <v>-0.11132460832595825</v>
      </c>
      <c r="BV215" s="78">
        <v>0.23345671594142914</v>
      </c>
      <c r="BW215" s="78">
        <v>-1.7332980409264565E-2</v>
      </c>
      <c r="BX215" s="78">
        <v>-9.003034234046936E-2</v>
      </c>
      <c r="BY215" s="78">
        <v>-0.58876115083694458</v>
      </c>
      <c r="BZ215" s="78">
        <v>-0.64667797088623047</v>
      </c>
      <c r="CA215" s="78">
        <v>-0.73081117868423462</v>
      </c>
      <c r="CB215" s="78">
        <v>-0.6441197395324707</v>
      </c>
      <c r="CC215" s="78">
        <v>-0.15695686638355255</v>
      </c>
      <c r="CD215" s="78">
        <v>-0.23503607511520386</v>
      </c>
      <c r="CE215" s="78">
        <v>-0.34715229272842407</v>
      </c>
      <c r="CF215" s="78">
        <v>-0.34207001328468323</v>
      </c>
      <c r="CG215" s="78">
        <v>-0.45831012725830078</v>
      </c>
      <c r="CH215" s="78">
        <v>-0.60522979497909546</v>
      </c>
      <c r="CI215" s="78">
        <v>-0.19754809141159058</v>
      </c>
      <c r="CJ215" s="78">
        <v>-0.47512128949165344</v>
      </c>
      <c r="CK215" s="78">
        <v>-0.37762317061424255</v>
      </c>
      <c r="CL215" s="78">
        <v>-0.15903171896934509</v>
      </c>
      <c r="CM215" s="78">
        <v>0.15431542694568634</v>
      </c>
      <c r="CN215" s="78">
        <v>0.19005575776100159</v>
      </c>
      <c r="CO215" s="78">
        <v>0.27374517917633057</v>
      </c>
      <c r="CP215" s="78">
        <v>4.38566654920578E-2</v>
      </c>
      <c r="CQ215" s="78">
        <v>-0.19219335913658142</v>
      </c>
      <c r="CR215" s="78">
        <v>-0.257112056016922</v>
      </c>
      <c r="CS215" s="78">
        <v>0.1142583042383194</v>
      </c>
      <c r="CT215" s="78">
        <v>0.45770442485809326</v>
      </c>
      <c r="CU215" s="78">
        <v>0.21013174951076508</v>
      </c>
      <c r="CV215" s="78">
        <v>0.12261100113391876</v>
      </c>
      <c r="CW215" s="78">
        <v>-0.30618768930435181</v>
      </c>
      <c r="CX215" s="78">
        <v>-0.35390967130661011</v>
      </c>
      <c r="CY215" s="78">
        <v>-0.42312011122703552</v>
      </c>
      <c r="CZ215" s="78">
        <v>-0.37580832839012146</v>
      </c>
      <c r="DA215" s="78">
        <v>9.2846252024173737E-2</v>
      </c>
      <c r="DB215" s="78">
        <v>8.3449697121977806E-3</v>
      </c>
      <c r="DC215" s="78">
        <v>-0.11200480908155441</v>
      </c>
      <c r="DD215" s="78">
        <v>-0.11158102005720139</v>
      </c>
      <c r="DE215" s="78">
        <v>-0.22321358323097229</v>
      </c>
      <c r="DF215" s="78">
        <v>-0.37111777067184448</v>
      </c>
      <c r="DG215" s="78">
        <v>3.951395396143198E-3</v>
      </c>
      <c r="DH215" s="78">
        <v>-0.24416610598564148</v>
      </c>
      <c r="DI215" s="78">
        <v>-0.20777878165245056</v>
      </c>
      <c r="DJ215" s="78">
        <v>3.9469745010137558E-2</v>
      </c>
      <c r="DK215" s="78">
        <v>0.36091256141662598</v>
      </c>
      <c r="DL215" s="78">
        <v>0.40067577362060547</v>
      </c>
      <c r="DM215" s="78">
        <v>0.49416700005531311</v>
      </c>
      <c r="DN215" s="78">
        <v>0.25235721468925476</v>
      </c>
      <c r="DO215" s="78">
        <v>3.1586926430463791E-2</v>
      </c>
      <c r="DP215" s="78">
        <v>-3.5967200994491577E-2</v>
      </c>
      <c r="DQ215" s="78">
        <v>0.33984121680259705</v>
      </c>
      <c r="DR215" s="78">
        <v>0.68195211887359619</v>
      </c>
      <c r="DS215" s="78">
        <v>0.43759647011756897</v>
      </c>
      <c r="DT215" s="78">
        <v>0.33525234460830688</v>
      </c>
      <c r="DU215" s="78">
        <v>-2.3614199832081795E-2</v>
      </c>
      <c r="DV215" s="78">
        <v>-6.1141371726989746E-2</v>
      </c>
      <c r="DW215" s="78">
        <v>-0.11542904376983643</v>
      </c>
      <c r="DX215" s="78">
        <v>-0.1074969470500946</v>
      </c>
      <c r="DY215" s="78">
        <v>0.45352229475975037</v>
      </c>
      <c r="DZ215" s="78">
        <v>0.35974854230880737</v>
      </c>
      <c r="EA215" s="78">
        <v>0.22751080989837646</v>
      </c>
      <c r="EB215" s="78">
        <v>0.22120848298072815</v>
      </c>
      <c r="EC215" s="78">
        <v>0.11622847616672516</v>
      </c>
      <c r="ED215" s="78">
        <v>-3.3097166568040848E-2</v>
      </c>
      <c r="EE215" s="78">
        <v>0.29488465189933777</v>
      </c>
      <c r="EF215" s="78">
        <v>8.9296512305736542E-2</v>
      </c>
      <c r="EG215" s="78">
        <v>3.7449553608894348E-2</v>
      </c>
      <c r="EH215" s="78">
        <v>0.32607433199882507</v>
      </c>
      <c r="EI215" s="78">
        <v>0.65920603275299072</v>
      </c>
      <c r="EJ215" s="78">
        <v>0.70477765798568726</v>
      </c>
      <c r="EK215" s="78">
        <v>0.81242108345031738</v>
      </c>
      <c r="EL215" s="78">
        <v>0.55339890718460083</v>
      </c>
      <c r="EM215" s="78">
        <v>0.35469010472297668</v>
      </c>
      <c r="EN215" s="78">
        <v>0.28333085775375366</v>
      </c>
      <c r="EO215" s="78">
        <v>0.66554713249206543</v>
      </c>
      <c r="EP215" s="78">
        <v>1.0057302713394165</v>
      </c>
      <c r="EQ215" s="78">
        <v>0.76601940393447876</v>
      </c>
      <c r="ER215" s="78">
        <v>0.64227265119552612</v>
      </c>
      <c r="ES215" s="78">
        <v>0.38437703251838684</v>
      </c>
      <c r="ET215" s="78">
        <v>0.36156955361366272</v>
      </c>
      <c r="EU215" s="78">
        <v>0.32882797718048096</v>
      </c>
      <c r="EV215" s="78">
        <v>0.27990207076072693</v>
      </c>
      <c r="EW215" s="78">
        <v>82.027679443359375</v>
      </c>
      <c r="EX215" s="78">
        <v>81.895790100097656</v>
      </c>
      <c r="EY215" s="78">
        <v>80.126243591308594</v>
      </c>
      <c r="EZ215" s="78">
        <v>79.233833312988281</v>
      </c>
      <c r="FA215" s="78">
        <v>78.51123046875</v>
      </c>
      <c r="FB215" s="78">
        <v>77.447502136230469</v>
      </c>
      <c r="FC215" s="78">
        <v>76.729995727539063</v>
      </c>
      <c r="FD215" s="78">
        <v>77.058448791503906</v>
      </c>
      <c r="FE215" s="78">
        <v>81.988677978515625</v>
      </c>
      <c r="FF215" s="78">
        <v>85.650482177734375</v>
      </c>
      <c r="FG215" s="78">
        <v>89.569831848144531</v>
      </c>
      <c r="FH215" s="78">
        <v>93.39263916015625</v>
      </c>
      <c r="FI215" s="78">
        <v>95.611503601074219</v>
      </c>
      <c r="FJ215" s="78">
        <v>98.475852966308594</v>
      </c>
      <c r="FK215" s="78">
        <v>101.82048797607422</v>
      </c>
      <c r="FL215" s="78">
        <v>103.67216491699219</v>
      </c>
      <c r="FM215" s="78">
        <v>105.49298095703125</v>
      </c>
      <c r="FN215" s="78">
        <v>105.46693420410156</v>
      </c>
      <c r="FO215" s="78">
        <v>104.49718475341797</v>
      </c>
      <c r="FP215" s="78">
        <v>102.20648193359375</v>
      </c>
      <c r="FQ215" s="78">
        <v>99.05810546875</v>
      </c>
      <c r="FR215" s="78">
        <v>95.679801940917969</v>
      </c>
      <c r="FS215" s="78">
        <v>93.246849060058594</v>
      </c>
      <c r="FT215" s="78">
        <v>91.169189453125</v>
      </c>
      <c r="FU215" s="78">
        <v>0.20540803670883179</v>
      </c>
      <c r="FV215" s="78">
        <v>0.26425552368164063</v>
      </c>
      <c r="FW215" s="78">
        <v>0.21391253173351288</v>
      </c>
      <c r="FX215" s="78">
        <v>0</v>
      </c>
      <c r="FY215" s="78">
        <v>107</v>
      </c>
      <c r="FZ215" s="78">
        <v>1</v>
      </c>
    </row>
    <row r="216" spans="1:182" x14ac:dyDescent="0.2">
      <c r="A216" t="s">
        <v>186</v>
      </c>
      <c r="B216" t="s">
        <v>244</v>
      </c>
      <c r="C216" t="s">
        <v>2</v>
      </c>
      <c r="D216" t="s">
        <v>203</v>
      </c>
      <c r="E216" t="s">
        <v>209</v>
      </c>
      <c r="F216" t="s">
        <v>180</v>
      </c>
      <c r="G216" t="s">
        <v>1</v>
      </c>
      <c r="H216" s="78">
        <v>367</v>
      </c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  <c r="BW216" s="78"/>
      <c r="BX216" s="78"/>
      <c r="BY216" s="78"/>
      <c r="BZ216" s="78"/>
      <c r="CA216" s="78"/>
      <c r="CB216" s="78"/>
      <c r="CC216" s="78"/>
      <c r="CD216" s="78"/>
      <c r="CE216" s="78"/>
      <c r="CF216" s="78"/>
      <c r="CG216" s="78"/>
      <c r="CH216" s="78"/>
      <c r="CI216" s="78"/>
      <c r="CJ216" s="78"/>
      <c r="CK216" s="78"/>
      <c r="CL216" s="78"/>
      <c r="CM216" s="78"/>
      <c r="CN216" s="78"/>
      <c r="CO216" s="78"/>
      <c r="CP216" s="78"/>
      <c r="CQ216" s="78"/>
      <c r="CR216" s="78"/>
      <c r="CS216" s="78"/>
      <c r="CT216" s="78"/>
      <c r="CU216" s="78"/>
      <c r="CV216" s="78"/>
      <c r="CW216" s="78"/>
      <c r="CX216" s="78"/>
      <c r="CY216" s="78"/>
      <c r="CZ216" s="78"/>
      <c r="DA216" s="78"/>
      <c r="DB216" s="78"/>
      <c r="DC216" s="78"/>
      <c r="DD216" s="78"/>
      <c r="DE216" s="78"/>
      <c r="DF216" s="78"/>
      <c r="DG216" s="78"/>
      <c r="DH216" s="78"/>
      <c r="DI216" s="78"/>
      <c r="DJ216" s="78"/>
      <c r="DK216" s="78"/>
      <c r="DL216" s="78"/>
      <c r="DM216" s="78"/>
      <c r="DN216" s="78"/>
      <c r="DO216" s="78"/>
      <c r="DP216" s="78"/>
      <c r="DQ216" s="78"/>
      <c r="DR216" s="78"/>
      <c r="DS216" s="78"/>
      <c r="DT216" s="78"/>
      <c r="DU216" s="78"/>
      <c r="DV216" s="78"/>
      <c r="DW216" s="78"/>
      <c r="DX216" s="78"/>
      <c r="DY216" s="78"/>
      <c r="DZ216" s="78"/>
      <c r="EA216" s="78"/>
      <c r="EB216" s="78"/>
      <c r="EC216" s="78"/>
      <c r="ED216" s="78"/>
      <c r="EE216" s="78"/>
      <c r="EF216" s="78"/>
      <c r="EG216" s="78"/>
      <c r="EH216" s="78"/>
      <c r="EI216" s="78"/>
      <c r="EJ216" s="78"/>
      <c r="EK216" s="78"/>
      <c r="EL216" s="78"/>
      <c r="EM216" s="78"/>
      <c r="EN216" s="78"/>
      <c r="EO216" s="78"/>
      <c r="EP216" s="78"/>
      <c r="EQ216" s="78"/>
      <c r="ER216" s="78"/>
      <c r="ES216" s="78"/>
      <c r="ET216" s="78"/>
      <c r="EU216" s="78"/>
      <c r="EV216" s="78"/>
      <c r="EW216" s="78"/>
      <c r="EX216" s="78"/>
      <c r="EY216" s="78"/>
      <c r="EZ216" s="78"/>
      <c r="FA216" s="78"/>
      <c r="FB216" s="78"/>
      <c r="FC216" s="78"/>
      <c r="FD216" s="78"/>
      <c r="FE216" s="78"/>
      <c r="FF216" s="78"/>
      <c r="FG216" s="78"/>
      <c r="FH216" s="78"/>
      <c r="FI216" s="78"/>
      <c r="FJ216" s="78"/>
      <c r="FK216" s="78"/>
      <c r="FL216" s="78"/>
      <c r="FM216" s="78"/>
      <c r="FN216" s="78"/>
      <c r="FO216" s="78"/>
      <c r="FP216" s="78"/>
      <c r="FQ216" s="78"/>
      <c r="FR216" s="78"/>
      <c r="FS216" s="78"/>
      <c r="FT216" s="78"/>
      <c r="FU216" s="78"/>
      <c r="FV216" s="78"/>
      <c r="FW216" s="78"/>
      <c r="FX216" s="78">
        <v>0</v>
      </c>
      <c r="FY216" s="78">
        <v>82</v>
      </c>
      <c r="FZ216" s="78">
        <v>0</v>
      </c>
    </row>
    <row r="217" spans="1:182" x14ac:dyDescent="0.2">
      <c r="A217" t="s">
        <v>186</v>
      </c>
      <c r="B217" t="s">
        <v>244</v>
      </c>
      <c r="C217" t="s">
        <v>2</v>
      </c>
      <c r="D217" t="s">
        <v>203</v>
      </c>
      <c r="E217" t="s">
        <v>209</v>
      </c>
      <c r="F217" t="s">
        <v>181</v>
      </c>
      <c r="G217" t="s">
        <v>1</v>
      </c>
      <c r="H217" s="78">
        <v>458</v>
      </c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  <c r="BW217" s="78"/>
      <c r="BX217" s="78"/>
      <c r="BY217" s="78"/>
      <c r="BZ217" s="78"/>
      <c r="CA217" s="78"/>
      <c r="CB217" s="78"/>
      <c r="CC217" s="78"/>
      <c r="CD217" s="78"/>
      <c r="CE217" s="78"/>
      <c r="CF217" s="78"/>
      <c r="CG217" s="78"/>
      <c r="CH217" s="78"/>
      <c r="CI217" s="78"/>
      <c r="CJ217" s="78"/>
      <c r="CK217" s="78"/>
      <c r="CL217" s="78"/>
      <c r="CM217" s="78"/>
      <c r="CN217" s="78"/>
      <c r="CO217" s="78"/>
      <c r="CP217" s="78"/>
      <c r="CQ217" s="78"/>
      <c r="CR217" s="78"/>
      <c r="CS217" s="78"/>
      <c r="CT217" s="78"/>
      <c r="CU217" s="78"/>
      <c r="CV217" s="78"/>
      <c r="CW217" s="78"/>
      <c r="CX217" s="78"/>
      <c r="CY217" s="78"/>
      <c r="CZ217" s="78"/>
      <c r="DA217" s="78"/>
      <c r="DB217" s="78"/>
      <c r="DC217" s="78"/>
      <c r="DD217" s="78"/>
      <c r="DE217" s="78"/>
      <c r="DF217" s="78"/>
      <c r="DG217" s="78"/>
      <c r="DH217" s="78"/>
      <c r="DI217" s="78"/>
      <c r="DJ217" s="78"/>
      <c r="DK217" s="78"/>
      <c r="DL217" s="78"/>
      <c r="DM217" s="78"/>
      <c r="DN217" s="78"/>
      <c r="DO217" s="78"/>
      <c r="DP217" s="78"/>
      <c r="DQ217" s="78"/>
      <c r="DR217" s="78"/>
      <c r="DS217" s="78"/>
      <c r="DT217" s="78"/>
      <c r="DU217" s="78"/>
      <c r="DV217" s="78"/>
      <c r="DW217" s="78"/>
      <c r="DX217" s="78"/>
      <c r="DY217" s="78"/>
      <c r="DZ217" s="78"/>
      <c r="EA217" s="78"/>
      <c r="EB217" s="78"/>
      <c r="EC217" s="78"/>
      <c r="ED217" s="78"/>
      <c r="EE217" s="78"/>
      <c r="EF217" s="78"/>
      <c r="EG217" s="78"/>
      <c r="EH217" s="78"/>
      <c r="EI217" s="78"/>
      <c r="EJ217" s="78"/>
      <c r="EK217" s="78"/>
      <c r="EL217" s="78"/>
      <c r="EM217" s="78"/>
      <c r="EN217" s="78"/>
      <c r="EO217" s="78"/>
      <c r="EP217" s="78"/>
      <c r="EQ217" s="78"/>
      <c r="ER217" s="78"/>
      <c r="ES217" s="78"/>
      <c r="ET217" s="78"/>
      <c r="EU217" s="78"/>
      <c r="EV217" s="78"/>
      <c r="EW217" s="78"/>
      <c r="EX217" s="78"/>
      <c r="EY217" s="78"/>
      <c r="EZ217" s="78"/>
      <c r="FA217" s="78"/>
      <c r="FB217" s="78"/>
      <c r="FC217" s="78"/>
      <c r="FD217" s="78"/>
      <c r="FE217" s="78"/>
      <c r="FF217" s="78"/>
      <c r="FG217" s="78"/>
      <c r="FH217" s="78"/>
      <c r="FI217" s="78"/>
      <c r="FJ217" s="78"/>
      <c r="FK217" s="78"/>
      <c r="FL217" s="78"/>
      <c r="FM217" s="78"/>
      <c r="FN217" s="78"/>
      <c r="FO217" s="78"/>
      <c r="FP217" s="78"/>
      <c r="FQ217" s="78"/>
      <c r="FR217" s="78"/>
      <c r="FS217" s="78"/>
      <c r="FT217" s="78"/>
      <c r="FU217" s="78"/>
      <c r="FV217" s="78"/>
      <c r="FW217" s="78"/>
      <c r="FX217" s="78">
        <v>0</v>
      </c>
      <c r="FY217" s="78">
        <v>18</v>
      </c>
      <c r="FZ217" s="78">
        <v>0</v>
      </c>
    </row>
    <row r="218" spans="1:182" x14ac:dyDescent="0.2">
      <c r="A218" t="s">
        <v>186</v>
      </c>
      <c r="B218" t="s">
        <v>244</v>
      </c>
      <c r="C218" t="s">
        <v>2</v>
      </c>
      <c r="D218" t="s">
        <v>203</v>
      </c>
      <c r="E218" t="s">
        <v>209</v>
      </c>
      <c r="F218" t="s">
        <v>182</v>
      </c>
      <c r="G218" t="s">
        <v>1</v>
      </c>
      <c r="H218" s="78">
        <v>1884</v>
      </c>
      <c r="I218" s="78">
        <v>1.0046272277832031</v>
      </c>
      <c r="J218" s="78">
        <v>0.93484407663345337</v>
      </c>
      <c r="K218" s="78">
        <v>0.90760117769241333</v>
      </c>
      <c r="L218" s="78">
        <v>0.8260384202003479</v>
      </c>
      <c r="M218" s="78">
        <v>0.79608458280563354</v>
      </c>
      <c r="N218" s="78">
        <v>0.89947652816772461</v>
      </c>
      <c r="O218" s="78">
        <v>0.99816304445266724</v>
      </c>
      <c r="P218" s="78">
        <v>1.0749297142028809</v>
      </c>
      <c r="Q218" s="78">
        <v>1.2160147428512573</v>
      </c>
      <c r="R218" s="78">
        <v>1.3524131774902344</v>
      </c>
      <c r="S218" s="78">
        <v>1.5246957540512085</v>
      </c>
      <c r="T218" s="78">
        <v>1.5541465282440186</v>
      </c>
      <c r="U218" s="78">
        <v>1.683815598487854</v>
      </c>
      <c r="V218" s="78">
        <v>1.9817382097244263</v>
      </c>
      <c r="W218" s="78">
        <v>2.1127138137817383</v>
      </c>
      <c r="X218" s="78">
        <v>2.2424042224884033</v>
      </c>
      <c r="Y218" s="78">
        <v>2.143080472946167</v>
      </c>
      <c r="Z218" s="78">
        <v>2.1820609569549561</v>
      </c>
      <c r="AA218" s="78">
        <v>1.9730212688446045</v>
      </c>
      <c r="AB218" s="78">
        <v>1.9835610389709473</v>
      </c>
      <c r="AC218" s="78">
        <v>1.9447730779647827</v>
      </c>
      <c r="AD218" s="78">
        <v>2.0184922218322754</v>
      </c>
      <c r="AE218" s="78">
        <v>1.9944839477539063</v>
      </c>
      <c r="AF218" s="78">
        <v>1.5966125726699829</v>
      </c>
      <c r="AG218" s="78">
        <v>-0.27262088656425476</v>
      </c>
      <c r="AH218" s="78">
        <v>-0.24471528828144073</v>
      </c>
      <c r="AI218" s="78">
        <v>-0.21916669607162476</v>
      </c>
      <c r="AJ218" s="78">
        <v>-0.20392037928104401</v>
      </c>
      <c r="AK218" s="78">
        <v>-0.22840926051139832</v>
      </c>
      <c r="AL218" s="78">
        <v>-0.16648371517658234</v>
      </c>
      <c r="AM218" s="78">
        <v>-0.17532233893871307</v>
      </c>
      <c r="AN218" s="78">
        <v>-0.22107450664043427</v>
      </c>
      <c r="AO218" s="78">
        <v>-0.18461917340755463</v>
      </c>
      <c r="AP218" s="78">
        <v>-0.12010767310857773</v>
      </c>
      <c r="AQ218" s="78">
        <v>-0.13600708544254303</v>
      </c>
      <c r="AR218" s="78">
        <v>-0.20989641547203064</v>
      </c>
      <c r="AS218" s="78">
        <v>-0.23679088056087494</v>
      </c>
      <c r="AT218" s="78">
        <v>-0.13041931390762329</v>
      </c>
      <c r="AU218" s="78">
        <v>-0.13242353498935699</v>
      </c>
      <c r="AV218" s="78">
        <v>-0.11972086131572723</v>
      </c>
      <c r="AW218" s="78">
        <v>-0.299162358045578</v>
      </c>
      <c r="AX218" s="78">
        <v>-0.4855094850063324</v>
      </c>
      <c r="AY218" s="78">
        <v>-0.33352339267730713</v>
      </c>
      <c r="AZ218" s="78">
        <v>-0.21460247039794922</v>
      </c>
      <c r="BA218" s="78">
        <v>-0.19881503283977509</v>
      </c>
      <c r="BB218" s="78">
        <v>-8.4413059055805206E-2</v>
      </c>
      <c r="BC218" s="78">
        <v>-0.23177763819694519</v>
      </c>
      <c r="BD218" s="78">
        <v>-0.27410775423049927</v>
      </c>
      <c r="BE218" s="78">
        <v>-0.18082404136657715</v>
      </c>
      <c r="BF218" s="78">
        <v>-0.15554597973823547</v>
      </c>
      <c r="BG218" s="78">
        <v>-0.1315312385559082</v>
      </c>
      <c r="BH218" s="78">
        <v>-0.132107213139534</v>
      </c>
      <c r="BI218" s="78">
        <v>-0.15695159137248993</v>
      </c>
      <c r="BJ218" s="78">
        <v>-9.0393126010894775E-2</v>
      </c>
      <c r="BK218" s="78">
        <v>-9.9145665764808655E-2</v>
      </c>
      <c r="BL218" s="78">
        <v>-0.1327691525220871</v>
      </c>
      <c r="BM218" s="78">
        <v>-9.0073861181735992E-2</v>
      </c>
      <c r="BN218" s="78">
        <v>-2.5767963379621506E-2</v>
      </c>
      <c r="BO218" s="78">
        <v>-1.8458683043718338E-2</v>
      </c>
      <c r="BP218" s="78">
        <v>-8.9768402278423309E-2</v>
      </c>
      <c r="BQ218" s="78">
        <v>-0.11296795308589935</v>
      </c>
      <c r="BR218" s="78">
        <v>-1.1690664105117321E-2</v>
      </c>
      <c r="BS218" s="78">
        <v>-4.3227956630289555E-3</v>
      </c>
      <c r="BT218" s="78">
        <v>1.6779659315943718E-2</v>
      </c>
      <c r="BU218" s="78">
        <v>-0.16593568027019501</v>
      </c>
      <c r="BV218" s="78">
        <v>-0.34854039549827576</v>
      </c>
      <c r="BW218" s="78">
        <v>-0.19254828989505768</v>
      </c>
      <c r="BX218" s="78">
        <v>-7.5589403510093689E-2</v>
      </c>
      <c r="BY218" s="78">
        <v>-6.2167532742023468E-2</v>
      </c>
      <c r="BZ218" s="78">
        <v>4.9315027892589569E-2</v>
      </c>
      <c r="CA218" s="78">
        <v>-0.11312142014503479</v>
      </c>
      <c r="CB218" s="78">
        <v>-0.16449263691902161</v>
      </c>
      <c r="CC218" s="78">
        <v>-0.11724580824375153</v>
      </c>
      <c r="CD218" s="78">
        <v>-9.3787595629692078E-2</v>
      </c>
      <c r="CE218" s="78">
        <v>-7.0835188031196594E-2</v>
      </c>
      <c r="CF218" s="78">
        <v>-8.2369640469551086E-2</v>
      </c>
      <c r="CG218" s="78">
        <v>-0.10746023803949356</v>
      </c>
      <c r="CH218" s="78">
        <v>-3.7693016231060028E-2</v>
      </c>
      <c r="CI218" s="78">
        <v>-4.6385936439037323E-2</v>
      </c>
      <c r="CJ218" s="78">
        <v>-7.1609131991863251E-2</v>
      </c>
      <c r="CK218" s="78">
        <v>-2.4592064321041107E-2</v>
      </c>
      <c r="CL218" s="78">
        <v>3.9571430534124374E-2</v>
      </c>
      <c r="CM218" s="78">
        <v>6.2954984605312347E-2</v>
      </c>
      <c r="CN218" s="78">
        <v>-6.5681133419275284E-3</v>
      </c>
      <c r="CO218" s="78">
        <v>-2.7208562940359116E-2</v>
      </c>
      <c r="CP218" s="78">
        <v>7.0540435612201691E-2</v>
      </c>
      <c r="CQ218" s="78">
        <v>8.4399387240409851E-2</v>
      </c>
      <c r="CR218" s="78">
        <v>0.11131950467824936</v>
      </c>
      <c r="CS218" s="78">
        <v>-7.3663294315338135E-2</v>
      </c>
      <c r="CT218" s="78">
        <v>-0.25367602705955505</v>
      </c>
      <c r="CU218" s="78">
        <v>-9.490937739610672E-2</v>
      </c>
      <c r="CV218" s="78">
        <v>2.0690618082880974E-2</v>
      </c>
      <c r="CW218" s="78">
        <v>3.2474108040332794E-2</v>
      </c>
      <c r="CX218" s="78">
        <v>0.14193469285964966</v>
      </c>
      <c r="CY218" s="78">
        <v>-3.0940486118197441E-2</v>
      </c>
      <c r="CZ218" s="78">
        <v>-8.8573552668094635E-2</v>
      </c>
      <c r="DA218" s="78">
        <v>-5.3667578846216202E-2</v>
      </c>
      <c r="DB218" s="78">
        <v>-3.2029204070568085E-2</v>
      </c>
      <c r="DC218" s="78">
        <v>-1.013913843780756E-2</v>
      </c>
      <c r="DD218" s="78">
        <v>-3.2632060348987579E-2</v>
      </c>
      <c r="DE218" s="78">
        <v>-5.7968877255916595E-2</v>
      </c>
      <c r="DF218" s="78">
        <v>1.500709168612957E-2</v>
      </c>
      <c r="DG218" s="78">
        <v>6.3737928867340088E-3</v>
      </c>
      <c r="DH218" s="78">
        <v>-1.0449109598994255E-2</v>
      </c>
      <c r="DI218" s="78">
        <v>4.0889732539653778E-2</v>
      </c>
      <c r="DJ218" s="78">
        <v>0.10491082072257996</v>
      </c>
      <c r="DK218" s="78">
        <v>0.14436864852905273</v>
      </c>
      <c r="DL218" s="78">
        <v>7.6632179319858551E-2</v>
      </c>
      <c r="DM218" s="78">
        <v>5.8550823479890823E-2</v>
      </c>
      <c r="DN218" s="78">
        <v>0.15277153253555298</v>
      </c>
      <c r="DO218" s="78">
        <v>0.17312157154083252</v>
      </c>
      <c r="DP218" s="78">
        <v>0.20585934817790985</v>
      </c>
      <c r="DQ218" s="78">
        <v>1.8609099090099335E-2</v>
      </c>
      <c r="DR218" s="78">
        <v>-0.15881164371967316</v>
      </c>
      <c r="DS218" s="78">
        <v>2.7295395266264677E-3</v>
      </c>
      <c r="DT218" s="78">
        <v>0.11697064340114594</v>
      </c>
      <c r="DU218" s="78">
        <v>0.12711574137210846</v>
      </c>
      <c r="DV218" s="78">
        <v>0.23455436527729034</v>
      </c>
      <c r="DW218" s="78">
        <v>5.1240447908639908E-2</v>
      </c>
      <c r="DX218" s="78">
        <v>-1.265446562319994E-2</v>
      </c>
      <c r="DY218" s="78">
        <v>3.8129284977912903E-2</v>
      </c>
      <c r="DZ218" s="78">
        <v>5.7140100747346878E-2</v>
      </c>
      <c r="EA218" s="78">
        <v>7.7496320009231567E-2</v>
      </c>
      <c r="EB218" s="78">
        <v>3.9181102067232132E-2</v>
      </c>
      <c r="EC218" s="78">
        <v>1.3488783501088619E-2</v>
      </c>
      <c r="ED218" s="78">
        <v>9.1097675263881683E-2</v>
      </c>
      <c r="EE218" s="78">
        <v>8.2550466060638428E-2</v>
      </c>
      <c r="EF218" s="78">
        <v>7.7856250107288361E-2</v>
      </c>
      <c r="EG218" s="78">
        <v>0.13543504476547241</v>
      </c>
      <c r="EH218" s="78">
        <v>0.19925053417682648</v>
      </c>
      <c r="EI218" s="78">
        <v>0.26191705465316772</v>
      </c>
      <c r="EJ218" s="78">
        <v>0.19676017761230469</v>
      </c>
      <c r="EK218" s="78">
        <v>0.1823737621307373</v>
      </c>
      <c r="EL218" s="78">
        <v>0.27150017023086548</v>
      </c>
      <c r="EM218" s="78">
        <v>0.30122232437133789</v>
      </c>
      <c r="EN218" s="78">
        <v>0.34235987067222595</v>
      </c>
      <c r="EO218" s="78">
        <v>0.15183578431606293</v>
      </c>
      <c r="EP218" s="78">
        <v>-2.1842557936906815E-2</v>
      </c>
      <c r="EQ218" s="78">
        <v>0.1437046229839325</v>
      </c>
      <c r="ER218" s="78">
        <v>0.25598371028900146</v>
      </c>
      <c r="ES218" s="78">
        <v>0.26376324892044067</v>
      </c>
      <c r="ET218" s="78">
        <v>0.36828243732452393</v>
      </c>
      <c r="EU218" s="78">
        <v>0.16989666223526001</v>
      </c>
      <c r="EV218" s="78">
        <v>9.6960641443729401E-2</v>
      </c>
      <c r="EW218" s="78">
        <v>68.486236572265625</v>
      </c>
      <c r="EX218" s="78">
        <v>67.83135986328125</v>
      </c>
      <c r="EY218" s="78">
        <v>66.42755126953125</v>
      </c>
      <c r="EZ218" s="78">
        <v>66.029487609863281</v>
      </c>
      <c r="FA218" s="78">
        <v>65.773483276367188</v>
      </c>
      <c r="FB218" s="78">
        <v>66.478836059570313</v>
      </c>
      <c r="FC218" s="78">
        <v>64.805870056152344</v>
      </c>
      <c r="FD218" s="78">
        <v>65.804237365722656</v>
      </c>
      <c r="FE218" s="78">
        <v>69.508537292480469</v>
      </c>
      <c r="FF218" s="78">
        <v>75.824302673339844</v>
      </c>
      <c r="FG218" s="78">
        <v>81.421852111816406</v>
      </c>
      <c r="FH218" s="78">
        <v>87.643768310546875</v>
      </c>
      <c r="FI218" s="78">
        <v>93.610107421875</v>
      </c>
      <c r="FJ218" s="78">
        <v>99.177215576171875</v>
      </c>
      <c r="FK218" s="78">
        <v>101.81946563720703</v>
      </c>
      <c r="FL218" s="78">
        <v>103.67772674560547</v>
      </c>
      <c r="FM218" s="78">
        <v>105.43584442138672</v>
      </c>
      <c r="FN218" s="78">
        <v>102.53866577148438</v>
      </c>
      <c r="FO218" s="78">
        <v>100.03945159912109</v>
      </c>
      <c r="FP218" s="78">
        <v>97.261543273925781</v>
      </c>
      <c r="FQ218" s="78">
        <v>90.756004333496094</v>
      </c>
      <c r="FR218" s="78">
        <v>86.163719177246094</v>
      </c>
      <c r="FS218" s="78">
        <v>82.478866577148438</v>
      </c>
      <c r="FT218" s="78">
        <v>79.590835571289063</v>
      </c>
      <c r="FU218" s="78">
        <v>6.2056850641965866E-2</v>
      </c>
      <c r="FV218" s="78">
        <v>0.11186879873275757</v>
      </c>
      <c r="FW218" s="78">
        <v>5.9302672743797302E-2</v>
      </c>
      <c r="FX218" s="78">
        <v>0</v>
      </c>
      <c r="FY218" s="78">
        <v>520</v>
      </c>
      <c r="FZ218" s="78">
        <v>1</v>
      </c>
    </row>
    <row r="219" spans="1:182" x14ac:dyDescent="0.2">
      <c r="A219" t="s">
        <v>186</v>
      </c>
      <c r="B219" t="s">
        <v>244</v>
      </c>
      <c r="C219" t="s">
        <v>2</v>
      </c>
      <c r="D219" t="s">
        <v>203</v>
      </c>
      <c r="E219" t="s">
        <v>209</v>
      </c>
      <c r="F219" t="s">
        <v>183</v>
      </c>
      <c r="G219" t="s">
        <v>1</v>
      </c>
      <c r="H219" s="78">
        <v>2755</v>
      </c>
      <c r="I219" s="78">
        <v>2.2983365058898926</v>
      </c>
      <c r="J219" s="78">
        <v>2.1019032001495361</v>
      </c>
      <c r="K219" s="78">
        <v>1.9612457752227783</v>
      </c>
      <c r="L219" s="78">
        <v>1.9862951040267944</v>
      </c>
      <c r="M219" s="78">
        <v>1.8602880239486694</v>
      </c>
      <c r="N219" s="78">
        <v>1.9095642566680908</v>
      </c>
      <c r="O219" s="78">
        <v>2.1638941764831543</v>
      </c>
      <c r="P219" s="78">
        <v>2.2256283760070801</v>
      </c>
      <c r="Q219" s="78">
        <v>2.4822239875793457</v>
      </c>
      <c r="R219" s="78">
        <v>2.4697699546813965</v>
      </c>
      <c r="S219" s="78">
        <v>2.8038980960845947</v>
      </c>
      <c r="T219" s="78">
        <v>2.952838659286499</v>
      </c>
      <c r="U219" s="78">
        <v>3.5084061622619629</v>
      </c>
      <c r="V219" s="78">
        <v>3.8861918449401855</v>
      </c>
      <c r="W219" s="78">
        <v>4.1551022529602051</v>
      </c>
      <c r="X219" s="78">
        <v>4.2429423332214355</v>
      </c>
      <c r="Y219" s="78">
        <v>4.3333563804626465</v>
      </c>
      <c r="Z219" s="78">
        <v>4.413386344909668</v>
      </c>
      <c r="AA219" s="78">
        <v>4.6271395683288574</v>
      </c>
      <c r="AB219" s="78">
        <v>4.6975054740905762</v>
      </c>
      <c r="AC219" s="78">
        <v>4.408414363861084</v>
      </c>
      <c r="AD219" s="78">
        <v>4.0620083808898926</v>
      </c>
      <c r="AE219" s="78">
        <v>3.5744998455047607</v>
      </c>
      <c r="AF219" s="78">
        <v>3.1415407657623291</v>
      </c>
      <c r="AG219" s="78">
        <v>-0.71054130792617798</v>
      </c>
      <c r="AH219" s="78">
        <v>-0.76062518358230591</v>
      </c>
      <c r="AI219" s="78">
        <v>-0.72722864151000977</v>
      </c>
      <c r="AJ219" s="78">
        <v>-0.53559058904647827</v>
      </c>
      <c r="AK219" s="78">
        <v>-0.9214249849319458</v>
      </c>
      <c r="AL219" s="78">
        <v>-0.83148545026779175</v>
      </c>
      <c r="AM219" s="78">
        <v>-0.71282958984375</v>
      </c>
      <c r="AN219" s="78">
        <v>-0.83479082584381104</v>
      </c>
      <c r="AO219" s="78">
        <v>-0.55273222923278809</v>
      </c>
      <c r="AP219" s="78">
        <v>-0.65794593095779419</v>
      </c>
      <c r="AQ219" s="78">
        <v>-0.58310651779174805</v>
      </c>
      <c r="AR219" s="78">
        <v>-0.60256093740463257</v>
      </c>
      <c r="AS219" s="78">
        <v>-0.47153574228286743</v>
      </c>
      <c r="AT219" s="78">
        <v>-0.54950636625289917</v>
      </c>
      <c r="AU219" s="78">
        <v>-0.30959314107894897</v>
      </c>
      <c r="AV219" s="78">
        <v>-0.56263583898544312</v>
      </c>
      <c r="AW219" s="78">
        <v>-0.54585874080657959</v>
      </c>
      <c r="AX219" s="78">
        <v>-0.57708203792572021</v>
      </c>
      <c r="AY219" s="78">
        <v>-0.35274654626846313</v>
      </c>
      <c r="AZ219" s="78">
        <v>-0.24485282599925995</v>
      </c>
      <c r="BA219" s="78">
        <v>-0.39686980843544006</v>
      </c>
      <c r="BB219" s="78">
        <v>-0.87230712175369263</v>
      </c>
      <c r="BC219" s="78">
        <v>-0.9235120415687561</v>
      </c>
      <c r="BD219" s="78">
        <v>-0.84292232990264893</v>
      </c>
      <c r="BE219" s="78">
        <v>-0.43570852279663086</v>
      </c>
      <c r="BF219" s="78">
        <v>-0.48725536465644836</v>
      </c>
      <c r="BG219" s="78">
        <v>-0.46509695053100586</v>
      </c>
      <c r="BH219" s="78">
        <v>-0.29738166928291321</v>
      </c>
      <c r="BI219" s="78">
        <v>-0.65528392791748047</v>
      </c>
      <c r="BJ219" s="78">
        <v>-0.57760477066040039</v>
      </c>
      <c r="BK219" s="78">
        <v>-0.46810886263847351</v>
      </c>
      <c r="BL219" s="78">
        <v>-0.58485722541809082</v>
      </c>
      <c r="BM219" s="78">
        <v>-0.30955320596694946</v>
      </c>
      <c r="BN219" s="78">
        <v>-0.40068233013153076</v>
      </c>
      <c r="BO219" s="78">
        <v>-0.32153394818305969</v>
      </c>
      <c r="BP219" s="78">
        <v>-0.33063113689422607</v>
      </c>
      <c r="BQ219" s="78">
        <v>-0.17643839120864868</v>
      </c>
      <c r="BR219" s="78">
        <v>-0.23323361575603485</v>
      </c>
      <c r="BS219" s="78">
        <v>-1.04755824431777E-2</v>
      </c>
      <c r="BT219" s="78">
        <v>-0.26550307869911194</v>
      </c>
      <c r="BU219" s="78">
        <v>-0.23531188070774078</v>
      </c>
      <c r="BV219" s="78">
        <v>-0.25622904300689697</v>
      </c>
      <c r="BW219" s="78">
        <v>-4.2952138930559158E-2</v>
      </c>
      <c r="BX219" s="78">
        <v>8.0532081425189972E-2</v>
      </c>
      <c r="BY219" s="78">
        <v>-0.10215868800878525</v>
      </c>
      <c r="BZ219" s="78">
        <v>-0.55504363775253296</v>
      </c>
      <c r="CA219" s="78">
        <v>-0.61042284965515137</v>
      </c>
      <c r="CB219" s="78">
        <v>-0.55219215154647827</v>
      </c>
      <c r="CC219" s="78">
        <v>-0.24536018073558807</v>
      </c>
      <c r="CD219" s="78">
        <v>-0.29792028665542603</v>
      </c>
      <c r="CE219" s="78">
        <v>-0.28354534506797791</v>
      </c>
      <c r="CF219" s="78">
        <v>-0.13239888846874237</v>
      </c>
      <c r="CG219" s="78">
        <v>-0.47095546126365662</v>
      </c>
      <c r="CH219" s="78">
        <v>-0.40176776051521301</v>
      </c>
      <c r="CI219" s="78">
        <v>-0.29861605167388916</v>
      </c>
      <c r="CJ219" s="78">
        <v>-0.41175395250320435</v>
      </c>
      <c r="CK219" s="78">
        <v>-0.14112813770771027</v>
      </c>
      <c r="CL219" s="78">
        <v>-0.22250233590602875</v>
      </c>
      <c r="CM219" s="78">
        <v>-0.14036962389945984</v>
      </c>
      <c r="CN219" s="78">
        <v>-0.14229339361190796</v>
      </c>
      <c r="CO219" s="78">
        <v>2.7945129200816154E-2</v>
      </c>
      <c r="CP219" s="78">
        <v>-1.4184081926941872E-2</v>
      </c>
      <c r="CQ219" s="78">
        <v>0.19669231772422791</v>
      </c>
      <c r="CR219" s="78">
        <v>-5.9709809720516205E-2</v>
      </c>
      <c r="CS219" s="78">
        <v>-2.0228073000907898E-2</v>
      </c>
      <c r="CT219" s="78">
        <v>-3.4007236361503601E-2</v>
      </c>
      <c r="CU219" s="78">
        <v>0.17161053419113159</v>
      </c>
      <c r="CV219" s="78">
        <v>0.30589267611503601</v>
      </c>
      <c r="CW219" s="78">
        <v>0.10195732861757278</v>
      </c>
      <c r="CX219" s="78">
        <v>-0.33530789613723755</v>
      </c>
      <c r="CY219" s="78">
        <v>-0.39357826113700867</v>
      </c>
      <c r="CZ219" s="78">
        <v>-0.35083329677581787</v>
      </c>
      <c r="DA219" s="78">
        <v>-5.5011842399835587E-2</v>
      </c>
      <c r="DB219" s="78">
        <v>-0.10858520120382309</v>
      </c>
      <c r="DC219" s="78">
        <v>-0.10199373960494995</v>
      </c>
      <c r="DD219" s="78">
        <v>3.2583896070718765E-2</v>
      </c>
      <c r="DE219" s="78">
        <v>-0.28662696480751038</v>
      </c>
      <c r="DF219" s="78">
        <v>-0.22593076527118683</v>
      </c>
      <c r="DG219" s="78">
        <v>-0.12912324070930481</v>
      </c>
      <c r="DH219" s="78">
        <v>-0.23865069448947906</v>
      </c>
      <c r="DI219" s="78">
        <v>2.7296923100948334E-2</v>
      </c>
      <c r="DJ219" s="78">
        <v>-4.4322341680526733E-2</v>
      </c>
      <c r="DK219" s="78">
        <v>4.0794715285301208E-2</v>
      </c>
      <c r="DL219" s="78">
        <v>4.6044360846281052E-2</v>
      </c>
      <c r="DM219" s="78">
        <v>0.23232865333557129</v>
      </c>
      <c r="DN219" s="78">
        <v>0.20486545562744141</v>
      </c>
      <c r="DO219" s="78">
        <v>0.40386021137237549</v>
      </c>
      <c r="DP219" s="78">
        <v>0.14608344435691833</v>
      </c>
      <c r="DQ219" s="78">
        <v>0.19485573470592499</v>
      </c>
      <c r="DR219" s="78">
        <v>0.18821457028388977</v>
      </c>
      <c r="DS219" s="78">
        <v>0.38617321848869324</v>
      </c>
      <c r="DT219" s="78">
        <v>0.53125327825546265</v>
      </c>
      <c r="DU219" s="78">
        <v>0.30607333779335022</v>
      </c>
      <c r="DV219" s="78">
        <v>-0.11557217687368393</v>
      </c>
      <c r="DW219" s="78">
        <v>-0.17673364281654358</v>
      </c>
      <c r="DX219" s="78">
        <v>-0.14947444200515747</v>
      </c>
      <c r="DY219" s="78">
        <v>0.21982091665267944</v>
      </c>
      <c r="DZ219" s="78">
        <v>0.16478459537029266</v>
      </c>
      <c r="EA219" s="78">
        <v>0.16013793647289276</v>
      </c>
      <c r="EB219" s="78">
        <v>0.27079284191131592</v>
      </c>
      <c r="EC219" s="78">
        <v>-2.0485913380980492E-2</v>
      </c>
      <c r="ED219" s="78">
        <v>2.7949938550591469E-2</v>
      </c>
      <c r="EE219" s="78">
        <v>0.11559746414422989</v>
      </c>
      <c r="EF219" s="78">
        <v>1.1282901279628277E-2</v>
      </c>
      <c r="EG219" s="78">
        <v>0.27047595381736755</v>
      </c>
      <c r="EH219" s="78">
        <v>0.21294127404689789</v>
      </c>
      <c r="EI219" s="78">
        <v>0.30236724019050598</v>
      </c>
      <c r="EJ219" s="78">
        <v>0.31797415018081665</v>
      </c>
      <c r="EK219" s="78">
        <v>0.52742600440979004</v>
      </c>
      <c r="EL219" s="78">
        <v>0.52113819122314453</v>
      </c>
      <c r="EM219" s="78">
        <v>0.70297777652740479</v>
      </c>
      <c r="EN219" s="78">
        <v>0.4432162344455719</v>
      </c>
      <c r="EO219" s="78">
        <v>0.50540256500244141</v>
      </c>
      <c r="EP219" s="78">
        <v>0.50906753540039063</v>
      </c>
      <c r="EQ219" s="78">
        <v>0.69596761465072632</v>
      </c>
      <c r="ER219" s="78">
        <v>0.85663819313049316</v>
      </c>
      <c r="ES219" s="78">
        <v>0.60078448057174683</v>
      </c>
      <c r="ET219" s="78">
        <v>0.20169131457805634</v>
      </c>
      <c r="EU219" s="78">
        <v>0.13635554909706116</v>
      </c>
      <c r="EV219" s="78">
        <v>0.14125576615333557</v>
      </c>
      <c r="EW219" s="78">
        <v>76.812301635742188</v>
      </c>
      <c r="EX219" s="78">
        <v>76.0291748046875</v>
      </c>
      <c r="EY219" s="78">
        <v>74.96044921875</v>
      </c>
      <c r="EZ219" s="78">
        <v>74.325843811035156</v>
      </c>
      <c r="FA219" s="78">
        <v>73.752227783203125</v>
      </c>
      <c r="FB219" s="78">
        <v>72.628562927246094</v>
      </c>
      <c r="FC219" s="78">
        <v>72.083518981933594</v>
      </c>
      <c r="FD219" s="78">
        <v>73.66778564453125</v>
      </c>
      <c r="FE219" s="78">
        <v>77.964706420898438</v>
      </c>
      <c r="FF219" s="78">
        <v>82.125038146972656</v>
      </c>
      <c r="FG219" s="78">
        <v>86.424880981445313</v>
      </c>
      <c r="FH219" s="78">
        <v>90.93402099609375</v>
      </c>
      <c r="FI219" s="78">
        <v>95.533363342285156</v>
      </c>
      <c r="FJ219" s="78">
        <v>98.672355651855469</v>
      </c>
      <c r="FK219" s="78">
        <v>100.67768859863281</v>
      </c>
      <c r="FL219" s="78">
        <v>101.86273956298828</v>
      </c>
      <c r="FM219" s="78">
        <v>101.88925170898438</v>
      </c>
      <c r="FN219" s="78">
        <v>100.81320190429688</v>
      </c>
      <c r="FO219" s="78">
        <v>99.395622253417969</v>
      </c>
      <c r="FP219" s="78">
        <v>95.982139587402344</v>
      </c>
      <c r="FQ219" s="78">
        <v>91.295806884765625</v>
      </c>
      <c r="FR219" s="78">
        <v>87.95703125</v>
      </c>
      <c r="FS219" s="78">
        <v>85.335403442382813</v>
      </c>
      <c r="FT219" s="78">
        <v>83.243682861328125</v>
      </c>
      <c r="FU219" s="78">
        <v>0.18517281115055084</v>
      </c>
      <c r="FV219" s="78">
        <v>0.26076114177703857</v>
      </c>
      <c r="FW219" s="78">
        <v>0.19117629528045654</v>
      </c>
      <c r="FX219" s="78">
        <v>0</v>
      </c>
      <c r="FY219" s="78">
        <v>346</v>
      </c>
      <c r="FZ219" s="78">
        <v>1</v>
      </c>
    </row>
    <row r="220" spans="1:182" x14ac:dyDescent="0.2">
      <c r="A220" t="s">
        <v>186</v>
      </c>
      <c r="B220" t="s">
        <v>244</v>
      </c>
      <c r="C220" t="s">
        <v>2</v>
      </c>
      <c r="D220" t="s">
        <v>203</v>
      </c>
      <c r="E220" t="s">
        <v>209</v>
      </c>
      <c r="F220" t="s">
        <v>184</v>
      </c>
      <c r="G220" t="s">
        <v>1</v>
      </c>
      <c r="H220" s="78">
        <v>1347</v>
      </c>
      <c r="I220" s="78">
        <v>1.5785706043243408</v>
      </c>
      <c r="J220" s="78">
        <v>1.3860814571380615</v>
      </c>
      <c r="K220" s="78">
        <v>1.2647953033447266</v>
      </c>
      <c r="L220" s="78">
        <v>1.1971471309661865</v>
      </c>
      <c r="M220" s="78">
        <v>1.2078976631164551</v>
      </c>
      <c r="N220" s="78">
        <v>1.2498030662536621</v>
      </c>
      <c r="O220" s="78">
        <v>1.1921885013580322</v>
      </c>
      <c r="P220" s="78">
        <v>1.3572349548339844</v>
      </c>
      <c r="Q220" s="78">
        <v>1.5343236923217773</v>
      </c>
      <c r="R220" s="78">
        <v>1.6299070119857788</v>
      </c>
      <c r="S220" s="78">
        <v>1.9457764625549316</v>
      </c>
      <c r="T220" s="78">
        <v>2.2899513244628906</v>
      </c>
      <c r="U220" s="78">
        <v>2.7399117946624756</v>
      </c>
      <c r="V220" s="78">
        <v>2.6552445888519287</v>
      </c>
      <c r="W220" s="78">
        <v>2.9975919723510742</v>
      </c>
      <c r="X220" s="78">
        <v>3.0644371509552002</v>
      </c>
      <c r="Y220" s="78">
        <v>3.3269670009613037</v>
      </c>
      <c r="Z220" s="78">
        <v>3.3756132125854492</v>
      </c>
      <c r="AA220" s="78">
        <v>2.9388327598571777</v>
      </c>
      <c r="AB220" s="78">
        <v>2.7170908451080322</v>
      </c>
      <c r="AC220" s="78">
        <v>2.6664273738861084</v>
      </c>
      <c r="AD220" s="78">
        <v>2.7327232360839844</v>
      </c>
      <c r="AE220" s="78">
        <v>2.3466663360595703</v>
      </c>
      <c r="AF220" s="78">
        <v>2.079270601272583</v>
      </c>
      <c r="AG220" s="78">
        <v>-0.37861323356628418</v>
      </c>
      <c r="AH220" s="78">
        <v>-0.38216361403465271</v>
      </c>
      <c r="AI220" s="78">
        <v>-0.33366864919662476</v>
      </c>
      <c r="AJ220" s="78">
        <v>-0.30006897449493408</v>
      </c>
      <c r="AK220" s="78">
        <v>-0.32635220885276794</v>
      </c>
      <c r="AL220" s="78">
        <v>-0.44527783989906311</v>
      </c>
      <c r="AM220" s="78">
        <v>-0.51362466812133789</v>
      </c>
      <c r="AN220" s="78">
        <v>-0.4656330943107605</v>
      </c>
      <c r="AO220" s="78">
        <v>-0.50400716066360474</v>
      </c>
      <c r="AP220" s="78">
        <v>-0.54298144578933716</v>
      </c>
      <c r="AQ220" s="78">
        <v>-0.70430189371109009</v>
      </c>
      <c r="AR220" s="78">
        <v>-0.49995115399360657</v>
      </c>
      <c r="AS220" s="78">
        <v>-0.37496903538703918</v>
      </c>
      <c r="AT220" s="78">
        <v>-0.55940556526184082</v>
      </c>
      <c r="AU220" s="78">
        <v>-0.39718937873840332</v>
      </c>
      <c r="AV220" s="78">
        <v>-0.56380212306976318</v>
      </c>
      <c r="AW220" s="78">
        <v>-0.30012145638465881</v>
      </c>
      <c r="AX220" s="78">
        <v>-0.29145896434783936</v>
      </c>
      <c r="AY220" s="78">
        <v>-0.25720468163490295</v>
      </c>
      <c r="AZ220" s="78">
        <v>-0.34814399480819702</v>
      </c>
      <c r="BA220" s="78">
        <v>-0.42160052061080933</v>
      </c>
      <c r="BB220" s="78">
        <v>-0.48467317223548889</v>
      </c>
      <c r="BC220" s="78">
        <v>-0.63207548856735229</v>
      </c>
      <c r="BD220" s="78">
        <v>-0.45340609550476074</v>
      </c>
      <c r="BE220" s="78">
        <v>-0.21234028041362762</v>
      </c>
      <c r="BF220" s="78">
        <v>-0.22716124355792999</v>
      </c>
      <c r="BG220" s="78">
        <v>-0.18820053339004517</v>
      </c>
      <c r="BH220" s="78">
        <v>-0.16170570254325867</v>
      </c>
      <c r="BI220" s="78">
        <v>-0.17930349707603455</v>
      </c>
      <c r="BJ220" s="78">
        <v>-0.28599545359611511</v>
      </c>
      <c r="BK220" s="78">
        <v>-0.35757136344909668</v>
      </c>
      <c r="BL220" s="78">
        <v>-0.3008405864238739</v>
      </c>
      <c r="BM220" s="78">
        <v>-0.32905024290084839</v>
      </c>
      <c r="BN220" s="78">
        <v>-0.36768707633018494</v>
      </c>
      <c r="BO220" s="78">
        <v>-0.51692426204681396</v>
      </c>
      <c r="BP220" s="78">
        <v>-0.3149736225605011</v>
      </c>
      <c r="BQ220" s="78">
        <v>-0.18149369955062866</v>
      </c>
      <c r="BR220" s="78">
        <v>-0.37398791313171387</v>
      </c>
      <c r="BS220" s="78">
        <v>-0.20643274486064911</v>
      </c>
      <c r="BT220" s="78">
        <v>-0.36513698101043701</v>
      </c>
      <c r="BU220" s="78">
        <v>-8.9853301644325256E-2</v>
      </c>
      <c r="BV220" s="78">
        <v>-6.504783034324646E-2</v>
      </c>
      <c r="BW220" s="78">
        <v>3.4185487311333418E-4</v>
      </c>
      <c r="BX220" s="78">
        <v>-0.10237768292427063</v>
      </c>
      <c r="BY220" s="78">
        <v>-0.20508281886577606</v>
      </c>
      <c r="BZ220" s="78">
        <v>-0.26904129981994629</v>
      </c>
      <c r="CA220" s="78">
        <v>-0.40120980143547058</v>
      </c>
      <c r="CB220" s="78">
        <v>-0.25662171840667725</v>
      </c>
      <c r="CC220" s="78">
        <v>-9.7180157899856567E-2</v>
      </c>
      <c r="CD220" s="78">
        <v>-0.11980706453323364</v>
      </c>
      <c r="CE220" s="78">
        <v>-8.7449751794338226E-2</v>
      </c>
      <c r="CF220" s="78">
        <v>-6.5875723958015442E-2</v>
      </c>
      <c r="CG220" s="78">
        <v>-7.7458001673221588E-2</v>
      </c>
      <c r="CH220" s="78">
        <v>-0.17567695677280426</v>
      </c>
      <c r="CI220" s="78">
        <v>-0.24948932230472565</v>
      </c>
      <c r="CJ220" s="78">
        <v>-0.18670578300952911</v>
      </c>
      <c r="CK220" s="78">
        <v>-0.20787559449672699</v>
      </c>
      <c r="CL220" s="78">
        <v>-0.24627873301506042</v>
      </c>
      <c r="CM220" s="78">
        <v>-0.38714706897735596</v>
      </c>
      <c r="CN220" s="78">
        <v>-0.18685874342918396</v>
      </c>
      <c r="CO220" s="78">
        <v>-4.7493286430835724E-2</v>
      </c>
      <c r="CP220" s="78">
        <v>-0.24556823074817657</v>
      </c>
      <c r="CQ220" s="78">
        <v>-7.4315279722213745E-2</v>
      </c>
      <c r="CR220" s="78">
        <v>-0.22754211723804474</v>
      </c>
      <c r="CS220" s="78">
        <v>5.5777795612812042E-2</v>
      </c>
      <c r="CT220" s="78">
        <v>9.1763824224472046E-2</v>
      </c>
      <c r="CU220" s="78">
        <v>0.17871779203414917</v>
      </c>
      <c r="CV220" s="78">
        <v>6.783931702375412E-2</v>
      </c>
      <c r="CW220" s="78">
        <v>-5.5123317986726761E-2</v>
      </c>
      <c r="CX220" s="78">
        <v>-0.11969531327486038</v>
      </c>
      <c r="CY220" s="78">
        <v>-0.24131289124488831</v>
      </c>
      <c r="CZ220" s="78">
        <v>-0.12032946199178696</v>
      </c>
      <c r="DA220" s="78">
        <v>1.7979970201849937E-2</v>
      </c>
      <c r="DB220" s="78">
        <v>-1.2452888302505016E-2</v>
      </c>
      <c r="DC220" s="78">
        <v>1.3301023282110691E-2</v>
      </c>
      <c r="DD220" s="78">
        <v>2.9954254627227783E-2</v>
      </c>
      <c r="DE220" s="78">
        <v>2.438749186694622E-2</v>
      </c>
      <c r="DF220" s="78">
        <v>-6.5358467400074005E-2</v>
      </c>
      <c r="DG220" s="78">
        <v>-0.14140728116035461</v>
      </c>
      <c r="DH220" s="78">
        <v>-7.2570987045764923E-2</v>
      </c>
      <c r="DI220" s="78">
        <v>-8.6700960993766785E-2</v>
      </c>
      <c r="DJ220" s="78">
        <v>-0.12487038969993591</v>
      </c>
      <c r="DK220" s="78">
        <v>-0.25736987590789795</v>
      </c>
      <c r="DL220" s="78">
        <v>-5.8743864297866821E-2</v>
      </c>
      <c r="DM220" s="78">
        <v>8.6507134139537811E-2</v>
      </c>
      <c r="DN220" s="78">
        <v>-0.11714854836463928</v>
      </c>
      <c r="DO220" s="78">
        <v>5.7802177965641022E-2</v>
      </c>
      <c r="DP220" s="78">
        <v>-8.9947253465652466E-2</v>
      </c>
      <c r="DQ220" s="78">
        <v>0.20140889286994934</v>
      </c>
      <c r="DR220" s="78">
        <v>0.24857547879219055</v>
      </c>
      <c r="DS220" s="78">
        <v>0.35709372162818909</v>
      </c>
      <c r="DT220" s="78">
        <v>0.23805631697177887</v>
      </c>
      <c r="DU220" s="78">
        <v>9.483618289232254E-2</v>
      </c>
      <c r="DV220" s="78">
        <v>2.9650667682290077E-2</v>
      </c>
      <c r="DW220" s="78">
        <v>-8.1415995955467224E-2</v>
      </c>
      <c r="DX220" s="78">
        <v>1.596280001103878E-2</v>
      </c>
      <c r="DY220" s="78">
        <v>0.18425290286540985</v>
      </c>
      <c r="DZ220" s="78">
        <v>0.14254948496818542</v>
      </c>
      <c r="EA220" s="78">
        <v>0.1587691456079483</v>
      </c>
      <c r="EB220" s="78">
        <v>0.1683175265789032</v>
      </c>
      <c r="EC220" s="78">
        <v>0.17143620550632477</v>
      </c>
      <c r="ED220" s="78">
        <v>9.3923911452293396E-2</v>
      </c>
      <c r="EE220" s="78">
        <v>1.4646024443209171E-2</v>
      </c>
      <c r="EF220" s="78">
        <v>9.2221535742282867E-2</v>
      </c>
      <c r="EG220" s="78">
        <v>8.825596421957016E-2</v>
      </c>
      <c r="EH220" s="78">
        <v>5.0423983484506607E-2</v>
      </c>
      <c r="EI220" s="78">
        <v>-6.9992221891880035E-2</v>
      </c>
      <c r="EJ220" s="78">
        <v>0.12623366713523865</v>
      </c>
      <c r="EK220" s="78">
        <v>0.27998244762420654</v>
      </c>
      <c r="EL220" s="78">
        <v>6.826908141374588E-2</v>
      </c>
      <c r="EM220" s="78">
        <v>0.24855880439281464</v>
      </c>
      <c r="EN220" s="78">
        <v>0.10871787369251251</v>
      </c>
      <c r="EO220" s="78">
        <v>0.41167706251144409</v>
      </c>
      <c r="EP220" s="78">
        <v>0.47498661279678345</v>
      </c>
      <c r="EQ220" s="78">
        <v>0.61464023590087891</v>
      </c>
      <c r="ER220" s="78">
        <v>0.48382264375686646</v>
      </c>
      <c r="ES220" s="78">
        <v>0.3113538920879364</v>
      </c>
      <c r="ET220" s="78">
        <v>0.24528254568576813</v>
      </c>
      <c r="EU220" s="78">
        <v>0.14944972097873688</v>
      </c>
      <c r="EV220" s="78">
        <v>0.21274718642234802</v>
      </c>
      <c r="EW220" s="78">
        <v>75.229019165039063</v>
      </c>
      <c r="EX220" s="78">
        <v>73.783882141113281</v>
      </c>
      <c r="EY220" s="78">
        <v>73.097091674804688</v>
      </c>
      <c r="EZ220" s="78">
        <v>71.123100280761719</v>
      </c>
      <c r="FA220" s="78">
        <v>71.09161376953125</v>
      </c>
      <c r="FB220" s="78">
        <v>69.65960693359375</v>
      </c>
      <c r="FC220" s="78">
        <v>70.150299072265625</v>
      </c>
      <c r="FD220" s="78">
        <v>72.400794982910156</v>
      </c>
      <c r="FE220" s="78">
        <v>78.074615478515625</v>
      </c>
      <c r="FF220" s="78">
        <v>84.541084289550781</v>
      </c>
      <c r="FG220" s="78">
        <v>90.680709838867188</v>
      </c>
      <c r="FH220" s="78">
        <v>93.070426940917969</v>
      </c>
      <c r="FI220" s="78">
        <v>97.2939453125</v>
      </c>
      <c r="FJ220" s="78">
        <v>99.804214477539063</v>
      </c>
      <c r="FK220" s="78">
        <v>100.93205261230469</v>
      </c>
      <c r="FL220" s="78">
        <v>101.54562377929688</v>
      </c>
      <c r="FM220" s="78">
        <v>102.50894927978516</v>
      </c>
      <c r="FN220" s="78">
        <v>102.48606872558594</v>
      </c>
      <c r="FO220" s="78">
        <v>101.38896942138672</v>
      </c>
      <c r="FP220" s="78">
        <v>98.50042724609375</v>
      </c>
      <c r="FQ220" s="78">
        <v>90.596672058105469</v>
      </c>
      <c r="FR220" s="78">
        <v>85.418807983398438</v>
      </c>
      <c r="FS220" s="78">
        <v>82.333488464355469</v>
      </c>
      <c r="FT220" s="78">
        <v>80.615585327148438</v>
      </c>
      <c r="FU220" s="78">
        <v>0.11570529639720917</v>
      </c>
      <c r="FV220" s="78">
        <v>0.19008287787437439</v>
      </c>
      <c r="FW220" s="78">
        <v>0.11605413258075714</v>
      </c>
      <c r="FX220" s="78">
        <v>0</v>
      </c>
      <c r="FY220" s="78">
        <v>206</v>
      </c>
      <c r="FZ220" s="78">
        <v>1</v>
      </c>
    </row>
    <row r="221" spans="1:182" x14ac:dyDescent="0.2">
      <c r="A221" t="s">
        <v>186</v>
      </c>
      <c r="B221" t="s">
        <v>244</v>
      </c>
      <c r="C221" t="s">
        <v>2</v>
      </c>
      <c r="D221" t="s">
        <v>203</v>
      </c>
      <c r="E221" t="s">
        <v>209</v>
      </c>
      <c r="F221" t="s">
        <v>185</v>
      </c>
      <c r="G221" t="s">
        <v>1</v>
      </c>
      <c r="H221" s="78">
        <v>615</v>
      </c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  <c r="BW221" s="78"/>
      <c r="BX221" s="78"/>
      <c r="BY221" s="78"/>
      <c r="BZ221" s="78"/>
      <c r="CA221" s="78"/>
      <c r="CB221" s="78"/>
      <c r="CC221" s="78"/>
      <c r="CD221" s="78"/>
      <c r="CE221" s="78"/>
      <c r="CF221" s="78"/>
      <c r="CG221" s="78"/>
      <c r="CH221" s="78"/>
      <c r="CI221" s="78"/>
      <c r="CJ221" s="78"/>
      <c r="CK221" s="78"/>
      <c r="CL221" s="78"/>
      <c r="CM221" s="78"/>
      <c r="CN221" s="78"/>
      <c r="CO221" s="78"/>
      <c r="CP221" s="78"/>
      <c r="CQ221" s="78"/>
      <c r="CR221" s="78"/>
      <c r="CS221" s="78"/>
      <c r="CT221" s="78"/>
      <c r="CU221" s="78"/>
      <c r="CV221" s="78"/>
      <c r="CW221" s="78"/>
      <c r="CX221" s="78"/>
      <c r="CY221" s="78"/>
      <c r="CZ221" s="78"/>
      <c r="DA221" s="78"/>
      <c r="DB221" s="78"/>
      <c r="DC221" s="78"/>
      <c r="DD221" s="78"/>
      <c r="DE221" s="78"/>
      <c r="DF221" s="78"/>
      <c r="DG221" s="78"/>
      <c r="DH221" s="78"/>
      <c r="DI221" s="78"/>
      <c r="DJ221" s="78"/>
      <c r="DK221" s="78"/>
      <c r="DL221" s="78"/>
      <c r="DM221" s="78"/>
      <c r="DN221" s="78"/>
      <c r="DO221" s="78"/>
      <c r="DP221" s="78"/>
      <c r="DQ221" s="78"/>
      <c r="DR221" s="78"/>
      <c r="DS221" s="78"/>
      <c r="DT221" s="78"/>
      <c r="DU221" s="78"/>
      <c r="DV221" s="78"/>
      <c r="DW221" s="78"/>
      <c r="DX221" s="78"/>
      <c r="DY221" s="78"/>
      <c r="DZ221" s="78"/>
      <c r="EA221" s="78"/>
      <c r="EB221" s="78"/>
      <c r="EC221" s="78"/>
      <c r="ED221" s="78"/>
      <c r="EE221" s="78"/>
      <c r="EF221" s="78"/>
      <c r="EG221" s="78"/>
      <c r="EH221" s="78"/>
      <c r="EI221" s="78"/>
      <c r="EJ221" s="78"/>
      <c r="EK221" s="78"/>
      <c r="EL221" s="78"/>
      <c r="EM221" s="78"/>
      <c r="EN221" s="78"/>
      <c r="EO221" s="78"/>
      <c r="EP221" s="78"/>
      <c r="EQ221" s="78"/>
      <c r="ER221" s="78"/>
      <c r="ES221" s="78"/>
      <c r="ET221" s="78"/>
      <c r="EU221" s="78"/>
      <c r="EV221" s="78"/>
      <c r="EW221" s="78"/>
      <c r="EX221" s="78"/>
      <c r="EY221" s="78"/>
      <c r="EZ221" s="78"/>
      <c r="FA221" s="78"/>
      <c r="FB221" s="78"/>
      <c r="FC221" s="78"/>
      <c r="FD221" s="78"/>
      <c r="FE221" s="78"/>
      <c r="FF221" s="78"/>
      <c r="FG221" s="78"/>
      <c r="FH221" s="78"/>
      <c r="FI221" s="78"/>
      <c r="FJ221" s="78"/>
      <c r="FK221" s="78"/>
      <c r="FL221" s="78"/>
      <c r="FM221" s="78"/>
      <c r="FN221" s="78"/>
      <c r="FO221" s="78"/>
      <c r="FP221" s="78"/>
      <c r="FQ221" s="78"/>
      <c r="FR221" s="78"/>
      <c r="FS221" s="78"/>
      <c r="FT221" s="78"/>
      <c r="FU221" s="78"/>
      <c r="FV221" s="78"/>
      <c r="FW221" s="78"/>
      <c r="FX221" s="78">
        <v>0</v>
      </c>
      <c r="FY221" s="78">
        <v>83</v>
      </c>
      <c r="FZ221" s="78">
        <v>0</v>
      </c>
    </row>
    <row r="222" spans="1:182" x14ac:dyDescent="0.2">
      <c r="A222" t="s">
        <v>186</v>
      </c>
      <c r="B222" t="s">
        <v>244</v>
      </c>
      <c r="C222" t="s">
        <v>2</v>
      </c>
      <c r="D222" t="s">
        <v>203</v>
      </c>
      <c r="E222" t="s">
        <v>210</v>
      </c>
      <c r="F222" t="s">
        <v>1</v>
      </c>
      <c r="G222" t="s">
        <v>198</v>
      </c>
      <c r="H222" s="78">
        <v>17667</v>
      </c>
      <c r="I222" s="78">
        <v>15.577614784240723</v>
      </c>
      <c r="J222" s="78">
        <v>13.779172897338867</v>
      </c>
      <c r="K222" s="78">
        <v>12.347892761230469</v>
      </c>
      <c r="L222" s="78">
        <v>11.561965942382813</v>
      </c>
      <c r="M222" s="78">
        <v>11.014499664306641</v>
      </c>
      <c r="N222" s="78">
        <v>10.886879920959473</v>
      </c>
      <c r="O222" s="78">
        <v>10.952943801879883</v>
      </c>
      <c r="P222" s="78">
        <v>11.94807243347168</v>
      </c>
      <c r="Q222" s="78">
        <v>13.133349418640137</v>
      </c>
      <c r="R222" s="78">
        <v>14.892258644104004</v>
      </c>
      <c r="S222" s="78">
        <v>17.203229904174805</v>
      </c>
      <c r="T222" s="78">
        <v>19.190492630004883</v>
      </c>
      <c r="U222" s="78">
        <v>21.424102783203125</v>
      </c>
      <c r="V222" s="78">
        <v>23.522584915161133</v>
      </c>
      <c r="W222" s="78">
        <v>25.409929275512695</v>
      </c>
      <c r="X222" s="78">
        <v>26.137556076049805</v>
      </c>
      <c r="Y222" s="78">
        <v>26.612339019775391</v>
      </c>
      <c r="Z222" s="78">
        <v>26.058652877807617</v>
      </c>
      <c r="AA222" s="78">
        <v>25.395381927490234</v>
      </c>
      <c r="AB222" s="78">
        <v>24.849176406860352</v>
      </c>
      <c r="AC222" s="78">
        <v>23.763811111450195</v>
      </c>
      <c r="AD222" s="78">
        <v>21.790378570556641</v>
      </c>
      <c r="AE222" s="78">
        <v>18.455764770507813</v>
      </c>
      <c r="AF222" s="78">
        <v>15.17662239074707</v>
      </c>
      <c r="AG222" s="78">
        <v>-1.4201244115829468</v>
      </c>
      <c r="AH222" s="78">
        <v>-1.451480507850647</v>
      </c>
      <c r="AI222" s="78">
        <v>-1.65506911277771</v>
      </c>
      <c r="AJ222" s="78">
        <v>-1.378625750541687</v>
      </c>
      <c r="AK222" s="78">
        <v>-1.3645373582839966</v>
      </c>
      <c r="AL222" s="78">
        <v>-1.4220427274703979</v>
      </c>
      <c r="AM222" s="78">
        <v>-1.7596210241317749</v>
      </c>
      <c r="AN222" s="78">
        <v>-1.4326128959655762</v>
      </c>
      <c r="AO222" s="78">
        <v>-1.5338516235351563</v>
      </c>
      <c r="AP222" s="78">
        <v>-1.6489834785461426</v>
      </c>
      <c r="AQ222" s="78">
        <v>-1.1724259853363037</v>
      </c>
      <c r="AR222" s="78">
        <v>-1.7831466197967529</v>
      </c>
      <c r="AS222" s="78">
        <v>-1.8631682395935059</v>
      </c>
      <c r="AT222" s="78">
        <v>-1.4195230007171631</v>
      </c>
      <c r="AU222" s="78">
        <v>-0.88582044839859009</v>
      </c>
      <c r="AV222" s="78">
        <v>-1.0325093269348145</v>
      </c>
      <c r="AW222" s="78">
        <v>0.20509722828865051</v>
      </c>
      <c r="AX222" s="78">
        <v>-0.2023618221282959</v>
      </c>
      <c r="AY222" s="78">
        <v>7.8972727060317993E-2</v>
      </c>
      <c r="AZ222" s="78">
        <v>0.70433151721954346</v>
      </c>
      <c r="BA222" s="78">
        <v>-0.3949788510799408</v>
      </c>
      <c r="BB222" s="78">
        <v>-1.1338773965835571</v>
      </c>
      <c r="BC222" s="78">
        <v>-1.8105226755142212</v>
      </c>
      <c r="BD222" s="78">
        <v>-2.3341174125671387</v>
      </c>
      <c r="BE222" s="78">
        <v>-0.89940959215164185</v>
      </c>
      <c r="BF222" s="78">
        <v>-0.97516113519668579</v>
      </c>
      <c r="BG222" s="78">
        <v>-1.1898273229598999</v>
      </c>
      <c r="BH222" s="78">
        <v>-0.94487565755844116</v>
      </c>
      <c r="BI222" s="78">
        <v>-0.94919735193252563</v>
      </c>
      <c r="BJ222" s="78">
        <v>-0.99897432327270508</v>
      </c>
      <c r="BK222" s="78">
        <v>-1.3097656965255737</v>
      </c>
      <c r="BL222" s="78">
        <v>-0.97624647617340088</v>
      </c>
      <c r="BM222" s="78">
        <v>-1.0754513740539551</v>
      </c>
      <c r="BN222" s="78">
        <v>-1.1689573526382446</v>
      </c>
      <c r="BO222" s="78">
        <v>-0.6329418420791626</v>
      </c>
      <c r="BP222" s="78">
        <v>-1.2039802074432373</v>
      </c>
      <c r="BQ222" s="78">
        <v>-1.2615790367126465</v>
      </c>
      <c r="BR222" s="78">
        <v>-0.77902317047119141</v>
      </c>
      <c r="BS222" s="78">
        <v>-0.2029203325510025</v>
      </c>
      <c r="BT222" s="78">
        <v>-0.34404414892196655</v>
      </c>
      <c r="BU222" s="78">
        <v>0.88569742441177368</v>
      </c>
      <c r="BV222" s="78">
        <v>0.46143653988838196</v>
      </c>
      <c r="BW222" s="78">
        <v>0.73775672912597656</v>
      </c>
      <c r="BX222" s="78">
        <v>1.3433268070220947</v>
      </c>
      <c r="BY222" s="78">
        <v>0.20287147164344788</v>
      </c>
      <c r="BZ222" s="78">
        <v>-0.56026476621627808</v>
      </c>
      <c r="CA222" s="78">
        <v>-1.2379354238510132</v>
      </c>
      <c r="CB222" s="78">
        <v>-1.8187785148620605</v>
      </c>
      <c r="CC222" s="78">
        <v>-0.53876417875289917</v>
      </c>
      <c r="CD222" s="78">
        <v>-0.64526379108428955</v>
      </c>
      <c r="CE222" s="78">
        <v>-0.86760234832763672</v>
      </c>
      <c r="CF222" s="78">
        <v>-0.64446163177490234</v>
      </c>
      <c r="CG222" s="78">
        <v>-0.66153419017791748</v>
      </c>
      <c r="CH222" s="78">
        <v>-0.70595842599868774</v>
      </c>
      <c r="CI222" s="78">
        <v>-0.99819725751876831</v>
      </c>
      <c r="CJ222" s="78">
        <v>-0.66016846895217896</v>
      </c>
      <c r="CK222" s="78">
        <v>-0.75796478986740112</v>
      </c>
      <c r="CL222" s="78">
        <v>-0.83649265766143799</v>
      </c>
      <c r="CM222" s="78">
        <v>-0.25929683446884155</v>
      </c>
      <c r="CN222" s="78">
        <v>-0.80285125970840454</v>
      </c>
      <c r="CO222" s="78">
        <v>-0.84492015838623047</v>
      </c>
      <c r="CP222" s="78">
        <v>-0.33541500568389893</v>
      </c>
      <c r="CQ222" s="78">
        <v>0.27005419135093689</v>
      </c>
      <c r="CR222" s="78">
        <v>0.13278478384017944</v>
      </c>
      <c r="CS222" s="78">
        <v>1.357079029083252</v>
      </c>
      <c r="CT222" s="78">
        <v>0.92118126153945923</v>
      </c>
      <c r="CU222" s="78">
        <v>1.1940284967422485</v>
      </c>
      <c r="CV222" s="78">
        <v>1.7858929634094238</v>
      </c>
      <c r="CW222" s="78">
        <v>0.61694079637527466</v>
      </c>
      <c r="CX222" s="78">
        <v>-0.16298243403434753</v>
      </c>
      <c r="CY222" s="78">
        <v>-0.84136313199996948</v>
      </c>
      <c r="CZ222" s="78">
        <v>-1.4618562459945679</v>
      </c>
      <c r="DA222" s="78">
        <v>-0.17811873555183411</v>
      </c>
      <c r="DB222" s="78">
        <v>-0.31536644697189331</v>
      </c>
      <c r="DC222" s="78">
        <v>-0.54537731409072876</v>
      </c>
      <c r="DD222" s="78">
        <v>-0.34404763579368591</v>
      </c>
      <c r="DE222" s="78">
        <v>-0.37387099862098694</v>
      </c>
      <c r="DF222" s="78">
        <v>-0.41294252872467041</v>
      </c>
      <c r="DG222" s="78">
        <v>-0.68662881851196289</v>
      </c>
      <c r="DH222" s="78">
        <v>-0.34409046173095703</v>
      </c>
      <c r="DI222" s="78">
        <v>-0.44047817587852478</v>
      </c>
      <c r="DJ222" s="78">
        <v>-0.50402796268463135</v>
      </c>
      <c r="DK222" s="78">
        <v>0.11434820294380188</v>
      </c>
      <c r="DL222" s="78">
        <v>-0.40172237157821655</v>
      </c>
      <c r="DM222" s="78">
        <v>-0.42826128005981445</v>
      </c>
      <c r="DN222" s="78">
        <v>0.10819318890571594</v>
      </c>
      <c r="DO222" s="78">
        <v>0.74302870035171509</v>
      </c>
      <c r="DP222" s="78">
        <v>0.60961371660232544</v>
      </c>
      <c r="DQ222" s="78">
        <v>1.828460693359375</v>
      </c>
      <c r="DR222" s="78">
        <v>1.3809260129928589</v>
      </c>
      <c r="DS222" s="78">
        <v>1.6503002643585205</v>
      </c>
      <c r="DT222" s="78">
        <v>2.2284591197967529</v>
      </c>
      <c r="DU222" s="78">
        <v>1.0310101509094238</v>
      </c>
      <c r="DV222" s="78">
        <v>0.2342999279499054</v>
      </c>
      <c r="DW222" s="78">
        <v>-0.44479086995124817</v>
      </c>
      <c r="DX222" s="78">
        <v>-1.1049339771270752</v>
      </c>
      <c r="DY222" s="78">
        <v>0.34259599447250366</v>
      </c>
      <c r="DZ222" s="78">
        <v>0.16095292568206787</v>
      </c>
      <c r="EA222" s="78">
        <v>-8.0135591328144073E-2</v>
      </c>
      <c r="EB222" s="78">
        <v>8.9702464640140533E-2</v>
      </c>
      <c r="EC222" s="78">
        <v>4.1468948125839233E-2</v>
      </c>
      <c r="ED222" s="78">
        <v>1.0125906206667423E-2</v>
      </c>
      <c r="EE222" s="78">
        <v>-0.23677349090576172</v>
      </c>
      <c r="EF222" s="78">
        <v>0.11227598041296005</v>
      </c>
      <c r="EG222" s="78">
        <v>1.7922094091773033E-2</v>
      </c>
      <c r="EH222" s="78">
        <v>-2.4001816287636757E-2</v>
      </c>
      <c r="EI222" s="78">
        <v>0.65383225679397583</v>
      </c>
      <c r="EJ222" s="78">
        <v>0.17744407057762146</v>
      </c>
      <c r="EK222" s="78">
        <v>0.1733279675245285</v>
      </c>
      <c r="EL222" s="78">
        <v>0.74869298934936523</v>
      </c>
      <c r="EM222" s="78">
        <v>1.4259288311004639</v>
      </c>
      <c r="EN222" s="78">
        <v>1.2980788946151733</v>
      </c>
      <c r="EO222" s="78">
        <v>2.5090608596801758</v>
      </c>
      <c r="EP222" s="78">
        <v>2.0447244644165039</v>
      </c>
      <c r="EQ222" s="78">
        <v>2.3090841770172119</v>
      </c>
      <c r="ER222" s="78">
        <v>2.8674542903900146</v>
      </c>
      <c r="ES222" s="78">
        <v>1.6288604736328125</v>
      </c>
      <c r="ET222" s="78">
        <v>0.80791252851486206</v>
      </c>
      <c r="EU222" s="78">
        <v>0.12779645621776581</v>
      </c>
      <c r="EV222" s="78">
        <v>-0.58959496021270752</v>
      </c>
      <c r="EW222" s="78">
        <v>73.734588623046875</v>
      </c>
      <c r="EX222" s="78">
        <v>68.88702392578125</v>
      </c>
      <c r="EY222" s="78">
        <v>67.894622802734375</v>
      </c>
      <c r="EZ222" s="78">
        <v>67.041763305664063</v>
      </c>
      <c r="FA222" s="78">
        <v>65.711883544921875</v>
      </c>
      <c r="FB222" s="78">
        <v>64.614387512207031</v>
      </c>
      <c r="FC222" s="78">
        <v>63.596111297607422</v>
      </c>
      <c r="FD222" s="78">
        <v>63.242301940917969</v>
      </c>
      <c r="FE222" s="78">
        <v>72.014572143554688</v>
      </c>
      <c r="FF222" s="78">
        <v>78.412696838378906</v>
      </c>
      <c r="FG222" s="78">
        <v>83.776138305664063</v>
      </c>
      <c r="FH222" s="78">
        <v>92.346473693847656</v>
      </c>
      <c r="FI222" s="78">
        <v>96.595932006835938</v>
      </c>
      <c r="FJ222" s="78">
        <v>100.06436157226563</v>
      </c>
      <c r="FK222" s="78">
        <v>102.12742614746094</v>
      </c>
      <c r="FL222" s="78">
        <v>102.63026428222656</v>
      </c>
      <c r="FM222" s="78">
        <v>101.50537109375</v>
      </c>
      <c r="FN222" s="78">
        <v>98.996627807617188</v>
      </c>
      <c r="FO222" s="78">
        <v>92.409881591796875</v>
      </c>
      <c r="FP222" s="78">
        <v>84.1717529296875</v>
      </c>
      <c r="FQ222" s="78">
        <v>78.99530029296875</v>
      </c>
      <c r="FR222" s="78">
        <v>74.86846923828125</v>
      </c>
      <c r="FS222" s="78">
        <v>72.707687377929688</v>
      </c>
      <c r="FT222" s="78">
        <v>70.586685180664063</v>
      </c>
      <c r="FU222" s="78">
        <v>0.33294272422790527</v>
      </c>
      <c r="FV222" s="78">
        <v>0.52784985303878784</v>
      </c>
      <c r="FW222" s="78">
        <v>0.33246296644210815</v>
      </c>
      <c r="FX222" s="78">
        <v>0</v>
      </c>
      <c r="FY222" s="78">
        <v>3810</v>
      </c>
      <c r="FZ222" s="78">
        <v>1</v>
      </c>
    </row>
    <row r="223" spans="1:182" x14ac:dyDescent="0.2">
      <c r="A223" t="s">
        <v>186</v>
      </c>
      <c r="B223" t="s">
        <v>244</v>
      </c>
      <c r="C223" t="s">
        <v>2</v>
      </c>
      <c r="D223" t="s">
        <v>203</v>
      </c>
      <c r="E223" t="s">
        <v>210</v>
      </c>
      <c r="F223" t="s">
        <v>1</v>
      </c>
      <c r="G223" t="s">
        <v>200</v>
      </c>
      <c r="H223" s="78">
        <v>5360</v>
      </c>
      <c r="I223" s="78">
        <v>5.7560648918151855</v>
      </c>
      <c r="J223" s="78">
        <v>5.298365592956543</v>
      </c>
      <c r="K223" s="78">
        <v>4.7428512573242188</v>
      </c>
      <c r="L223" s="78">
        <v>4.3409633636474609</v>
      </c>
      <c r="M223" s="78">
        <v>4.0962047576904297</v>
      </c>
      <c r="N223" s="78">
        <v>4.0749878883361816</v>
      </c>
      <c r="O223" s="78">
        <v>3.9862446784973145</v>
      </c>
      <c r="P223" s="78">
        <v>4.2427787780761719</v>
      </c>
      <c r="Q223" s="78">
        <v>4.6728858947753906</v>
      </c>
      <c r="R223" s="78">
        <v>5.3127965927124023</v>
      </c>
      <c r="S223" s="78">
        <v>6.2088994979858398</v>
      </c>
      <c r="T223" s="78">
        <v>7.1269979476928711</v>
      </c>
      <c r="U223" s="78">
        <v>7.8683853149414063</v>
      </c>
      <c r="V223" s="78">
        <v>8.2752323150634766</v>
      </c>
      <c r="W223" s="78">
        <v>8.6825637817382813</v>
      </c>
      <c r="X223" s="78">
        <v>9.0075778961181641</v>
      </c>
      <c r="Y223" s="78">
        <v>9.2788209915161133</v>
      </c>
      <c r="Z223" s="78">
        <v>9.1182050704956055</v>
      </c>
      <c r="AA223" s="78">
        <v>9.01055908203125</v>
      </c>
      <c r="AB223" s="78">
        <v>9.0457601547241211</v>
      </c>
      <c r="AC223" s="78">
        <v>8.5815639495849609</v>
      </c>
      <c r="AD223" s="78">
        <v>7.7735629081726074</v>
      </c>
      <c r="AE223" s="78">
        <v>7.0161428451538086</v>
      </c>
      <c r="AF223" s="78">
        <v>6.0709004402160645</v>
      </c>
      <c r="AG223" s="78">
        <v>-0.87928175926208496</v>
      </c>
      <c r="AH223" s="78">
        <v>-0.97239452600479126</v>
      </c>
      <c r="AI223" s="78">
        <v>-1.0390621423721313</v>
      </c>
      <c r="AJ223" s="78">
        <v>-1.1887267827987671</v>
      </c>
      <c r="AK223" s="78">
        <v>-1.1934763193130493</v>
      </c>
      <c r="AL223" s="78">
        <v>-1.1104998588562012</v>
      </c>
      <c r="AM223" s="78">
        <v>-1.0209161043167114</v>
      </c>
      <c r="AN223" s="78">
        <v>-0.85525250434875488</v>
      </c>
      <c r="AO223" s="78">
        <v>-1.1382369995117188</v>
      </c>
      <c r="AP223" s="78">
        <v>-1.0121026039123535</v>
      </c>
      <c r="AQ223" s="78">
        <v>-1.0135296583175659</v>
      </c>
      <c r="AR223" s="78">
        <v>-0.90586084127426147</v>
      </c>
      <c r="AS223" s="78">
        <v>-1.1284106969833374</v>
      </c>
      <c r="AT223" s="78">
        <v>-1.4274524450302124</v>
      </c>
      <c r="AU223" s="78">
        <v>-1.426103949546814</v>
      </c>
      <c r="AV223" s="78">
        <v>-0.95862507820129395</v>
      </c>
      <c r="AW223" s="78">
        <v>-0.45274198055267334</v>
      </c>
      <c r="AX223" s="78">
        <v>-0.56737786531448364</v>
      </c>
      <c r="AY223" s="78">
        <v>-0.31526297330856323</v>
      </c>
      <c r="AZ223" s="78">
        <v>-0.32741972804069519</v>
      </c>
      <c r="BA223" s="78">
        <v>-0.63247352838516235</v>
      </c>
      <c r="BB223" s="78">
        <v>-0.93837755918502808</v>
      </c>
      <c r="BC223" s="78">
        <v>-0.84666198492050171</v>
      </c>
      <c r="BD223" s="78">
        <v>-0.95872396230697632</v>
      </c>
      <c r="BE223" s="78">
        <v>-0.56140440702438354</v>
      </c>
      <c r="BF223" s="78">
        <v>-0.67401361465454102</v>
      </c>
      <c r="BG223" s="78">
        <v>-0.74916553497314453</v>
      </c>
      <c r="BH223" s="78">
        <v>-0.90739208459854126</v>
      </c>
      <c r="BI223" s="78">
        <v>-0.92268925905227661</v>
      </c>
      <c r="BJ223" s="78">
        <v>-0.82843834161758423</v>
      </c>
      <c r="BK223" s="78">
        <v>-0.75011110305786133</v>
      </c>
      <c r="BL223" s="78">
        <v>-0.59711658954620361</v>
      </c>
      <c r="BM223" s="78">
        <v>-0.84295928478240967</v>
      </c>
      <c r="BN223" s="78">
        <v>-0.70728963613510132</v>
      </c>
      <c r="BO223" s="78">
        <v>-0.69039541482925415</v>
      </c>
      <c r="BP223" s="78">
        <v>-0.56059187650680542</v>
      </c>
      <c r="BQ223" s="78">
        <v>-0.77450042963027954</v>
      </c>
      <c r="BR223" s="78">
        <v>-1.0411179065704346</v>
      </c>
      <c r="BS223" s="78">
        <v>-1.0256340503692627</v>
      </c>
      <c r="BT223" s="78">
        <v>-0.55530846118927002</v>
      </c>
      <c r="BU223" s="78">
        <v>-7.7952928841114044E-2</v>
      </c>
      <c r="BV223" s="78">
        <v>-0.19694109261035919</v>
      </c>
      <c r="BW223" s="78">
        <v>5.0076939165592194E-2</v>
      </c>
      <c r="BX223" s="78">
        <v>4.9495350569486618E-2</v>
      </c>
      <c r="BY223" s="78">
        <v>-0.26547279953956604</v>
      </c>
      <c r="BZ223" s="78">
        <v>-0.58606308698654175</v>
      </c>
      <c r="CA223" s="78">
        <v>-0.50878065824508667</v>
      </c>
      <c r="CB223" s="78">
        <v>-0.63184475898742676</v>
      </c>
      <c r="CC223" s="78">
        <v>-0.34124347567558289</v>
      </c>
      <c r="CD223" s="78">
        <v>-0.46735593676567078</v>
      </c>
      <c r="CE223" s="78">
        <v>-0.54838407039642334</v>
      </c>
      <c r="CF223" s="78">
        <v>-0.71254056692123413</v>
      </c>
      <c r="CG223" s="78">
        <v>-0.73514288663864136</v>
      </c>
      <c r="CH223" s="78">
        <v>-0.63308340311050415</v>
      </c>
      <c r="CI223" s="78">
        <v>-0.56255239248275757</v>
      </c>
      <c r="CJ223" s="78">
        <v>-0.41833242774009705</v>
      </c>
      <c r="CK223" s="78">
        <v>-0.63845080137252808</v>
      </c>
      <c r="CL223" s="78">
        <v>-0.49617713689804077</v>
      </c>
      <c r="CM223" s="78">
        <v>-0.46659356355667114</v>
      </c>
      <c r="CN223" s="78">
        <v>-0.32145965099334717</v>
      </c>
      <c r="CO223" s="78">
        <v>-0.52938324213027954</v>
      </c>
      <c r="CP223" s="78">
        <v>-0.77354365587234497</v>
      </c>
      <c r="CQ223" s="78">
        <v>-0.74826979637145996</v>
      </c>
      <c r="CR223" s="78">
        <v>-0.2759726345539093</v>
      </c>
      <c r="CS223" s="78">
        <v>0.18162482976913452</v>
      </c>
      <c r="CT223" s="78">
        <v>5.9622280299663544E-2</v>
      </c>
      <c r="CU223" s="78">
        <v>0.30311024188995361</v>
      </c>
      <c r="CV223" s="78">
        <v>0.31054559350013733</v>
      </c>
      <c r="CW223" s="78">
        <v>-1.1289205402135849E-2</v>
      </c>
      <c r="CX223" s="78">
        <v>-0.34205111861228943</v>
      </c>
      <c r="CY223" s="78">
        <v>-0.27476507425308228</v>
      </c>
      <c r="CZ223" s="78">
        <v>-0.4054492712020874</v>
      </c>
      <c r="DA223" s="78">
        <v>-0.12108255922794342</v>
      </c>
      <c r="DB223" s="78">
        <v>-0.26069822907447815</v>
      </c>
      <c r="DC223" s="78">
        <v>-0.34760260581970215</v>
      </c>
      <c r="DD223" s="78">
        <v>-0.517689049243927</v>
      </c>
      <c r="DE223" s="78">
        <v>-0.5475965142250061</v>
      </c>
      <c r="DF223" s="78">
        <v>-0.43772846460342407</v>
      </c>
      <c r="DG223" s="78">
        <v>-0.37499368190765381</v>
      </c>
      <c r="DH223" s="78">
        <v>-0.23954828083515167</v>
      </c>
      <c r="DI223" s="78">
        <v>-0.43394231796264648</v>
      </c>
      <c r="DJ223" s="78">
        <v>-0.28506463766098022</v>
      </c>
      <c r="DK223" s="78">
        <v>-0.24279174208641052</v>
      </c>
      <c r="DL223" s="78">
        <v>-8.2327425479888916E-2</v>
      </c>
      <c r="DM223" s="78">
        <v>-0.28426605463027954</v>
      </c>
      <c r="DN223" s="78">
        <v>-0.50596946477890015</v>
      </c>
      <c r="DO223" s="78">
        <v>-0.47090557217597961</v>
      </c>
      <c r="DP223" s="78">
        <v>3.3632013946771622E-3</v>
      </c>
      <c r="DQ223" s="78">
        <v>0.44120258092880249</v>
      </c>
      <c r="DR223" s="78">
        <v>0.31618565320968628</v>
      </c>
      <c r="DS223" s="78">
        <v>0.55614352226257324</v>
      </c>
      <c r="DT223" s="78">
        <v>0.57159584760665894</v>
      </c>
      <c r="DU223" s="78">
        <v>0.24289439618587494</v>
      </c>
      <c r="DV223" s="78">
        <v>-9.80391725897789E-2</v>
      </c>
      <c r="DW223" s="78">
        <v>-4.0749505162239075E-2</v>
      </c>
      <c r="DX223" s="78">
        <v>-0.17905375361442566</v>
      </c>
      <c r="DY223" s="78">
        <v>0.19679483771324158</v>
      </c>
      <c r="DZ223" s="78">
        <v>3.7682671099901199E-2</v>
      </c>
      <c r="EA223" s="78">
        <v>-5.7706046849489212E-2</v>
      </c>
      <c r="EB223" s="78">
        <v>-0.23635433614253998</v>
      </c>
      <c r="EC223" s="78">
        <v>-0.27680939435958862</v>
      </c>
      <c r="ED223" s="78">
        <v>-0.15566696226596832</v>
      </c>
      <c r="EE223" s="78">
        <v>-0.1041887179017067</v>
      </c>
      <c r="EF223" s="78">
        <v>1.8587647005915642E-2</v>
      </c>
      <c r="EG223" s="78">
        <v>-0.13866455852985382</v>
      </c>
      <c r="EH223" s="78">
        <v>1.9748285412788391E-2</v>
      </c>
      <c r="EI223" s="78">
        <v>8.0342553555965424E-2</v>
      </c>
      <c r="EJ223" s="78">
        <v>0.26294153928756714</v>
      </c>
      <c r="EK223" s="78">
        <v>6.9644197821617126E-2</v>
      </c>
      <c r="EL223" s="78">
        <v>-0.11963481456041336</v>
      </c>
      <c r="EM223" s="78">
        <v>-7.0435672998428345E-2</v>
      </c>
      <c r="EN223" s="78">
        <v>0.40667977929115295</v>
      </c>
      <c r="EO223" s="78">
        <v>0.81599164009094238</v>
      </c>
      <c r="EP223" s="78">
        <v>0.68662238121032715</v>
      </c>
      <c r="EQ223" s="78">
        <v>0.92148345708847046</v>
      </c>
      <c r="ER223" s="78">
        <v>0.94851094484329224</v>
      </c>
      <c r="ES223" s="78">
        <v>0.60989511013031006</v>
      </c>
      <c r="ET223" s="78">
        <v>0.25427532196044922</v>
      </c>
      <c r="EU223" s="78">
        <v>0.29713180661201477</v>
      </c>
      <c r="EV223" s="78">
        <v>0.14782541990280151</v>
      </c>
      <c r="EW223" s="78">
        <v>78.880516052246094</v>
      </c>
      <c r="EX223" s="78">
        <v>74.109054565429688</v>
      </c>
      <c r="EY223" s="78">
        <v>73.148452758789063</v>
      </c>
      <c r="EZ223" s="78">
        <v>72.309913635253906</v>
      </c>
      <c r="FA223" s="78">
        <v>71.013511657714844</v>
      </c>
      <c r="FB223" s="78">
        <v>69.787628173828125</v>
      </c>
      <c r="FC223" s="78">
        <v>68.423088073730469</v>
      </c>
      <c r="FD223" s="78">
        <v>67.539848327636719</v>
      </c>
      <c r="FE223" s="78">
        <v>74.213676452636719</v>
      </c>
      <c r="FF223" s="78">
        <v>79.507064819335938</v>
      </c>
      <c r="FG223" s="78">
        <v>83.770294189453125</v>
      </c>
      <c r="FH223" s="78">
        <v>92.730911254882813</v>
      </c>
      <c r="FI223" s="78">
        <v>96.47259521484375</v>
      </c>
      <c r="FJ223" s="78">
        <v>99.730819702148438</v>
      </c>
      <c r="FK223" s="78">
        <v>101.67379760742188</v>
      </c>
      <c r="FL223" s="78">
        <v>102.57194519042969</v>
      </c>
      <c r="FM223" s="78">
        <v>102.34107971191406</v>
      </c>
      <c r="FN223" s="78">
        <v>100.20186614990234</v>
      </c>
      <c r="FO223" s="78">
        <v>94.206764221191406</v>
      </c>
      <c r="FP223" s="78">
        <v>88.784767150878906</v>
      </c>
      <c r="FQ223" s="78">
        <v>84.666152954101563</v>
      </c>
      <c r="FR223" s="78">
        <v>80.521804809570313</v>
      </c>
      <c r="FS223" s="78">
        <v>78.807601928710938</v>
      </c>
      <c r="FT223" s="78">
        <v>76.742713928222656</v>
      </c>
      <c r="FU223" s="78">
        <v>0.20553013682365417</v>
      </c>
      <c r="FV223" s="78">
        <v>0.29559341073036194</v>
      </c>
      <c r="FW223" s="78">
        <v>0.21149814128875732</v>
      </c>
      <c r="FX223" s="78">
        <v>0</v>
      </c>
      <c r="FY223" s="78">
        <v>1333</v>
      </c>
      <c r="FZ223" s="78">
        <v>1</v>
      </c>
    </row>
    <row r="224" spans="1:182" x14ac:dyDescent="0.2">
      <c r="A224" t="s">
        <v>186</v>
      </c>
      <c r="B224" t="s">
        <v>244</v>
      </c>
      <c r="C224" t="s">
        <v>2</v>
      </c>
      <c r="D224" t="s">
        <v>203</v>
      </c>
      <c r="E224" t="s">
        <v>210</v>
      </c>
      <c r="F224" t="s">
        <v>1</v>
      </c>
      <c r="G224" t="s">
        <v>1</v>
      </c>
      <c r="H224" s="78">
        <v>23027</v>
      </c>
      <c r="I224" s="78">
        <v>21.33367919921875</v>
      </c>
      <c r="J224" s="78">
        <v>19.077537536621094</v>
      </c>
      <c r="K224" s="78">
        <v>17.090744018554688</v>
      </c>
      <c r="L224" s="78">
        <v>15.902929306030273</v>
      </c>
      <c r="M224" s="78">
        <v>15.11070442199707</v>
      </c>
      <c r="N224" s="78">
        <v>14.961868286132813</v>
      </c>
      <c r="O224" s="78">
        <v>14.939188003540039</v>
      </c>
      <c r="P224" s="78">
        <v>16.190851211547852</v>
      </c>
      <c r="Q224" s="78">
        <v>17.806236267089844</v>
      </c>
      <c r="R224" s="78">
        <v>20.205055236816406</v>
      </c>
      <c r="S224" s="78">
        <v>23.412130355834961</v>
      </c>
      <c r="T224" s="78">
        <v>26.31749153137207</v>
      </c>
      <c r="U224" s="78">
        <v>29.292488098144531</v>
      </c>
      <c r="V224" s="78">
        <v>31.797817230224609</v>
      </c>
      <c r="W224" s="78">
        <v>34.092491149902344</v>
      </c>
      <c r="X224" s="78">
        <v>35.145133972167969</v>
      </c>
      <c r="Y224" s="78">
        <v>35.891159057617188</v>
      </c>
      <c r="Z224" s="78">
        <v>35.176856994628906</v>
      </c>
      <c r="AA224" s="78">
        <v>34.405941009521484</v>
      </c>
      <c r="AB224" s="78">
        <v>33.894935607910156</v>
      </c>
      <c r="AC224" s="78">
        <v>32.345375061035156</v>
      </c>
      <c r="AD224" s="78">
        <v>29.563941955566406</v>
      </c>
      <c r="AE224" s="78">
        <v>25.471906661987305</v>
      </c>
      <c r="AF224" s="78">
        <v>21.247522354125977</v>
      </c>
      <c r="AG224" s="78">
        <v>-1.912616491317749</v>
      </c>
      <c r="AH224" s="78">
        <v>-2.0639605522155762</v>
      </c>
      <c r="AI224" s="78">
        <v>-2.3438165187835693</v>
      </c>
      <c r="AJ224" s="78">
        <v>-2.2320737838745117</v>
      </c>
      <c r="AK224" s="78">
        <v>-2.2358927726745605</v>
      </c>
      <c r="AL224" s="78">
        <v>-2.1996829509735107</v>
      </c>
      <c r="AM224" s="78">
        <v>-2.4494922161102295</v>
      </c>
      <c r="AN224" s="78">
        <v>-1.9659520387649536</v>
      </c>
      <c r="AO224" s="78">
        <v>-2.3193385601043701</v>
      </c>
      <c r="AP224" s="78">
        <v>-2.2951252460479736</v>
      </c>
      <c r="AQ224" s="78">
        <v>-1.7902888059616089</v>
      </c>
      <c r="AR224" s="78">
        <v>-2.2655837535858154</v>
      </c>
      <c r="AS224" s="78">
        <v>-2.55568528175354</v>
      </c>
      <c r="AT224" s="78">
        <v>-2.3750102519989014</v>
      </c>
      <c r="AU224" s="78">
        <v>-1.8181803226470947</v>
      </c>
      <c r="AV224" s="78">
        <v>-1.4937154054641724</v>
      </c>
      <c r="AW224" s="78">
        <v>0.22360558807849884</v>
      </c>
      <c r="AX224" s="78">
        <v>-0.3058503270149231</v>
      </c>
      <c r="AY224" s="78">
        <v>0.22209556400775909</v>
      </c>
      <c r="AZ224" s="78">
        <v>0.84074163436889648</v>
      </c>
      <c r="BA224" s="78">
        <v>-0.58172005414962769</v>
      </c>
      <c r="BB224" s="78">
        <v>-1.6444379091262817</v>
      </c>
      <c r="BC224" s="78">
        <v>-2.2414443492889404</v>
      </c>
      <c r="BD224" s="78">
        <v>-2.9002394676208496</v>
      </c>
      <c r="BE224" s="78">
        <v>-1.3025428056716919</v>
      </c>
      <c r="BF224" s="78">
        <v>-1.5019006729125977</v>
      </c>
      <c r="BG224" s="78">
        <v>-1.7956470251083374</v>
      </c>
      <c r="BH224" s="78">
        <v>-1.7150743007659912</v>
      </c>
      <c r="BI224" s="78">
        <v>-1.7400772571563721</v>
      </c>
      <c r="BJ224" s="78">
        <v>-1.6912091970443726</v>
      </c>
      <c r="BK224" s="78">
        <v>-1.9244159460067749</v>
      </c>
      <c r="BL224" s="78">
        <v>-1.441638708114624</v>
      </c>
      <c r="BM224" s="78">
        <v>-1.7740681171417236</v>
      </c>
      <c r="BN224" s="78">
        <v>-1.7264987230300903</v>
      </c>
      <c r="BO224" s="78">
        <v>-1.1614335775375366</v>
      </c>
      <c r="BP224" s="78">
        <v>-1.5913106203079224</v>
      </c>
      <c r="BQ224" s="78">
        <v>-1.8577152490615845</v>
      </c>
      <c r="BR224" s="78">
        <v>-1.6270166635513306</v>
      </c>
      <c r="BS224" s="78">
        <v>-1.0265183448791504</v>
      </c>
      <c r="BT224" s="78">
        <v>-0.69581282138824463</v>
      </c>
      <c r="BU224" s="78">
        <v>1.0005762577056885</v>
      </c>
      <c r="BV224" s="78">
        <v>0.45431521534919739</v>
      </c>
      <c r="BW224" s="78">
        <v>0.97540134191513062</v>
      </c>
      <c r="BX224" s="78">
        <v>1.5826176404953003</v>
      </c>
      <c r="BY224" s="78">
        <v>0.11978871375322342</v>
      </c>
      <c r="BZ224" s="78">
        <v>-0.97126859426498413</v>
      </c>
      <c r="CA224" s="78">
        <v>-1.5765984058380127</v>
      </c>
      <c r="CB224" s="78">
        <v>-2.2899737358093262</v>
      </c>
      <c r="CC224" s="78">
        <v>-0.88000762462615967</v>
      </c>
      <c r="CD224" s="78">
        <v>-1.1126197576522827</v>
      </c>
      <c r="CE224" s="78">
        <v>-1.4159864187240601</v>
      </c>
      <c r="CF224" s="78">
        <v>-1.3570021390914917</v>
      </c>
      <c r="CG224" s="78">
        <v>-1.3966770172119141</v>
      </c>
      <c r="CH224" s="78">
        <v>-1.3390418291091919</v>
      </c>
      <c r="CI224" s="78">
        <v>-1.5607496500015259</v>
      </c>
      <c r="CJ224" s="78">
        <v>-1.0785008668899536</v>
      </c>
      <c r="CK224" s="78">
        <v>-1.3964155912399292</v>
      </c>
      <c r="CL224" s="78">
        <v>-1.332669734954834</v>
      </c>
      <c r="CM224" s="78">
        <v>-0.7258903980255127</v>
      </c>
      <c r="CN224" s="78">
        <v>-1.1243109703063965</v>
      </c>
      <c r="CO224" s="78">
        <v>-1.3743033409118652</v>
      </c>
      <c r="CP224" s="78">
        <v>-1.1089586019515991</v>
      </c>
      <c r="CQ224" s="78">
        <v>-0.47821563482284546</v>
      </c>
      <c r="CR224" s="78">
        <v>-0.14318785071372986</v>
      </c>
      <c r="CS224" s="78">
        <v>1.5387037992477417</v>
      </c>
      <c r="CT224" s="78">
        <v>0.98080354928970337</v>
      </c>
      <c r="CU224" s="78">
        <v>1.4971386194229126</v>
      </c>
      <c r="CV224" s="78">
        <v>2.0964386463165283</v>
      </c>
      <c r="CW224" s="78">
        <v>0.60565155744552612</v>
      </c>
      <c r="CX224" s="78">
        <v>-0.50503355264663696</v>
      </c>
      <c r="CY224" s="78">
        <v>-1.1161282062530518</v>
      </c>
      <c r="CZ224" s="78">
        <v>-1.8673055171966553</v>
      </c>
      <c r="DA224" s="78">
        <v>-0.45747247338294983</v>
      </c>
      <c r="DB224" s="78">
        <v>-0.723338782787323</v>
      </c>
      <c r="DC224" s="78">
        <v>-1.0363258123397827</v>
      </c>
      <c r="DD224" s="78">
        <v>-0.99892991781234741</v>
      </c>
      <c r="DE224" s="78">
        <v>-1.0532767772674561</v>
      </c>
      <c r="DF224" s="78">
        <v>-0.98687446117401123</v>
      </c>
      <c r="DG224" s="78">
        <v>-1.1970833539962769</v>
      </c>
      <c r="DH224" s="78">
        <v>-0.7153630256652832</v>
      </c>
      <c r="DI224" s="78">
        <v>-1.0187630653381348</v>
      </c>
      <c r="DJ224" s="78">
        <v>-0.93884080648422241</v>
      </c>
      <c r="DK224" s="78">
        <v>-0.29034721851348877</v>
      </c>
      <c r="DL224" s="78">
        <v>-0.65731137990951538</v>
      </c>
      <c r="DM224" s="78">
        <v>-0.890891432762146</v>
      </c>
      <c r="DN224" s="78">
        <v>-0.59090054035186768</v>
      </c>
      <c r="DO224" s="78">
        <v>7.0087030529975891E-2</v>
      </c>
      <c r="DP224" s="78">
        <v>0.40943709015846252</v>
      </c>
      <c r="DQ224" s="78">
        <v>2.0768313407897949</v>
      </c>
      <c r="DR224" s="78">
        <v>1.5072919130325317</v>
      </c>
      <c r="DS224" s="78">
        <v>2.0188758373260498</v>
      </c>
      <c r="DT224" s="78">
        <v>2.6102597713470459</v>
      </c>
      <c r="DU224" s="78">
        <v>1.0915143489837646</v>
      </c>
      <c r="DV224" s="78">
        <v>-3.8798525929450989E-2</v>
      </c>
      <c r="DW224" s="78">
        <v>-0.65565794706344604</v>
      </c>
      <c r="DX224" s="78">
        <v>-1.4446372985839844</v>
      </c>
      <c r="DY224" s="78">
        <v>0.15260119736194611</v>
      </c>
      <c r="DZ224" s="78">
        <v>-0.16127891838550568</v>
      </c>
      <c r="EA224" s="78">
        <v>-0.48815625905990601</v>
      </c>
      <c r="EB224" s="78">
        <v>-0.48193058371543884</v>
      </c>
      <c r="EC224" s="78">
        <v>-0.55746132135391235</v>
      </c>
      <c r="ED224" s="78">
        <v>-0.47840064764022827</v>
      </c>
      <c r="EE224" s="78">
        <v>-0.67200702428817749</v>
      </c>
      <c r="EF224" s="78">
        <v>-0.19104969501495361</v>
      </c>
      <c r="EG224" s="78">
        <v>-0.47349265217781067</v>
      </c>
      <c r="EH224" s="78">
        <v>-0.37021434307098389</v>
      </c>
      <c r="EI224" s="78">
        <v>0.33850798010826111</v>
      </c>
      <c r="EJ224" s="78">
        <v>1.6961861401796341E-2</v>
      </c>
      <c r="EK224" s="78">
        <v>-0.1929214745759964</v>
      </c>
      <c r="EL224" s="78">
        <v>0.15709307789802551</v>
      </c>
      <c r="EM224" s="78">
        <v>0.86174899339675903</v>
      </c>
      <c r="EN224" s="78">
        <v>1.2073397636413574</v>
      </c>
      <c r="EO224" s="78">
        <v>2.853801965713501</v>
      </c>
      <c r="EP224" s="78">
        <v>2.2674574851989746</v>
      </c>
      <c r="EQ224" s="78">
        <v>2.7721817493438721</v>
      </c>
      <c r="ER224" s="78">
        <v>3.3521356582641602</v>
      </c>
      <c r="ES224" s="78">
        <v>1.7930232286453247</v>
      </c>
      <c r="ET224" s="78">
        <v>0.63437080383300781</v>
      </c>
      <c r="EU224" s="78">
        <v>9.1879097744822502E-3</v>
      </c>
      <c r="EV224" s="78">
        <v>-0.83437150716781616</v>
      </c>
      <c r="EW224" s="78">
        <v>75.147064208984375</v>
      </c>
      <c r="EX224" s="78">
        <v>70.378288269042969</v>
      </c>
      <c r="EY224" s="78">
        <v>69.396736145019531</v>
      </c>
      <c r="EZ224" s="78">
        <v>68.584213256835938</v>
      </c>
      <c r="FA224" s="78">
        <v>67.263557434082031</v>
      </c>
      <c r="FB224" s="78">
        <v>66.108535766601563</v>
      </c>
      <c r="FC224" s="78">
        <v>64.926841735839844</v>
      </c>
      <c r="FD224" s="78">
        <v>64.402236938476563</v>
      </c>
      <c r="FE224" s="78">
        <v>72.622833251953125</v>
      </c>
      <c r="FF224" s="78">
        <v>78.707855224609375</v>
      </c>
      <c r="FG224" s="78">
        <v>83.774520874023438</v>
      </c>
      <c r="FH224" s="78">
        <v>92.450820922851563</v>
      </c>
      <c r="FI224" s="78">
        <v>96.562156677246094</v>
      </c>
      <c r="FJ224" s="78">
        <v>99.972640991210938</v>
      </c>
      <c r="FK224" s="78">
        <v>102.00367736816406</v>
      </c>
      <c r="FL224" s="78">
        <v>102.61492156982422</v>
      </c>
      <c r="FM224" s="78">
        <v>101.72667694091797</v>
      </c>
      <c r="FN224" s="78">
        <v>99.315895080566406</v>
      </c>
      <c r="FO224" s="78">
        <v>92.885330200195313</v>
      </c>
      <c r="FP224" s="78">
        <v>85.438972473144531</v>
      </c>
      <c r="FQ224" s="78">
        <v>80.530563354492188</v>
      </c>
      <c r="FR224" s="78">
        <v>76.394302368164063</v>
      </c>
      <c r="FS224" s="78">
        <v>74.380393981933594</v>
      </c>
      <c r="FT224" s="78">
        <v>72.311492919921875</v>
      </c>
      <c r="FU224" s="78">
        <v>0.39127162098884583</v>
      </c>
      <c r="FV224" s="78">
        <v>0.60498011112213135</v>
      </c>
      <c r="FW224" s="78">
        <v>0.39403438568115234</v>
      </c>
      <c r="FX224" s="78">
        <v>0</v>
      </c>
      <c r="FY224" s="78">
        <v>5143</v>
      </c>
      <c r="FZ224" s="78">
        <v>1</v>
      </c>
    </row>
    <row r="225" spans="1:182" x14ac:dyDescent="0.2">
      <c r="A225" t="s">
        <v>186</v>
      </c>
      <c r="B225" t="s">
        <v>244</v>
      </c>
      <c r="C225" t="s">
        <v>2</v>
      </c>
      <c r="D225" t="s">
        <v>203</v>
      </c>
      <c r="E225" t="s">
        <v>210</v>
      </c>
      <c r="F225" t="s">
        <v>178</v>
      </c>
      <c r="G225" t="s">
        <v>1</v>
      </c>
      <c r="H225" s="78">
        <v>13602</v>
      </c>
      <c r="I225" s="78">
        <v>10.21945858001709</v>
      </c>
      <c r="J225" s="78">
        <v>8.8867759704589844</v>
      </c>
      <c r="K225" s="78">
        <v>7.9575562477111816</v>
      </c>
      <c r="L225" s="78">
        <v>7.2251186370849609</v>
      </c>
      <c r="M225" s="78">
        <v>6.7428522109985352</v>
      </c>
      <c r="N225" s="78">
        <v>6.4131536483764648</v>
      </c>
      <c r="O225" s="78">
        <v>6.5934481620788574</v>
      </c>
      <c r="P225" s="78">
        <v>7.4575395584106445</v>
      </c>
      <c r="Q225" s="78">
        <v>8.206089973449707</v>
      </c>
      <c r="R225" s="78">
        <v>9.306483268737793</v>
      </c>
      <c r="S225" s="78">
        <v>10.629934310913086</v>
      </c>
      <c r="T225" s="78">
        <v>12.291224479675293</v>
      </c>
      <c r="U225" s="78">
        <v>13.767870903015137</v>
      </c>
      <c r="V225" s="78">
        <v>14.976837158203125</v>
      </c>
      <c r="W225" s="78">
        <v>15.798623085021973</v>
      </c>
      <c r="X225" s="78">
        <v>16.166566848754883</v>
      </c>
      <c r="Y225" s="78">
        <v>16.209417343139648</v>
      </c>
      <c r="Z225" s="78">
        <v>15.925528526306152</v>
      </c>
      <c r="AA225" s="78">
        <v>15.576488494873047</v>
      </c>
      <c r="AB225" s="78">
        <v>15.33057975769043</v>
      </c>
      <c r="AC225" s="78">
        <v>15.084003448486328</v>
      </c>
      <c r="AD225" s="78">
        <v>14.005956649780273</v>
      </c>
      <c r="AE225" s="78">
        <v>12.321632385253906</v>
      </c>
      <c r="AF225" s="78">
        <v>10.259221076965332</v>
      </c>
      <c r="AG225" s="78">
        <v>-1.1415039300918579</v>
      </c>
      <c r="AH225" s="78">
        <v>-1.2121211290359497</v>
      </c>
      <c r="AI225" s="78">
        <v>-1.2392594814300537</v>
      </c>
      <c r="AJ225" s="78">
        <v>-1.1096293926239014</v>
      </c>
      <c r="AK225" s="78">
        <v>-1.1635295152664185</v>
      </c>
      <c r="AL225" s="78">
        <v>-1.3269194364547729</v>
      </c>
      <c r="AM225" s="78">
        <v>-1.2216001749038696</v>
      </c>
      <c r="AN225" s="78">
        <v>-0.86037427186965942</v>
      </c>
      <c r="AO225" s="78">
        <v>-0.99059998989105225</v>
      </c>
      <c r="AP225" s="78">
        <v>-1.1842936277389526</v>
      </c>
      <c r="AQ225" s="78">
        <v>-1.2612760066986084</v>
      </c>
      <c r="AR225" s="78">
        <v>-1.3460222482681274</v>
      </c>
      <c r="AS225" s="78">
        <v>-1.6062765121459961</v>
      </c>
      <c r="AT225" s="78">
        <v>-1.4860632419586182</v>
      </c>
      <c r="AU225" s="78">
        <v>-1.3211609125137329</v>
      </c>
      <c r="AV225" s="78">
        <v>-1.1348927021026611</v>
      </c>
      <c r="AW225" s="78">
        <v>-0.68837541341781616</v>
      </c>
      <c r="AX225" s="78">
        <v>-0.69325721263885498</v>
      </c>
      <c r="AY225" s="78">
        <v>-0.7508847713470459</v>
      </c>
      <c r="AZ225" s="78">
        <v>-0.30874365568161011</v>
      </c>
      <c r="BA225" s="78">
        <v>-0.41065499186515808</v>
      </c>
      <c r="BB225" s="78">
        <v>-1.1983318328857422</v>
      </c>
      <c r="BC225" s="78">
        <v>-1.2727874517440796</v>
      </c>
      <c r="BD225" s="78">
        <v>-1.6674765348434448</v>
      </c>
      <c r="BE225" s="78">
        <v>-0.8056456446647644</v>
      </c>
      <c r="BF225" s="78">
        <v>-0.88924503326416016</v>
      </c>
      <c r="BG225" s="78">
        <v>-0.93626374006271362</v>
      </c>
      <c r="BH225" s="78">
        <v>-0.83776563405990601</v>
      </c>
      <c r="BI225" s="78">
        <v>-0.90704083442687988</v>
      </c>
      <c r="BJ225" s="78">
        <v>-1.0750975608825684</v>
      </c>
      <c r="BK225" s="78">
        <v>-0.96694374084472656</v>
      </c>
      <c r="BL225" s="78">
        <v>-0.60243517160415649</v>
      </c>
      <c r="BM225" s="78">
        <v>-0.72984498739242554</v>
      </c>
      <c r="BN225" s="78">
        <v>-0.90314328670501709</v>
      </c>
      <c r="BO225" s="78">
        <v>-0.95843183994293213</v>
      </c>
      <c r="BP225" s="78">
        <v>-1.0049833059310913</v>
      </c>
      <c r="BQ225" s="78">
        <v>-1.2323991060256958</v>
      </c>
      <c r="BR225" s="78">
        <v>-1.0894355773925781</v>
      </c>
      <c r="BS225" s="78">
        <v>-0.91043132543563843</v>
      </c>
      <c r="BT225" s="78">
        <v>-0.72189587354660034</v>
      </c>
      <c r="BU225" s="78">
        <v>-0.2911105751991272</v>
      </c>
      <c r="BV225" s="78">
        <v>-0.29968714714050293</v>
      </c>
      <c r="BW225" s="78">
        <v>-0.37059196829795837</v>
      </c>
      <c r="BX225" s="78">
        <v>5.3895402699708939E-2</v>
      </c>
      <c r="BY225" s="78">
        <v>-6.8485692143440247E-2</v>
      </c>
      <c r="BZ225" s="78">
        <v>-0.85863590240478516</v>
      </c>
      <c r="CA225" s="78">
        <v>-0.95367467403411865</v>
      </c>
      <c r="CB225" s="78">
        <v>-1.3676948547363281</v>
      </c>
      <c r="CC225" s="78">
        <v>-0.57303118705749512</v>
      </c>
      <c r="CD225" s="78">
        <v>-0.66562199592590332</v>
      </c>
      <c r="CE225" s="78">
        <v>-0.72640985250473022</v>
      </c>
      <c r="CF225" s="78">
        <v>-0.64947366714477539</v>
      </c>
      <c r="CG225" s="78">
        <v>-0.72939753532409668</v>
      </c>
      <c r="CH225" s="78">
        <v>-0.90068644285202026</v>
      </c>
      <c r="CI225" s="78">
        <v>-0.7905694842338562</v>
      </c>
      <c r="CJ225" s="78">
        <v>-0.42378732562065125</v>
      </c>
      <c r="CK225" s="78">
        <v>-0.54924684762954712</v>
      </c>
      <c r="CL225" s="78">
        <v>-0.70841944217681885</v>
      </c>
      <c r="CM225" s="78">
        <v>-0.74868291616439819</v>
      </c>
      <c r="CN225" s="78">
        <v>-0.76878088712692261</v>
      </c>
      <c r="CO225" s="78">
        <v>-0.97345268726348877</v>
      </c>
      <c r="CP225" s="78">
        <v>-0.81473255157470703</v>
      </c>
      <c r="CQ225" s="78">
        <v>-0.62596124410629272</v>
      </c>
      <c r="CR225" s="78">
        <v>-0.43585556745529175</v>
      </c>
      <c r="CS225" s="78">
        <v>-1.5966149047017097E-2</v>
      </c>
      <c r="CT225" s="78">
        <v>-2.7101727202534676E-2</v>
      </c>
      <c r="CU225" s="78">
        <v>-0.10720229893922806</v>
      </c>
      <c r="CV225" s="78">
        <v>0.30505812168121338</v>
      </c>
      <c r="CW225" s="78">
        <v>0.16849972307682037</v>
      </c>
      <c r="CX225" s="78">
        <v>-0.62336355447769165</v>
      </c>
      <c r="CY225" s="78">
        <v>-0.73265814781188965</v>
      </c>
      <c r="CZ225" s="78">
        <v>-1.160067081451416</v>
      </c>
      <c r="DA225" s="78">
        <v>-0.34041672945022583</v>
      </c>
      <c r="DB225" s="78">
        <v>-0.44199895858764648</v>
      </c>
      <c r="DC225" s="78">
        <v>-0.51655596494674683</v>
      </c>
      <c r="DD225" s="78">
        <v>-0.46118170022964478</v>
      </c>
      <c r="DE225" s="78">
        <v>-0.55175423622131348</v>
      </c>
      <c r="DF225" s="78">
        <v>-0.72627532482147217</v>
      </c>
      <c r="DG225" s="78">
        <v>-0.61419522762298584</v>
      </c>
      <c r="DH225" s="78">
        <v>-0.245139479637146</v>
      </c>
      <c r="DI225" s="78">
        <v>-0.3686487078666687</v>
      </c>
      <c r="DJ225" s="78">
        <v>-0.51369559764862061</v>
      </c>
      <c r="DK225" s="78">
        <v>-0.53893399238586426</v>
      </c>
      <c r="DL225" s="78">
        <v>-0.53257840871810913</v>
      </c>
      <c r="DM225" s="78">
        <v>-0.71450632810592651</v>
      </c>
      <c r="DN225" s="78">
        <v>-0.54002946615219116</v>
      </c>
      <c r="DO225" s="78">
        <v>-0.34149116277694702</v>
      </c>
      <c r="DP225" s="78">
        <v>-0.14981526136398315</v>
      </c>
      <c r="DQ225" s="78">
        <v>0.25917825102806091</v>
      </c>
      <c r="DR225" s="78">
        <v>0.24548371136188507</v>
      </c>
      <c r="DS225" s="78">
        <v>0.15618735551834106</v>
      </c>
      <c r="DT225" s="78">
        <v>0.55622082948684692</v>
      </c>
      <c r="DU225" s="78">
        <v>0.4054851233959198</v>
      </c>
      <c r="DV225" s="78">
        <v>-0.38809120655059814</v>
      </c>
      <c r="DW225" s="78">
        <v>-0.51164162158966064</v>
      </c>
      <c r="DX225" s="78">
        <v>-0.95243924856185913</v>
      </c>
      <c r="DY225" s="78">
        <v>-4.5584156177937984E-3</v>
      </c>
      <c r="DZ225" s="78">
        <v>-0.11912282556295395</v>
      </c>
      <c r="EA225" s="78">
        <v>-0.21356028318405151</v>
      </c>
      <c r="EB225" s="78">
        <v>-0.1893179714679718</v>
      </c>
      <c r="EC225" s="78">
        <v>-0.29526552557945251</v>
      </c>
      <c r="ED225" s="78">
        <v>-0.4744533896446228</v>
      </c>
      <c r="EE225" s="78">
        <v>-0.35953879356384277</v>
      </c>
      <c r="EF225" s="78">
        <v>1.2799631804227829E-2</v>
      </c>
      <c r="EG225" s="78">
        <v>-0.10789370536804199</v>
      </c>
      <c r="EH225" s="78">
        <v>-0.23254528641700745</v>
      </c>
      <c r="EI225" s="78">
        <v>-0.2360897958278656</v>
      </c>
      <c r="EJ225" s="78">
        <v>-0.19153958559036255</v>
      </c>
      <c r="EK225" s="78">
        <v>-0.34062886238098145</v>
      </c>
      <c r="EL225" s="78">
        <v>-0.14340187609195709</v>
      </c>
      <c r="EM225" s="78">
        <v>6.9238461554050446E-2</v>
      </c>
      <c r="EN225" s="78">
        <v>0.26318150758743286</v>
      </c>
      <c r="EO225" s="78">
        <v>0.65644311904907227</v>
      </c>
      <c r="EP225" s="78">
        <v>0.63905376195907593</v>
      </c>
      <c r="EQ225" s="78">
        <v>0.53648018836975098</v>
      </c>
      <c r="ER225" s="78">
        <v>0.91885989904403687</v>
      </c>
      <c r="ES225" s="78">
        <v>0.74765443801879883</v>
      </c>
      <c r="ET225" s="78">
        <v>-4.8395298421382904E-2</v>
      </c>
      <c r="EU225" s="78">
        <v>-0.1925288587808609</v>
      </c>
      <c r="EV225" s="78">
        <v>-0.65265768766403198</v>
      </c>
      <c r="EW225" s="78">
        <v>74.581260681152344</v>
      </c>
      <c r="EX225" s="78">
        <v>66.620384216308594</v>
      </c>
      <c r="EY225" s="78">
        <v>65.8494873046875</v>
      </c>
      <c r="EZ225" s="78">
        <v>64.369537353515625</v>
      </c>
      <c r="FA225" s="78">
        <v>63.451473236083984</v>
      </c>
      <c r="FB225" s="78">
        <v>62.447235107421875</v>
      </c>
      <c r="FC225" s="78">
        <v>61.055179595947266</v>
      </c>
      <c r="FD225" s="78">
        <v>61.299861907958984</v>
      </c>
      <c r="FE225" s="78">
        <v>73.759193420410156</v>
      </c>
      <c r="FF225" s="78">
        <v>82.020271301269531</v>
      </c>
      <c r="FG225" s="78">
        <v>87.526832580566406</v>
      </c>
      <c r="FH225" s="78">
        <v>92.389137268066406</v>
      </c>
      <c r="FI225" s="78">
        <v>96.841766357421875</v>
      </c>
      <c r="FJ225" s="78">
        <v>99.668388366699219</v>
      </c>
      <c r="FK225" s="78">
        <v>101.28951263427734</v>
      </c>
      <c r="FL225" s="78">
        <v>101.69467163085938</v>
      </c>
      <c r="FM225" s="78">
        <v>99.241279602050781</v>
      </c>
      <c r="FN225" s="78">
        <v>96.045875549316406</v>
      </c>
      <c r="FO225" s="78">
        <v>92.250801086425781</v>
      </c>
      <c r="FP225" s="78">
        <v>81.563957214355469</v>
      </c>
      <c r="FQ225" s="78">
        <v>77.130157470703125</v>
      </c>
      <c r="FR225" s="78">
        <v>73.138809204101563</v>
      </c>
      <c r="FS225" s="78">
        <v>70.486381530761719</v>
      </c>
      <c r="FT225" s="78">
        <v>68.285598754882813</v>
      </c>
      <c r="FU225" s="78">
        <v>0.20667445659637451</v>
      </c>
      <c r="FV225" s="78">
        <v>0.30958753824234009</v>
      </c>
      <c r="FW225" s="78">
        <v>0.2092268317937851</v>
      </c>
      <c r="FX225" s="78">
        <v>0</v>
      </c>
      <c r="FY225" s="78">
        <v>3718</v>
      </c>
      <c r="FZ225" s="78">
        <v>1</v>
      </c>
    </row>
    <row r="226" spans="1:182" x14ac:dyDescent="0.2">
      <c r="A226" t="s">
        <v>186</v>
      </c>
      <c r="B226" t="s">
        <v>244</v>
      </c>
      <c r="C226" t="s">
        <v>2</v>
      </c>
      <c r="D226" t="s">
        <v>203</v>
      </c>
      <c r="E226" t="s">
        <v>210</v>
      </c>
      <c r="F226" t="s">
        <v>179</v>
      </c>
      <c r="G226" t="s">
        <v>1</v>
      </c>
      <c r="H226" s="78">
        <v>1620</v>
      </c>
      <c r="I226" s="78">
        <v>2.5482747554779053</v>
      </c>
      <c r="J226" s="78">
        <v>2.566725492477417</v>
      </c>
      <c r="K226" s="78">
        <v>2.3658366203308105</v>
      </c>
      <c r="L226" s="78">
        <v>2.2182033061981201</v>
      </c>
      <c r="M226" s="78">
        <v>2.0810205936431885</v>
      </c>
      <c r="N226" s="78">
        <v>2.0738134384155273</v>
      </c>
      <c r="O226" s="78">
        <v>1.871641993522644</v>
      </c>
      <c r="P226" s="78">
        <v>1.9368807077407837</v>
      </c>
      <c r="Q226" s="78">
        <v>2.2322597503662109</v>
      </c>
      <c r="R226" s="78">
        <v>2.3650727272033691</v>
      </c>
      <c r="S226" s="78">
        <v>2.743415355682373</v>
      </c>
      <c r="T226" s="78">
        <v>3.0712375640869141</v>
      </c>
      <c r="U226" s="78">
        <v>3.6061341762542725</v>
      </c>
      <c r="V226" s="78">
        <v>4.1008930206298828</v>
      </c>
      <c r="W226" s="78">
        <v>4.4147534370422363</v>
      </c>
      <c r="X226" s="78">
        <v>4.8245368003845215</v>
      </c>
      <c r="Y226" s="78">
        <v>5.0966105461120605</v>
      </c>
      <c r="Z226" s="78">
        <v>4.9244489669799805</v>
      </c>
      <c r="AA226" s="78">
        <v>4.849128246307373</v>
      </c>
      <c r="AB226" s="78">
        <v>4.8341507911682129</v>
      </c>
      <c r="AC226" s="78">
        <v>4.3237466812133789</v>
      </c>
      <c r="AD226" s="78">
        <v>4.0223379135131836</v>
      </c>
      <c r="AE226" s="78">
        <v>3.5094461441040039</v>
      </c>
      <c r="AF226" s="78">
        <v>2.9129724502563477</v>
      </c>
      <c r="AG226" s="78">
        <v>-0.34630414843559265</v>
      </c>
      <c r="AH226" s="78">
        <v>-0.24459061026573181</v>
      </c>
      <c r="AI226" s="78">
        <v>-0.20871002972126007</v>
      </c>
      <c r="AJ226" s="78">
        <v>-0.23119264841079712</v>
      </c>
      <c r="AK226" s="78">
        <v>-0.22843825817108154</v>
      </c>
      <c r="AL226" s="78">
        <v>-0.29100725054740906</v>
      </c>
      <c r="AM226" s="78">
        <v>-0.54549378156661987</v>
      </c>
      <c r="AN226" s="78">
        <v>-0.49945390224456787</v>
      </c>
      <c r="AO226" s="78">
        <v>-0.3185131847858429</v>
      </c>
      <c r="AP226" s="78">
        <v>-0.18154701590538025</v>
      </c>
      <c r="AQ226" s="78">
        <v>-0.39337542653083801</v>
      </c>
      <c r="AR226" s="78">
        <v>-0.65687495470046997</v>
      </c>
      <c r="AS226" s="78">
        <v>-0.5546608567237854</v>
      </c>
      <c r="AT226" s="78">
        <v>-0.45715469121932983</v>
      </c>
      <c r="AU226" s="78">
        <v>-0.34194886684417725</v>
      </c>
      <c r="AV226" s="78">
        <v>-2.6963690295815468E-2</v>
      </c>
      <c r="AW226" s="78">
        <v>0.27025994658470154</v>
      </c>
      <c r="AX226" s="78">
        <v>8.6148791015148163E-2</v>
      </c>
      <c r="AY226" s="78">
        <v>0.25296971201896667</v>
      </c>
      <c r="AZ226" s="78">
        <v>0.3640626072883606</v>
      </c>
      <c r="BA226" s="78">
        <v>-0.19847050309181213</v>
      </c>
      <c r="BB226" s="78">
        <v>-0.15649266541004181</v>
      </c>
      <c r="BC226" s="78">
        <v>-0.32543069124221802</v>
      </c>
      <c r="BD226" s="78">
        <v>-0.38765993714332581</v>
      </c>
      <c r="BE226" s="78">
        <v>-8.0298662185668945E-2</v>
      </c>
      <c r="BF226" s="78">
        <v>-1.7606673762202263E-2</v>
      </c>
      <c r="BG226" s="78">
        <v>8.6496714502573013E-3</v>
      </c>
      <c r="BH226" s="78">
        <v>-3.3831454813480377E-2</v>
      </c>
      <c r="BI226" s="78">
        <v>-4.3513152748346329E-2</v>
      </c>
      <c r="BJ226" s="78">
        <v>-9.9214963614940643E-2</v>
      </c>
      <c r="BK226" s="78">
        <v>-0.31850379705429077</v>
      </c>
      <c r="BL226" s="78">
        <v>-0.29135748744010925</v>
      </c>
      <c r="BM226" s="78">
        <v>-8.7480925023555756E-2</v>
      </c>
      <c r="BN226" s="78">
        <v>4.5946322381496429E-2</v>
      </c>
      <c r="BO226" s="78">
        <v>-9.4106592237949371E-2</v>
      </c>
      <c r="BP226" s="78">
        <v>-0.31522160768508911</v>
      </c>
      <c r="BQ226" s="78">
        <v>-0.21092940866947174</v>
      </c>
      <c r="BR226" s="78">
        <v>-7.4930213391780853E-2</v>
      </c>
      <c r="BS226" s="78">
        <v>7.8994937241077423E-2</v>
      </c>
      <c r="BT226" s="78">
        <v>0.40471741557121277</v>
      </c>
      <c r="BU226" s="78">
        <v>0.69040179252624512</v>
      </c>
      <c r="BV226" s="78">
        <v>0.51703464984893799</v>
      </c>
      <c r="BW226" s="78">
        <v>0.67979097366333008</v>
      </c>
      <c r="BX226" s="78">
        <v>0.76804012060165405</v>
      </c>
      <c r="BY226" s="78">
        <v>0.14710882306098938</v>
      </c>
      <c r="BZ226" s="78">
        <v>0.19749534130096436</v>
      </c>
      <c r="CA226" s="78">
        <v>3.2464541494846344E-2</v>
      </c>
      <c r="CB226" s="78">
        <v>-7.8978680074214935E-2</v>
      </c>
      <c r="CC226" s="78">
        <v>0.10393591225147247</v>
      </c>
      <c r="CD226" s="78">
        <v>0.13960170745849609</v>
      </c>
      <c r="CE226" s="78">
        <v>0.15919233858585358</v>
      </c>
      <c r="CF226" s="78">
        <v>0.10286030173301697</v>
      </c>
      <c r="CG226" s="78">
        <v>8.4565415978431702E-2</v>
      </c>
      <c r="CH226" s="78">
        <v>3.3619780093431473E-2</v>
      </c>
      <c r="CI226" s="78">
        <v>-0.16129122674465179</v>
      </c>
      <c r="CJ226" s="78">
        <v>-0.14723052084445953</v>
      </c>
      <c r="CK226" s="78">
        <v>7.2531320154666901E-2</v>
      </c>
      <c r="CL226" s="78">
        <v>0.20350751280784607</v>
      </c>
      <c r="CM226" s="78">
        <v>0.11316609382629395</v>
      </c>
      <c r="CN226" s="78">
        <v>-7.8593552112579346E-2</v>
      </c>
      <c r="CO226" s="78">
        <v>2.7137937024235725E-2</v>
      </c>
      <c r="CP226" s="78">
        <v>0.1897972971200943</v>
      </c>
      <c r="CQ226" s="78">
        <v>0.3705393373966217</v>
      </c>
      <c r="CR226" s="78">
        <v>0.70369845628738403</v>
      </c>
      <c r="CS226" s="78">
        <v>0.98139071464538574</v>
      </c>
      <c r="CT226" s="78">
        <v>0.81546485424041748</v>
      </c>
      <c r="CU226" s="78">
        <v>0.97540611028671265</v>
      </c>
      <c r="CV226" s="78">
        <v>1.0478336811065674</v>
      </c>
      <c r="CW226" s="78">
        <v>0.38645601272583008</v>
      </c>
      <c r="CX226" s="78">
        <v>0.44266635179519653</v>
      </c>
      <c r="CY226" s="78">
        <v>0.28034168481826782</v>
      </c>
      <c r="CZ226" s="78">
        <v>0.13481301069259644</v>
      </c>
      <c r="DA226" s="78">
        <v>0.28817048668861389</v>
      </c>
      <c r="DB226" s="78">
        <v>0.2968100905418396</v>
      </c>
      <c r="DC226" s="78">
        <v>0.3097350001335144</v>
      </c>
      <c r="DD226" s="78">
        <v>0.23955206573009491</v>
      </c>
      <c r="DE226" s="78">
        <v>0.21264398097991943</v>
      </c>
      <c r="DF226" s="78">
        <v>0.16645452380180359</v>
      </c>
      <c r="DG226" s="78">
        <v>-4.0786629542708397E-3</v>
      </c>
      <c r="DH226" s="78">
        <v>-3.1035658903419971E-3</v>
      </c>
      <c r="DI226" s="78">
        <v>0.23254355788230896</v>
      </c>
      <c r="DJ226" s="78">
        <v>0.36106869578361511</v>
      </c>
      <c r="DK226" s="78">
        <v>0.32043877243995667</v>
      </c>
      <c r="DL226" s="78">
        <v>0.15803450345993042</v>
      </c>
      <c r="DM226" s="78">
        <v>0.26520529389381409</v>
      </c>
      <c r="DN226" s="78">
        <v>0.45452481508255005</v>
      </c>
      <c r="DO226" s="78">
        <v>0.66208374500274658</v>
      </c>
      <c r="DP226" s="78">
        <v>1.0026794672012329</v>
      </c>
      <c r="DQ226" s="78">
        <v>1.2723796367645264</v>
      </c>
      <c r="DR226" s="78">
        <v>1.113895058631897</v>
      </c>
      <c r="DS226" s="78">
        <v>1.2710212469100952</v>
      </c>
      <c r="DT226" s="78">
        <v>1.3276273012161255</v>
      </c>
      <c r="DU226" s="78">
        <v>0.62580317258834839</v>
      </c>
      <c r="DV226" s="78">
        <v>0.68783736228942871</v>
      </c>
      <c r="DW226" s="78">
        <v>0.52821880578994751</v>
      </c>
      <c r="DX226" s="78">
        <v>0.3486047089099884</v>
      </c>
      <c r="DY226" s="78">
        <v>0.5541759729385376</v>
      </c>
      <c r="DZ226" s="78">
        <v>0.52379399538040161</v>
      </c>
      <c r="EA226" s="78">
        <v>0.52709472179412842</v>
      </c>
      <c r="EB226" s="78">
        <v>0.43691325187683105</v>
      </c>
      <c r="EC226" s="78">
        <v>0.39756909012794495</v>
      </c>
      <c r="ED226" s="78">
        <v>0.35824680328369141</v>
      </c>
      <c r="EE226" s="78">
        <v>0.22291131317615509</v>
      </c>
      <c r="EF226" s="78">
        <v>0.2049928605556488</v>
      </c>
      <c r="EG226" s="78">
        <v>0.46357583999633789</v>
      </c>
      <c r="EH226" s="78">
        <v>0.58856201171875</v>
      </c>
      <c r="EI226" s="78">
        <v>0.61970764398574829</v>
      </c>
      <c r="EJ226" s="78">
        <v>0.49968782067298889</v>
      </c>
      <c r="EK226" s="78">
        <v>0.60893672704696655</v>
      </c>
      <c r="EL226" s="78">
        <v>0.83674931526184082</v>
      </c>
      <c r="EM226" s="78">
        <v>1.0830276012420654</v>
      </c>
      <c r="EN226" s="78">
        <v>1.4343606233596802</v>
      </c>
      <c r="EO226" s="78">
        <v>1.6925214529037476</v>
      </c>
      <c r="EP226" s="78">
        <v>1.544780969619751</v>
      </c>
      <c r="EQ226" s="78">
        <v>1.6978424787521362</v>
      </c>
      <c r="ER226" s="78">
        <v>1.7316048145294189</v>
      </c>
      <c r="ES226" s="78">
        <v>0.9713824987411499</v>
      </c>
      <c r="ET226" s="78">
        <v>1.0418254137039185</v>
      </c>
      <c r="EU226" s="78">
        <v>0.88611406087875366</v>
      </c>
      <c r="EV226" s="78">
        <v>0.65728592872619629</v>
      </c>
      <c r="EW226" s="78">
        <v>69.261199951171875</v>
      </c>
      <c r="EX226" s="78">
        <v>67.527633666992188</v>
      </c>
      <c r="EY226" s="78">
        <v>64.589828491210938</v>
      </c>
      <c r="EZ226" s="78">
        <v>64.592155456542969</v>
      </c>
      <c r="FA226" s="78">
        <v>63.279628753662109</v>
      </c>
      <c r="FB226" s="78">
        <v>62.360164642333984</v>
      </c>
      <c r="FC226" s="78">
        <v>59.423465728759766</v>
      </c>
      <c r="FD226" s="78">
        <v>58.577121734619141</v>
      </c>
      <c r="FE226" s="78">
        <v>68.36334228515625</v>
      </c>
      <c r="FF226" s="78">
        <v>72.197891235351563</v>
      </c>
      <c r="FG226" s="78">
        <v>75.721382141113281</v>
      </c>
      <c r="FH226" s="78">
        <v>92.565673828125</v>
      </c>
      <c r="FI226" s="78">
        <v>96.510269165039063</v>
      </c>
      <c r="FJ226" s="78">
        <v>99.906440734863281</v>
      </c>
      <c r="FK226" s="78">
        <v>102.38382720947266</v>
      </c>
      <c r="FL226" s="78">
        <v>104.22325134277344</v>
      </c>
      <c r="FM226" s="78">
        <v>105.50642395019531</v>
      </c>
      <c r="FN226" s="78">
        <v>105.10511016845703</v>
      </c>
      <c r="FO226" s="78">
        <v>95.681205749511719</v>
      </c>
      <c r="FP226" s="78">
        <v>91.810752868652344</v>
      </c>
      <c r="FQ226" s="78">
        <v>82.760368347167969</v>
      </c>
      <c r="FR226" s="78">
        <v>77.435745239257813</v>
      </c>
      <c r="FS226" s="78">
        <v>76.518753051757813</v>
      </c>
      <c r="FT226" s="78">
        <v>73.009262084960938</v>
      </c>
      <c r="FU226" s="78">
        <v>0.17891845107078552</v>
      </c>
      <c r="FV226" s="78">
        <v>0.33361914753913879</v>
      </c>
      <c r="FW226" s="78">
        <v>0.16795429587364197</v>
      </c>
      <c r="FX226" s="78">
        <v>0</v>
      </c>
      <c r="FY226" s="78">
        <v>114</v>
      </c>
      <c r="FZ226" s="78">
        <v>1</v>
      </c>
    </row>
    <row r="227" spans="1:182" x14ac:dyDescent="0.2">
      <c r="A227" t="s">
        <v>186</v>
      </c>
      <c r="B227" t="s">
        <v>244</v>
      </c>
      <c r="C227" t="s">
        <v>2</v>
      </c>
      <c r="D227" t="s">
        <v>203</v>
      </c>
      <c r="E227" t="s">
        <v>210</v>
      </c>
      <c r="F227" t="s">
        <v>180</v>
      </c>
      <c r="G227" t="s">
        <v>1</v>
      </c>
      <c r="H227" s="78">
        <v>383</v>
      </c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  <c r="BX227" s="78"/>
      <c r="BY227" s="78"/>
      <c r="BZ227" s="78"/>
      <c r="CA227" s="78"/>
      <c r="CB227" s="78"/>
      <c r="CC227" s="78"/>
      <c r="CD227" s="78"/>
      <c r="CE227" s="78"/>
      <c r="CF227" s="78"/>
      <c r="CG227" s="78"/>
      <c r="CH227" s="78"/>
      <c r="CI227" s="78"/>
      <c r="CJ227" s="78"/>
      <c r="CK227" s="78"/>
      <c r="CL227" s="78"/>
      <c r="CM227" s="78"/>
      <c r="CN227" s="78"/>
      <c r="CO227" s="78"/>
      <c r="CP227" s="78"/>
      <c r="CQ227" s="78"/>
      <c r="CR227" s="78"/>
      <c r="CS227" s="78"/>
      <c r="CT227" s="78"/>
      <c r="CU227" s="78"/>
      <c r="CV227" s="78"/>
      <c r="CW227" s="78"/>
      <c r="CX227" s="78"/>
      <c r="CY227" s="78"/>
      <c r="CZ227" s="78"/>
      <c r="DA227" s="78"/>
      <c r="DB227" s="78"/>
      <c r="DC227" s="78"/>
      <c r="DD227" s="78"/>
      <c r="DE227" s="78"/>
      <c r="DF227" s="78"/>
      <c r="DG227" s="78"/>
      <c r="DH227" s="78"/>
      <c r="DI227" s="78"/>
      <c r="DJ227" s="78"/>
      <c r="DK227" s="78"/>
      <c r="DL227" s="78"/>
      <c r="DM227" s="78"/>
      <c r="DN227" s="78"/>
      <c r="DO227" s="78"/>
      <c r="DP227" s="78"/>
      <c r="DQ227" s="78"/>
      <c r="DR227" s="78"/>
      <c r="DS227" s="78"/>
      <c r="DT227" s="78"/>
      <c r="DU227" s="78"/>
      <c r="DV227" s="78"/>
      <c r="DW227" s="78"/>
      <c r="DX227" s="78"/>
      <c r="DY227" s="78"/>
      <c r="DZ227" s="78"/>
      <c r="EA227" s="78"/>
      <c r="EB227" s="78"/>
      <c r="EC227" s="78"/>
      <c r="ED227" s="78"/>
      <c r="EE227" s="78"/>
      <c r="EF227" s="78"/>
      <c r="EG227" s="78"/>
      <c r="EH227" s="78"/>
      <c r="EI227" s="78"/>
      <c r="EJ227" s="78"/>
      <c r="EK227" s="78"/>
      <c r="EL227" s="78"/>
      <c r="EM227" s="78"/>
      <c r="EN227" s="78"/>
      <c r="EO227" s="78"/>
      <c r="EP227" s="78"/>
      <c r="EQ227" s="78"/>
      <c r="ER227" s="78"/>
      <c r="ES227" s="78"/>
      <c r="ET227" s="78"/>
      <c r="EU227" s="78"/>
      <c r="EV227" s="78"/>
      <c r="EW227" s="78"/>
      <c r="EX227" s="78"/>
      <c r="EY227" s="78"/>
      <c r="EZ227" s="78"/>
      <c r="FA227" s="78"/>
      <c r="FB227" s="78"/>
      <c r="FC227" s="78"/>
      <c r="FD227" s="78"/>
      <c r="FE227" s="78"/>
      <c r="FF227" s="78"/>
      <c r="FG227" s="78"/>
      <c r="FH227" s="78"/>
      <c r="FI227" s="78"/>
      <c r="FJ227" s="78"/>
      <c r="FK227" s="78"/>
      <c r="FL227" s="78"/>
      <c r="FM227" s="78"/>
      <c r="FN227" s="78"/>
      <c r="FO227" s="78"/>
      <c r="FP227" s="78"/>
      <c r="FQ227" s="78"/>
      <c r="FR227" s="78"/>
      <c r="FS227" s="78"/>
      <c r="FT227" s="78"/>
      <c r="FU227" s="78"/>
      <c r="FV227" s="78"/>
      <c r="FW227" s="78"/>
      <c r="FX227" s="78">
        <v>0</v>
      </c>
      <c r="FY227" s="78">
        <v>87</v>
      </c>
      <c r="FZ227" s="78">
        <v>0</v>
      </c>
    </row>
    <row r="228" spans="1:182" x14ac:dyDescent="0.2">
      <c r="A228" t="s">
        <v>186</v>
      </c>
      <c r="B228" t="s">
        <v>244</v>
      </c>
      <c r="C228" t="s">
        <v>2</v>
      </c>
      <c r="D228" t="s">
        <v>203</v>
      </c>
      <c r="E228" t="s">
        <v>210</v>
      </c>
      <c r="F228" t="s">
        <v>181</v>
      </c>
      <c r="G228" t="s">
        <v>1</v>
      </c>
      <c r="H228" s="78">
        <v>463</v>
      </c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  <c r="BX228" s="78"/>
      <c r="BY228" s="78"/>
      <c r="BZ228" s="78"/>
      <c r="CA228" s="78"/>
      <c r="CB228" s="78"/>
      <c r="CC228" s="78"/>
      <c r="CD228" s="78"/>
      <c r="CE228" s="78"/>
      <c r="CF228" s="78"/>
      <c r="CG228" s="78"/>
      <c r="CH228" s="78"/>
      <c r="CI228" s="78"/>
      <c r="CJ228" s="78"/>
      <c r="CK228" s="78"/>
      <c r="CL228" s="78"/>
      <c r="CM228" s="78"/>
      <c r="CN228" s="78"/>
      <c r="CO228" s="78"/>
      <c r="CP228" s="78"/>
      <c r="CQ228" s="78"/>
      <c r="CR228" s="78"/>
      <c r="CS228" s="78"/>
      <c r="CT228" s="78"/>
      <c r="CU228" s="78"/>
      <c r="CV228" s="78"/>
      <c r="CW228" s="78"/>
      <c r="CX228" s="78"/>
      <c r="CY228" s="78"/>
      <c r="CZ228" s="78"/>
      <c r="DA228" s="78"/>
      <c r="DB228" s="78"/>
      <c r="DC228" s="78"/>
      <c r="DD228" s="78"/>
      <c r="DE228" s="78"/>
      <c r="DF228" s="78"/>
      <c r="DG228" s="78"/>
      <c r="DH228" s="78"/>
      <c r="DI228" s="78"/>
      <c r="DJ228" s="78"/>
      <c r="DK228" s="78"/>
      <c r="DL228" s="78"/>
      <c r="DM228" s="78"/>
      <c r="DN228" s="78"/>
      <c r="DO228" s="78"/>
      <c r="DP228" s="78"/>
      <c r="DQ228" s="78"/>
      <c r="DR228" s="78"/>
      <c r="DS228" s="78"/>
      <c r="DT228" s="78"/>
      <c r="DU228" s="78"/>
      <c r="DV228" s="78"/>
      <c r="DW228" s="78"/>
      <c r="DX228" s="78"/>
      <c r="DY228" s="78"/>
      <c r="DZ228" s="78"/>
      <c r="EA228" s="78"/>
      <c r="EB228" s="78"/>
      <c r="EC228" s="78"/>
      <c r="ED228" s="78"/>
      <c r="EE228" s="78"/>
      <c r="EF228" s="78"/>
      <c r="EG228" s="78"/>
      <c r="EH228" s="78"/>
      <c r="EI228" s="78"/>
      <c r="EJ228" s="78"/>
      <c r="EK228" s="78"/>
      <c r="EL228" s="78"/>
      <c r="EM228" s="78"/>
      <c r="EN228" s="78"/>
      <c r="EO228" s="78"/>
      <c r="EP228" s="78"/>
      <c r="EQ228" s="78"/>
      <c r="ER228" s="78"/>
      <c r="ES228" s="78"/>
      <c r="ET228" s="78"/>
      <c r="EU228" s="78"/>
      <c r="EV228" s="78"/>
      <c r="EW228" s="78"/>
      <c r="EX228" s="78"/>
      <c r="EY228" s="78"/>
      <c r="EZ228" s="78"/>
      <c r="FA228" s="78"/>
      <c r="FB228" s="78"/>
      <c r="FC228" s="78"/>
      <c r="FD228" s="78"/>
      <c r="FE228" s="78"/>
      <c r="FF228" s="78"/>
      <c r="FG228" s="78"/>
      <c r="FH228" s="78"/>
      <c r="FI228" s="78"/>
      <c r="FJ228" s="78"/>
      <c r="FK228" s="78"/>
      <c r="FL228" s="78"/>
      <c r="FM228" s="78"/>
      <c r="FN228" s="78"/>
      <c r="FO228" s="78"/>
      <c r="FP228" s="78"/>
      <c r="FQ228" s="78"/>
      <c r="FR228" s="78"/>
      <c r="FS228" s="78"/>
      <c r="FT228" s="78"/>
      <c r="FU228" s="78"/>
      <c r="FV228" s="78"/>
      <c r="FW228" s="78"/>
      <c r="FX228" s="78">
        <v>0</v>
      </c>
      <c r="FY228" s="78">
        <v>22</v>
      </c>
      <c r="FZ228" s="78">
        <v>0</v>
      </c>
    </row>
    <row r="229" spans="1:182" x14ac:dyDescent="0.2">
      <c r="A229" t="s">
        <v>186</v>
      </c>
      <c r="B229" t="s">
        <v>244</v>
      </c>
      <c r="C229" t="s">
        <v>2</v>
      </c>
      <c r="D229" t="s">
        <v>203</v>
      </c>
      <c r="E229" t="s">
        <v>210</v>
      </c>
      <c r="F229" t="s">
        <v>182</v>
      </c>
      <c r="G229" t="s">
        <v>1</v>
      </c>
      <c r="H229" s="78">
        <v>1992</v>
      </c>
      <c r="I229" s="78">
        <v>1.573971152305603</v>
      </c>
      <c r="J229" s="78">
        <v>1.3442014455795288</v>
      </c>
      <c r="K229" s="78">
        <v>1.2244048118591309</v>
      </c>
      <c r="L229" s="78">
        <v>1.1336277723312378</v>
      </c>
      <c r="M229" s="78">
        <v>1.1333210468292236</v>
      </c>
      <c r="N229" s="78">
        <v>1.2083837985992432</v>
      </c>
      <c r="O229" s="78">
        <v>1.233393669128418</v>
      </c>
      <c r="P229" s="78">
        <v>1.4059165716171265</v>
      </c>
      <c r="Q229" s="78">
        <v>1.5616765022277832</v>
      </c>
      <c r="R229" s="78">
        <v>1.7558157444000244</v>
      </c>
      <c r="S229" s="78">
        <v>1.9518176317214966</v>
      </c>
      <c r="T229" s="78">
        <v>2.0821695327758789</v>
      </c>
      <c r="U229" s="78">
        <v>2.340919017791748</v>
      </c>
      <c r="V229" s="78">
        <v>2.5461411476135254</v>
      </c>
      <c r="W229" s="78">
        <v>2.695176362991333</v>
      </c>
      <c r="X229" s="78">
        <v>2.7686927318572998</v>
      </c>
      <c r="Y229" s="78">
        <v>2.7219095230102539</v>
      </c>
      <c r="Z229" s="78">
        <v>2.8156404495239258</v>
      </c>
      <c r="AA229" s="78">
        <v>2.8770554065704346</v>
      </c>
      <c r="AB229" s="78">
        <v>2.7229442596435547</v>
      </c>
      <c r="AC229" s="78">
        <v>2.7231369018554688</v>
      </c>
      <c r="AD229" s="78">
        <v>2.4021918773651123</v>
      </c>
      <c r="AE229" s="78">
        <v>2.0509407520294189</v>
      </c>
      <c r="AF229" s="78">
        <v>1.635003924369812</v>
      </c>
      <c r="AG229" s="78">
        <v>-0.1948828399181366</v>
      </c>
      <c r="AH229" s="78">
        <v>-0.25460559129714966</v>
      </c>
      <c r="AI229" s="78">
        <v>-0.2387768030166626</v>
      </c>
      <c r="AJ229" s="78">
        <v>-0.26251283288002014</v>
      </c>
      <c r="AK229" s="78">
        <v>-0.24841831624507904</v>
      </c>
      <c r="AL229" s="78">
        <v>-0.15756665170192719</v>
      </c>
      <c r="AM229" s="78">
        <v>-0.17846059799194336</v>
      </c>
      <c r="AN229" s="78">
        <v>-7.9017549753189087E-2</v>
      </c>
      <c r="AO229" s="78">
        <v>-0.1875293105840683</v>
      </c>
      <c r="AP229" s="78">
        <v>-0.16238695383071899</v>
      </c>
      <c r="AQ229" s="78">
        <v>-9.6984364092350006E-2</v>
      </c>
      <c r="AR229" s="78">
        <v>-0.31742975115776062</v>
      </c>
      <c r="AS229" s="78">
        <v>-0.32734343409538269</v>
      </c>
      <c r="AT229" s="78">
        <v>-0.39766383171081543</v>
      </c>
      <c r="AU229" s="78">
        <v>-0.39324206113815308</v>
      </c>
      <c r="AV229" s="78">
        <v>-0.37255012989044189</v>
      </c>
      <c r="AW229" s="78">
        <v>-0.24434064328670502</v>
      </c>
      <c r="AX229" s="78">
        <v>-4.7353301197290421E-2</v>
      </c>
      <c r="AY229" s="78">
        <v>4.6209409832954407E-2</v>
      </c>
      <c r="AZ229" s="78">
        <v>-0.12385043501853943</v>
      </c>
      <c r="BA229" s="78">
        <v>-0.14504605531692505</v>
      </c>
      <c r="BB229" s="78">
        <v>-0.16749474406242371</v>
      </c>
      <c r="BC229" s="78">
        <v>-0.24461030960083008</v>
      </c>
      <c r="BD229" s="78">
        <v>-0.35747811198234558</v>
      </c>
      <c r="BE229" s="78">
        <v>-8.1790901720523834E-2</v>
      </c>
      <c r="BF229" s="78">
        <v>-0.15101850032806396</v>
      </c>
      <c r="BG229" s="78">
        <v>-0.14146067202091217</v>
      </c>
      <c r="BH229" s="78">
        <v>-0.16771858930587769</v>
      </c>
      <c r="BI229" s="78">
        <v>-0.15117678046226501</v>
      </c>
      <c r="BJ229" s="78">
        <v>-5.972687155008316E-2</v>
      </c>
      <c r="BK229" s="78">
        <v>-8.4023088216781616E-2</v>
      </c>
      <c r="BL229" s="78">
        <v>3.3541873097419739E-2</v>
      </c>
      <c r="BM229" s="78">
        <v>-6.1143293976783752E-2</v>
      </c>
      <c r="BN229" s="78">
        <v>-3.094155341386795E-2</v>
      </c>
      <c r="BO229" s="78">
        <v>2.8022022917866707E-2</v>
      </c>
      <c r="BP229" s="78">
        <v>-0.18507008254528046</v>
      </c>
      <c r="BQ229" s="78">
        <v>-0.18291464447975159</v>
      </c>
      <c r="BR229" s="78">
        <v>-0.23948174715042114</v>
      </c>
      <c r="BS229" s="78">
        <v>-0.22801578044891357</v>
      </c>
      <c r="BT229" s="78">
        <v>-0.21030771732330322</v>
      </c>
      <c r="BU229" s="78">
        <v>-9.000079333782196E-2</v>
      </c>
      <c r="BV229" s="78">
        <v>9.6951641142368317E-2</v>
      </c>
      <c r="BW229" s="78">
        <v>0.19681824743747711</v>
      </c>
      <c r="BX229" s="78">
        <v>3.0550187453627586E-2</v>
      </c>
      <c r="BY229" s="78">
        <v>-1.5946616185829043E-3</v>
      </c>
      <c r="BZ229" s="78">
        <v>-3.2570522278547287E-2</v>
      </c>
      <c r="CA229" s="78">
        <v>-0.10806205123662949</v>
      </c>
      <c r="CB229" s="78">
        <v>-0.2366868257522583</v>
      </c>
      <c r="CC229" s="78">
        <v>-3.4637660719454288E-3</v>
      </c>
      <c r="CD229" s="78">
        <v>-7.9274401068687439E-2</v>
      </c>
      <c r="CE229" s="78">
        <v>-7.4059814214706421E-2</v>
      </c>
      <c r="CF229" s="78">
        <v>-0.10206438601016998</v>
      </c>
      <c r="CG229" s="78">
        <v>-8.3827599883079529E-2</v>
      </c>
      <c r="CH229" s="78">
        <v>8.0366665497422218E-3</v>
      </c>
      <c r="CI229" s="78">
        <v>-1.8615959212183952E-2</v>
      </c>
      <c r="CJ229" s="78">
        <v>0.11150018870830536</v>
      </c>
      <c r="CK229" s="78">
        <v>2.6391278952360153E-2</v>
      </c>
      <c r="CL229" s="78">
        <v>6.0097131878137589E-2</v>
      </c>
      <c r="CM229" s="78">
        <v>0.11460106819868088</v>
      </c>
      <c r="CN229" s="78">
        <v>-9.3398168683052063E-2</v>
      </c>
      <c r="CO229" s="78">
        <v>-8.288370817899704E-2</v>
      </c>
      <c r="CP229" s="78">
        <v>-0.12992531061172485</v>
      </c>
      <c r="CQ229" s="78">
        <v>-0.11358056962490082</v>
      </c>
      <c r="CR229" s="78">
        <v>-9.7939103841781616E-2</v>
      </c>
      <c r="CS229" s="78">
        <v>1.6894510015845299E-2</v>
      </c>
      <c r="CT229" s="78">
        <v>0.19689680635929108</v>
      </c>
      <c r="CU229" s="78">
        <v>0.30112946033477783</v>
      </c>
      <c r="CV229" s="78">
        <v>0.13748759031295776</v>
      </c>
      <c r="CW229" s="78">
        <v>9.7759336233139038E-2</v>
      </c>
      <c r="CX229" s="78">
        <v>6.0877576470375061E-2</v>
      </c>
      <c r="CY229" s="78">
        <v>-1.348914485424757E-2</v>
      </c>
      <c r="CZ229" s="78">
        <v>-0.15302714705467224</v>
      </c>
      <c r="DA229" s="78">
        <v>7.4863366782665253E-2</v>
      </c>
      <c r="DB229" s="78">
        <v>-7.5303013436496258E-3</v>
      </c>
      <c r="DC229" s="78">
        <v>-6.6589596681296825E-3</v>
      </c>
      <c r="DD229" s="78">
        <v>-3.6410186439752579E-2</v>
      </c>
      <c r="DE229" s="78">
        <v>-1.6478415578603745E-2</v>
      </c>
      <c r="DF229" s="78">
        <v>7.5800202786922455E-2</v>
      </c>
      <c r="DG229" s="78">
        <v>4.6791169792413712E-2</v>
      </c>
      <c r="DH229" s="78">
        <v>0.18945850431919098</v>
      </c>
      <c r="DI229" s="78">
        <v>0.11392585188150406</v>
      </c>
      <c r="DJ229" s="78">
        <v>0.15113581717014313</v>
      </c>
      <c r="DK229" s="78">
        <v>0.2011801153421402</v>
      </c>
      <c r="DL229" s="78">
        <v>-1.7262590117752552E-3</v>
      </c>
      <c r="DM229" s="78">
        <v>1.7147226259112358E-2</v>
      </c>
      <c r="DN229" s="78">
        <v>-2.0368879660964012E-2</v>
      </c>
      <c r="DO229" s="78">
        <v>8.5463986033573747E-4</v>
      </c>
      <c r="DP229" s="78">
        <v>1.4429505914449692E-2</v>
      </c>
      <c r="DQ229" s="78">
        <v>0.12378981709480286</v>
      </c>
      <c r="DR229" s="78">
        <v>0.29684197902679443</v>
      </c>
      <c r="DS229" s="78">
        <v>0.40544068813323975</v>
      </c>
      <c r="DT229" s="78">
        <v>0.24442499876022339</v>
      </c>
      <c r="DU229" s="78">
        <v>0.19711333513259888</v>
      </c>
      <c r="DV229" s="78">
        <v>0.15432567894458771</v>
      </c>
      <c r="DW229" s="78">
        <v>8.1083767116069794E-2</v>
      </c>
      <c r="DX229" s="78">
        <v>-6.9367468357086182E-2</v>
      </c>
      <c r="DY229" s="78">
        <v>0.18795530498027802</v>
      </c>
      <c r="DZ229" s="78">
        <v>9.6056781709194183E-2</v>
      </c>
      <c r="EA229" s="78">
        <v>9.0657167136669159E-2</v>
      </c>
      <c r="EB229" s="78">
        <v>5.838404968380928E-2</v>
      </c>
      <c r="EC229" s="78">
        <v>8.0763109028339386E-2</v>
      </c>
      <c r="ED229" s="78">
        <v>0.17363999783992767</v>
      </c>
      <c r="EE229" s="78">
        <v>0.14122867584228516</v>
      </c>
      <c r="EF229" s="78">
        <v>0.3020179271697998</v>
      </c>
      <c r="EG229" s="78">
        <v>0.2403118759393692</v>
      </c>
      <c r="EH229" s="78">
        <v>0.28258121013641357</v>
      </c>
      <c r="EI229" s="78">
        <v>0.32618650794029236</v>
      </c>
      <c r="EJ229" s="78">
        <v>0.13063341379165649</v>
      </c>
      <c r="EK229" s="78">
        <v>0.16157600283622742</v>
      </c>
      <c r="EL229" s="78">
        <v>0.13781321048736572</v>
      </c>
      <c r="EM229" s="78">
        <v>0.16608090698719025</v>
      </c>
      <c r="EN229" s="78">
        <v>0.17667193710803986</v>
      </c>
      <c r="EO229" s="78">
        <v>0.27812966704368591</v>
      </c>
      <c r="EP229" s="78">
        <v>0.44114691019058228</v>
      </c>
      <c r="EQ229" s="78">
        <v>0.55604952573776245</v>
      </c>
      <c r="ER229" s="78">
        <v>0.39882561564445496</v>
      </c>
      <c r="ES229" s="78">
        <v>0.34056472778320313</v>
      </c>
      <c r="ET229" s="78">
        <v>0.28924989700317383</v>
      </c>
      <c r="EU229" s="78">
        <v>0.21763202548027039</v>
      </c>
      <c r="EV229" s="78">
        <v>5.1423817873001099E-2</v>
      </c>
      <c r="EW229" s="78">
        <v>75.6646728515625</v>
      </c>
      <c r="EX229" s="78">
        <v>72.960235595703125</v>
      </c>
      <c r="EY229" s="78">
        <v>71.819160461425781</v>
      </c>
      <c r="EZ229" s="78">
        <v>70.545089721679688</v>
      </c>
      <c r="FA229" s="78">
        <v>68.863273620605469</v>
      </c>
      <c r="FB229" s="78">
        <v>66.999282836914063</v>
      </c>
      <c r="FC229" s="78">
        <v>67.281379699707031</v>
      </c>
      <c r="FD229" s="78">
        <v>65.857231140136719</v>
      </c>
      <c r="FE229" s="78">
        <v>71.967018127441406</v>
      </c>
      <c r="FF229" s="78">
        <v>77.77252197265625</v>
      </c>
      <c r="FG229" s="78">
        <v>85.001327514648438</v>
      </c>
      <c r="FH229" s="78">
        <v>94.152519226074219</v>
      </c>
      <c r="FI229" s="78">
        <v>100.48782348632813</v>
      </c>
      <c r="FJ229" s="78">
        <v>106.91838836669922</v>
      </c>
      <c r="FK229" s="78">
        <v>108.95985412597656</v>
      </c>
      <c r="FL229" s="78">
        <v>108.07582855224609</v>
      </c>
      <c r="FM229" s="78">
        <v>107.87374877929688</v>
      </c>
      <c r="FN229" s="78">
        <v>106.30485534667969</v>
      </c>
      <c r="FO229" s="78">
        <v>102.97821044921875</v>
      </c>
      <c r="FP229" s="78">
        <v>99.09478759765625</v>
      </c>
      <c r="FQ229" s="78">
        <v>88.962135314941406</v>
      </c>
      <c r="FR229" s="78">
        <v>82.504638671875</v>
      </c>
      <c r="FS229" s="78">
        <v>78.639297485351563</v>
      </c>
      <c r="FT229" s="78">
        <v>74.692115783691406</v>
      </c>
      <c r="FU229" s="78">
        <v>7.8049212694168091E-2</v>
      </c>
      <c r="FV229" s="78">
        <v>0.12329237163066864</v>
      </c>
      <c r="FW229" s="78">
        <v>7.8957587480545044E-2</v>
      </c>
      <c r="FX229" s="78">
        <v>0</v>
      </c>
      <c r="FY229" s="78">
        <v>548</v>
      </c>
      <c r="FZ229" s="78">
        <v>1</v>
      </c>
    </row>
    <row r="230" spans="1:182" x14ac:dyDescent="0.2">
      <c r="A230" t="s">
        <v>186</v>
      </c>
      <c r="B230" t="s">
        <v>244</v>
      </c>
      <c r="C230" t="s">
        <v>2</v>
      </c>
      <c r="D230" t="s">
        <v>203</v>
      </c>
      <c r="E230" t="s">
        <v>210</v>
      </c>
      <c r="F230" t="s">
        <v>183</v>
      </c>
      <c r="G230" t="s">
        <v>1</v>
      </c>
      <c r="H230" s="78">
        <v>2862</v>
      </c>
      <c r="I230" s="78">
        <v>3.374053955078125</v>
      </c>
      <c r="J230" s="78">
        <v>3.0194859504699707</v>
      </c>
      <c r="K230" s="78">
        <v>2.6574912071228027</v>
      </c>
      <c r="L230" s="78">
        <v>2.5104084014892578</v>
      </c>
      <c r="M230" s="78">
        <v>2.4142303466796875</v>
      </c>
      <c r="N230" s="78">
        <v>2.4725368022918701</v>
      </c>
      <c r="O230" s="78">
        <v>2.4735822677612305</v>
      </c>
      <c r="P230" s="78">
        <v>2.5660505294799805</v>
      </c>
      <c r="Q230" s="78">
        <v>2.637866735458374</v>
      </c>
      <c r="R230" s="78">
        <v>2.9532630443572998</v>
      </c>
      <c r="S230" s="78">
        <v>3.3999128341674805</v>
      </c>
      <c r="T230" s="78">
        <v>3.7443242073059082</v>
      </c>
      <c r="U230" s="78">
        <v>4.2806262969970703</v>
      </c>
      <c r="V230" s="78">
        <v>4.5066947937011719</v>
      </c>
      <c r="W230" s="78">
        <v>4.8689241409301758</v>
      </c>
      <c r="X230" s="78">
        <v>4.9807343482971191</v>
      </c>
      <c r="Y230" s="78">
        <v>5.1078381538391113</v>
      </c>
      <c r="Z230" s="78">
        <v>4.9902215003967285</v>
      </c>
      <c r="AA230" s="78">
        <v>4.8191924095153809</v>
      </c>
      <c r="AB230" s="78">
        <v>4.809208869934082</v>
      </c>
      <c r="AC230" s="78">
        <v>4.521155834197998</v>
      </c>
      <c r="AD230" s="78">
        <v>4.1535940170288086</v>
      </c>
      <c r="AE230" s="78">
        <v>3.4104824066162109</v>
      </c>
      <c r="AF230" s="78">
        <v>2.9627246856689453</v>
      </c>
      <c r="AG230" s="78">
        <v>-0.53411948680877686</v>
      </c>
      <c r="AH230" s="78">
        <v>-0.45132702589035034</v>
      </c>
      <c r="AI230" s="78">
        <v>-0.59287458658218384</v>
      </c>
      <c r="AJ230" s="78">
        <v>-0.67034214735031128</v>
      </c>
      <c r="AK230" s="78">
        <v>-0.69906574487686157</v>
      </c>
      <c r="AL230" s="78">
        <v>-0.64845782518386841</v>
      </c>
      <c r="AM230" s="78">
        <v>-0.66585838794708252</v>
      </c>
      <c r="AN230" s="78">
        <v>-0.66064590215682983</v>
      </c>
      <c r="AO230" s="78">
        <v>-0.83058971166610718</v>
      </c>
      <c r="AP230" s="78">
        <v>-0.79410427808761597</v>
      </c>
      <c r="AQ230" s="78">
        <v>-0.68263375759124756</v>
      </c>
      <c r="AR230" s="78">
        <v>-0.51957309246063232</v>
      </c>
      <c r="AS230" s="78">
        <v>-0.46249175071716309</v>
      </c>
      <c r="AT230" s="78">
        <v>-0.62594455480575562</v>
      </c>
      <c r="AU230" s="78">
        <v>-0.64922797679901123</v>
      </c>
      <c r="AV230" s="78">
        <v>-0.87737572193145752</v>
      </c>
      <c r="AW230" s="78">
        <v>-0.71069735288619995</v>
      </c>
      <c r="AX230" s="78">
        <v>-0.85003000497817993</v>
      </c>
      <c r="AY230" s="78">
        <v>-0.6669885516166687</v>
      </c>
      <c r="AZ230" s="78">
        <v>-0.54979455471038818</v>
      </c>
      <c r="BA230" s="78">
        <v>-0.55682975053787231</v>
      </c>
      <c r="BB230" s="78">
        <v>-0.66810399293899536</v>
      </c>
      <c r="BC230" s="78">
        <v>-0.85543966293334961</v>
      </c>
      <c r="BD230" s="78">
        <v>-0.7281031608581543</v>
      </c>
      <c r="BE230" s="78">
        <v>-0.2316967099905014</v>
      </c>
      <c r="BF230" s="78">
        <v>-0.16948568820953369</v>
      </c>
      <c r="BG230" s="78">
        <v>-0.31347087025642395</v>
      </c>
      <c r="BH230" s="78">
        <v>-0.39524003863334656</v>
      </c>
      <c r="BI230" s="78">
        <v>-0.42541232705116272</v>
      </c>
      <c r="BJ230" s="78">
        <v>-0.36351549625396729</v>
      </c>
      <c r="BK230" s="78">
        <v>-0.38243794441223145</v>
      </c>
      <c r="BL230" s="78">
        <v>-0.36875227093696594</v>
      </c>
      <c r="BM230" s="78">
        <v>-0.55306392908096313</v>
      </c>
      <c r="BN230" s="78">
        <v>-0.52322328090667725</v>
      </c>
      <c r="BO230" s="78">
        <v>-0.38106489181518555</v>
      </c>
      <c r="BP230" s="78">
        <v>-0.22699078917503357</v>
      </c>
      <c r="BQ230" s="78">
        <v>-0.14750434458255768</v>
      </c>
      <c r="BR230" s="78">
        <v>-0.28401955962181091</v>
      </c>
      <c r="BS230" s="78">
        <v>-0.30933314561843872</v>
      </c>
      <c r="BT230" s="78">
        <v>-0.52981042861938477</v>
      </c>
      <c r="BU230" s="78">
        <v>-0.35491874814033508</v>
      </c>
      <c r="BV230" s="78">
        <v>-0.52049112319946289</v>
      </c>
      <c r="BW230" s="78">
        <v>-0.33779990673065186</v>
      </c>
      <c r="BX230" s="78">
        <v>-0.1949763149023056</v>
      </c>
      <c r="BY230" s="78">
        <v>-0.22993634641170502</v>
      </c>
      <c r="BZ230" s="78">
        <v>-0.35295805335044861</v>
      </c>
      <c r="CA230" s="78">
        <v>-0.5456734299659729</v>
      </c>
      <c r="CB230" s="78">
        <v>-0.45035824179649353</v>
      </c>
      <c r="CC230" s="78">
        <v>-2.2239608690142632E-2</v>
      </c>
      <c r="CD230" s="78">
        <v>2.5716761127114296E-2</v>
      </c>
      <c r="CE230" s="78">
        <v>-0.11995670199394226</v>
      </c>
      <c r="CF230" s="78">
        <v>-0.20470511913299561</v>
      </c>
      <c r="CG230" s="78">
        <v>-0.23588076233863831</v>
      </c>
      <c r="CH230" s="78">
        <v>-0.16616532206535339</v>
      </c>
      <c r="CI230" s="78">
        <v>-0.18614177405834198</v>
      </c>
      <c r="CJ230" s="78">
        <v>-0.16658763587474823</v>
      </c>
      <c r="CK230" s="78">
        <v>-0.36085039377212524</v>
      </c>
      <c r="CL230" s="78">
        <v>-0.33561193943023682</v>
      </c>
      <c r="CM230" s="78">
        <v>-0.17219921946525574</v>
      </c>
      <c r="CN230" s="78">
        <v>-2.4349164217710495E-2</v>
      </c>
      <c r="CO230" s="78">
        <v>7.0654980838298798E-2</v>
      </c>
      <c r="CP230" s="78">
        <v>-4.7203369438648224E-2</v>
      </c>
      <c r="CQ230" s="78">
        <v>-7.3923036456108093E-2</v>
      </c>
      <c r="CR230" s="78">
        <v>-0.28908771276473999</v>
      </c>
      <c r="CS230" s="78">
        <v>-0.10850758850574493</v>
      </c>
      <c r="CT230" s="78">
        <v>-0.2922535240650177</v>
      </c>
      <c r="CU230" s="78">
        <v>-0.10980485379695892</v>
      </c>
      <c r="CV230" s="78">
        <v>5.0769731402397156E-2</v>
      </c>
      <c r="CW230" s="78">
        <v>-3.5309637896716595E-3</v>
      </c>
      <c r="CX230" s="78">
        <v>-0.13468892872333527</v>
      </c>
      <c r="CY230" s="78">
        <v>-0.33113023638725281</v>
      </c>
      <c r="CZ230" s="78">
        <v>-0.25799292325973511</v>
      </c>
      <c r="DA230" s="78">
        <v>0.18721748888492584</v>
      </c>
      <c r="DB230" s="78">
        <v>0.22091922163963318</v>
      </c>
      <c r="DC230" s="78">
        <v>7.3557458817958832E-2</v>
      </c>
      <c r="DD230" s="78">
        <v>-1.4170213602483273E-2</v>
      </c>
      <c r="DE230" s="78">
        <v>-4.6349208801984787E-2</v>
      </c>
      <c r="DF230" s="78">
        <v>3.1184857711195946E-2</v>
      </c>
      <c r="DG230" s="78">
        <v>1.0154383257031441E-2</v>
      </c>
      <c r="DH230" s="78">
        <v>3.5577010363340378E-2</v>
      </c>
      <c r="DI230" s="78">
        <v>-0.16863687336444855</v>
      </c>
      <c r="DJ230" s="78">
        <v>-0.14800059795379639</v>
      </c>
      <c r="DK230" s="78">
        <v>3.6666464060544968E-2</v>
      </c>
      <c r="DL230" s="78">
        <v>0.17829246819019318</v>
      </c>
      <c r="DM230" s="78">
        <v>0.28881430625915527</v>
      </c>
      <c r="DN230" s="78">
        <v>0.18961282074451447</v>
      </c>
      <c r="DO230" s="78">
        <v>0.16148707270622253</v>
      </c>
      <c r="DP230" s="78">
        <v>-4.8365019261837006E-2</v>
      </c>
      <c r="DQ230" s="78">
        <v>0.13790358603000641</v>
      </c>
      <c r="DR230" s="78">
        <v>-6.4015902578830719E-2</v>
      </c>
      <c r="DS230" s="78">
        <v>0.11819020658731461</v>
      </c>
      <c r="DT230" s="78">
        <v>0.29651576280593872</v>
      </c>
      <c r="DU230" s="78">
        <v>0.22287441790103912</v>
      </c>
      <c r="DV230" s="78">
        <v>8.3580195903778076E-2</v>
      </c>
      <c r="DW230" s="78">
        <v>-0.11658705770969391</v>
      </c>
      <c r="DX230" s="78">
        <v>-6.5627612173557281E-2</v>
      </c>
      <c r="DY230" s="78">
        <v>0.48964029550552368</v>
      </c>
      <c r="DZ230" s="78">
        <v>0.50276058912277222</v>
      </c>
      <c r="EA230" s="78">
        <v>0.35296118259429932</v>
      </c>
      <c r="EB230" s="78">
        <v>0.26093193888664246</v>
      </c>
      <c r="EC230" s="78">
        <v>0.22730425000190735</v>
      </c>
      <c r="ED230" s="78">
        <v>0.31612718105316162</v>
      </c>
      <c r="EE230" s="78">
        <v>0.29357486963272095</v>
      </c>
      <c r="EF230" s="78">
        <v>0.32747066020965576</v>
      </c>
      <c r="EG230" s="78">
        <v>0.10888892412185669</v>
      </c>
      <c r="EH230" s="78">
        <v>0.12288037687540054</v>
      </c>
      <c r="EI230" s="78">
        <v>0.33823534846305847</v>
      </c>
      <c r="EJ230" s="78">
        <v>0.47087478637695313</v>
      </c>
      <c r="EK230" s="78">
        <v>0.60380172729492188</v>
      </c>
      <c r="EL230" s="78">
        <v>0.53153777122497559</v>
      </c>
      <c r="EM230" s="78">
        <v>0.50138187408447266</v>
      </c>
      <c r="EN230" s="78">
        <v>0.29920032620429993</v>
      </c>
      <c r="EO230" s="78">
        <v>0.49368217587471008</v>
      </c>
      <c r="EP230" s="78">
        <v>0.26552295684814453</v>
      </c>
      <c r="EQ230" s="78">
        <v>0.44737887382507324</v>
      </c>
      <c r="ER230" s="78">
        <v>0.65133404731750488</v>
      </c>
      <c r="ES230" s="78">
        <v>0.54976785182952881</v>
      </c>
      <c r="ET230" s="78">
        <v>0.39872613549232483</v>
      </c>
      <c r="EU230" s="78">
        <v>0.19317921996116638</v>
      </c>
      <c r="EV230" s="78">
        <v>0.21211734414100647</v>
      </c>
      <c r="EW230" s="78">
        <v>77.601676940917969</v>
      </c>
      <c r="EX230" s="78">
        <v>75.372886657714844</v>
      </c>
      <c r="EY230" s="78">
        <v>74.284400939941406</v>
      </c>
      <c r="EZ230" s="78">
        <v>73.925392150878906</v>
      </c>
      <c r="FA230" s="78">
        <v>72.604232788085938</v>
      </c>
      <c r="FB230" s="78">
        <v>71.085044860839844</v>
      </c>
      <c r="FC230" s="78">
        <v>69.83843994140625</v>
      </c>
      <c r="FD230" s="78">
        <v>68.489547729492188</v>
      </c>
      <c r="FE230" s="78">
        <v>71.444297790527344</v>
      </c>
      <c r="FF230" s="78">
        <v>76.204536437988281</v>
      </c>
      <c r="FG230" s="78">
        <v>81.325576782226563</v>
      </c>
      <c r="FH230" s="78">
        <v>92.510116577148438</v>
      </c>
      <c r="FI230" s="78">
        <v>97.039306640625</v>
      </c>
      <c r="FJ230" s="78">
        <v>100.25611877441406</v>
      </c>
      <c r="FK230" s="78">
        <v>102.47109985351563</v>
      </c>
      <c r="FL230" s="78">
        <v>102.75088500976563</v>
      </c>
      <c r="FM230" s="78">
        <v>102.67715454101563</v>
      </c>
      <c r="FN230" s="78">
        <v>99.978370666503906</v>
      </c>
      <c r="FO230" s="78">
        <v>91.096923828125</v>
      </c>
      <c r="FP230" s="78">
        <v>85.381660461425781</v>
      </c>
      <c r="FQ230" s="78">
        <v>82.182525634765625</v>
      </c>
      <c r="FR230" s="78">
        <v>80.400505065917969</v>
      </c>
      <c r="FS230" s="78">
        <v>78.578369140625</v>
      </c>
      <c r="FT230" s="78">
        <v>77.52960205078125</v>
      </c>
      <c r="FU230" s="78">
        <v>0.20000964403152466</v>
      </c>
      <c r="FV230" s="78">
        <v>0.28445929288864136</v>
      </c>
      <c r="FW230" s="78">
        <v>0.20350556075572968</v>
      </c>
      <c r="FX230" s="78">
        <v>0</v>
      </c>
      <c r="FY230" s="78">
        <v>358</v>
      </c>
      <c r="FZ230" s="78">
        <v>1</v>
      </c>
    </row>
    <row r="231" spans="1:182" x14ac:dyDescent="0.2">
      <c r="A231" t="s">
        <v>186</v>
      </c>
      <c r="B231" t="s">
        <v>244</v>
      </c>
      <c r="C231" t="s">
        <v>2</v>
      </c>
      <c r="D231" t="s">
        <v>203</v>
      </c>
      <c r="E231" t="s">
        <v>210</v>
      </c>
      <c r="F231" t="s">
        <v>184</v>
      </c>
      <c r="G231" t="s">
        <v>1</v>
      </c>
      <c r="H231" s="78">
        <v>1456</v>
      </c>
      <c r="I231" s="78">
        <v>1.8565734624862671</v>
      </c>
      <c r="J231" s="78">
        <v>1.6750774383544922</v>
      </c>
      <c r="K231" s="78">
        <v>1.4820586442947388</v>
      </c>
      <c r="L231" s="78">
        <v>1.5514190196990967</v>
      </c>
      <c r="M231" s="78">
        <v>1.4981282949447632</v>
      </c>
      <c r="N231" s="78">
        <v>1.4495007991790771</v>
      </c>
      <c r="O231" s="78">
        <v>1.4860028028488159</v>
      </c>
      <c r="P231" s="78">
        <v>1.560483455657959</v>
      </c>
      <c r="Q231" s="78">
        <v>1.8884135484695435</v>
      </c>
      <c r="R231" s="78">
        <v>2.0553646087646484</v>
      </c>
      <c r="S231" s="78">
        <v>2.5347352027893066</v>
      </c>
      <c r="T231" s="78">
        <v>2.7522673606872559</v>
      </c>
      <c r="U231" s="78">
        <v>2.7782485485076904</v>
      </c>
      <c r="V231" s="78">
        <v>2.9196500778198242</v>
      </c>
      <c r="W231" s="78">
        <v>3.1024172306060791</v>
      </c>
      <c r="X231" s="78">
        <v>3.3030338287353516</v>
      </c>
      <c r="Y231" s="78">
        <v>3.5957655906677246</v>
      </c>
      <c r="Z231" s="78">
        <v>3.497722864151001</v>
      </c>
      <c r="AA231" s="78">
        <v>3.3460597991943359</v>
      </c>
      <c r="AB231" s="78">
        <v>3.1307365894317627</v>
      </c>
      <c r="AC231" s="78">
        <v>2.8658316135406494</v>
      </c>
      <c r="AD231" s="78">
        <v>2.523099422454834</v>
      </c>
      <c r="AE231" s="78">
        <v>2.0233020782470703</v>
      </c>
      <c r="AF231" s="78">
        <v>1.755964994430542</v>
      </c>
      <c r="AG231" s="78">
        <v>-0.61724472045898438</v>
      </c>
      <c r="AH231" s="78">
        <v>-0.5787273645401001</v>
      </c>
      <c r="AI231" s="78">
        <v>-0.56214368343353271</v>
      </c>
      <c r="AJ231" s="78">
        <v>-0.42371585965156555</v>
      </c>
      <c r="AK231" s="78">
        <v>-0.39516600966453552</v>
      </c>
      <c r="AL231" s="78">
        <v>-0.49035331606864929</v>
      </c>
      <c r="AM231" s="78">
        <v>-0.48459377884864807</v>
      </c>
      <c r="AN231" s="78">
        <v>-0.51342678070068359</v>
      </c>
      <c r="AO231" s="78">
        <v>-0.41655686497688293</v>
      </c>
      <c r="AP231" s="78">
        <v>-0.61133390665054321</v>
      </c>
      <c r="AQ231" s="78">
        <v>-0.25892508029937744</v>
      </c>
      <c r="AR231" s="78">
        <v>-0.34489303827285767</v>
      </c>
      <c r="AS231" s="78">
        <v>-0.69773298501968384</v>
      </c>
      <c r="AT231" s="78">
        <v>-0.63218432664871216</v>
      </c>
      <c r="AU231" s="78">
        <v>-0.65653437376022339</v>
      </c>
      <c r="AV231" s="78">
        <v>-0.57857465744018555</v>
      </c>
      <c r="AW231" s="78">
        <v>-7.1802899241447449E-2</v>
      </c>
      <c r="AX231" s="78">
        <v>-0.29765352606773376</v>
      </c>
      <c r="AY231" s="78">
        <v>-0.1934579610824585</v>
      </c>
      <c r="AZ231" s="78">
        <v>-0.23512515425682068</v>
      </c>
      <c r="BA231" s="78">
        <v>-0.56185996532440186</v>
      </c>
      <c r="BB231" s="78">
        <v>-0.54743802547454834</v>
      </c>
      <c r="BC231" s="78">
        <v>-0.60502165555953979</v>
      </c>
      <c r="BD231" s="78">
        <v>-0.63598895072937012</v>
      </c>
      <c r="BE231" s="78">
        <v>-0.39079591631889343</v>
      </c>
      <c r="BF231" s="78">
        <v>-0.38505703210830688</v>
      </c>
      <c r="BG231" s="78">
        <v>-0.38115218281745911</v>
      </c>
      <c r="BH231" s="78">
        <v>-0.227555051445961</v>
      </c>
      <c r="BI231" s="78">
        <v>-0.20553728938102722</v>
      </c>
      <c r="BJ231" s="78">
        <v>-0.28954604268074036</v>
      </c>
      <c r="BK231" s="78">
        <v>-0.27827614545822144</v>
      </c>
      <c r="BL231" s="78">
        <v>-0.30418920516967773</v>
      </c>
      <c r="BM231" s="78">
        <v>-0.21679964661598206</v>
      </c>
      <c r="BN231" s="78">
        <v>-0.37198260426521301</v>
      </c>
      <c r="BO231" s="78">
        <v>-3.4683927893638611E-2</v>
      </c>
      <c r="BP231" s="78">
        <v>-0.10459306836128235</v>
      </c>
      <c r="BQ231" s="78">
        <v>-0.46208330988883972</v>
      </c>
      <c r="BR231" s="78">
        <v>-0.40203008055686951</v>
      </c>
      <c r="BS231" s="78">
        <v>-0.40752443671226501</v>
      </c>
      <c r="BT231" s="78">
        <v>-0.32676312327384949</v>
      </c>
      <c r="BU231" s="78">
        <v>0.17858141660690308</v>
      </c>
      <c r="BV231" s="78">
        <v>-4.9819342792034149E-2</v>
      </c>
      <c r="BW231" s="78">
        <v>3.7056516855955124E-2</v>
      </c>
      <c r="BX231" s="78">
        <v>-1.5029222704470158E-2</v>
      </c>
      <c r="BY231" s="78">
        <v>-0.32424268126487732</v>
      </c>
      <c r="BZ231" s="78">
        <v>-0.3203645646572113</v>
      </c>
      <c r="CA231" s="78">
        <v>-0.35472673177719116</v>
      </c>
      <c r="CB231" s="78">
        <v>-0.38213527202606201</v>
      </c>
      <c r="CC231" s="78">
        <v>-0.23395819962024689</v>
      </c>
      <c r="CD231" s="78">
        <v>-0.25092154741287231</v>
      </c>
      <c r="CE231" s="78">
        <v>-0.25579804182052612</v>
      </c>
      <c r="CF231" s="78">
        <v>-9.1694675385951996E-2</v>
      </c>
      <c r="CG231" s="78">
        <v>-7.4201002717018127E-2</v>
      </c>
      <c r="CH231" s="78">
        <v>-0.15046752989292145</v>
      </c>
      <c r="CI231" s="78">
        <v>-0.13538116216659546</v>
      </c>
      <c r="CJ231" s="78">
        <v>-0.15927192568778992</v>
      </c>
      <c r="CK231" s="78">
        <v>-7.8448399901390076E-2</v>
      </c>
      <c r="CL231" s="78">
        <v>-0.20620863139629364</v>
      </c>
      <c r="CM231" s="78">
        <v>0.12062481790781021</v>
      </c>
      <c r="CN231" s="78">
        <v>6.1837948858737946E-2</v>
      </c>
      <c r="CO231" s="78">
        <v>-0.29887306690216064</v>
      </c>
      <c r="CP231" s="78">
        <v>-0.24262592196464539</v>
      </c>
      <c r="CQ231" s="78">
        <v>-0.23506087064743042</v>
      </c>
      <c r="CR231" s="78">
        <v>-0.15235920250415802</v>
      </c>
      <c r="CS231" s="78">
        <v>0.35199683904647827</v>
      </c>
      <c r="CT231" s="78">
        <v>0.12182985246181488</v>
      </c>
      <c r="CU231" s="78">
        <v>0.19671013951301575</v>
      </c>
      <c r="CV231" s="78">
        <v>0.1374085545539856</v>
      </c>
      <c r="CW231" s="78">
        <v>-0.1596696674823761</v>
      </c>
      <c r="CX231" s="78">
        <v>-0.163094162940979</v>
      </c>
      <c r="CY231" s="78">
        <v>-0.18137320876121521</v>
      </c>
      <c r="CZ231" s="78">
        <v>-0.20631697773933411</v>
      </c>
      <c r="DA231" s="78">
        <v>-7.7120468020439148E-2</v>
      </c>
      <c r="DB231" s="78">
        <v>-0.11678607016801834</v>
      </c>
      <c r="DC231" s="78">
        <v>-0.13044388592243195</v>
      </c>
      <c r="DD231" s="78">
        <v>4.4165700674057007E-2</v>
      </c>
      <c r="DE231" s="78">
        <v>5.7135280221700668E-2</v>
      </c>
      <c r="DF231" s="78">
        <v>-1.1389021761715412E-2</v>
      </c>
      <c r="DG231" s="78">
        <v>7.513808086514473E-3</v>
      </c>
      <c r="DH231" s="78">
        <v>-1.4354636892676353E-2</v>
      </c>
      <c r="DI231" s="78">
        <v>5.9902846813201904E-2</v>
      </c>
      <c r="DJ231" s="78">
        <v>-4.0434662252664566E-2</v>
      </c>
      <c r="DK231" s="78">
        <v>0.27593356370925903</v>
      </c>
      <c r="DL231" s="78">
        <v>0.22826896607875824</v>
      </c>
      <c r="DM231" s="78">
        <v>-0.13566282391548157</v>
      </c>
      <c r="DN231" s="78">
        <v>-8.3221770823001862E-2</v>
      </c>
      <c r="DO231" s="78">
        <v>-6.2597319483757019E-2</v>
      </c>
      <c r="DP231" s="78">
        <v>2.2044708952307701E-2</v>
      </c>
      <c r="DQ231" s="78">
        <v>0.52541226148605347</v>
      </c>
      <c r="DR231" s="78">
        <v>0.29347905516624451</v>
      </c>
      <c r="DS231" s="78">
        <v>0.35636377334594727</v>
      </c>
      <c r="DT231" s="78">
        <v>0.28984633088111877</v>
      </c>
      <c r="DU231" s="78">
        <v>4.9033341929316521E-3</v>
      </c>
      <c r="DV231" s="78">
        <v>-5.8237598277628422E-3</v>
      </c>
      <c r="DW231" s="78">
        <v>-8.0196913331747055E-3</v>
      </c>
      <c r="DX231" s="78">
        <v>-3.0498677864670753E-2</v>
      </c>
      <c r="DY231" s="78">
        <v>0.14932830631732941</v>
      </c>
      <c r="DZ231" s="78">
        <v>7.6884247362613678E-2</v>
      </c>
      <c r="EA231" s="78">
        <v>5.0547592341899872E-2</v>
      </c>
      <c r="EB231" s="78">
        <v>0.24032650887966156</v>
      </c>
      <c r="EC231" s="78">
        <v>0.24676401913166046</v>
      </c>
      <c r="ED231" s="78">
        <v>0.1894182562828064</v>
      </c>
      <c r="EE231" s="78">
        <v>0.21383145451545715</v>
      </c>
      <c r="EF231" s="78">
        <v>0.19488291442394257</v>
      </c>
      <c r="EG231" s="78">
        <v>0.25966006517410278</v>
      </c>
      <c r="EH231" s="78">
        <v>0.19891662895679474</v>
      </c>
      <c r="EI231" s="78">
        <v>0.50017470121383667</v>
      </c>
      <c r="EJ231" s="78">
        <v>0.46856892108917236</v>
      </c>
      <c r="EK231" s="78">
        <v>9.9986858665943146E-2</v>
      </c>
      <c r="EL231" s="78">
        <v>0.14693251252174377</v>
      </c>
      <c r="EM231" s="78">
        <v>0.18641266226768494</v>
      </c>
      <c r="EN231" s="78">
        <v>0.27385625243186951</v>
      </c>
      <c r="EO231" s="78">
        <v>0.77579659223556519</v>
      </c>
      <c r="EP231" s="78">
        <v>0.54131323099136353</v>
      </c>
      <c r="EQ231" s="78">
        <v>0.58687824010848999</v>
      </c>
      <c r="ER231" s="78">
        <v>0.50994229316711426</v>
      </c>
      <c r="ES231" s="78">
        <v>0.24252061545848846</v>
      </c>
      <c r="ET231" s="78">
        <v>0.22124972939491272</v>
      </c>
      <c r="EU231" s="78">
        <v>0.24227525293827057</v>
      </c>
      <c r="EV231" s="78">
        <v>0.22335502505302429</v>
      </c>
      <c r="EW231" s="78">
        <v>80.724464416503906</v>
      </c>
      <c r="EX231" s="78">
        <v>79.096023559570313</v>
      </c>
      <c r="EY231" s="78">
        <v>79.291465759277344</v>
      </c>
      <c r="EZ231" s="78">
        <v>78.953132629394531</v>
      </c>
      <c r="FA231" s="78">
        <v>77.753448486328125</v>
      </c>
      <c r="FB231" s="78">
        <v>76.747337341308594</v>
      </c>
      <c r="FC231" s="78">
        <v>76.687362670898438</v>
      </c>
      <c r="FD231" s="78">
        <v>76.447830200195313</v>
      </c>
      <c r="FE231" s="78">
        <v>78.88934326171875</v>
      </c>
      <c r="FF231" s="78">
        <v>82.0518798828125</v>
      </c>
      <c r="FG231" s="78">
        <v>84.971885681152344</v>
      </c>
      <c r="FH231" s="78">
        <v>89.854598999023438</v>
      </c>
      <c r="FI231" s="78">
        <v>92.566818237304688</v>
      </c>
      <c r="FJ231" s="78">
        <v>96.753334045410156</v>
      </c>
      <c r="FK231" s="78">
        <v>100.10176849365234</v>
      </c>
      <c r="FL231" s="78">
        <v>101.63203430175781</v>
      </c>
      <c r="FM231" s="78">
        <v>102.49707794189453</v>
      </c>
      <c r="FN231" s="78">
        <v>100.06081390380859</v>
      </c>
      <c r="FO231" s="78">
        <v>92.720596313476563</v>
      </c>
      <c r="FP231" s="78">
        <v>87.293968200683594</v>
      </c>
      <c r="FQ231" s="78">
        <v>83.037467956542969</v>
      </c>
      <c r="FR231" s="78">
        <v>80.462112426757813</v>
      </c>
      <c r="FS231" s="78">
        <v>79.858810424804688</v>
      </c>
      <c r="FT231" s="78">
        <v>77.987167358398438</v>
      </c>
      <c r="FU231" s="78">
        <v>0.13395024836063385</v>
      </c>
      <c r="FV231" s="78">
        <v>0.17979985475540161</v>
      </c>
      <c r="FW231" s="78">
        <v>0.14413517713546753</v>
      </c>
      <c r="FX231" s="78">
        <v>0</v>
      </c>
      <c r="FY231" s="78">
        <v>212</v>
      </c>
      <c r="FZ231" s="78">
        <v>1</v>
      </c>
    </row>
    <row r="232" spans="1:182" x14ac:dyDescent="0.2">
      <c r="A232" t="s">
        <v>186</v>
      </c>
      <c r="B232" t="s">
        <v>244</v>
      </c>
      <c r="C232" t="s">
        <v>2</v>
      </c>
      <c r="D232" t="s">
        <v>203</v>
      </c>
      <c r="E232" t="s">
        <v>210</v>
      </c>
      <c r="F232" t="s">
        <v>185</v>
      </c>
      <c r="G232" t="s">
        <v>1</v>
      </c>
      <c r="H232" s="78">
        <v>649</v>
      </c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  <c r="BX232" s="78"/>
      <c r="BY232" s="78"/>
      <c r="BZ232" s="78"/>
      <c r="CA232" s="78"/>
      <c r="CB232" s="78"/>
      <c r="CC232" s="78"/>
      <c r="CD232" s="78"/>
      <c r="CE232" s="78"/>
      <c r="CF232" s="78"/>
      <c r="CG232" s="78"/>
      <c r="CH232" s="78"/>
      <c r="CI232" s="78"/>
      <c r="CJ232" s="78"/>
      <c r="CK232" s="78"/>
      <c r="CL232" s="78"/>
      <c r="CM232" s="78"/>
      <c r="CN232" s="78"/>
      <c r="CO232" s="78"/>
      <c r="CP232" s="78"/>
      <c r="CQ232" s="78"/>
      <c r="CR232" s="78"/>
      <c r="CS232" s="78"/>
      <c r="CT232" s="78"/>
      <c r="CU232" s="78"/>
      <c r="CV232" s="78"/>
      <c r="CW232" s="78"/>
      <c r="CX232" s="78"/>
      <c r="CY232" s="78"/>
      <c r="CZ232" s="78"/>
      <c r="DA232" s="78"/>
      <c r="DB232" s="78"/>
      <c r="DC232" s="78"/>
      <c r="DD232" s="78"/>
      <c r="DE232" s="78"/>
      <c r="DF232" s="78"/>
      <c r="DG232" s="78"/>
      <c r="DH232" s="78"/>
      <c r="DI232" s="78"/>
      <c r="DJ232" s="78"/>
      <c r="DK232" s="78"/>
      <c r="DL232" s="78"/>
      <c r="DM232" s="78"/>
      <c r="DN232" s="78"/>
      <c r="DO232" s="78"/>
      <c r="DP232" s="78"/>
      <c r="DQ232" s="78"/>
      <c r="DR232" s="78"/>
      <c r="DS232" s="78"/>
      <c r="DT232" s="78"/>
      <c r="DU232" s="78"/>
      <c r="DV232" s="78"/>
      <c r="DW232" s="78"/>
      <c r="DX232" s="78"/>
      <c r="DY232" s="78"/>
      <c r="DZ232" s="78"/>
      <c r="EA232" s="78"/>
      <c r="EB232" s="78"/>
      <c r="EC232" s="78"/>
      <c r="ED232" s="78"/>
      <c r="EE232" s="78"/>
      <c r="EF232" s="78"/>
      <c r="EG232" s="78"/>
      <c r="EH232" s="78"/>
      <c r="EI232" s="78"/>
      <c r="EJ232" s="78"/>
      <c r="EK232" s="78"/>
      <c r="EL232" s="78"/>
      <c r="EM232" s="78"/>
      <c r="EN232" s="78"/>
      <c r="EO232" s="78"/>
      <c r="EP232" s="78"/>
      <c r="EQ232" s="78"/>
      <c r="ER232" s="78"/>
      <c r="ES232" s="78"/>
      <c r="ET232" s="78"/>
      <c r="EU232" s="78"/>
      <c r="EV232" s="78"/>
      <c r="EW232" s="78"/>
      <c r="EX232" s="78"/>
      <c r="EY232" s="78"/>
      <c r="EZ232" s="78"/>
      <c r="FA232" s="78"/>
      <c r="FB232" s="78"/>
      <c r="FC232" s="78"/>
      <c r="FD232" s="78"/>
      <c r="FE232" s="78"/>
      <c r="FF232" s="78"/>
      <c r="FG232" s="78"/>
      <c r="FH232" s="78"/>
      <c r="FI232" s="78"/>
      <c r="FJ232" s="78"/>
      <c r="FK232" s="78"/>
      <c r="FL232" s="78"/>
      <c r="FM232" s="78"/>
      <c r="FN232" s="78"/>
      <c r="FO232" s="78"/>
      <c r="FP232" s="78"/>
      <c r="FQ232" s="78"/>
      <c r="FR232" s="78"/>
      <c r="FS232" s="78"/>
      <c r="FT232" s="78"/>
      <c r="FU232" s="78"/>
      <c r="FV232" s="78"/>
      <c r="FW232" s="78"/>
      <c r="FX232" s="78">
        <v>0</v>
      </c>
      <c r="FY232" s="78">
        <v>84</v>
      </c>
      <c r="FZ232" s="78">
        <v>0</v>
      </c>
    </row>
    <row r="233" spans="1:182" x14ac:dyDescent="0.2">
      <c r="A233" t="s">
        <v>186</v>
      </c>
      <c r="B233" t="s">
        <v>244</v>
      </c>
      <c r="C233" t="s">
        <v>2</v>
      </c>
      <c r="D233" t="s">
        <v>203</v>
      </c>
      <c r="E233" t="s">
        <v>240</v>
      </c>
      <c r="F233" t="s">
        <v>1</v>
      </c>
      <c r="G233" t="s">
        <v>198</v>
      </c>
      <c r="H233" s="78">
        <v>1879</v>
      </c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  <c r="BX233" s="78"/>
      <c r="BY233" s="78"/>
      <c r="BZ233" s="78"/>
      <c r="CA233" s="78"/>
      <c r="CB233" s="78"/>
      <c r="CC233" s="78"/>
      <c r="CD233" s="78"/>
      <c r="CE233" s="78"/>
      <c r="CF233" s="78"/>
      <c r="CG233" s="78"/>
      <c r="CH233" s="78"/>
      <c r="CI233" s="78"/>
      <c r="CJ233" s="78"/>
      <c r="CK233" s="78"/>
      <c r="CL233" s="78"/>
      <c r="CM233" s="78"/>
      <c r="CN233" s="78"/>
      <c r="CO233" s="78"/>
      <c r="CP233" s="78"/>
      <c r="CQ233" s="78"/>
      <c r="CR233" s="78"/>
      <c r="CS233" s="78"/>
      <c r="CT233" s="78"/>
      <c r="CU233" s="78"/>
      <c r="CV233" s="78"/>
      <c r="CW233" s="78"/>
      <c r="CX233" s="78"/>
      <c r="CY233" s="78"/>
      <c r="CZ233" s="78"/>
      <c r="DA233" s="78"/>
      <c r="DB233" s="78"/>
      <c r="DC233" s="78"/>
      <c r="DD233" s="78"/>
      <c r="DE233" s="78"/>
      <c r="DF233" s="78"/>
      <c r="DG233" s="78"/>
      <c r="DH233" s="78"/>
      <c r="DI233" s="78"/>
      <c r="DJ233" s="78"/>
      <c r="DK233" s="78"/>
      <c r="DL233" s="78"/>
      <c r="DM233" s="78"/>
      <c r="DN233" s="78"/>
      <c r="DO233" s="78"/>
      <c r="DP233" s="78"/>
      <c r="DQ233" s="78"/>
      <c r="DR233" s="78"/>
      <c r="DS233" s="78"/>
      <c r="DT233" s="78"/>
      <c r="DU233" s="78"/>
      <c r="DV233" s="78"/>
      <c r="DW233" s="78"/>
      <c r="DX233" s="78"/>
      <c r="DY233" s="78"/>
      <c r="DZ233" s="78"/>
      <c r="EA233" s="78"/>
      <c r="EB233" s="78"/>
      <c r="EC233" s="78"/>
      <c r="ED233" s="78"/>
      <c r="EE233" s="78"/>
      <c r="EF233" s="78"/>
      <c r="EG233" s="78"/>
      <c r="EH233" s="78"/>
      <c r="EI233" s="78"/>
      <c r="EJ233" s="78"/>
      <c r="EK233" s="78"/>
      <c r="EL233" s="78"/>
      <c r="EM233" s="78"/>
      <c r="EN233" s="78"/>
      <c r="EO233" s="78"/>
      <c r="EP233" s="78"/>
      <c r="EQ233" s="78"/>
      <c r="ER233" s="78"/>
      <c r="ES233" s="78"/>
      <c r="ET233" s="78"/>
      <c r="EU233" s="78"/>
      <c r="EV233" s="78"/>
      <c r="EW233" s="78"/>
      <c r="EX233" s="78"/>
      <c r="EY233" s="78"/>
      <c r="EZ233" s="78"/>
      <c r="FA233" s="78"/>
      <c r="FB233" s="78"/>
      <c r="FC233" s="78"/>
      <c r="FD233" s="78"/>
      <c r="FE233" s="78"/>
      <c r="FF233" s="78"/>
      <c r="FG233" s="78"/>
      <c r="FH233" s="78"/>
      <c r="FI233" s="78"/>
      <c r="FJ233" s="78"/>
      <c r="FK233" s="78"/>
      <c r="FL233" s="78"/>
      <c r="FM233" s="78"/>
      <c r="FN233" s="78"/>
      <c r="FO233" s="78"/>
      <c r="FP233" s="78"/>
      <c r="FQ233" s="78"/>
      <c r="FR233" s="78"/>
      <c r="FS233" s="78"/>
      <c r="FT233" s="78"/>
      <c r="FU233" s="78"/>
      <c r="FV233" s="78"/>
      <c r="FW233" s="78"/>
      <c r="FX233" s="78">
        <v>0</v>
      </c>
      <c r="FY233" s="78">
        <v>17</v>
      </c>
      <c r="FZ233" s="78">
        <v>0</v>
      </c>
    </row>
    <row r="234" spans="1:182" x14ac:dyDescent="0.2">
      <c r="A234" t="s">
        <v>186</v>
      </c>
      <c r="B234" t="s">
        <v>244</v>
      </c>
      <c r="C234" t="s">
        <v>2</v>
      </c>
      <c r="D234" t="s">
        <v>203</v>
      </c>
      <c r="E234" t="s">
        <v>240</v>
      </c>
      <c r="F234" t="s">
        <v>1</v>
      </c>
      <c r="G234" t="s">
        <v>200</v>
      </c>
      <c r="H234" s="78">
        <v>342</v>
      </c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78"/>
      <c r="CB234" s="78"/>
      <c r="CC234" s="78"/>
      <c r="CD234" s="78"/>
      <c r="CE234" s="78"/>
      <c r="CF234" s="78"/>
      <c r="CG234" s="78"/>
      <c r="CH234" s="78"/>
      <c r="CI234" s="78"/>
      <c r="CJ234" s="78"/>
      <c r="CK234" s="78"/>
      <c r="CL234" s="78"/>
      <c r="CM234" s="78"/>
      <c r="CN234" s="78"/>
      <c r="CO234" s="78"/>
      <c r="CP234" s="78"/>
      <c r="CQ234" s="78"/>
      <c r="CR234" s="78"/>
      <c r="CS234" s="78"/>
      <c r="CT234" s="78"/>
      <c r="CU234" s="78"/>
      <c r="CV234" s="78"/>
      <c r="CW234" s="78"/>
      <c r="CX234" s="78"/>
      <c r="CY234" s="78"/>
      <c r="CZ234" s="78"/>
      <c r="DA234" s="78"/>
      <c r="DB234" s="78"/>
      <c r="DC234" s="78"/>
      <c r="DD234" s="78"/>
      <c r="DE234" s="78"/>
      <c r="DF234" s="78"/>
      <c r="DG234" s="78"/>
      <c r="DH234" s="78"/>
      <c r="DI234" s="78"/>
      <c r="DJ234" s="78"/>
      <c r="DK234" s="78"/>
      <c r="DL234" s="78"/>
      <c r="DM234" s="78"/>
      <c r="DN234" s="78"/>
      <c r="DO234" s="78"/>
      <c r="DP234" s="78"/>
      <c r="DQ234" s="78"/>
      <c r="DR234" s="78"/>
      <c r="DS234" s="78"/>
      <c r="DT234" s="78"/>
      <c r="DU234" s="78"/>
      <c r="DV234" s="78"/>
      <c r="DW234" s="78"/>
      <c r="DX234" s="78"/>
      <c r="DY234" s="78"/>
      <c r="DZ234" s="78"/>
      <c r="EA234" s="78"/>
      <c r="EB234" s="78"/>
      <c r="EC234" s="78"/>
      <c r="ED234" s="78"/>
      <c r="EE234" s="78"/>
      <c r="EF234" s="78"/>
      <c r="EG234" s="78"/>
      <c r="EH234" s="78"/>
      <c r="EI234" s="78"/>
      <c r="EJ234" s="78"/>
      <c r="EK234" s="78"/>
      <c r="EL234" s="78"/>
      <c r="EM234" s="78"/>
      <c r="EN234" s="78"/>
      <c r="EO234" s="78"/>
      <c r="EP234" s="78"/>
      <c r="EQ234" s="78"/>
      <c r="ER234" s="78"/>
      <c r="ES234" s="78"/>
      <c r="ET234" s="78"/>
      <c r="EU234" s="78"/>
      <c r="EV234" s="78"/>
      <c r="EW234" s="78"/>
      <c r="EX234" s="78"/>
      <c r="EY234" s="78"/>
      <c r="EZ234" s="78"/>
      <c r="FA234" s="78"/>
      <c r="FB234" s="78"/>
      <c r="FC234" s="78"/>
      <c r="FD234" s="78"/>
      <c r="FE234" s="78"/>
      <c r="FF234" s="78"/>
      <c r="FG234" s="78"/>
      <c r="FH234" s="78"/>
      <c r="FI234" s="78"/>
      <c r="FJ234" s="78"/>
      <c r="FK234" s="78"/>
      <c r="FL234" s="78"/>
      <c r="FM234" s="78"/>
      <c r="FN234" s="78"/>
      <c r="FO234" s="78"/>
      <c r="FP234" s="78"/>
      <c r="FQ234" s="78"/>
      <c r="FR234" s="78"/>
      <c r="FS234" s="78"/>
      <c r="FT234" s="78"/>
      <c r="FU234" s="78"/>
      <c r="FV234" s="78"/>
      <c r="FW234" s="78"/>
      <c r="FX234" s="78">
        <v>0</v>
      </c>
      <c r="FY234" s="78">
        <v>12</v>
      </c>
      <c r="FZ234" s="78">
        <v>0</v>
      </c>
    </row>
    <row r="235" spans="1:182" x14ac:dyDescent="0.2">
      <c r="A235" t="s">
        <v>186</v>
      </c>
      <c r="B235" t="s">
        <v>244</v>
      </c>
      <c r="C235" t="s">
        <v>2</v>
      </c>
      <c r="D235" t="s">
        <v>203</v>
      </c>
      <c r="E235" t="s">
        <v>240</v>
      </c>
      <c r="F235" t="s">
        <v>1</v>
      </c>
      <c r="G235" t="s">
        <v>1</v>
      </c>
      <c r="H235" s="78">
        <v>2221</v>
      </c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78"/>
      <c r="CB235" s="78"/>
      <c r="CC235" s="78"/>
      <c r="CD235" s="78"/>
      <c r="CE235" s="78"/>
      <c r="CF235" s="78"/>
      <c r="CG235" s="78"/>
      <c r="CH235" s="78"/>
      <c r="CI235" s="78"/>
      <c r="CJ235" s="78"/>
      <c r="CK235" s="78"/>
      <c r="CL235" s="78"/>
      <c r="CM235" s="78"/>
      <c r="CN235" s="78"/>
      <c r="CO235" s="78"/>
      <c r="CP235" s="78"/>
      <c r="CQ235" s="78"/>
      <c r="CR235" s="78"/>
      <c r="CS235" s="78"/>
      <c r="CT235" s="78"/>
      <c r="CU235" s="78"/>
      <c r="CV235" s="78"/>
      <c r="CW235" s="78"/>
      <c r="CX235" s="78"/>
      <c r="CY235" s="78"/>
      <c r="CZ235" s="78"/>
      <c r="DA235" s="78"/>
      <c r="DB235" s="78"/>
      <c r="DC235" s="78"/>
      <c r="DD235" s="78"/>
      <c r="DE235" s="78"/>
      <c r="DF235" s="78"/>
      <c r="DG235" s="78"/>
      <c r="DH235" s="78"/>
      <c r="DI235" s="78"/>
      <c r="DJ235" s="78"/>
      <c r="DK235" s="78"/>
      <c r="DL235" s="78"/>
      <c r="DM235" s="78"/>
      <c r="DN235" s="78"/>
      <c r="DO235" s="78"/>
      <c r="DP235" s="78"/>
      <c r="DQ235" s="78"/>
      <c r="DR235" s="78"/>
      <c r="DS235" s="78"/>
      <c r="DT235" s="78"/>
      <c r="DU235" s="78"/>
      <c r="DV235" s="78"/>
      <c r="DW235" s="78"/>
      <c r="DX235" s="78"/>
      <c r="DY235" s="78"/>
      <c r="DZ235" s="78"/>
      <c r="EA235" s="78"/>
      <c r="EB235" s="78"/>
      <c r="EC235" s="78"/>
      <c r="ED235" s="78"/>
      <c r="EE235" s="78"/>
      <c r="EF235" s="78"/>
      <c r="EG235" s="78"/>
      <c r="EH235" s="78"/>
      <c r="EI235" s="78"/>
      <c r="EJ235" s="78"/>
      <c r="EK235" s="78"/>
      <c r="EL235" s="78"/>
      <c r="EM235" s="78"/>
      <c r="EN235" s="78"/>
      <c r="EO235" s="78"/>
      <c r="EP235" s="78"/>
      <c r="EQ235" s="78"/>
      <c r="ER235" s="78"/>
      <c r="ES235" s="78"/>
      <c r="ET235" s="78"/>
      <c r="EU235" s="78"/>
      <c r="EV235" s="78"/>
      <c r="EW235" s="78"/>
      <c r="EX235" s="78"/>
      <c r="EY235" s="78"/>
      <c r="EZ235" s="78"/>
      <c r="FA235" s="78"/>
      <c r="FB235" s="78"/>
      <c r="FC235" s="78"/>
      <c r="FD235" s="78"/>
      <c r="FE235" s="78"/>
      <c r="FF235" s="78"/>
      <c r="FG235" s="78"/>
      <c r="FH235" s="78"/>
      <c r="FI235" s="78"/>
      <c r="FJ235" s="78"/>
      <c r="FK235" s="78"/>
      <c r="FL235" s="78"/>
      <c r="FM235" s="78"/>
      <c r="FN235" s="78"/>
      <c r="FO235" s="78"/>
      <c r="FP235" s="78"/>
      <c r="FQ235" s="78"/>
      <c r="FR235" s="78"/>
      <c r="FS235" s="78"/>
      <c r="FT235" s="78"/>
      <c r="FU235" s="78"/>
      <c r="FV235" s="78"/>
      <c r="FW235" s="78"/>
      <c r="FX235" s="78">
        <v>0</v>
      </c>
      <c r="FY235" s="78">
        <v>29</v>
      </c>
      <c r="FZ235" s="78">
        <v>0</v>
      </c>
    </row>
    <row r="236" spans="1:182" x14ac:dyDescent="0.2">
      <c r="A236" t="s">
        <v>186</v>
      </c>
      <c r="B236" t="s">
        <v>244</v>
      </c>
      <c r="C236" t="s">
        <v>2</v>
      </c>
      <c r="D236" t="s">
        <v>203</v>
      </c>
      <c r="E236" t="s">
        <v>240</v>
      </c>
      <c r="F236" t="s">
        <v>178</v>
      </c>
      <c r="G236" t="s">
        <v>1</v>
      </c>
      <c r="H236" s="78">
        <v>1121</v>
      </c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78"/>
      <c r="CB236" s="78"/>
      <c r="CC236" s="78"/>
      <c r="CD236" s="78"/>
      <c r="CE236" s="78"/>
      <c r="CF236" s="78"/>
      <c r="CG236" s="78"/>
      <c r="CH236" s="78"/>
      <c r="CI236" s="78"/>
      <c r="CJ236" s="78"/>
      <c r="CK236" s="78"/>
      <c r="CL236" s="78"/>
      <c r="CM236" s="78"/>
      <c r="CN236" s="78"/>
      <c r="CO236" s="78"/>
      <c r="CP236" s="78"/>
      <c r="CQ236" s="78"/>
      <c r="CR236" s="78"/>
      <c r="CS236" s="78"/>
      <c r="CT236" s="78"/>
      <c r="CU236" s="78"/>
      <c r="CV236" s="78"/>
      <c r="CW236" s="78"/>
      <c r="CX236" s="78"/>
      <c r="CY236" s="78"/>
      <c r="CZ236" s="78"/>
      <c r="DA236" s="78"/>
      <c r="DB236" s="78"/>
      <c r="DC236" s="78"/>
      <c r="DD236" s="78"/>
      <c r="DE236" s="78"/>
      <c r="DF236" s="78"/>
      <c r="DG236" s="78"/>
      <c r="DH236" s="78"/>
      <c r="DI236" s="78"/>
      <c r="DJ236" s="78"/>
      <c r="DK236" s="78"/>
      <c r="DL236" s="78"/>
      <c r="DM236" s="78"/>
      <c r="DN236" s="78"/>
      <c r="DO236" s="78"/>
      <c r="DP236" s="78"/>
      <c r="DQ236" s="78"/>
      <c r="DR236" s="78"/>
      <c r="DS236" s="78"/>
      <c r="DT236" s="78"/>
      <c r="DU236" s="78"/>
      <c r="DV236" s="78"/>
      <c r="DW236" s="78"/>
      <c r="DX236" s="78"/>
      <c r="DY236" s="78"/>
      <c r="DZ236" s="78"/>
      <c r="EA236" s="78"/>
      <c r="EB236" s="78"/>
      <c r="EC236" s="78"/>
      <c r="ED236" s="78"/>
      <c r="EE236" s="78"/>
      <c r="EF236" s="78"/>
      <c r="EG236" s="78"/>
      <c r="EH236" s="78"/>
      <c r="EI236" s="78"/>
      <c r="EJ236" s="78"/>
      <c r="EK236" s="78"/>
      <c r="EL236" s="78"/>
      <c r="EM236" s="78"/>
      <c r="EN236" s="78"/>
      <c r="EO236" s="78"/>
      <c r="EP236" s="78"/>
      <c r="EQ236" s="78"/>
      <c r="ER236" s="78"/>
      <c r="ES236" s="78"/>
      <c r="ET236" s="78"/>
      <c r="EU236" s="78"/>
      <c r="EV236" s="78"/>
      <c r="EW236" s="78"/>
      <c r="EX236" s="78"/>
      <c r="EY236" s="78"/>
      <c r="EZ236" s="78"/>
      <c r="FA236" s="78"/>
      <c r="FB236" s="78"/>
      <c r="FC236" s="78"/>
      <c r="FD236" s="78"/>
      <c r="FE236" s="78"/>
      <c r="FF236" s="78"/>
      <c r="FG236" s="78"/>
      <c r="FH236" s="78"/>
      <c r="FI236" s="78"/>
      <c r="FJ236" s="78"/>
      <c r="FK236" s="78"/>
      <c r="FL236" s="78"/>
      <c r="FM236" s="78"/>
      <c r="FN236" s="78"/>
      <c r="FO236" s="78"/>
      <c r="FP236" s="78"/>
      <c r="FQ236" s="78"/>
      <c r="FR236" s="78"/>
      <c r="FS236" s="78"/>
      <c r="FT236" s="78"/>
      <c r="FU236" s="78"/>
      <c r="FV236" s="78"/>
      <c r="FW236" s="78"/>
      <c r="FX236" s="78">
        <v>0</v>
      </c>
      <c r="FY236" s="78">
        <v>14</v>
      </c>
      <c r="FZ236" s="78">
        <v>0</v>
      </c>
    </row>
    <row r="237" spans="1:182" x14ac:dyDescent="0.2">
      <c r="A237" t="s">
        <v>186</v>
      </c>
      <c r="B237" t="s">
        <v>244</v>
      </c>
      <c r="C237" t="s">
        <v>2</v>
      </c>
      <c r="D237" t="s">
        <v>203</v>
      </c>
      <c r="E237" t="s">
        <v>240</v>
      </c>
      <c r="F237" t="s">
        <v>179</v>
      </c>
      <c r="G237" t="s">
        <v>1</v>
      </c>
      <c r="H237" s="78">
        <v>195</v>
      </c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  <c r="BX237" s="78"/>
      <c r="BY237" s="78"/>
      <c r="BZ237" s="78"/>
      <c r="CA237" s="78"/>
      <c r="CB237" s="78"/>
      <c r="CC237" s="78"/>
      <c r="CD237" s="78"/>
      <c r="CE237" s="78"/>
      <c r="CF237" s="78"/>
      <c r="CG237" s="78"/>
      <c r="CH237" s="78"/>
      <c r="CI237" s="78"/>
      <c r="CJ237" s="78"/>
      <c r="CK237" s="78"/>
      <c r="CL237" s="78"/>
      <c r="CM237" s="78"/>
      <c r="CN237" s="78"/>
      <c r="CO237" s="78"/>
      <c r="CP237" s="78"/>
      <c r="CQ237" s="78"/>
      <c r="CR237" s="78"/>
      <c r="CS237" s="78"/>
      <c r="CT237" s="78"/>
      <c r="CU237" s="78"/>
      <c r="CV237" s="78"/>
      <c r="CW237" s="78"/>
      <c r="CX237" s="78"/>
      <c r="CY237" s="78"/>
      <c r="CZ237" s="78"/>
      <c r="DA237" s="78"/>
      <c r="DB237" s="78"/>
      <c r="DC237" s="78"/>
      <c r="DD237" s="78"/>
      <c r="DE237" s="78"/>
      <c r="DF237" s="78"/>
      <c r="DG237" s="78"/>
      <c r="DH237" s="78"/>
      <c r="DI237" s="78"/>
      <c r="DJ237" s="78"/>
      <c r="DK237" s="78"/>
      <c r="DL237" s="78"/>
      <c r="DM237" s="78"/>
      <c r="DN237" s="78"/>
      <c r="DO237" s="78"/>
      <c r="DP237" s="78"/>
      <c r="DQ237" s="78"/>
      <c r="DR237" s="78"/>
      <c r="DS237" s="78"/>
      <c r="DT237" s="78"/>
      <c r="DU237" s="78"/>
      <c r="DV237" s="78"/>
      <c r="DW237" s="78"/>
      <c r="DX237" s="78"/>
      <c r="DY237" s="78"/>
      <c r="DZ237" s="78"/>
      <c r="EA237" s="78"/>
      <c r="EB237" s="78"/>
      <c r="EC237" s="78"/>
      <c r="ED237" s="78"/>
      <c r="EE237" s="78"/>
      <c r="EF237" s="78"/>
      <c r="EG237" s="78"/>
      <c r="EH237" s="78"/>
      <c r="EI237" s="78"/>
      <c r="EJ237" s="78"/>
      <c r="EK237" s="78"/>
      <c r="EL237" s="78"/>
      <c r="EM237" s="78"/>
      <c r="EN237" s="78"/>
      <c r="EO237" s="78"/>
      <c r="EP237" s="78"/>
      <c r="EQ237" s="78"/>
      <c r="ER237" s="78"/>
      <c r="ES237" s="78"/>
      <c r="ET237" s="78"/>
      <c r="EU237" s="78"/>
      <c r="EV237" s="78"/>
      <c r="EW237" s="78"/>
      <c r="EX237" s="78"/>
      <c r="EY237" s="78"/>
      <c r="EZ237" s="78"/>
      <c r="FA237" s="78"/>
      <c r="FB237" s="78"/>
      <c r="FC237" s="78"/>
      <c r="FD237" s="78"/>
      <c r="FE237" s="78"/>
      <c r="FF237" s="78"/>
      <c r="FG237" s="78"/>
      <c r="FH237" s="78"/>
      <c r="FI237" s="78"/>
      <c r="FJ237" s="78"/>
      <c r="FK237" s="78"/>
      <c r="FL237" s="78"/>
      <c r="FM237" s="78"/>
      <c r="FN237" s="78"/>
      <c r="FO237" s="78"/>
      <c r="FP237" s="78"/>
      <c r="FQ237" s="78"/>
      <c r="FR237" s="78"/>
      <c r="FS237" s="78"/>
      <c r="FT237" s="78"/>
      <c r="FU237" s="78"/>
      <c r="FV237" s="78"/>
      <c r="FW237" s="78"/>
      <c r="FX237" s="78">
        <v>0</v>
      </c>
      <c r="FY237" s="78">
        <v>1</v>
      </c>
      <c r="FZ237" s="78">
        <v>0</v>
      </c>
    </row>
    <row r="238" spans="1:182" x14ac:dyDescent="0.2">
      <c r="A238" t="s">
        <v>186</v>
      </c>
      <c r="B238" t="s">
        <v>244</v>
      </c>
      <c r="C238" t="s">
        <v>2</v>
      </c>
      <c r="D238" t="s">
        <v>203</v>
      </c>
      <c r="E238" t="s">
        <v>240</v>
      </c>
      <c r="F238" t="s">
        <v>180</v>
      </c>
      <c r="G238" t="s">
        <v>1</v>
      </c>
      <c r="H238" s="78">
        <v>35</v>
      </c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  <c r="BW238" s="78"/>
      <c r="BX238" s="78"/>
      <c r="BY238" s="78"/>
      <c r="BZ238" s="78"/>
      <c r="CA238" s="78"/>
      <c r="CB238" s="78"/>
      <c r="CC238" s="78"/>
      <c r="CD238" s="78"/>
      <c r="CE238" s="78"/>
      <c r="CF238" s="78"/>
      <c r="CG238" s="78"/>
      <c r="CH238" s="78"/>
      <c r="CI238" s="78"/>
      <c r="CJ238" s="78"/>
      <c r="CK238" s="78"/>
      <c r="CL238" s="78"/>
      <c r="CM238" s="78"/>
      <c r="CN238" s="78"/>
      <c r="CO238" s="78"/>
      <c r="CP238" s="78"/>
      <c r="CQ238" s="78"/>
      <c r="CR238" s="78"/>
      <c r="CS238" s="78"/>
      <c r="CT238" s="78"/>
      <c r="CU238" s="78"/>
      <c r="CV238" s="78"/>
      <c r="CW238" s="78"/>
      <c r="CX238" s="78"/>
      <c r="CY238" s="78"/>
      <c r="CZ238" s="78"/>
      <c r="DA238" s="78"/>
      <c r="DB238" s="78"/>
      <c r="DC238" s="78"/>
      <c r="DD238" s="78"/>
      <c r="DE238" s="78"/>
      <c r="DF238" s="78"/>
      <c r="DG238" s="78"/>
      <c r="DH238" s="78"/>
      <c r="DI238" s="78"/>
      <c r="DJ238" s="78"/>
      <c r="DK238" s="78"/>
      <c r="DL238" s="78"/>
      <c r="DM238" s="78"/>
      <c r="DN238" s="78"/>
      <c r="DO238" s="78"/>
      <c r="DP238" s="78"/>
      <c r="DQ238" s="78"/>
      <c r="DR238" s="78"/>
      <c r="DS238" s="78"/>
      <c r="DT238" s="78"/>
      <c r="DU238" s="78"/>
      <c r="DV238" s="78"/>
      <c r="DW238" s="78"/>
      <c r="DX238" s="78"/>
      <c r="DY238" s="78"/>
      <c r="DZ238" s="78"/>
      <c r="EA238" s="78"/>
      <c r="EB238" s="78"/>
      <c r="EC238" s="78"/>
      <c r="ED238" s="78"/>
      <c r="EE238" s="78"/>
      <c r="EF238" s="78"/>
      <c r="EG238" s="78"/>
      <c r="EH238" s="78"/>
      <c r="EI238" s="78"/>
      <c r="EJ238" s="78"/>
      <c r="EK238" s="78"/>
      <c r="EL238" s="78"/>
      <c r="EM238" s="78"/>
      <c r="EN238" s="78"/>
      <c r="EO238" s="78"/>
      <c r="EP238" s="78"/>
      <c r="EQ238" s="78"/>
      <c r="ER238" s="78"/>
      <c r="ES238" s="78"/>
      <c r="ET238" s="78"/>
      <c r="EU238" s="78"/>
      <c r="EV238" s="78"/>
      <c r="EW238" s="78"/>
      <c r="EX238" s="78"/>
      <c r="EY238" s="78"/>
      <c r="EZ238" s="78"/>
      <c r="FA238" s="78"/>
      <c r="FB238" s="78"/>
      <c r="FC238" s="78"/>
      <c r="FD238" s="78"/>
      <c r="FE238" s="78"/>
      <c r="FF238" s="78"/>
      <c r="FG238" s="78"/>
      <c r="FH238" s="78"/>
      <c r="FI238" s="78"/>
      <c r="FJ238" s="78"/>
      <c r="FK238" s="78"/>
      <c r="FL238" s="78"/>
      <c r="FM238" s="78"/>
      <c r="FN238" s="78"/>
      <c r="FO238" s="78"/>
      <c r="FP238" s="78"/>
      <c r="FQ238" s="78"/>
      <c r="FR238" s="78"/>
      <c r="FS238" s="78"/>
      <c r="FT238" s="78"/>
      <c r="FU238" s="78"/>
      <c r="FV238" s="78"/>
      <c r="FW238" s="78"/>
      <c r="FX238" s="78">
        <v>0</v>
      </c>
      <c r="FY238" s="78">
        <v>0</v>
      </c>
      <c r="FZ238" s="78">
        <v>0</v>
      </c>
    </row>
    <row r="239" spans="1:182" x14ac:dyDescent="0.2">
      <c r="A239" t="s">
        <v>186</v>
      </c>
      <c r="B239" t="s">
        <v>244</v>
      </c>
      <c r="C239" t="s">
        <v>2</v>
      </c>
      <c r="D239" t="s">
        <v>203</v>
      </c>
      <c r="E239" t="s">
        <v>240</v>
      </c>
      <c r="F239" t="s">
        <v>181</v>
      </c>
      <c r="G239" t="s">
        <v>1</v>
      </c>
      <c r="H239" s="78">
        <v>62</v>
      </c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  <c r="BW239" s="78"/>
      <c r="BX239" s="78"/>
      <c r="BY239" s="78"/>
      <c r="BZ239" s="78"/>
      <c r="CA239" s="78"/>
      <c r="CB239" s="78"/>
      <c r="CC239" s="78"/>
      <c r="CD239" s="78"/>
      <c r="CE239" s="78"/>
      <c r="CF239" s="78"/>
      <c r="CG239" s="78"/>
      <c r="CH239" s="78"/>
      <c r="CI239" s="78"/>
      <c r="CJ239" s="78"/>
      <c r="CK239" s="78"/>
      <c r="CL239" s="78"/>
      <c r="CM239" s="78"/>
      <c r="CN239" s="78"/>
      <c r="CO239" s="78"/>
      <c r="CP239" s="78"/>
      <c r="CQ239" s="78"/>
      <c r="CR239" s="78"/>
      <c r="CS239" s="78"/>
      <c r="CT239" s="78"/>
      <c r="CU239" s="78"/>
      <c r="CV239" s="78"/>
      <c r="CW239" s="78"/>
      <c r="CX239" s="78"/>
      <c r="CY239" s="78"/>
      <c r="CZ239" s="78"/>
      <c r="DA239" s="78"/>
      <c r="DB239" s="78"/>
      <c r="DC239" s="78"/>
      <c r="DD239" s="78"/>
      <c r="DE239" s="78"/>
      <c r="DF239" s="78"/>
      <c r="DG239" s="78"/>
      <c r="DH239" s="78"/>
      <c r="DI239" s="78"/>
      <c r="DJ239" s="78"/>
      <c r="DK239" s="78"/>
      <c r="DL239" s="78"/>
      <c r="DM239" s="78"/>
      <c r="DN239" s="78"/>
      <c r="DO239" s="78"/>
      <c r="DP239" s="78"/>
      <c r="DQ239" s="78"/>
      <c r="DR239" s="78"/>
      <c r="DS239" s="78"/>
      <c r="DT239" s="78"/>
      <c r="DU239" s="78"/>
      <c r="DV239" s="78"/>
      <c r="DW239" s="78"/>
      <c r="DX239" s="78"/>
      <c r="DY239" s="78"/>
      <c r="DZ239" s="78"/>
      <c r="EA239" s="78"/>
      <c r="EB239" s="78"/>
      <c r="EC239" s="78"/>
      <c r="ED239" s="78"/>
      <c r="EE239" s="78"/>
      <c r="EF239" s="78"/>
      <c r="EG239" s="78"/>
      <c r="EH239" s="78"/>
      <c r="EI239" s="78"/>
      <c r="EJ239" s="78"/>
      <c r="EK239" s="78"/>
      <c r="EL239" s="78"/>
      <c r="EM239" s="78"/>
      <c r="EN239" s="78"/>
      <c r="EO239" s="78"/>
      <c r="EP239" s="78"/>
      <c r="EQ239" s="78"/>
      <c r="ER239" s="78"/>
      <c r="ES239" s="78"/>
      <c r="ET239" s="78"/>
      <c r="EU239" s="78"/>
      <c r="EV239" s="78"/>
      <c r="EW239" s="78"/>
      <c r="EX239" s="78"/>
      <c r="EY239" s="78"/>
      <c r="EZ239" s="78"/>
      <c r="FA239" s="78"/>
      <c r="FB239" s="78"/>
      <c r="FC239" s="78"/>
      <c r="FD239" s="78"/>
      <c r="FE239" s="78"/>
      <c r="FF239" s="78"/>
      <c r="FG239" s="78"/>
      <c r="FH239" s="78"/>
      <c r="FI239" s="78"/>
      <c r="FJ239" s="78"/>
      <c r="FK239" s="78"/>
      <c r="FL239" s="78"/>
      <c r="FM239" s="78"/>
      <c r="FN239" s="78"/>
      <c r="FO239" s="78"/>
      <c r="FP239" s="78"/>
      <c r="FQ239" s="78"/>
      <c r="FR239" s="78"/>
      <c r="FS239" s="78"/>
      <c r="FT239" s="78"/>
      <c r="FU239" s="78"/>
      <c r="FV239" s="78"/>
      <c r="FW239" s="78"/>
      <c r="FX239" s="78">
        <v>0</v>
      </c>
      <c r="FY239" s="78">
        <v>1</v>
      </c>
      <c r="FZ239" s="78">
        <v>0</v>
      </c>
    </row>
    <row r="240" spans="1:182" x14ac:dyDescent="0.2">
      <c r="A240" t="s">
        <v>186</v>
      </c>
      <c r="B240" t="s">
        <v>244</v>
      </c>
      <c r="C240" t="s">
        <v>2</v>
      </c>
      <c r="D240" t="s">
        <v>203</v>
      </c>
      <c r="E240" t="s">
        <v>240</v>
      </c>
      <c r="F240" t="s">
        <v>182</v>
      </c>
      <c r="G240" t="s">
        <v>1</v>
      </c>
      <c r="H240" s="78">
        <v>231</v>
      </c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  <c r="BW240" s="78"/>
      <c r="BX240" s="78"/>
      <c r="BY240" s="78"/>
      <c r="BZ240" s="78"/>
      <c r="CA240" s="78"/>
      <c r="CB240" s="78"/>
      <c r="CC240" s="78"/>
      <c r="CD240" s="78"/>
      <c r="CE240" s="78"/>
      <c r="CF240" s="78"/>
      <c r="CG240" s="78"/>
      <c r="CH240" s="78"/>
      <c r="CI240" s="78"/>
      <c r="CJ240" s="78"/>
      <c r="CK240" s="78"/>
      <c r="CL240" s="78"/>
      <c r="CM240" s="78"/>
      <c r="CN240" s="78"/>
      <c r="CO240" s="78"/>
      <c r="CP240" s="78"/>
      <c r="CQ240" s="78"/>
      <c r="CR240" s="78"/>
      <c r="CS240" s="78"/>
      <c r="CT240" s="78"/>
      <c r="CU240" s="78"/>
      <c r="CV240" s="78"/>
      <c r="CW240" s="78"/>
      <c r="CX240" s="78"/>
      <c r="CY240" s="78"/>
      <c r="CZ240" s="78"/>
      <c r="DA240" s="78"/>
      <c r="DB240" s="78"/>
      <c r="DC240" s="78"/>
      <c r="DD240" s="78"/>
      <c r="DE240" s="78"/>
      <c r="DF240" s="78"/>
      <c r="DG240" s="78"/>
      <c r="DH240" s="78"/>
      <c r="DI240" s="78"/>
      <c r="DJ240" s="78"/>
      <c r="DK240" s="78"/>
      <c r="DL240" s="78"/>
      <c r="DM240" s="78"/>
      <c r="DN240" s="78"/>
      <c r="DO240" s="78"/>
      <c r="DP240" s="78"/>
      <c r="DQ240" s="78"/>
      <c r="DR240" s="78"/>
      <c r="DS240" s="78"/>
      <c r="DT240" s="78"/>
      <c r="DU240" s="78"/>
      <c r="DV240" s="78"/>
      <c r="DW240" s="78"/>
      <c r="DX240" s="78"/>
      <c r="DY240" s="78"/>
      <c r="DZ240" s="78"/>
      <c r="EA240" s="78"/>
      <c r="EB240" s="78"/>
      <c r="EC240" s="78"/>
      <c r="ED240" s="78"/>
      <c r="EE240" s="78"/>
      <c r="EF240" s="78"/>
      <c r="EG240" s="78"/>
      <c r="EH240" s="78"/>
      <c r="EI240" s="78"/>
      <c r="EJ240" s="78"/>
      <c r="EK240" s="78"/>
      <c r="EL240" s="78"/>
      <c r="EM240" s="78"/>
      <c r="EN240" s="78"/>
      <c r="EO240" s="78"/>
      <c r="EP240" s="78"/>
      <c r="EQ240" s="78"/>
      <c r="ER240" s="78"/>
      <c r="ES240" s="78"/>
      <c r="ET240" s="78"/>
      <c r="EU240" s="78"/>
      <c r="EV240" s="78"/>
      <c r="EW240" s="78"/>
      <c r="EX240" s="78"/>
      <c r="EY240" s="78"/>
      <c r="EZ240" s="78"/>
      <c r="FA240" s="78"/>
      <c r="FB240" s="78"/>
      <c r="FC240" s="78"/>
      <c r="FD240" s="78"/>
      <c r="FE240" s="78"/>
      <c r="FF240" s="78"/>
      <c r="FG240" s="78"/>
      <c r="FH240" s="78"/>
      <c r="FI240" s="78"/>
      <c r="FJ240" s="78"/>
      <c r="FK240" s="78"/>
      <c r="FL240" s="78"/>
      <c r="FM240" s="78"/>
      <c r="FN240" s="78"/>
      <c r="FO240" s="78"/>
      <c r="FP240" s="78"/>
      <c r="FQ240" s="78"/>
      <c r="FR240" s="78"/>
      <c r="FS240" s="78"/>
      <c r="FT240" s="78"/>
      <c r="FU240" s="78"/>
      <c r="FV240" s="78"/>
      <c r="FW240" s="78"/>
      <c r="FX240" s="78">
        <v>0</v>
      </c>
      <c r="FY240" s="78">
        <v>3</v>
      </c>
      <c r="FZ240" s="78">
        <v>0</v>
      </c>
    </row>
    <row r="241" spans="1:182" x14ac:dyDescent="0.2">
      <c r="A241" t="s">
        <v>186</v>
      </c>
      <c r="B241" t="s">
        <v>244</v>
      </c>
      <c r="C241" t="s">
        <v>2</v>
      </c>
      <c r="D241" t="s">
        <v>203</v>
      </c>
      <c r="E241" t="s">
        <v>240</v>
      </c>
      <c r="F241" t="s">
        <v>183</v>
      </c>
      <c r="G241" t="s">
        <v>1</v>
      </c>
      <c r="H241" s="78">
        <v>326</v>
      </c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  <c r="BW241" s="78"/>
      <c r="BX241" s="78"/>
      <c r="BY241" s="78"/>
      <c r="BZ241" s="78"/>
      <c r="CA241" s="78"/>
      <c r="CB241" s="78"/>
      <c r="CC241" s="78"/>
      <c r="CD241" s="78"/>
      <c r="CE241" s="78"/>
      <c r="CF241" s="78"/>
      <c r="CG241" s="78"/>
      <c r="CH241" s="78"/>
      <c r="CI241" s="78"/>
      <c r="CJ241" s="78"/>
      <c r="CK241" s="78"/>
      <c r="CL241" s="78"/>
      <c r="CM241" s="78"/>
      <c r="CN241" s="78"/>
      <c r="CO241" s="78"/>
      <c r="CP241" s="78"/>
      <c r="CQ241" s="78"/>
      <c r="CR241" s="78"/>
      <c r="CS241" s="78"/>
      <c r="CT241" s="78"/>
      <c r="CU241" s="78"/>
      <c r="CV241" s="78"/>
      <c r="CW241" s="78"/>
      <c r="CX241" s="78"/>
      <c r="CY241" s="78"/>
      <c r="CZ241" s="78"/>
      <c r="DA241" s="78"/>
      <c r="DB241" s="78"/>
      <c r="DC241" s="78"/>
      <c r="DD241" s="78"/>
      <c r="DE241" s="78"/>
      <c r="DF241" s="78"/>
      <c r="DG241" s="78"/>
      <c r="DH241" s="78"/>
      <c r="DI241" s="78"/>
      <c r="DJ241" s="78"/>
      <c r="DK241" s="78"/>
      <c r="DL241" s="78"/>
      <c r="DM241" s="78"/>
      <c r="DN241" s="78"/>
      <c r="DO241" s="78"/>
      <c r="DP241" s="78"/>
      <c r="DQ241" s="78"/>
      <c r="DR241" s="78"/>
      <c r="DS241" s="78"/>
      <c r="DT241" s="78"/>
      <c r="DU241" s="78"/>
      <c r="DV241" s="78"/>
      <c r="DW241" s="78"/>
      <c r="DX241" s="78"/>
      <c r="DY241" s="78"/>
      <c r="DZ241" s="78"/>
      <c r="EA241" s="78"/>
      <c r="EB241" s="78"/>
      <c r="EC241" s="78"/>
      <c r="ED241" s="78"/>
      <c r="EE241" s="78"/>
      <c r="EF241" s="78"/>
      <c r="EG241" s="78"/>
      <c r="EH241" s="78"/>
      <c r="EI241" s="78"/>
      <c r="EJ241" s="78"/>
      <c r="EK241" s="78"/>
      <c r="EL241" s="78"/>
      <c r="EM241" s="78"/>
      <c r="EN241" s="78"/>
      <c r="EO241" s="78"/>
      <c r="EP241" s="78"/>
      <c r="EQ241" s="78"/>
      <c r="ER241" s="78"/>
      <c r="ES241" s="78"/>
      <c r="ET241" s="78"/>
      <c r="EU241" s="78"/>
      <c r="EV241" s="78"/>
      <c r="EW241" s="78"/>
      <c r="EX241" s="78"/>
      <c r="EY241" s="78"/>
      <c r="EZ241" s="78"/>
      <c r="FA241" s="78"/>
      <c r="FB241" s="78"/>
      <c r="FC241" s="78"/>
      <c r="FD241" s="78"/>
      <c r="FE241" s="78"/>
      <c r="FF241" s="78"/>
      <c r="FG241" s="78"/>
      <c r="FH241" s="78"/>
      <c r="FI241" s="78"/>
      <c r="FJ241" s="78"/>
      <c r="FK241" s="78"/>
      <c r="FL241" s="78"/>
      <c r="FM241" s="78"/>
      <c r="FN241" s="78"/>
      <c r="FO241" s="78"/>
      <c r="FP241" s="78"/>
      <c r="FQ241" s="78"/>
      <c r="FR241" s="78"/>
      <c r="FS241" s="78"/>
      <c r="FT241" s="78"/>
      <c r="FU241" s="78"/>
      <c r="FV241" s="78"/>
      <c r="FW241" s="78"/>
      <c r="FX241" s="78">
        <v>0</v>
      </c>
      <c r="FY241" s="78">
        <v>3</v>
      </c>
      <c r="FZ241" s="78">
        <v>0</v>
      </c>
    </row>
    <row r="242" spans="1:182" x14ac:dyDescent="0.2">
      <c r="A242" t="s">
        <v>186</v>
      </c>
      <c r="B242" t="s">
        <v>244</v>
      </c>
      <c r="C242" t="s">
        <v>2</v>
      </c>
      <c r="D242" t="s">
        <v>203</v>
      </c>
      <c r="E242" t="s">
        <v>240</v>
      </c>
      <c r="F242" t="s">
        <v>184</v>
      </c>
      <c r="G242" t="s">
        <v>1</v>
      </c>
      <c r="H242" s="78">
        <v>167</v>
      </c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  <c r="BW242" s="78"/>
      <c r="BX242" s="78"/>
      <c r="BY242" s="78"/>
      <c r="BZ242" s="78"/>
      <c r="CA242" s="78"/>
      <c r="CB242" s="78"/>
      <c r="CC242" s="78"/>
      <c r="CD242" s="78"/>
      <c r="CE242" s="78"/>
      <c r="CF242" s="78"/>
      <c r="CG242" s="78"/>
      <c r="CH242" s="78"/>
      <c r="CI242" s="78"/>
      <c r="CJ242" s="78"/>
      <c r="CK242" s="78"/>
      <c r="CL242" s="78"/>
      <c r="CM242" s="78"/>
      <c r="CN242" s="78"/>
      <c r="CO242" s="78"/>
      <c r="CP242" s="78"/>
      <c r="CQ242" s="78"/>
      <c r="CR242" s="78"/>
      <c r="CS242" s="78"/>
      <c r="CT242" s="78"/>
      <c r="CU242" s="78"/>
      <c r="CV242" s="78"/>
      <c r="CW242" s="78"/>
      <c r="CX242" s="78"/>
      <c r="CY242" s="78"/>
      <c r="CZ242" s="78"/>
      <c r="DA242" s="78"/>
      <c r="DB242" s="78"/>
      <c r="DC242" s="78"/>
      <c r="DD242" s="78"/>
      <c r="DE242" s="78"/>
      <c r="DF242" s="78"/>
      <c r="DG242" s="78"/>
      <c r="DH242" s="78"/>
      <c r="DI242" s="78"/>
      <c r="DJ242" s="78"/>
      <c r="DK242" s="78"/>
      <c r="DL242" s="78"/>
      <c r="DM242" s="78"/>
      <c r="DN242" s="78"/>
      <c r="DO242" s="78"/>
      <c r="DP242" s="78"/>
      <c r="DQ242" s="78"/>
      <c r="DR242" s="78"/>
      <c r="DS242" s="78"/>
      <c r="DT242" s="78"/>
      <c r="DU242" s="78"/>
      <c r="DV242" s="78"/>
      <c r="DW242" s="78"/>
      <c r="DX242" s="78"/>
      <c r="DY242" s="78"/>
      <c r="DZ242" s="78"/>
      <c r="EA242" s="78"/>
      <c r="EB242" s="78"/>
      <c r="EC242" s="78"/>
      <c r="ED242" s="78"/>
      <c r="EE242" s="78"/>
      <c r="EF242" s="78"/>
      <c r="EG242" s="78"/>
      <c r="EH242" s="78"/>
      <c r="EI242" s="78"/>
      <c r="EJ242" s="78"/>
      <c r="EK242" s="78"/>
      <c r="EL242" s="78"/>
      <c r="EM242" s="78"/>
      <c r="EN242" s="78"/>
      <c r="EO242" s="78"/>
      <c r="EP242" s="78"/>
      <c r="EQ242" s="78"/>
      <c r="ER242" s="78"/>
      <c r="ES242" s="78"/>
      <c r="ET242" s="78"/>
      <c r="EU242" s="78"/>
      <c r="EV242" s="78"/>
      <c r="EW242" s="78"/>
      <c r="EX242" s="78"/>
      <c r="EY242" s="78"/>
      <c r="EZ242" s="78"/>
      <c r="FA242" s="78"/>
      <c r="FB242" s="78"/>
      <c r="FC242" s="78"/>
      <c r="FD242" s="78"/>
      <c r="FE242" s="78"/>
      <c r="FF242" s="78"/>
      <c r="FG242" s="78"/>
      <c r="FH242" s="78"/>
      <c r="FI242" s="78"/>
      <c r="FJ242" s="78"/>
      <c r="FK242" s="78"/>
      <c r="FL242" s="78"/>
      <c r="FM242" s="78"/>
      <c r="FN242" s="78"/>
      <c r="FO242" s="78"/>
      <c r="FP242" s="78"/>
      <c r="FQ242" s="78"/>
      <c r="FR242" s="78"/>
      <c r="FS242" s="78"/>
      <c r="FT242" s="78"/>
      <c r="FU242" s="78"/>
      <c r="FV242" s="78"/>
      <c r="FW242" s="78"/>
      <c r="FX242" s="78">
        <v>0</v>
      </c>
      <c r="FY242" s="78">
        <v>5</v>
      </c>
      <c r="FZ242" s="78">
        <v>0</v>
      </c>
    </row>
    <row r="243" spans="1:182" x14ac:dyDescent="0.2">
      <c r="A243" t="s">
        <v>186</v>
      </c>
      <c r="B243" t="s">
        <v>244</v>
      </c>
      <c r="C243" t="s">
        <v>2</v>
      </c>
      <c r="D243" t="s">
        <v>203</v>
      </c>
      <c r="E243" t="s">
        <v>240</v>
      </c>
      <c r="F243" t="s">
        <v>185</v>
      </c>
      <c r="G243" t="s">
        <v>1</v>
      </c>
      <c r="H243" s="78">
        <v>84</v>
      </c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  <c r="BX243" s="78"/>
      <c r="BY243" s="78"/>
      <c r="BZ243" s="78"/>
      <c r="CA243" s="78"/>
      <c r="CB243" s="78"/>
      <c r="CC243" s="78"/>
      <c r="CD243" s="78"/>
      <c r="CE243" s="78"/>
      <c r="CF243" s="78"/>
      <c r="CG243" s="78"/>
      <c r="CH243" s="78"/>
      <c r="CI243" s="78"/>
      <c r="CJ243" s="78"/>
      <c r="CK243" s="78"/>
      <c r="CL243" s="78"/>
      <c r="CM243" s="78"/>
      <c r="CN243" s="78"/>
      <c r="CO243" s="78"/>
      <c r="CP243" s="78"/>
      <c r="CQ243" s="78"/>
      <c r="CR243" s="78"/>
      <c r="CS243" s="78"/>
      <c r="CT243" s="78"/>
      <c r="CU243" s="78"/>
      <c r="CV243" s="78"/>
      <c r="CW243" s="78"/>
      <c r="CX243" s="78"/>
      <c r="CY243" s="78"/>
      <c r="CZ243" s="78"/>
      <c r="DA243" s="78"/>
      <c r="DB243" s="78"/>
      <c r="DC243" s="78"/>
      <c r="DD243" s="78"/>
      <c r="DE243" s="78"/>
      <c r="DF243" s="78"/>
      <c r="DG243" s="78"/>
      <c r="DH243" s="78"/>
      <c r="DI243" s="78"/>
      <c r="DJ243" s="78"/>
      <c r="DK243" s="78"/>
      <c r="DL243" s="78"/>
      <c r="DM243" s="78"/>
      <c r="DN243" s="78"/>
      <c r="DO243" s="78"/>
      <c r="DP243" s="78"/>
      <c r="DQ243" s="78"/>
      <c r="DR243" s="78"/>
      <c r="DS243" s="78"/>
      <c r="DT243" s="78"/>
      <c r="DU243" s="78"/>
      <c r="DV243" s="78"/>
      <c r="DW243" s="78"/>
      <c r="DX243" s="78"/>
      <c r="DY243" s="78"/>
      <c r="DZ243" s="78"/>
      <c r="EA243" s="78"/>
      <c r="EB243" s="78"/>
      <c r="EC243" s="78"/>
      <c r="ED243" s="78"/>
      <c r="EE243" s="78"/>
      <c r="EF243" s="78"/>
      <c r="EG243" s="78"/>
      <c r="EH243" s="78"/>
      <c r="EI243" s="78"/>
      <c r="EJ243" s="78"/>
      <c r="EK243" s="78"/>
      <c r="EL243" s="78"/>
      <c r="EM243" s="78"/>
      <c r="EN243" s="78"/>
      <c r="EO243" s="78"/>
      <c r="EP243" s="78"/>
      <c r="EQ243" s="78"/>
      <c r="ER243" s="78"/>
      <c r="ES243" s="78"/>
      <c r="ET243" s="78"/>
      <c r="EU243" s="78"/>
      <c r="EV243" s="78"/>
      <c r="EW243" s="78"/>
      <c r="EX243" s="78"/>
      <c r="EY243" s="78"/>
      <c r="EZ243" s="78"/>
      <c r="FA243" s="78"/>
      <c r="FB243" s="78"/>
      <c r="FC243" s="78"/>
      <c r="FD243" s="78"/>
      <c r="FE243" s="78"/>
      <c r="FF243" s="78"/>
      <c r="FG243" s="78"/>
      <c r="FH243" s="78"/>
      <c r="FI243" s="78"/>
      <c r="FJ243" s="78"/>
      <c r="FK243" s="78"/>
      <c r="FL243" s="78"/>
      <c r="FM243" s="78"/>
      <c r="FN243" s="78"/>
      <c r="FO243" s="78"/>
      <c r="FP243" s="78"/>
      <c r="FQ243" s="78"/>
      <c r="FR243" s="78"/>
      <c r="FS243" s="78"/>
      <c r="FT243" s="78"/>
      <c r="FU243" s="78"/>
      <c r="FV243" s="78"/>
      <c r="FW243" s="78"/>
      <c r="FX243" s="78">
        <v>0</v>
      </c>
      <c r="FY243" s="78">
        <v>2</v>
      </c>
      <c r="FZ243" s="78">
        <v>0</v>
      </c>
    </row>
    <row r="244" spans="1:182" x14ac:dyDescent="0.2">
      <c r="A244" t="s">
        <v>186</v>
      </c>
      <c r="B244" t="s">
        <v>244</v>
      </c>
      <c r="C244" t="s">
        <v>2</v>
      </c>
      <c r="D244" t="s">
        <v>203</v>
      </c>
      <c r="E244" t="s">
        <v>241</v>
      </c>
      <c r="F244" t="s">
        <v>1</v>
      </c>
      <c r="G244" t="s">
        <v>198</v>
      </c>
      <c r="H244" s="78">
        <v>2681</v>
      </c>
      <c r="I244" s="78">
        <v>2.348517894744873</v>
      </c>
      <c r="J244" s="78">
        <v>2.2844185829162598</v>
      </c>
      <c r="K244" s="78">
        <v>2.0984914302825928</v>
      </c>
      <c r="L244" s="78">
        <v>2.2067513465881348</v>
      </c>
      <c r="M244" s="78">
        <v>2.2092831134796143</v>
      </c>
      <c r="N244" s="78">
        <v>2.3672111034393311</v>
      </c>
      <c r="O244" s="78">
        <v>2.8081939220428467</v>
      </c>
      <c r="P244" s="78">
        <v>2.9046897888183594</v>
      </c>
      <c r="Q244" s="78">
        <v>2.6331467628479004</v>
      </c>
      <c r="R244" s="78">
        <v>2.455815315246582</v>
      </c>
      <c r="S244" s="78">
        <v>2.4324522018432617</v>
      </c>
      <c r="T244" s="78">
        <v>2.4908676147460938</v>
      </c>
      <c r="U244" s="78">
        <v>2.4875166416168213</v>
      </c>
      <c r="V244" s="78">
        <v>2.4712197780609131</v>
      </c>
      <c r="W244" s="78">
        <v>2.5080738067626953</v>
      </c>
      <c r="X244" s="78">
        <v>2.4652118682861328</v>
      </c>
      <c r="Y244" s="78">
        <v>2.7018413543701172</v>
      </c>
      <c r="Z244" s="78">
        <v>3.0027158260345459</v>
      </c>
      <c r="AA244" s="78">
        <v>3.1703290939331055</v>
      </c>
      <c r="AB244" s="78">
        <v>2.8985648155212402</v>
      </c>
      <c r="AC244" s="78">
        <v>3.0827500820159912</v>
      </c>
      <c r="AD244" s="78">
        <v>2.936713695526123</v>
      </c>
      <c r="AE244" s="78">
        <v>2.6311438083648682</v>
      </c>
      <c r="AF244" s="78">
        <v>2.4659819602966309</v>
      </c>
      <c r="AG244" s="78">
        <v>-0.51238518953323364</v>
      </c>
      <c r="AH244" s="78">
        <v>-0.44452834129333496</v>
      </c>
      <c r="AI244" s="78">
        <v>-0.39185962080955505</v>
      </c>
      <c r="AJ244" s="78">
        <v>-0.43096300959587097</v>
      </c>
      <c r="AK244" s="78">
        <v>-0.37368753552436829</v>
      </c>
      <c r="AL244" s="78">
        <v>-0.44333252310752869</v>
      </c>
      <c r="AM244" s="78">
        <v>-0.25795036554336548</v>
      </c>
      <c r="AN244" s="78">
        <v>-0.25854736566543579</v>
      </c>
      <c r="AO244" s="78">
        <v>-9.8311908543109894E-2</v>
      </c>
      <c r="AP244" s="78">
        <v>-6.9888412952423096E-2</v>
      </c>
      <c r="AQ244" s="78">
        <v>-0.11181623488664627</v>
      </c>
      <c r="AR244" s="78">
        <v>-5.1999948918819427E-2</v>
      </c>
      <c r="AS244" s="78">
        <v>-0.10086639225482941</v>
      </c>
      <c r="AT244" s="78">
        <v>-7.9036280512809753E-2</v>
      </c>
      <c r="AU244" s="78">
        <v>-0.14908148348331451</v>
      </c>
      <c r="AV244" s="78">
        <v>-9.3430615961551666E-2</v>
      </c>
      <c r="AW244" s="78">
        <v>-9.1886691749095917E-2</v>
      </c>
      <c r="AX244" s="78">
        <v>-1.5855276957154274E-2</v>
      </c>
      <c r="AY244" s="78">
        <v>0.13033397495746613</v>
      </c>
      <c r="AZ244" s="78">
        <v>6.4699791371822357E-2</v>
      </c>
      <c r="BA244" s="78">
        <v>-0.16505186259746552</v>
      </c>
      <c r="BB244" s="78">
        <v>-0.45826834440231323</v>
      </c>
      <c r="BC244" s="78">
        <v>-0.46763443946838379</v>
      </c>
      <c r="BD244" s="78">
        <v>-0.38555413484573364</v>
      </c>
      <c r="BE244" s="78">
        <v>-0.35131558775901794</v>
      </c>
      <c r="BF244" s="78">
        <v>-0.28774312138557434</v>
      </c>
      <c r="BG244" s="78">
        <v>-0.26222658157348633</v>
      </c>
      <c r="BH244" s="78">
        <v>-0.26798880100250244</v>
      </c>
      <c r="BI244" s="78">
        <v>-0.22792775928974152</v>
      </c>
      <c r="BJ244" s="78">
        <v>-0.29095053672790527</v>
      </c>
      <c r="BK244" s="78">
        <v>-9.8020181059837341E-2</v>
      </c>
      <c r="BL244" s="78">
        <v>-0.12201058119535446</v>
      </c>
      <c r="BM244" s="78">
        <v>-2.4867942556738853E-2</v>
      </c>
      <c r="BN244" s="78">
        <v>-2.4123841430991888E-3</v>
      </c>
      <c r="BO244" s="78">
        <v>-3.9671570062637329E-2</v>
      </c>
      <c r="BP244" s="78">
        <v>1.7006266862154007E-2</v>
      </c>
      <c r="BQ244" s="78">
        <v>-3.1918853521347046E-2</v>
      </c>
      <c r="BR244" s="78">
        <v>-1.2852443382143974E-2</v>
      </c>
      <c r="BS244" s="78">
        <v>-7.8142188489437103E-2</v>
      </c>
      <c r="BT244" s="78">
        <v>-2.2726995870471001E-2</v>
      </c>
      <c r="BU244" s="78">
        <v>-1.3734405860304832E-2</v>
      </c>
      <c r="BV244" s="78">
        <v>6.3769571483135223E-2</v>
      </c>
      <c r="BW244" s="78">
        <v>0.19585640728473663</v>
      </c>
      <c r="BX244" s="78">
        <v>0.13094085454940796</v>
      </c>
      <c r="BY244" s="78">
        <v>-2.5941139087080956E-2</v>
      </c>
      <c r="BZ244" s="78">
        <v>-0.26870012283325195</v>
      </c>
      <c r="CA244" s="78">
        <v>-0.28450646996498108</v>
      </c>
      <c r="CB244" s="78">
        <v>-0.2227654904127121</v>
      </c>
      <c r="CC244" s="78">
        <v>-0.23975928127765656</v>
      </c>
      <c r="CD244" s="78">
        <v>-0.17915414273738861</v>
      </c>
      <c r="CE244" s="78">
        <v>-0.17244315147399902</v>
      </c>
      <c r="CF244" s="78">
        <v>-0.15511335432529449</v>
      </c>
      <c r="CG244" s="78">
        <v>-0.12697498500347137</v>
      </c>
      <c r="CH244" s="78">
        <v>-0.1854112297296524</v>
      </c>
      <c r="CI244" s="78">
        <v>1.2746972963213921E-2</v>
      </c>
      <c r="CJ244" s="78">
        <v>-2.7445618063211441E-2</v>
      </c>
      <c r="CK244" s="78">
        <v>2.5999126955866814E-2</v>
      </c>
      <c r="CL244" s="78">
        <v>4.4321309775114059E-2</v>
      </c>
      <c r="CM244" s="78">
        <v>1.029560249298811E-2</v>
      </c>
      <c r="CN244" s="78">
        <v>6.4799763262271881E-2</v>
      </c>
      <c r="CO244" s="78">
        <v>1.5833999961614609E-2</v>
      </c>
      <c r="CP244" s="78">
        <v>3.2986283302307129E-2</v>
      </c>
      <c r="CQ244" s="78">
        <v>-2.9009843245148659E-2</v>
      </c>
      <c r="CR244" s="78">
        <v>2.6242118328809738E-2</v>
      </c>
      <c r="CS244" s="78">
        <v>4.0393628180027008E-2</v>
      </c>
      <c r="CT244" s="78">
        <v>0.11891750246286392</v>
      </c>
      <c r="CU244" s="78">
        <v>0.24123704433441162</v>
      </c>
      <c r="CV244" s="78">
        <v>0.17681920528411865</v>
      </c>
      <c r="CW244" s="78">
        <v>7.0406526327133179E-2</v>
      </c>
      <c r="CX244" s="78">
        <v>-0.13740576803684235</v>
      </c>
      <c r="CY244" s="78">
        <v>-0.15767262876033783</v>
      </c>
      <c r="CZ244" s="78">
        <v>-0.11001857370138168</v>
      </c>
      <c r="DA244" s="78">
        <v>-0.12820295989513397</v>
      </c>
      <c r="DB244" s="78">
        <v>-7.0565171539783478E-2</v>
      </c>
      <c r="DC244" s="78">
        <v>-8.2659706473350525E-2</v>
      </c>
      <c r="DD244" s="78">
        <v>-4.2237911373376846E-2</v>
      </c>
      <c r="DE244" s="78">
        <v>-2.6022212579846382E-2</v>
      </c>
      <c r="DF244" s="78">
        <v>-7.9871930181980133E-2</v>
      </c>
      <c r="DG244" s="78">
        <v>0.12351412326097488</v>
      </c>
      <c r="DH244" s="78">
        <v>6.711934506893158E-2</v>
      </c>
      <c r="DI244" s="78">
        <v>7.6866194605827332E-2</v>
      </c>
      <c r="DJ244" s="78">
        <v>9.1055005788803101E-2</v>
      </c>
      <c r="DK244" s="78">
        <v>6.0262776911258698E-2</v>
      </c>
      <c r="DL244" s="78">
        <v>0.11259325593709946</v>
      </c>
      <c r="DM244" s="78">
        <v>6.3586853444576263E-2</v>
      </c>
      <c r="DN244" s="78">
        <v>7.8825011849403381E-2</v>
      </c>
      <c r="DO244" s="78">
        <v>2.0122500136494637E-2</v>
      </c>
      <c r="DP244" s="78">
        <v>7.5211234390735626E-2</v>
      </c>
      <c r="DQ244" s="78">
        <v>9.4521664083003998E-2</v>
      </c>
      <c r="DR244" s="78">
        <v>0.17406542599201202</v>
      </c>
      <c r="DS244" s="78">
        <v>0.28661766648292542</v>
      </c>
      <c r="DT244" s="78">
        <v>0.22269755601882935</v>
      </c>
      <c r="DU244" s="78">
        <v>0.16675418615341187</v>
      </c>
      <c r="DV244" s="78">
        <v>-6.1114062555134296E-3</v>
      </c>
      <c r="DW244" s="78">
        <v>-3.0838774517178535E-2</v>
      </c>
      <c r="DX244" s="78">
        <v>2.7283490635454655E-3</v>
      </c>
      <c r="DY244" s="78">
        <v>3.2866638153791428E-2</v>
      </c>
      <c r="DZ244" s="78">
        <v>8.6220048367977142E-2</v>
      </c>
      <c r="EA244" s="78">
        <v>4.6973329037427902E-2</v>
      </c>
      <c r="EB244" s="78">
        <v>0.12073630839586258</v>
      </c>
      <c r="EC244" s="78">
        <v>0.11973755806684494</v>
      </c>
      <c r="ED244" s="78">
        <v>7.251005619764328E-2</v>
      </c>
      <c r="EE244" s="78">
        <v>0.28344428539276123</v>
      </c>
      <c r="EF244" s="78">
        <v>0.20365612208843231</v>
      </c>
      <c r="EG244" s="78">
        <v>0.15031015872955322</v>
      </c>
      <c r="EH244" s="78">
        <v>0.15853103995323181</v>
      </c>
      <c r="EI244" s="78">
        <v>0.13240744173526764</v>
      </c>
      <c r="EJ244" s="78">
        <v>0.18159948289394379</v>
      </c>
      <c r="EK244" s="78">
        <v>0.13253438472747803</v>
      </c>
      <c r="EL244" s="78">
        <v>0.14500884711742401</v>
      </c>
      <c r="EM244" s="78">
        <v>9.1061800718307495E-2</v>
      </c>
      <c r="EN244" s="78">
        <v>0.14591485261917114</v>
      </c>
      <c r="EO244" s="78">
        <v>0.17267394065856934</v>
      </c>
      <c r="EP244" s="78">
        <v>0.25369027256965637</v>
      </c>
      <c r="EQ244" s="78">
        <v>0.35214009881019592</v>
      </c>
      <c r="ER244" s="78">
        <v>0.28893861174583435</v>
      </c>
      <c r="ES244" s="78">
        <v>0.30586493015289307</v>
      </c>
      <c r="ET244" s="78">
        <v>0.18345679342746735</v>
      </c>
      <c r="EU244" s="78">
        <v>0.15228916704654694</v>
      </c>
      <c r="EV244" s="78">
        <v>0.16551700234413147</v>
      </c>
      <c r="EW244" s="78">
        <v>45.347747802734375</v>
      </c>
      <c r="EX244" s="78">
        <v>43.682060241699219</v>
      </c>
      <c r="EY244" s="78">
        <v>42.61212158203125</v>
      </c>
      <c r="EZ244" s="78">
        <v>41.228073120117188</v>
      </c>
      <c r="FA244" s="78">
        <v>40.681968688964844</v>
      </c>
      <c r="FB244" s="78">
        <v>39.956169128417969</v>
      </c>
      <c r="FC244" s="78">
        <v>39.940418243408203</v>
      </c>
      <c r="FD244" s="78">
        <v>39.798511505126953</v>
      </c>
      <c r="FE244" s="78">
        <v>44.295902252197266</v>
      </c>
      <c r="FF244" s="78">
        <v>49.009468078613281</v>
      </c>
      <c r="FG244" s="78">
        <v>51.107147216796875</v>
      </c>
      <c r="FH244" s="78">
        <v>52.665679931640625</v>
      </c>
      <c r="FI244" s="78">
        <v>52.720329284667969</v>
      </c>
      <c r="FJ244" s="78">
        <v>52.754119873046875</v>
      </c>
      <c r="FK244" s="78">
        <v>52.168693542480469</v>
      </c>
      <c r="FL244" s="78">
        <v>49.681247711181641</v>
      </c>
      <c r="FM244" s="78">
        <v>48.110542297363281</v>
      </c>
      <c r="FN244" s="78">
        <v>47.200214385986328</v>
      </c>
      <c r="FO244" s="78">
        <v>47.90313720703125</v>
      </c>
      <c r="FP244" s="78">
        <v>47.365989685058594</v>
      </c>
      <c r="FQ244" s="78">
        <v>46.643409729003906</v>
      </c>
      <c r="FR244" s="78">
        <v>46.699806213378906</v>
      </c>
      <c r="FS244" s="78">
        <v>46.019752502441406</v>
      </c>
      <c r="FT244" s="78">
        <v>45.651767730712891</v>
      </c>
      <c r="FU244" s="78">
        <v>0.11068696528673172</v>
      </c>
      <c r="FV244" s="78">
        <v>7.9496808350086212E-2</v>
      </c>
      <c r="FW244" s="78">
        <v>0.12553344666957855</v>
      </c>
      <c r="FX244" s="78">
        <v>0</v>
      </c>
      <c r="FY244" s="78">
        <v>353</v>
      </c>
      <c r="FZ244" s="78">
        <v>1</v>
      </c>
    </row>
    <row r="245" spans="1:182" x14ac:dyDescent="0.2">
      <c r="A245" t="s">
        <v>186</v>
      </c>
      <c r="B245" t="s">
        <v>244</v>
      </c>
      <c r="C245" t="s">
        <v>2</v>
      </c>
      <c r="D245" t="s">
        <v>203</v>
      </c>
      <c r="E245" t="s">
        <v>241</v>
      </c>
      <c r="F245" t="s">
        <v>1</v>
      </c>
      <c r="G245" t="s">
        <v>200</v>
      </c>
      <c r="H245" s="78">
        <v>438</v>
      </c>
      <c r="I245" s="78">
        <v>0.27640882134437561</v>
      </c>
      <c r="J245" s="78">
        <v>0.27257519960403442</v>
      </c>
      <c r="K245" s="78">
        <v>0.2571280300617218</v>
      </c>
      <c r="L245" s="78">
        <v>0.27244836091995239</v>
      </c>
      <c r="M245" s="78">
        <v>0.26065593957901001</v>
      </c>
      <c r="N245" s="78">
        <v>0.30023881793022156</v>
      </c>
      <c r="O245" s="78">
        <v>0.36299234628677368</v>
      </c>
      <c r="P245" s="78">
        <v>0.34367275238037109</v>
      </c>
      <c r="Q245" s="78">
        <v>0.37709212303161621</v>
      </c>
      <c r="R245" s="78">
        <v>0.39782971143722534</v>
      </c>
      <c r="S245" s="78">
        <v>0.40333110094070435</v>
      </c>
      <c r="T245" s="78">
        <v>0.37365713715553284</v>
      </c>
      <c r="U245" s="78">
        <v>0.39410501718521118</v>
      </c>
      <c r="V245" s="78">
        <v>0.39485588669776917</v>
      </c>
      <c r="W245" s="78">
        <v>0.37505641579627991</v>
      </c>
      <c r="X245" s="78">
        <v>0.40228500962257385</v>
      </c>
      <c r="Y245" s="78">
        <v>0.46383199095726013</v>
      </c>
      <c r="Z245" s="78">
        <v>0.54177767038345337</v>
      </c>
      <c r="AA245" s="78">
        <v>0.53546911478042603</v>
      </c>
      <c r="AB245" s="78">
        <v>0.4869057834148407</v>
      </c>
      <c r="AC245" s="78">
        <v>0.46878296136856079</v>
      </c>
      <c r="AD245" s="78">
        <v>0.4459959864616394</v>
      </c>
      <c r="AE245" s="78">
        <v>0.42564466595649719</v>
      </c>
      <c r="AF245" s="78">
        <v>0.43502447009086609</v>
      </c>
      <c r="AG245" s="78">
        <v>-0.10986211895942688</v>
      </c>
      <c r="AH245" s="78">
        <v>-0.10384977608919144</v>
      </c>
      <c r="AI245" s="78">
        <v>-0.10717132687568665</v>
      </c>
      <c r="AJ245" s="78">
        <v>-9.7106628119945526E-2</v>
      </c>
      <c r="AK245" s="78">
        <v>-0.10451789200305939</v>
      </c>
      <c r="AL245" s="78">
        <v>-9.1594256460666656E-2</v>
      </c>
      <c r="AM245" s="78">
        <v>-8.3548754453659058E-2</v>
      </c>
      <c r="AN245" s="78">
        <v>-7.6185263693332672E-2</v>
      </c>
      <c r="AO245" s="78">
        <v>-3.2783862203359604E-2</v>
      </c>
      <c r="AP245" s="78">
        <v>-1.9834833219647408E-2</v>
      </c>
      <c r="AQ245" s="78">
        <v>-3.3961035311222076E-2</v>
      </c>
      <c r="AR245" s="78">
        <v>-6.7604273557662964E-2</v>
      </c>
      <c r="AS245" s="78">
        <v>-6.6877573728561401E-2</v>
      </c>
      <c r="AT245" s="78">
        <v>-6.2981575727462769E-2</v>
      </c>
      <c r="AU245" s="78">
        <v>-6.3553169369697571E-2</v>
      </c>
      <c r="AV245" s="78">
        <v>-8.1453591585159302E-2</v>
      </c>
      <c r="AW245" s="78">
        <v>-5.5312704294919968E-2</v>
      </c>
      <c r="AX245" s="78">
        <v>-6.6999304108321667E-3</v>
      </c>
      <c r="AY245" s="78">
        <v>-3.170417994260788E-2</v>
      </c>
      <c r="AZ245" s="78">
        <v>-1.691599003970623E-2</v>
      </c>
      <c r="BA245" s="78">
        <v>-4.5608837157487869E-2</v>
      </c>
      <c r="BB245" s="78">
        <v>-0.12229423969984055</v>
      </c>
      <c r="BC245" s="78">
        <v>-0.14981524646282196</v>
      </c>
      <c r="BD245" s="78">
        <v>-0.10786247253417969</v>
      </c>
      <c r="BE245" s="78">
        <v>-8.1747069954872131E-2</v>
      </c>
      <c r="BF245" s="78">
        <v>-7.4411965906620026E-2</v>
      </c>
      <c r="BG245" s="78">
        <v>-7.7198728919029236E-2</v>
      </c>
      <c r="BH245" s="78">
        <v>-6.7346096038818359E-2</v>
      </c>
      <c r="BI245" s="78">
        <v>-7.4004210531711578E-2</v>
      </c>
      <c r="BJ245" s="78">
        <v>-6.1151091009378433E-2</v>
      </c>
      <c r="BK245" s="78">
        <v>-5.2791044116020203E-2</v>
      </c>
      <c r="BL245" s="78">
        <v>-4.6317402273416519E-2</v>
      </c>
      <c r="BM245" s="78">
        <v>-4.1157854720950127E-3</v>
      </c>
      <c r="BN245" s="78">
        <v>-6.2384374905377626E-4</v>
      </c>
      <c r="BO245" s="78">
        <v>-1.4334943145513535E-2</v>
      </c>
      <c r="BP245" s="78">
        <v>-4.7241158783435822E-2</v>
      </c>
      <c r="BQ245" s="78">
        <v>-4.6447873115539551E-2</v>
      </c>
      <c r="BR245" s="78">
        <v>-4.2131923139095306E-2</v>
      </c>
      <c r="BS245" s="78">
        <v>-4.1675668209791183E-2</v>
      </c>
      <c r="BT245" s="78">
        <v>-5.8863859623670578E-2</v>
      </c>
      <c r="BU245" s="78">
        <v>-3.2574031502008438E-2</v>
      </c>
      <c r="BV245" s="78">
        <v>1.3985571451485157E-2</v>
      </c>
      <c r="BW245" s="78">
        <v>-1.1933116242289543E-2</v>
      </c>
      <c r="BX245" s="78">
        <v>2.307030139490962E-3</v>
      </c>
      <c r="BY245" s="78">
        <v>-2.0307755097746849E-2</v>
      </c>
      <c r="BZ245" s="78">
        <v>-9.190724790096283E-2</v>
      </c>
      <c r="CA245" s="78">
        <v>-0.11348647624254227</v>
      </c>
      <c r="CB245" s="78">
        <v>-7.4141114950180054E-2</v>
      </c>
      <c r="CC245" s="78">
        <v>-6.227467954158783E-2</v>
      </c>
      <c r="CD245" s="78">
        <v>-5.4023429751396179E-2</v>
      </c>
      <c r="CE245" s="78">
        <v>-5.643979087471962E-2</v>
      </c>
      <c r="CF245" s="78">
        <v>-4.6734046190977097E-2</v>
      </c>
      <c r="CG245" s="78">
        <v>-5.2870530635118484E-2</v>
      </c>
      <c r="CH245" s="78">
        <v>-4.0066245943307877E-2</v>
      </c>
      <c r="CI245" s="78">
        <v>-3.1488347798585892E-2</v>
      </c>
      <c r="CJ245" s="78">
        <v>-2.563101053237915E-2</v>
      </c>
      <c r="CK245" s="78">
        <v>1.5739636495709419E-2</v>
      </c>
      <c r="CL245" s="78">
        <v>1.2681628577411175E-2</v>
      </c>
      <c r="CM245" s="78">
        <v>-7.4197124922648072E-4</v>
      </c>
      <c r="CN245" s="78">
        <v>-3.3137727528810501E-2</v>
      </c>
      <c r="CO245" s="78">
        <v>-3.229832649230957E-2</v>
      </c>
      <c r="CP245" s="78">
        <v>-2.7691515162587166E-2</v>
      </c>
      <c r="CQ245" s="78">
        <v>-2.6523375883698463E-2</v>
      </c>
      <c r="CR245" s="78">
        <v>-4.3218281120061874E-2</v>
      </c>
      <c r="CS245" s="78">
        <v>-1.6825295984745026E-2</v>
      </c>
      <c r="CT245" s="78">
        <v>2.8312286362051964E-2</v>
      </c>
      <c r="CU245" s="78">
        <v>1.7602631123736501E-3</v>
      </c>
      <c r="CV245" s="78">
        <v>1.562083512544632E-2</v>
      </c>
      <c r="CW245" s="78">
        <v>-2.7843043208122253E-3</v>
      </c>
      <c r="CX245" s="78">
        <v>-7.0861309766769409E-2</v>
      </c>
      <c r="CY245" s="78">
        <v>-8.8325284421443939E-2</v>
      </c>
      <c r="CZ245" s="78">
        <v>-5.0785809755325317E-2</v>
      </c>
      <c r="DA245" s="78">
        <v>-4.2802285403013229E-2</v>
      </c>
      <c r="DB245" s="78">
        <v>-3.3634893596172333E-2</v>
      </c>
      <c r="DC245" s="78">
        <v>-3.5680856555700302E-2</v>
      </c>
      <c r="DD245" s="78">
        <v>-2.6121994480490685E-2</v>
      </c>
      <c r="DE245" s="78">
        <v>-3.1736847013235092E-2</v>
      </c>
      <c r="DF245" s="78">
        <v>-1.898140087723732E-2</v>
      </c>
      <c r="DG245" s="78">
        <v>-1.0185650549829006E-2</v>
      </c>
      <c r="DH245" s="78">
        <v>-4.9446201883256435E-3</v>
      </c>
      <c r="DI245" s="78">
        <v>3.5595059394836426E-2</v>
      </c>
      <c r="DJ245" s="78">
        <v>2.5987101718783379E-2</v>
      </c>
      <c r="DK245" s="78">
        <v>1.2851000763475895E-2</v>
      </c>
      <c r="DL245" s="78">
        <v>-1.903429813683033E-2</v>
      </c>
      <c r="DM245" s="78">
        <v>-1.814877986907959E-2</v>
      </c>
      <c r="DN245" s="78">
        <v>-1.32511081174016E-2</v>
      </c>
      <c r="DO245" s="78">
        <v>-1.1371083557605743E-2</v>
      </c>
      <c r="DP245" s="78">
        <v>-2.7572700753808022E-2</v>
      </c>
      <c r="DQ245" s="78">
        <v>-1.076560583896935E-3</v>
      </c>
      <c r="DR245" s="78">
        <v>4.2639002203941345E-2</v>
      </c>
      <c r="DS245" s="78">
        <v>1.54536422342062E-2</v>
      </c>
      <c r="DT245" s="78">
        <v>2.8934640809893608E-2</v>
      </c>
      <c r="DU245" s="78">
        <v>1.4739147387444973E-2</v>
      </c>
      <c r="DV245" s="78">
        <v>-4.9815371632575989E-2</v>
      </c>
      <c r="DW245" s="78">
        <v>-6.3164092600345612E-2</v>
      </c>
      <c r="DX245" s="78">
        <v>-2.7430500835180283E-2</v>
      </c>
      <c r="DY245" s="78">
        <v>-1.4687241055071354E-2</v>
      </c>
      <c r="DZ245" s="78">
        <v>-4.1970852762460709E-3</v>
      </c>
      <c r="EA245" s="78">
        <v>-5.7082516141235828E-3</v>
      </c>
      <c r="EB245" s="78">
        <v>3.6385348066687584E-3</v>
      </c>
      <c r="EC245" s="78">
        <v>-1.223167753778398E-3</v>
      </c>
      <c r="ED245" s="78">
        <v>1.1461764574050903E-2</v>
      </c>
      <c r="EE245" s="78">
        <v>2.0572060719132423E-2</v>
      </c>
      <c r="EF245" s="78">
        <v>2.4923242628574371E-2</v>
      </c>
      <c r="EG245" s="78">
        <v>6.4263135194778442E-2</v>
      </c>
      <c r="EH245" s="78">
        <v>4.5198090374469757E-2</v>
      </c>
      <c r="EI245" s="78">
        <v>3.2477095723152161E-2</v>
      </c>
      <c r="EJ245" s="78">
        <v>1.3288157060742378E-3</v>
      </c>
      <c r="EK245" s="78">
        <v>2.2809172514826059E-3</v>
      </c>
      <c r="EL245" s="78">
        <v>7.5985463336110115E-3</v>
      </c>
      <c r="EM245" s="78">
        <v>1.0506419464945793E-2</v>
      </c>
      <c r="EN245" s="78">
        <v>-4.9829678609967232E-3</v>
      </c>
      <c r="EO245" s="78">
        <v>2.1662112325429916E-2</v>
      </c>
      <c r="EP245" s="78">
        <v>6.3324503600597382E-2</v>
      </c>
      <c r="EQ245" s="78">
        <v>3.5224709659814835E-2</v>
      </c>
      <c r="ER245" s="78">
        <v>4.815765842795372E-2</v>
      </c>
      <c r="ES245" s="78">
        <v>4.0040228515863419E-2</v>
      </c>
      <c r="ET245" s="78">
        <v>-1.9428381696343422E-2</v>
      </c>
      <c r="EU245" s="78">
        <v>-2.6835326105356216E-2</v>
      </c>
      <c r="EV245" s="78">
        <v>6.2908553518354893E-3</v>
      </c>
      <c r="EW245" s="78">
        <v>47.224273681640625</v>
      </c>
      <c r="EX245" s="78">
        <v>46.152214050292969</v>
      </c>
      <c r="EY245" s="78">
        <v>44.777889251708984</v>
      </c>
      <c r="EZ245" s="78">
        <v>43.297290802001953</v>
      </c>
      <c r="FA245" s="78">
        <v>42.337093353271484</v>
      </c>
      <c r="FB245" s="78">
        <v>41.485359191894531</v>
      </c>
      <c r="FC245" s="78">
        <v>41.800506591796875</v>
      </c>
      <c r="FD245" s="78">
        <v>41.379806518554688</v>
      </c>
      <c r="FE245" s="78">
        <v>44.721767425537109</v>
      </c>
      <c r="FF245" s="78">
        <v>47.899848937988281</v>
      </c>
      <c r="FG245" s="78">
        <v>49.715869903564453</v>
      </c>
      <c r="FH245" s="78">
        <v>51.426231384277344</v>
      </c>
      <c r="FI245" s="78">
        <v>51.621059417724609</v>
      </c>
      <c r="FJ245" s="78">
        <v>52.118461608886719</v>
      </c>
      <c r="FK245" s="78">
        <v>51.491409301757813</v>
      </c>
      <c r="FL245" s="78">
        <v>49.613082885742188</v>
      </c>
      <c r="FM245" s="78">
        <v>48.159351348876953</v>
      </c>
      <c r="FN245" s="78">
        <v>47.050369262695313</v>
      </c>
      <c r="FO245" s="78">
        <v>47.525119781494141</v>
      </c>
      <c r="FP245" s="78">
        <v>47.590164184570313</v>
      </c>
      <c r="FQ245" s="78">
        <v>47.954387664794922</v>
      </c>
      <c r="FR245" s="78">
        <v>48.022163391113281</v>
      </c>
      <c r="FS245" s="78">
        <v>48.319252014160156</v>
      </c>
      <c r="FT245" s="78">
        <v>47.723037719726563</v>
      </c>
      <c r="FU245" s="78">
        <v>2.5076434016227722E-2</v>
      </c>
      <c r="FV245" s="78">
        <v>2.2959083318710327E-2</v>
      </c>
      <c r="FW245" s="78">
        <v>2.7974095195531845E-2</v>
      </c>
      <c r="FX245" s="78">
        <v>0</v>
      </c>
      <c r="FY245" s="78">
        <v>106</v>
      </c>
      <c r="FZ245" s="78">
        <v>1</v>
      </c>
    </row>
    <row r="246" spans="1:182" x14ac:dyDescent="0.2">
      <c r="A246" t="s">
        <v>186</v>
      </c>
      <c r="B246" t="s">
        <v>244</v>
      </c>
      <c r="C246" t="s">
        <v>2</v>
      </c>
      <c r="D246" t="s">
        <v>203</v>
      </c>
      <c r="E246" t="s">
        <v>241</v>
      </c>
      <c r="F246" t="s">
        <v>1</v>
      </c>
      <c r="G246" t="s">
        <v>1</v>
      </c>
      <c r="H246" s="78">
        <v>3119</v>
      </c>
      <c r="I246" s="78">
        <v>2.6249265670776367</v>
      </c>
      <c r="J246" s="78">
        <v>2.5569937229156494</v>
      </c>
      <c r="K246" s="78">
        <v>2.3556194305419922</v>
      </c>
      <c r="L246" s="78">
        <v>2.4791996479034424</v>
      </c>
      <c r="M246" s="78">
        <v>2.4699389934539795</v>
      </c>
      <c r="N246" s="78">
        <v>2.667449951171875</v>
      </c>
      <c r="O246" s="78">
        <v>3.1711862087249756</v>
      </c>
      <c r="P246" s="78">
        <v>3.2483625411987305</v>
      </c>
      <c r="Q246" s="78">
        <v>3.0102388858795166</v>
      </c>
      <c r="R246" s="78">
        <v>2.8536450862884521</v>
      </c>
      <c r="S246" s="78">
        <v>2.8357832431793213</v>
      </c>
      <c r="T246" s="78">
        <v>2.8645248413085938</v>
      </c>
      <c r="U246" s="78">
        <v>2.8816215991973877</v>
      </c>
      <c r="V246" s="78">
        <v>2.8660757541656494</v>
      </c>
      <c r="W246" s="78">
        <v>2.8831303119659424</v>
      </c>
      <c r="X246" s="78">
        <v>2.8674967288970947</v>
      </c>
      <c r="Y246" s="78">
        <v>3.1656732559204102</v>
      </c>
      <c r="Z246" s="78">
        <v>3.5444934368133545</v>
      </c>
      <c r="AA246" s="78">
        <v>3.7057983875274658</v>
      </c>
      <c r="AB246" s="78">
        <v>3.3854706287384033</v>
      </c>
      <c r="AC246" s="78">
        <v>3.5515329837799072</v>
      </c>
      <c r="AD246" s="78">
        <v>3.3827097415924072</v>
      </c>
      <c r="AE246" s="78">
        <v>3.056788444519043</v>
      </c>
      <c r="AF246" s="78">
        <v>2.9010062217712402</v>
      </c>
      <c r="AG246" s="78">
        <v>-0.57878196239471436</v>
      </c>
      <c r="AH246" s="78">
        <v>-0.50318890810012817</v>
      </c>
      <c r="AI246" s="78">
        <v>-0.45408791303634644</v>
      </c>
      <c r="AJ246" s="78">
        <v>-0.48225858807563782</v>
      </c>
      <c r="AK246" s="78">
        <v>-0.4319060742855072</v>
      </c>
      <c r="AL246" s="78">
        <v>-0.4884955883026123</v>
      </c>
      <c r="AM246" s="78">
        <v>-0.29439935088157654</v>
      </c>
      <c r="AN246" s="78">
        <v>-0.28964322805404663</v>
      </c>
      <c r="AO246" s="78">
        <v>-9.170696884393692E-2</v>
      </c>
      <c r="AP246" s="78">
        <v>-6.1745457351207733E-2</v>
      </c>
      <c r="AQ246" s="78">
        <v>-0.11699599027633667</v>
      </c>
      <c r="AR246" s="78">
        <v>-9.0116925537586212E-2</v>
      </c>
      <c r="AS246" s="78">
        <v>-0.13818000257015228</v>
      </c>
      <c r="AT246" s="78">
        <v>-0.11215498298406601</v>
      </c>
      <c r="AU246" s="78">
        <v>-0.18118514120578766</v>
      </c>
      <c r="AV246" s="78">
        <v>-0.14260856807231903</v>
      </c>
      <c r="AW246" s="78">
        <v>-0.11419727653264999</v>
      </c>
      <c r="AX246" s="78">
        <v>7.9833995550870895E-3</v>
      </c>
      <c r="AY246" s="78">
        <v>0.12715534865856171</v>
      </c>
      <c r="AZ246" s="78">
        <v>7.5694993138313293E-2</v>
      </c>
      <c r="BA246" s="78">
        <v>-0.17169889807701111</v>
      </c>
      <c r="BB246" s="78">
        <v>-0.53322577476501465</v>
      </c>
      <c r="BC246" s="78">
        <v>-0.56200003623962402</v>
      </c>
      <c r="BD246" s="78">
        <v>-0.44218951463699341</v>
      </c>
      <c r="BE246" s="78">
        <v>-0.41527700424194336</v>
      </c>
      <c r="BF246" s="78">
        <v>-0.3436640202999115</v>
      </c>
      <c r="BG246" s="78">
        <v>-0.3210349977016449</v>
      </c>
      <c r="BH246" s="78">
        <v>-0.31658938527107239</v>
      </c>
      <c r="BI246" s="78">
        <v>-0.28298664093017578</v>
      </c>
      <c r="BJ246" s="78">
        <v>-0.33310237526893616</v>
      </c>
      <c r="BK246" s="78">
        <v>-0.13153839111328125</v>
      </c>
      <c r="BL246" s="78">
        <v>-0.14987775683403015</v>
      </c>
      <c r="BM246" s="78">
        <v>-1.2866148725152016E-2</v>
      </c>
      <c r="BN246" s="78">
        <v>8.4120584651827812E-3</v>
      </c>
      <c r="BO246" s="78">
        <v>-4.2229447513818741E-2</v>
      </c>
      <c r="BP246" s="78">
        <v>-1.8168928101658821E-2</v>
      </c>
      <c r="BQ246" s="78">
        <v>-6.6269397735595703E-2</v>
      </c>
      <c r="BR246" s="78">
        <v>-4.2764715850353241E-2</v>
      </c>
      <c r="BS246" s="78">
        <v>-0.10694896429777145</v>
      </c>
      <c r="BT246" s="78">
        <v>-6.8383924663066864E-2</v>
      </c>
      <c r="BU246" s="78">
        <v>-3.2804239541292191E-2</v>
      </c>
      <c r="BV246" s="78">
        <v>9.0251296758651733E-2</v>
      </c>
      <c r="BW246" s="78">
        <v>0.19559571146965027</v>
      </c>
      <c r="BX246" s="78">
        <v>0.14466892182826996</v>
      </c>
      <c r="BY246" s="78">
        <v>-3.030603751540184E-2</v>
      </c>
      <c r="BZ246" s="78">
        <v>-0.34123754501342773</v>
      </c>
      <c r="CA246" s="78">
        <v>-0.37530341744422913</v>
      </c>
      <c r="CB246" s="78">
        <v>-0.27594488859176636</v>
      </c>
      <c r="CC246" s="78">
        <v>-0.30203396081924438</v>
      </c>
      <c r="CD246" s="78">
        <v>-0.23317757248878479</v>
      </c>
      <c r="CE246" s="78">
        <v>-0.22888295352458954</v>
      </c>
      <c r="CF246" s="78">
        <v>-0.20184740424156189</v>
      </c>
      <c r="CG246" s="78">
        <v>-0.17984551191329956</v>
      </c>
      <c r="CH246" s="78">
        <v>-0.22547748684883118</v>
      </c>
      <c r="CI246" s="78">
        <v>-1.8741372972726822E-2</v>
      </c>
      <c r="CJ246" s="78">
        <v>-5.3076628595590591E-2</v>
      </c>
      <c r="CK246" s="78">
        <v>4.1738763451576233E-2</v>
      </c>
      <c r="CL246" s="78">
        <v>5.7002939283847809E-2</v>
      </c>
      <c r="CM246" s="78">
        <v>9.5536308363080025E-3</v>
      </c>
      <c r="CN246" s="78">
        <v>3.166203573346138E-2</v>
      </c>
      <c r="CO246" s="78">
        <v>-1.6464326530694962E-2</v>
      </c>
      <c r="CP246" s="78">
        <v>5.2947690710425377E-3</v>
      </c>
      <c r="CQ246" s="78">
        <v>-5.5533219128847122E-2</v>
      </c>
      <c r="CR246" s="78">
        <v>-1.6976162791252136E-2</v>
      </c>
      <c r="CS246" s="78">
        <v>2.3568330332636833E-2</v>
      </c>
      <c r="CT246" s="78">
        <v>0.14722979068756104</v>
      </c>
      <c r="CU246" s="78">
        <v>0.24299730360507965</v>
      </c>
      <c r="CV246" s="78">
        <v>0.19244004786014557</v>
      </c>
      <c r="CW246" s="78">
        <v>6.7622222006320953E-2</v>
      </c>
      <c r="CX246" s="78">
        <v>-0.20826709270477295</v>
      </c>
      <c r="CY246" s="78">
        <v>-0.24599792063236237</v>
      </c>
      <c r="CZ246" s="78">
        <v>-0.1608043760061264</v>
      </c>
      <c r="DA246" s="78">
        <v>-0.18879091739654541</v>
      </c>
      <c r="DB246" s="78">
        <v>-0.12269111722707748</v>
      </c>
      <c r="DC246" s="78">
        <v>-0.13673090934753418</v>
      </c>
      <c r="DD246" s="78">
        <v>-8.7105423212051392E-2</v>
      </c>
      <c r="DE246" s="78">
        <v>-7.6704375445842743E-2</v>
      </c>
      <c r="DF246" s="78">
        <v>-0.11785260587930679</v>
      </c>
      <c r="DG246" s="78">
        <v>9.4055645167827606E-2</v>
      </c>
      <c r="DH246" s="78">
        <v>4.3724499642848969E-2</v>
      </c>
      <c r="DI246" s="78">
        <v>9.6343673765659332E-2</v>
      </c>
      <c r="DJ246" s="78">
        <v>0.10559382289648056</v>
      </c>
      <c r="DK246" s="78">
        <v>6.1336711049079895E-2</v>
      </c>
      <c r="DL246" s="78">
        <v>8.1492997705936432E-2</v>
      </c>
      <c r="DM246" s="78">
        <v>3.3340740948915482E-2</v>
      </c>
      <c r="DN246" s="78">
        <v>5.3354255855083466E-2</v>
      </c>
      <c r="DO246" s="78">
        <v>-4.1174707002937794E-3</v>
      </c>
      <c r="DP246" s="78">
        <v>3.443160280585289E-2</v>
      </c>
      <c r="DQ246" s="78">
        <v>7.9940900206565857E-2</v>
      </c>
      <c r="DR246" s="78">
        <v>0.20420828461647034</v>
      </c>
      <c r="DS246" s="78">
        <v>0.29039889574050903</v>
      </c>
      <c r="DT246" s="78">
        <v>0.24021117389202118</v>
      </c>
      <c r="DU246" s="78">
        <v>0.16555048525333405</v>
      </c>
      <c r="DV246" s="78">
        <v>-7.5296640396118164E-2</v>
      </c>
      <c r="DW246" s="78">
        <v>-0.11669242382049561</v>
      </c>
      <c r="DX246" s="78">
        <v>-4.5663855969905853E-2</v>
      </c>
      <c r="DY246" s="78">
        <v>-2.5285957381129265E-2</v>
      </c>
      <c r="DZ246" s="78">
        <v>3.6833770573139191E-2</v>
      </c>
      <c r="EA246" s="78">
        <v>-3.6779795773327351E-3</v>
      </c>
      <c r="EB246" s="78">
        <v>7.8563779592514038E-2</v>
      </c>
      <c r="EC246" s="78">
        <v>7.2215050458908081E-2</v>
      </c>
      <c r="ED246" s="78">
        <v>3.7540622055530548E-2</v>
      </c>
      <c r="EE246" s="78">
        <v>0.25691661238670349</v>
      </c>
      <c r="EF246" s="78">
        <v>0.18348996341228485</v>
      </c>
      <c r="EG246" s="78">
        <v>0.17518450319766998</v>
      </c>
      <c r="EH246" s="78">
        <v>0.17575132846832275</v>
      </c>
      <c r="EI246" s="78">
        <v>0.13610325753688812</v>
      </c>
      <c r="EJ246" s="78">
        <v>0.15344099700450897</v>
      </c>
      <c r="EK246" s="78">
        <v>0.10525134950876236</v>
      </c>
      <c r="EL246" s="78">
        <v>0.12274452298879623</v>
      </c>
      <c r="EM246" s="78">
        <v>7.0118702948093414E-2</v>
      </c>
      <c r="EN246" s="78">
        <v>0.10865624994039536</v>
      </c>
      <c r="EO246" s="78">
        <v>0.16133393347263336</v>
      </c>
      <c r="EP246" s="78">
        <v>0.28647619485855103</v>
      </c>
      <c r="EQ246" s="78">
        <v>0.35883927345275879</v>
      </c>
      <c r="ER246" s="78">
        <v>0.30918511748313904</v>
      </c>
      <c r="ES246" s="78">
        <v>0.30694332718849182</v>
      </c>
      <c r="ET246" s="78">
        <v>0.11669157445430756</v>
      </c>
      <c r="EU246" s="78">
        <v>7.0004187524318695E-2</v>
      </c>
      <c r="EV246" s="78">
        <v>0.1205807626247406</v>
      </c>
      <c r="EW246" s="78">
        <v>45.564884185791016</v>
      </c>
      <c r="EX246" s="78">
        <v>43.971199035644531</v>
      </c>
      <c r="EY246" s="78">
        <v>42.874885559082031</v>
      </c>
      <c r="EZ246" s="78">
        <v>41.474418640136719</v>
      </c>
      <c r="FA246" s="78">
        <v>40.877803802490234</v>
      </c>
      <c r="FB246" s="78">
        <v>40.136051177978516</v>
      </c>
      <c r="FC246" s="78">
        <v>40.170444488525391</v>
      </c>
      <c r="FD246" s="78">
        <v>39.975399017333984</v>
      </c>
      <c r="FE246" s="78">
        <v>44.347740173339844</v>
      </c>
      <c r="FF246" s="78">
        <v>48.856655120849609</v>
      </c>
      <c r="FG246" s="78">
        <v>50.908233642578125</v>
      </c>
      <c r="FH246" s="78">
        <v>52.487697601318359</v>
      </c>
      <c r="FI246" s="78">
        <v>52.558589935302734</v>
      </c>
      <c r="FJ246" s="78">
        <v>52.660232543945313</v>
      </c>
      <c r="FK246" s="78">
        <v>52.076141357421875</v>
      </c>
      <c r="FL246" s="78">
        <v>49.670719146728516</v>
      </c>
      <c r="FM246" s="78">
        <v>48.118011474609375</v>
      </c>
      <c r="FN246" s="78">
        <v>47.177566528320313</v>
      </c>
      <c r="FO246" s="78">
        <v>47.844875335693359</v>
      </c>
      <c r="FP246" s="78">
        <v>47.399078369140625</v>
      </c>
      <c r="FQ246" s="78">
        <v>46.820858001708984</v>
      </c>
      <c r="FR246" s="78">
        <v>46.89013671875</v>
      </c>
      <c r="FS246" s="78">
        <v>46.377593994140625</v>
      </c>
      <c r="FT246" s="78">
        <v>45.980411529541016</v>
      </c>
      <c r="FU246" s="78">
        <v>0.11349198967218399</v>
      </c>
      <c r="FV246" s="78">
        <v>8.2745768129825592E-2</v>
      </c>
      <c r="FW246" s="78">
        <v>0.12861257791519165</v>
      </c>
      <c r="FX246" s="78">
        <v>0</v>
      </c>
      <c r="FY246" s="78">
        <v>459</v>
      </c>
      <c r="FZ246" s="78">
        <v>1</v>
      </c>
    </row>
    <row r="247" spans="1:182" x14ac:dyDescent="0.2">
      <c r="A247" t="s">
        <v>186</v>
      </c>
      <c r="B247" t="s">
        <v>244</v>
      </c>
      <c r="C247" t="s">
        <v>2</v>
      </c>
      <c r="D247" t="s">
        <v>203</v>
      </c>
      <c r="E247" t="s">
        <v>241</v>
      </c>
      <c r="F247" t="s">
        <v>178</v>
      </c>
      <c r="G247" t="s">
        <v>1</v>
      </c>
      <c r="H247" s="78">
        <v>1653</v>
      </c>
      <c r="I247" s="78">
        <v>0.98180490732192993</v>
      </c>
      <c r="J247" s="78">
        <v>0.92928451299667358</v>
      </c>
      <c r="K247" s="78">
        <v>0.86285477876663208</v>
      </c>
      <c r="L247" s="78">
        <v>0.83698606491088867</v>
      </c>
      <c r="M247" s="78">
        <v>0.8158608078956604</v>
      </c>
      <c r="N247" s="78">
        <v>0.93835955858230591</v>
      </c>
      <c r="O247" s="78">
        <v>1.1489707231521606</v>
      </c>
      <c r="P247" s="78">
        <v>1.2600383758544922</v>
      </c>
      <c r="Q247" s="78">
        <v>1.246211051940918</v>
      </c>
      <c r="R247" s="78">
        <v>1.2143810987472534</v>
      </c>
      <c r="S247" s="78">
        <v>1.2011187076568604</v>
      </c>
      <c r="T247" s="78">
        <v>1.1966456174850464</v>
      </c>
      <c r="U247" s="78">
        <v>1.2493252754211426</v>
      </c>
      <c r="V247" s="78">
        <v>1.3122388124465942</v>
      </c>
      <c r="W247" s="78">
        <v>1.4206504821777344</v>
      </c>
      <c r="X247" s="78">
        <v>1.3869436979293823</v>
      </c>
      <c r="Y247" s="78">
        <v>1.4537283182144165</v>
      </c>
      <c r="Z247" s="78">
        <v>1.72295081615448</v>
      </c>
      <c r="AA247" s="78">
        <v>1.9078103303909302</v>
      </c>
      <c r="AB247" s="78">
        <v>1.7771378755569458</v>
      </c>
      <c r="AC247" s="78">
        <v>1.6332268714904785</v>
      </c>
      <c r="AD247" s="78">
        <v>1.5107865333557129</v>
      </c>
      <c r="AE247" s="78">
        <v>1.3207614421844482</v>
      </c>
      <c r="AF247" s="78">
        <v>1.2008241415023804</v>
      </c>
      <c r="AG247" s="78">
        <v>-0.21370679140090942</v>
      </c>
      <c r="AH247" s="78">
        <v>-0.18123899400234222</v>
      </c>
      <c r="AI247" s="78">
        <v>-0.17243142426013947</v>
      </c>
      <c r="AJ247" s="78">
        <v>-0.14240443706512451</v>
      </c>
      <c r="AK247" s="78">
        <v>-0.17854565382003784</v>
      </c>
      <c r="AL247" s="78">
        <v>-0.15673698484897614</v>
      </c>
      <c r="AM247" s="78">
        <v>-0.11531910300254822</v>
      </c>
      <c r="AN247" s="78">
        <v>-0.13494816422462463</v>
      </c>
      <c r="AO247" s="78">
        <v>-8.6844027042388916E-2</v>
      </c>
      <c r="AP247" s="78">
        <v>-9.23624187707901E-2</v>
      </c>
      <c r="AQ247" s="78">
        <v>-0.14227747917175293</v>
      </c>
      <c r="AR247" s="78">
        <v>-0.13780771195888519</v>
      </c>
      <c r="AS247" s="78">
        <v>-0.15270385146141052</v>
      </c>
      <c r="AT247" s="78">
        <v>-0.15205506980419159</v>
      </c>
      <c r="AU247" s="78">
        <v>-0.18691863119602203</v>
      </c>
      <c r="AV247" s="78">
        <v>-0.13166993856430054</v>
      </c>
      <c r="AW247" s="78">
        <v>-0.13273420929908752</v>
      </c>
      <c r="AX247" s="78">
        <v>-7.3050178587436676E-2</v>
      </c>
      <c r="AY247" s="78">
        <v>-3.0605703592300415E-2</v>
      </c>
      <c r="AZ247" s="78">
        <v>-5.709486547857523E-3</v>
      </c>
      <c r="BA247" s="78">
        <v>-2.6256632059812546E-2</v>
      </c>
      <c r="BB247" s="78">
        <v>-0.13405598700046539</v>
      </c>
      <c r="BC247" s="78">
        <v>-0.15774562954902649</v>
      </c>
      <c r="BD247" s="78">
        <v>-0.16745093464851379</v>
      </c>
      <c r="BE247" s="78">
        <v>-0.17059740424156189</v>
      </c>
      <c r="BF247" s="78">
        <v>-0.14073389768600464</v>
      </c>
      <c r="BG247" s="78">
        <v>-0.13363027572631836</v>
      </c>
      <c r="BH247" s="78">
        <v>-0.10547848790884018</v>
      </c>
      <c r="BI247" s="78">
        <v>-0.14001831412315369</v>
      </c>
      <c r="BJ247" s="78">
        <v>-0.11878339946269989</v>
      </c>
      <c r="BK247" s="78">
        <v>-7.8007102012634277E-2</v>
      </c>
      <c r="BL247" s="78">
        <v>-0.10011538118124008</v>
      </c>
      <c r="BM247" s="78">
        <v>-5.4619047790765762E-2</v>
      </c>
      <c r="BN247" s="78">
        <v>-6.150725856423378E-2</v>
      </c>
      <c r="BO247" s="78">
        <v>-9.8475761711597443E-2</v>
      </c>
      <c r="BP247" s="78">
        <v>-9.3617215752601624E-2</v>
      </c>
      <c r="BQ247" s="78">
        <v>-0.10735736042261124</v>
      </c>
      <c r="BR247" s="78">
        <v>-0.10547802597284317</v>
      </c>
      <c r="BS247" s="78">
        <v>-0.14196315407752991</v>
      </c>
      <c r="BT247" s="78">
        <v>-8.9593976736068726E-2</v>
      </c>
      <c r="BU247" s="78">
        <v>-8.838944137096405E-2</v>
      </c>
      <c r="BV247" s="78">
        <v>-2.6114983484148979E-2</v>
      </c>
      <c r="BW247" s="78">
        <v>1.5033614821732044E-2</v>
      </c>
      <c r="BX247" s="78">
        <v>3.7707008421421051E-2</v>
      </c>
      <c r="BY247" s="78">
        <v>7.9794656485319138E-3</v>
      </c>
      <c r="BZ247" s="78">
        <v>-9.4977691769599915E-2</v>
      </c>
      <c r="CA247" s="78">
        <v>-0.11771930754184723</v>
      </c>
      <c r="CB247" s="78">
        <v>-0.12658923864364624</v>
      </c>
      <c r="CC247" s="78">
        <v>-0.14073997735977173</v>
      </c>
      <c r="CD247" s="78">
        <v>-0.11268018186092377</v>
      </c>
      <c r="CE247" s="78">
        <v>-0.10675670951604843</v>
      </c>
      <c r="CF247" s="78">
        <v>-7.9903684556484222E-2</v>
      </c>
      <c r="CG247" s="78">
        <v>-0.11333440244197845</v>
      </c>
      <c r="CH247" s="78">
        <v>-9.2496871948242188E-2</v>
      </c>
      <c r="CI247" s="78">
        <v>-5.2164923399686813E-2</v>
      </c>
      <c r="CJ247" s="78">
        <v>-7.5990304350852966E-2</v>
      </c>
      <c r="CK247" s="78">
        <v>-3.2300125807523727E-2</v>
      </c>
      <c r="CL247" s="78">
        <v>-4.0137071162462234E-2</v>
      </c>
      <c r="CM247" s="78">
        <v>-6.8138830363750458E-2</v>
      </c>
      <c r="CN247" s="78">
        <v>-6.3011020421981812E-2</v>
      </c>
      <c r="CO247" s="78">
        <v>-7.5950518250465393E-2</v>
      </c>
      <c r="CP247" s="78">
        <v>-7.3218896985054016E-2</v>
      </c>
      <c r="CQ247" s="78">
        <v>-0.11082712560892105</v>
      </c>
      <c r="CR247" s="78">
        <v>-6.0452289879322052E-2</v>
      </c>
      <c r="CS247" s="78">
        <v>-5.7676400989294052E-2</v>
      </c>
      <c r="CT247" s="78">
        <v>6.3921920955181122E-3</v>
      </c>
      <c r="CU247" s="78">
        <v>4.6643268316984177E-2</v>
      </c>
      <c r="CV247" s="78">
        <v>6.7777141928672791E-2</v>
      </c>
      <c r="CW247" s="78">
        <v>3.1691282987594604E-2</v>
      </c>
      <c r="CX247" s="78">
        <v>-6.7912183701992035E-2</v>
      </c>
      <c r="CY247" s="78">
        <v>-8.9997202157974243E-2</v>
      </c>
      <c r="CZ247" s="78">
        <v>-9.8288550972938538E-2</v>
      </c>
      <c r="DA247" s="78">
        <v>-0.11088255047798157</v>
      </c>
      <c r="DB247" s="78">
        <v>-8.4626473486423492E-2</v>
      </c>
      <c r="DC247" s="78">
        <v>-7.98831507563591E-2</v>
      </c>
      <c r="DD247" s="78">
        <v>-5.4328881204128265E-2</v>
      </c>
      <c r="DE247" s="78">
        <v>-8.6650490760803223E-2</v>
      </c>
      <c r="DF247" s="78">
        <v>-6.6210344433784485E-2</v>
      </c>
      <c r="DG247" s="78">
        <v>-2.6322744786739349E-2</v>
      </c>
      <c r="DH247" s="78">
        <v>-5.1865223795175552E-2</v>
      </c>
      <c r="DI247" s="78">
        <v>-9.9812047556042671E-3</v>
      </c>
      <c r="DJ247" s="78">
        <v>-1.876688189804554E-2</v>
      </c>
      <c r="DK247" s="78">
        <v>-3.7801895290613174E-2</v>
      </c>
      <c r="DL247" s="78">
        <v>-3.2404821366071701E-2</v>
      </c>
      <c r="DM247" s="78">
        <v>-4.454367607831955E-2</v>
      </c>
      <c r="DN247" s="78">
        <v>-4.0959771722555161E-2</v>
      </c>
      <c r="DO247" s="78">
        <v>-7.9691097140312195E-2</v>
      </c>
      <c r="DP247" s="78">
        <v>-3.1310606747865677E-2</v>
      </c>
      <c r="DQ247" s="78">
        <v>-2.6963356882333755E-2</v>
      </c>
      <c r="DR247" s="78">
        <v>3.8899365812540054E-2</v>
      </c>
      <c r="DS247" s="78">
        <v>7.8252919018268585E-2</v>
      </c>
      <c r="DT247" s="78">
        <v>9.784727543592453E-2</v>
      </c>
      <c r="DU247" s="78">
        <v>5.5403098464012146E-2</v>
      </c>
      <c r="DV247" s="78">
        <v>-4.0846675634384155E-2</v>
      </c>
      <c r="DW247" s="78">
        <v>-6.2275096774101257E-2</v>
      </c>
      <c r="DX247" s="78">
        <v>-6.9987863302230835E-2</v>
      </c>
      <c r="DY247" s="78">
        <v>-6.777317076921463E-2</v>
      </c>
      <c r="DZ247" s="78">
        <v>-4.4121373444795609E-2</v>
      </c>
      <c r="EA247" s="78">
        <v>-4.1081994771957397E-2</v>
      </c>
      <c r="EB247" s="78">
        <v>-1.7402930185198784E-2</v>
      </c>
      <c r="EC247" s="78">
        <v>-4.8123154789209366E-2</v>
      </c>
      <c r="ED247" s="78">
        <v>-2.8256766498088837E-2</v>
      </c>
      <c r="EE247" s="78">
        <v>1.0989255271852016E-2</v>
      </c>
      <c r="EF247" s="78">
        <v>-1.7032438889145851E-2</v>
      </c>
      <c r="EG247" s="78">
        <v>2.2243773564696312E-2</v>
      </c>
      <c r="EH247" s="78">
        <v>1.2088276445865631E-2</v>
      </c>
      <c r="EI247" s="78">
        <v>5.9998198412358761E-3</v>
      </c>
      <c r="EJ247" s="78">
        <v>1.1785665526986122E-2</v>
      </c>
      <c r="EK247" s="78">
        <v>8.0281164264306426E-4</v>
      </c>
      <c r="EL247" s="78">
        <v>5.6172832846641541E-3</v>
      </c>
      <c r="EM247" s="78">
        <v>-3.4735620021820068E-2</v>
      </c>
      <c r="EN247" s="78">
        <v>1.0765359736979008E-2</v>
      </c>
      <c r="EO247" s="78">
        <v>1.7381399869918823E-2</v>
      </c>
      <c r="EP247" s="78">
        <v>8.58345627784729E-2</v>
      </c>
      <c r="EQ247" s="78">
        <v>0.12389224022626877</v>
      </c>
      <c r="ER247" s="78">
        <v>0.14126376807689667</v>
      </c>
      <c r="ES247" s="78">
        <v>8.9639201760292053E-2</v>
      </c>
      <c r="ET247" s="78">
        <v>-1.7683819169178605E-3</v>
      </c>
      <c r="EU247" s="78">
        <v>-2.2248774766921997E-2</v>
      </c>
      <c r="EV247" s="78">
        <v>-2.9126167297363281E-2</v>
      </c>
      <c r="EW247" s="78">
        <v>50.102127075195313</v>
      </c>
      <c r="EX247" s="78">
        <v>48.886909484863281</v>
      </c>
      <c r="EY247" s="78">
        <v>47.724544525146484</v>
      </c>
      <c r="EZ247" s="78">
        <v>46.852977752685547</v>
      </c>
      <c r="FA247" s="78">
        <v>46.036102294921875</v>
      </c>
      <c r="FB247" s="78">
        <v>44.620140075683594</v>
      </c>
      <c r="FC247" s="78">
        <v>44.188777923583984</v>
      </c>
      <c r="FD247" s="78">
        <v>43.626152038574219</v>
      </c>
      <c r="FE247" s="78">
        <v>47.831169128417969</v>
      </c>
      <c r="FF247" s="78">
        <v>51.734001159667969</v>
      </c>
      <c r="FG247" s="78">
        <v>52.968650817871094</v>
      </c>
      <c r="FH247" s="78">
        <v>54.129615783691406</v>
      </c>
      <c r="FI247" s="78">
        <v>54.265804290771484</v>
      </c>
      <c r="FJ247" s="78">
        <v>53.702781677246094</v>
      </c>
      <c r="FK247" s="78">
        <v>52.753036499023438</v>
      </c>
      <c r="FL247" s="78">
        <v>49.799880981445313</v>
      </c>
      <c r="FM247" s="78">
        <v>48.158100128173828</v>
      </c>
      <c r="FN247" s="78">
        <v>47.598270416259766</v>
      </c>
      <c r="FO247" s="78">
        <v>48.765552520751953</v>
      </c>
      <c r="FP247" s="78">
        <v>48.172122955322266</v>
      </c>
      <c r="FQ247" s="78">
        <v>48.599235534667969</v>
      </c>
      <c r="FR247" s="78">
        <v>48.606895446777344</v>
      </c>
      <c r="FS247" s="78">
        <v>48.923671722412109</v>
      </c>
      <c r="FT247" s="78">
        <v>48.383060455322266</v>
      </c>
      <c r="FU247" s="78">
        <v>3.8600817322731018E-2</v>
      </c>
      <c r="FV247" s="78">
        <v>4.6112030744552612E-2</v>
      </c>
      <c r="FW247" s="78">
        <v>3.9067961275577545E-2</v>
      </c>
      <c r="FX247" s="78">
        <v>0</v>
      </c>
      <c r="FY247" s="78">
        <v>313</v>
      </c>
      <c r="FZ247" s="78">
        <v>1</v>
      </c>
    </row>
    <row r="248" spans="1:182" x14ac:dyDescent="0.2">
      <c r="A248" t="s">
        <v>186</v>
      </c>
      <c r="B248" t="s">
        <v>244</v>
      </c>
      <c r="C248" t="s">
        <v>2</v>
      </c>
      <c r="D248" t="s">
        <v>203</v>
      </c>
      <c r="E248" t="s">
        <v>241</v>
      </c>
      <c r="F248" t="s">
        <v>179</v>
      </c>
      <c r="G248" t="s">
        <v>1</v>
      </c>
      <c r="H248" s="78">
        <v>259</v>
      </c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78"/>
      <c r="CB248" s="78"/>
      <c r="CC248" s="78"/>
      <c r="CD248" s="78"/>
      <c r="CE248" s="78"/>
      <c r="CF248" s="78"/>
      <c r="CG248" s="78"/>
      <c r="CH248" s="78"/>
      <c r="CI248" s="78"/>
      <c r="CJ248" s="78"/>
      <c r="CK248" s="78"/>
      <c r="CL248" s="78"/>
      <c r="CM248" s="78"/>
      <c r="CN248" s="78"/>
      <c r="CO248" s="78"/>
      <c r="CP248" s="78"/>
      <c r="CQ248" s="78"/>
      <c r="CR248" s="78"/>
      <c r="CS248" s="78"/>
      <c r="CT248" s="78"/>
      <c r="CU248" s="78"/>
      <c r="CV248" s="78"/>
      <c r="CW248" s="78"/>
      <c r="CX248" s="78"/>
      <c r="CY248" s="78"/>
      <c r="CZ248" s="78"/>
      <c r="DA248" s="78"/>
      <c r="DB248" s="78"/>
      <c r="DC248" s="78"/>
      <c r="DD248" s="78"/>
      <c r="DE248" s="78"/>
      <c r="DF248" s="78"/>
      <c r="DG248" s="78"/>
      <c r="DH248" s="78"/>
      <c r="DI248" s="78"/>
      <c r="DJ248" s="78"/>
      <c r="DK248" s="78"/>
      <c r="DL248" s="78"/>
      <c r="DM248" s="78"/>
      <c r="DN248" s="78"/>
      <c r="DO248" s="78"/>
      <c r="DP248" s="78"/>
      <c r="DQ248" s="78"/>
      <c r="DR248" s="78"/>
      <c r="DS248" s="78"/>
      <c r="DT248" s="78"/>
      <c r="DU248" s="78"/>
      <c r="DV248" s="78"/>
      <c r="DW248" s="78"/>
      <c r="DX248" s="78"/>
      <c r="DY248" s="78"/>
      <c r="DZ248" s="78"/>
      <c r="EA248" s="78"/>
      <c r="EB248" s="78"/>
      <c r="EC248" s="78"/>
      <c r="ED248" s="78"/>
      <c r="EE248" s="78"/>
      <c r="EF248" s="78"/>
      <c r="EG248" s="78"/>
      <c r="EH248" s="78"/>
      <c r="EI248" s="78"/>
      <c r="EJ248" s="78"/>
      <c r="EK248" s="78"/>
      <c r="EL248" s="78"/>
      <c r="EM248" s="78"/>
      <c r="EN248" s="78"/>
      <c r="EO248" s="78"/>
      <c r="EP248" s="78"/>
      <c r="EQ248" s="78"/>
      <c r="ER248" s="78"/>
      <c r="ES248" s="78"/>
      <c r="ET248" s="78"/>
      <c r="EU248" s="78"/>
      <c r="EV248" s="78"/>
      <c r="EW248" s="78"/>
      <c r="EX248" s="78"/>
      <c r="EY248" s="78"/>
      <c r="EZ248" s="78"/>
      <c r="FA248" s="78"/>
      <c r="FB248" s="78"/>
      <c r="FC248" s="78"/>
      <c r="FD248" s="78"/>
      <c r="FE248" s="78"/>
      <c r="FF248" s="78"/>
      <c r="FG248" s="78"/>
      <c r="FH248" s="78"/>
      <c r="FI248" s="78"/>
      <c r="FJ248" s="78"/>
      <c r="FK248" s="78"/>
      <c r="FL248" s="78"/>
      <c r="FM248" s="78"/>
      <c r="FN248" s="78"/>
      <c r="FO248" s="78"/>
      <c r="FP248" s="78"/>
      <c r="FQ248" s="78"/>
      <c r="FR248" s="78"/>
      <c r="FS248" s="78"/>
      <c r="FT248" s="78"/>
      <c r="FU248" s="78"/>
      <c r="FV248" s="78"/>
      <c r="FW248" s="78"/>
      <c r="FX248" s="78">
        <v>0</v>
      </c>
      <c r="FY248" s="78">
        <v>18</v>
      </c>
      <c r="FZ248" s="78">
        <v>0</v>
      </c>
    </row>
    <row r="249" spans="1:182" x14ac:dyDescent="0.2">
      <c r="A249" t="s">
        <v>186</v>
      </c>
      <c r="B249" t="s">
        <v>244</v>
      </c>
      <c r="C249" t="s">
        <v>2</v>
      </c>
      <c r="D249" t="s">
        <v>203</v>
      </c>
      <c r="E249" t="s">
        <v>241</v>
      </c>
      <c r="F249" t="s">
        <v>180</v>
      </c>
      <c r="G249" t="s">
        <v>1</v>
      </c>
      <c r="H249" s="78">
        <v>47</v>
      </c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78"/>
      <c r="CB249" s="78"/>
      <c r="CC249" s="78"/>
      <c r="CD249" s="78"/>
      <c r="CE249" s="78"/>
      <c r="CF249" s="78"/>
      <c r="CG249" s="78"/>
      <c r="CH249" s="78"/>
      <c r="CI249" s="78"/>
      <c r="CJ249" s="78"/>
      <c r="CK249" s="78"/>
      <c r="CL249" s="78"/>
      <c r="CM249" s="78"/>
      <c r="CN249" s="78"/>
      <c r="CO249" s="78"/>
      <c r="CP249" s="78"/>
      <c r="CQ249" s="78"/>
      <c r="CR249" s="78"/>
      <c r="CS249" s="78"/>
      <c r="CT249" s="78"/>
      <c r="CU249" s="78"/>
      <c r="CV249" s="78"/>
      <c r="CW249" s="78"/>
      <c r="CX249" s="78"/>
      <c r="CY249" s="78"/>
      <c r="CZ249" s="78"/>
      <c r="DA249" s="78"/>
      <c r="DB249" s="78"/>
      <c r="DC249" s="78"/>
      <c r="DD249" s="78"/>
      <c r="DE249" s="78"/>
      <c r="DF249" s="78"/>
      <c r="DG249" s="78"/>
      <c r="DH249" s="78"/>
      <c r="DI249" s="78"/>
      <c r="DJ249" s="78"/>
      <c r="DK249" s="78"/>
      <c r="DL249" s="78"/>
      <c r="DM249" s="78"/>
      <c r="DN249" s="78"/>
      <c r="DO249" s="78"/>
      <c r="DP249" s="78"/>
      <c r="DQ249" s="78"/>
      <c r="DR249" s="78"/>
      <c r="DS249" s="78"/>
      <c r="DT249" s="78"/>
      <c r="DU249" s="78"/>
      <c r="DV249" s="78"/>
      <c r="DW249" s="78"/>
      <c r="DX249" s="78"/>
      <c r="DY249" s="78"/>
      <c r="DZ249" s="78"/>
      <c r="EA249" s="78"/>
      <c r="EB249" s="78"/>
      <c r="EC249" s="78"/>
      <c r="ED249" s="78"/>
      <c r="EE249" s="78"/>
      <c r="EF249" s="78"/>
      <c r="EG249" s="78"/>
      <c r="EH249" s="78"/>
      <c r="EI249" s="78"/>
      <c r="EJ249" s="78"/>
      <c r="EK249" s="78"/>
      <c r="EL249" s="78"/>
      <c r="EM249" s="78"/>
      <c r="EN249" s="78"/>
      <c r="EO249" s="78"/>
      <c r="EP249" s="78"/>
      <c r="EQ249" s="78"/>
      <c r="ER249" s="78"/>
      <c r="ES249" s="78"/>
      <c r="ET249" s="78"/>
      <c r="EU249" s="78"/>
      <c r="EV249" s="78"/>
      <c r="EW249" s="78"/>
      <c r="EX249" s="78"/>
      <c r="EY249" s="78"/>
      <c r="EZ249" s="78"/>
      <c r="FA249" s="78"/>
      <c r="FB249" s="78"/>
      <c r="FC249" s="78"/>
      <c r="FD249" s="78"/>
      <c r="FE249" s="78"/>
      <c r="FF249" s="78"/>
      <c r="FG249" s="78"/>
      <c r="FH249" s="78"/>
      <c r="FI249" s="78"/>
      <c r="FJ249" s="78"/>
      <c r="FK249" s="78"/>
      <c r="FL249" s="78"/>
      <c r="FM249" s="78"/>
      <c r="FN249" s="78"/>
      <c r="FO249" s="78"/>
      <c r="FP249" s="78"/>
      <c r="FQ249" s="78"/>
      <c r="FR249" s="78"/>
      <c r="FS249" s="78"/>
      <c r="FT249" s="78"/>
      <c r="FU249" s="78"/>
      <c r="FV249" s="78"/>
      <c r="FW249" s="78"/>
      <c r="FX249" s="78">
        <v>0</v>
      </c>
      <c r="FY249" s="78">
        <v>8</v>
      </c>
      <c r="FZ249" s="78">
        <v>0</v>
      </c>
    </row>
    <row r="250" spans="1:182" x14ac:dyDescent="0.2">
      <c r="A250" t="s">
        <v>186</v>
      </c>
      <c r="B250" t="s">
        <v>244</v>
      </c>
      <c r="C250" t="s">
        <v>2</v>
      </c>
      <c r="D250" t="s">
        <v>203</v>
      </c>
      <c r="E250" t="s">
        <v>241</v>
      </c>
      <c r="F250" t="s">
        <v>181</v>
      </c>
      <c r="G250" t="s">
        <v>1</v>
      </c>
      <c r="H250" s="78">
        <v>96</v>
      </c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78"/>
      <c r="CB250" s="78"/>
      <c r="CC250" s="78"/>
      <c r="CD250" s="78"/>
      <c r="CE250" s="78"/>
      <c r="CF250" s="78"/>
      <c r="CG250" s="78"/>
      <c r="CH250" s="78"/>
      <c r="CI250" s="78"/>
      <c r="CJ250" s="78"/>
      <c r="CK250" s="78"/>
      <c r="CL250" s="78"/>
      <c r="CM250" s="78"/>
      <c r="CN250" s="78"/>
      <c r="CO250" s="78"/>
      <c r="CP250" s="78"/>
      <c r="CQ250" s="78"/>
      <c r="CR250" s="78"/>
      <c r="CS250" s="78"/>
      <c r="CT250" s="78"/>
      <c r="CU250" s="78"/>
      <c r="CV250" s="78"/>
      <c r="CW250" s="78"/>
      <c r="CX250" s="78"/>
      <c r="CY250" s="78"/>
      <c r="CZ250" s="78"/>
      <c r="DA250" s="78"/>
      <c r="DB250" s="78"/>
      <c r="DC250" s="78"/>
      <c r="DD250" s="78"/>
      <c r="DE250" s="78"/>
      <c r="DF250" s="78"/>
      <c r="DG250" s="78"/>
      <c r="DH250" s="78"/>
      <c r="DI250" s="78"/>
      <c r="DJ250" s="78"/>
      <c r="DK250" s="78"/>
      <c r="DL250" s="78"/>
      <c r="DM250" s="78"/>
      <c r="DN250" s="78"/>
      <c r="DO250" s="78"/>
      <c r="DP250" s="78"/>
      <c r="DQ250" s="78"/>
      <c r="DR250" s="78"/>
      <c r="DS250" s="78"/>
      <c r="DT250" s="78"/>
      <c r="DU250" s="78"/>
      <c r="DV250" s="78"/>
      <c r="DW250" s="78"/>
      <c r="DX250" s="78"/>
      <c r="DY250" s="78"/>
      <c r="DZ250" s="78"/>
      <c r="EA250" s="78"/>
      <c r="EB250" s="78"/>
      <c r="EC250" s="78"/>
      <c r="ED250" s="78"/>
      <c r="EE250" s="78"/>
      <c r="EF250" s="78"/>
      <c r="EG250" s="78"/>
      <c r="EH250" s="78"/>
      <c r="EI250" s="78"/>
      <c r="EJ250" s="78"/>
      <c r="EK250" s="78"/>
      <c r="EL250" s="78"/>
      <c r="EM250" s="78"/>
      <c r="EN250" s="78"/>
      <c r="EO250" s="78"/>
      <c r="EP250" s="78"/>
      <c r="EQ250" s="78"/>
      <c r="ER250" s="78"/>
      <c r="ES250" s="78"/>
      <c r="ET250" s="78"/>
      <c r="EU250" s="78"/>
      <c r="EV250" s="78"/>
      <c r="EW250" s="78"/>
      <c r="EX250" s="78"/>
      <c r="EY250" s="78"/>
      <c r="EZ250" s="78"/>
      <c r="FA250" s="78"/>
      <c r="FB250" s="78"/>
      <c r="FC250" s="78"/>
      <c r="FD250" s="78"/>
      <c r="FE250" s="78"/>
      <c r="FF250" s="78"/>
      <c r="FG250" s="78"/>
      <c r="FH250" s="78"/>
      <c r="FI250" s="78"/>
      <c r="FJ250" s="78"/>
      <c r="FK250" s="78"/>
      <c r="FL250" s="78"/>
      <c r="FM250" s="78"/>
      <c r="FN250" s="78"/>
      <c r="FO250" s="78"/>
      <c r="FP250" s="78"/>
      <c r="FQ250" s="78"/>
      <c r="FR250" s="78"/>
      <c r="FS250" s="78"/>
      <c r="FT250" s="78"/>
      <c r="FU250" s="78"/>
      <c r="FV250" s="78"/>
      <c r="FW250" s="78"/>
      <c r="FX250" s="78">
        <v>0</v>
      </c>
      <c r="FY250" s="78">
        <v>8</v>
      </c>
      <c r="FZ250" s="78">
        <v>0</v>
      </c>
    </row>
    <row r="251" spans="1:182" x14ac:dyDescent="0.2">
      <c r="A251" t="s">
        <v>186</v>
      </c>
      <c r="B251" t="s">
        <v>244</v>
      </c>
      <c r="C251" t="s">
        <v>2</v>
      </c>
      <c r="D251" t="s">
        <v>203</v>
      </c>
      <c r="E251" t="s">
        <v>241</v>
      </c>
      <c r="F251" t="s">
        <v>182</v>
      </c>
      <c r="G251" t="s">
        <v>1</v>
      </c>
      <c r="H251" s="78">
        <v>282</v>
      </c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78"/>
      <c r="CB251" s="78"/>
      <c r="CC251" s="78"/>
      <c r="CD251" s="78"/>
      <c r="CE251" s="78"/>
      <c r="CF251" s="78"/>
      <c r="CG251" s="78"/>
      <c r="CH251" s="78"/>
      <c r="CI251" s="78"/>
      <c r="CJ251" s="78"/>
      <c r="CK251" s="78"/>
      <c r="CL251" s="78"/>
      <c r="CM251" s="78"/>
      <c r="CN251" s="78"/>
      <c r="CO251" s="78"/>
      <c r="CP251" s="78"/>
      <c r="CQ251" s="78"/>
      <c r="CR251" s="78"/>
      <c r="CS251" s="78"/>
      <c r="CT251" s="78"/>
      <c r="CU251" s="78"/>
      <c r="CV251" s="78"/>
      <c r="CW251" s="78"/>
      <c r="CX251" s="78"/>
      <c r="CY251" s="78"/>
      <c r="CZ251" s="78"/>
      <c r="DA251" s="78"/>
      <c r="DB251" s="78"/>
      <c r="DC251" s="78"/>
      <c r="DD251" s="78"/>
      <c r="DE251" s="78"/>
      <c r="DF251" s="78"/>
      <c r="DG251" s="78"/>
      <c r="DH251" s="78"/>
      <c r="DI251" s="78"/>
      <c r="DJ251" s="78"/>
      <c r="DK251" s="78"/>
      <c r="DL251" s="78"/>
      <c r="DM251" s="78"/>
      <c r="DN251" s="78"/>
      <c r="DO251" s="78"/>
      <c r="DP251" s="78"/>
      <c r="DQ251" s="78"/>
      <c r="DR251" s="78"/>
      <c r="DS251" s="78"/>
      <c r="DT251" s="78"/>
      <c r="DU251" s="78"/>
      <c r="DV251" s="78"/>
      <c r="DW251" s="78"/>
      <c r="DX251" s="78"/>
      <c r="DY251" s="78"/>
      <c r="DZ251" s="78"/>
      <c r="EA251" s="78"/>
      <c r="EB251" s="78"/>
      <c r="EC251" s="78"/>
      <c r="ED251" s="78"/>
      <c r="EE251" s="78"/>
      <c r="EF251" s="78"/>
      <c r="EG251" s="78"/>
      <c r="EH251" s="78"/>
      <c r="EI251" s="78"/>
      <c r="EJ251" s="78"/>
      <c r="EK251" s="78"/>
      <c r="EL251" s="78"/>
      <c r="EM251" s="78"/>
      <c r="EN251" s="78"/>
      <c r="EO251" s="78"/>
      <c r="EP251" s="78"/>
      <c r="EQ251" s="78"/>
      <c r="ER251" s="78"/>
      <c r="ES251" s="78"/>
      <c r="ET251" s="78"/>
      <c r="EU251" s="78"/>
      <c r="EV251" s="78"/>
      <c r="EW251" s="78"/>
      <c r="EX251" s="78"/>
      <c r="EY251" s="78"/>
      <c r="EZ251" s="78"/>
      <c r="FA251" s="78"/>
      <c r="FB251" s="78"/>
      <c r="FC251" s="78"/>
      <c r="FD251" s="78"/>
      <c r="FE251" s="78"/>
      <c r="FF251" s="78"/>
      <c r="FG251" s="78"/>
      <c r="FH251" s="78"/>
      <c r="FI251" s="78"/>
      <c r="FJ251" s="78"/>
      <c r="FK251" s="78"/>
      <c r="FL251" s="78"/>
      <c r="FM251" s="78"/>
      <c r="FN251" s="78"/>
      <c r="FO251" s="78"/>
      <c r="FP251" s="78"/>
      <c r="FQ251" s="78"/>
      <c r="FR251" s="78"/>
      <c r="FS251" s="78"/>
      <c r="FT251" s="78"/>
      <c r="FU251" s="78"/>
      <c r="FV251" s="78"/>
      <c r="FW251" s="78"/>
      <c r="FX251" s="78">
        <v>0</v>
      </c>
      <c r="FY251" s="78">
        <v>40</v>
      </c>
      <c r="FZ251" s="78">
        <v>0</v>
      </c>
    </row>
    <row r="252" spans="1:182" x14ac:dyDescent="0.2">
      <c r="A252" t="s">
        <v>186</v>
      </c>
      <c r="B252" t="s">
        <v>244</v>
      </c>
      <c r="C252" t="s">
        <v>2</v>
      </c>
      <c r="D252" t="s">
        <v>203</v>
      </c>
      <c r="E252" t="s">
        <v>241</v>
      </c>
      <c r="F252" t="s">
        <v>183</v>
      </c>
      <c r="G252" t="s">
        <v>1</v>
      </c>
      <c r="H252" s="78">
        <v>445</v>
      </c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78"/>
      <c r="CB252" s="78"/>
      <c r="CC252" s="78"/>
      <c r="CD252" s="78"/>
      <c r="CE252" s="78"/>
      <c r="CF252" s="78"/>
      <c r="CG252" s="78"/>
      <c r="CH252" s="78"/>
      <c r="CI252" s="78"/>
      <c r="CJ252" s="78"/>
      <c r="CK252" s="78"/>
      <c r="CL252" s="78"/>
      <c r="CM252" s="78"/>
      <c r="CN252" s="78"/>
      <c r="CO252" s="78"/>
      <c r="CP252" s="78"/>
      <c r="CQ252" s="78"/>
      <c r="CR252" s="78"/>
      <c r="CS252" s="78"/>
      <c r="CT252" s="78"/>
      <c r="CU252" s="78"/>
      <c r="CV252" s="78"/>
      <c r="CW252" s="78"/>
      <c r="CX252" s="78"/>
      <c r="CY252" s="78"/>
      <c r="CZ252" s="78"/>
      <c r="DA252" s="78"/>
      <c r="DB252" s="78"/>
      <c r="DC252" s="78"/>
      <c r="DD252" s="78"/>
      <c r="DE252" s="78"/>
      <c r="DF252" s="78"/>
      <c r="DG252" s="78"/>
      <c r="DH252" s="78"/>
      <c r="DI252" s="78"/>
      <c r="DJ252" s="78"/>
      <c r="DK252" s="78"/>
      <c r="DL252" s="78"/>
      <c r="DM252" s="78"/>
      <c r="DN252" s="78"/>
      <c r="DO252" s="78"/>
      <c r="DP252" s="78"/>
      <c r="DQ252" s="78"/>
      <c r="DR252" s="78"/>
      <c r="DS252" s="78"/>
      <c r="DT252" s="78"/>
      <c r="DU252" s="78"/>
      <c r="DV252" s="78"/>
      <c r="DW252" s="78"/>
      <c r="DX252" s="78"/>
      <c r="DY252" s="78"/>
      <c r="DZ252" s="78"/>
      <c r="EA252" s="78"/>
      <c r="EB252" s="78"/>
      <c r="EC252" s="78"/>
      <c r="ED252" s="78"/>
      <c r="EE252" s="78"/>
      <c r="EF252" s="78"/>
      <c r="EG252" s="78"/>
      <c r="EH252" s="78"/>
      <c r="EI252" s="78"/>
      <c r="EJ252" s="78"/>
      <c r="EK252" s="78"/>
      <c r="EL252" s="78"/>
      <c r="EM252" s="78"/>
      <c r="EN252" s="78"/>
      <c r="EO252" s="78"/>
      <c r="EP252" s="78"/>
      <c r="EQ252" s="78"/>
      <c r="ER252" s="78"/>
      <c r="ES252" s="78"/>
      <c r="ET252" s="78"/>
      <c r="EU252" s="78"/>
      <c r="EV252" s="78"/>
      <c r="EW252" s="78"/>
      <c r="EX252" s="78"/>
      <c r="EY252" s="78"/>
      <c r="EZ252" s="78"/>
      <c r="FA252" s="78"/>
      <c r="FB252" s="78"/>
      <c r="FC252" s="78"/>
      <c r="FD252" s="78"/>
      <c r="FE252" s="78"/>
      <c r="FF252" s="78"/>
      <c r="FG252" s="78"/>
      <c r="FH252" s="78"/>
      <c r="FI252" s="78"/>
      <c r="FJ252" s="78"/>
      <c r="FK252" s="78"/>
      <c r="FL252" s="78"/>
      <c r="FM252" s="78"/>
      <c r="FN252" s="78"/>
      <c r="FO252" s="78"/>
      <c r="FP252" s="78"/>
      <c r="FQ252" s="78"/>
      <c r="FR252" s="78"/>
      <c r="FS252" s="78"/>
      <c r="FT252" s="78"/>
      <c r="FU252" s="78"/>
      <c r="FV252" s="78"/>
      <c r="FW252" s="78"/>
      <c r="FX252" s="78">
        <v>0</v>
      </c>
      <c r="FY252" s="78">
        <v>28</v>
      </c>
      <c r="FZ252" s="78">
        <v>0</v>
      </c>
    </row>
    <row r="253" spans="1:182" x14ac:dyDescent="0.2">
      <c r="A253" t="s">
        <v>186</v>
      </c>
      <c r="B253" t="s">
        <v>244</v>
      </c>
      <c r="C253" t="s">
        <v>2</v>
      </c>
      <c r="D253" t="s">
        <v>203</v>
      </c>
      <c r="E253" t="s">
        <v>241</v>
      </c>
      <c r="F253" t="s">
        <v>184</v>
      </c>
      <c r="G253" t="s">
        <v>1</v>
      </c>
      <c r="H253" s="78">
        <v>236</v>
      </c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78"/>
      <c r="CB253" s="78"/>
      <c r="CC253" s="78"/>
      <c r="CD253" s="78"/>
      <c r="CE253" s="78"/>
      <c r="CF253" s="78"/>
      <c r="CG253" s="78"/>
      <c r="CH253" s="78"/>
      <c r="CI253" s="78"/>
      <c r="CJ253" s="78"/>
      <c r="CK253" s="78"/>
      <c r="CL253" s="78"/>
      <c r="CM253" s="78"/>
      <c r="CN253" s="78"/>
      <c r="CO253" s="78"/>
      <c r="CP253" s="78"/>
      <c r="CQ253" s="78"/>
      <c r="CR253" s="78"/>
      <c r="CS253" s="78"/>
      <c r="CT253" s="78"/>
      <c r="CU253" s="78"/>
      <c r="CV253" s="78"/>
      <c r="CW253" s="78"/>
      <c r="CX253" s="78"/>
      <c r="CY253" s="78"/>
      <c r="CZ253" s="78"/>
      <c r="DA253" s="78"/>
      <c r="DB253" s="78"/>
      <c r="DC253" s="78"/>
      <c r="DD253" s="78"/>
      <c r="DE253" s="78"/>
      <c r="DF253" s="78"/>
      <c r="DG253" s="78"/>
      <c r="DH253" s="78"/>
      <c r="DI253" s="78"/>
      <c r="DJ253" s="78"/>
      <c r="DK253" s="78"/>
      <c r="DL253" s="78"/>
      <c r="DM253" s="78"/>
      <c r="DN253" s="78"/>
      <c r="DO253" s="78"/>
      <c r="DP253" s="78"/>
      <c r="DQ253" s="78"/>
      <c r="DR253" s="78"/>
      <c r="DS253" s="78"/>
      <c r="DT253" s="78"/>
      <c r="DU253" s="78"/>
      <c r="DV253" s="78"/>
      <c r="DW253" s="78"/>
      <c r="DX253" s="78"/>
      <c r="DY253" s="78"/>
      <c r="DZ253" s="78"/>
      <c r="EA253" s="78"/>
      <c r="EB253" s="78"/>
      <c r="EC253" s="78"/>
      <c r="ED253" s="78"/>
      <c r="EE253" s="78"/>
      <c r="EF253" s="78"/>
      <c r="EG253" s="78"/>
      <c r="EH253" s="78"/>
      <c r="EI253" s="78"/>
      <c r="EJ253" s="78"/>
      <c r="EK253" s="78"/>
      <c r="EL253" s="78"/>
      <c r="EM253" s="78"/>
      <c r="EN253" s="78"/>
      <c r="EO253" s="78"/>
      <c r="EP253" s="78"/>
      <c r="EQ253" s="78"/>
      <c r="ER253" s="78"/>
      <c r="ES253" s="78"/>
      <c r="ET253" s="78"/>
      <c r="EU253" s="78"/>
      <c r="EV253" s="78"/>
      <c r="EW253" s="78"/>
      <c r="EX253" s="78"/>
      <c r="EY253" s="78"/>
      <c r="EZ253" s="78"/>
      <c r="FA253" s="78"/>
      <c r="FB253" s="78"/>
      <c r="FC253" s="78"/>
      <c r="FD253" s="78"/>
      <c r="FE253" s="78"/>
      <c r="FF253" s="78"/>
      <c r="FG253" s="78"/>
      <c r="FH253" s="78"/>
      <c r="FI253" s="78"/>
      <c r="FJ253" s="78"/>
      <c r="FK253" s="78"/>
      <c r="FL253" s="78"/>
      <c r="FM253" s="78"/>
      <c r="FN253" s="78"/>
      <c r="FO253" s="78"/>
      <c r="FP253" s="78"/>
      <c r="FQ253" s="78"/>
      <c r="FR253" s="78"/>
      <c r="FS253" s="78"/>
      <c r="FT253" s="78"/>
      <c r="FU253" s="78"/>
      <c r="FV253" s="78"/>
      <c r="FW253" s="78"/>
      <c r="FX253" s="78">
        <v>0</v>
      </c>
      <c r="FY253" s="78">
        <v>34</v>
      </c>
      <c r="FZ253" s="78">
        <v>0</v>
      </c>
    </row>
    <row r="254" spans="1:182" x14ac:dyDescent="0.2">
      <c r="A254" t="s">
        <v>186</v>
      </c>
      <c r="B254" t="s">
        <v>244</v>
      </c>
      <c r="C254" t="s">
        <v>2</v>
      </c>
      <c r="D254" t="s">
        <v>203</v>
      </c>
      <c r="E254" t="s">
        <v>241</v>
      </c>
      <c r="F254" t="s">
        <v>185</v>
      </c>
      <c r="G254" t="s">
        <v>1</v>
      </c>
      <c r="H254" s="78">
        <v>101</v>
      </c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78"/>
      <c r="CB254" s="78"/>
      <c r="CC254" s="78"/>
      <c r="CD254" s="78"/>
      <c r="CE254" s="78"/>
      <c r="CF254" s="78"/>
      <c r="CG254" s="78"/>
      <c r="CH254" s="78"/>
      <c r="CI254" s="78"/>
      <c r="CJ254" s="78"/>
      <c r="CK254" s="78"/>
      <c r="CL254" s="78"/>
      <c r="CM254" s="78"/>
      <c r="CN254" s="78"/>
      <c r="CO254" s="78"/>
      <c r="CP254" s="78"/>
      <c r="CQ254" s="78"/>
      <c r="CR254" s="78"/>
      <c r="CS254" s="78"/>
      <c r="CT254" s="78"/>
      <c r="CU254" s="78"/>
      <c r="CV254" s="78"/>
      <c r="CW254" s="78"/>
      <c r="CX254" s="78"/>
      <c r="CY254" s="78"/>
      <c r="CZ254" s="78"/>
      <c r="DA254" s="78"/>
      <c r="DB254" s="78"/>
      <c r="DC254" s="78"/>
      <c r="DD254" s="78"/>
      <c r="DE254" s="78"/>
      <c r="DF254" s="78"/>
      <c r="DG254" s="78"/>
      <c r="DH254" s="78"/>
      <c r="DI254" s="78"/>
      <c r="DJ254" s="78"/>
      <c r="DK254" s="78"/>
      <c r="DL254" s="78"/>
      <c r="DM254" s="78"/>
      <c r="DN254" s="78"/>
      <c r="DO254" s="78"/>
      <c r="DP254" s="78"/>
      <c r="DQ254" s="78"/>
      <c r="DR254" s="78"/>
      <c r="DS254" s="78"/>
      <c r="DT254" s="78"/>
      <c r="DU254" s="78"/>
      <c r="DV254" s="78"/>
      <c r="DW254" s="78"/>
      <c r="DX254" s="78"/>
      <c r="DY254" s="78"/>
      <c r="DZ254" s="78"/>
      <c r="EA254" s="78"/>
      <c r="EB254" s="78"/>
      <c r="EC254" s="78"/>
      <c r="ED254" s="78"/>
      <c r="EE254" s="78"/>
      <c r="EF254" s="78"/>
      <c r="EG254" s="78"/>
      <c r="EH254" s="78"/>
      <c r="EI254" s="78"/>
      <c r="EJ254" s="78"/>
      <c r="EK254" s="78"/>
      <c r="EL254" s="78"/>
      <c r="EM254" s="78"/>
      <c r="EN254" s="78"/>
      <c r="EO254" s="78"/>
      <c r="EP254" s="78"/>
      <c r="EQ254" s="78"/>
      <c r="ER254" s="78"/>
      <c r="ES254" s="78"/>
      <c r="ET254" s="78"/>
      <c r="EU254" s="78"/>
      <c r="EV254" s="78"/>
      <c r="EW254" s="78"/>
      <c r="EX254" s="78"/>
      <c r="EY254" s="78"/>
      <c r="EZ254" s="78"/>
      <c r="FA254" s="78"/>
      <c r="FB254" s="78"/>
      <c r="FC254" s="78"/>
      <c r="FD254" s="78"/>
      <c r="FE254" s="78"/>
      <c r="FF254" s="78"/>
      <c r="FG254" s="78"/>
      <c r="FH254" s="78"/>
      <c r="FI254" s="78"/>
      <c r="FJ254" s="78"/>
      <c r="FK254" s="78"/>
      <c r="FL254" s="78"/>
      <c r="FM254" s="78"/>
      <c r="FN254" s="78"/>
      <c r="FO254" s="78"/>
      <c r="FP254" s="78"/>
      <c r="FQ254" s="78"/>
      <c r="FR254" s="78"/>
      <c r="FS254" s="78"/>
      <c r="FT254" s="78"/>
      <c r="FU254" s="78"/>
      <c r="FV254" s="78"/>
      <c r="FW254" s="78"/>
      <c r="FX254" s="78">
        <v>0</v>
      </c>
      <c r="FY254" s="78">
        <v>10</v>
      </c>
      <c r="FZ254" s="78">
        <v>0</v>
      </c>
    </row>
    <row r="255" spans="1:182" x14ac:dyDescent="0.2">
      <c r="A255" t="s">
        <v>186</v>
      </c>
      <c r="B255" t="s">
        <v>244</v>
      </c>
      <c r="C255" t="s">
        <v>2</v>
      </c>
      <c r="D255" t="s">
        <v>203</v>
      </c>
      <c r="E255" t="s">
        <v>242</v>
      </c>
      <c r="F255" t="s">
        <v>1</v>
      </c>
      <c r="G255" t="s">
        <v>198</v>
      </c>
      <c r="H255" s="78">
        <v>4916</v>
      </c>
      <c r="I255" s="78">
        <v>3.5512189865112305</v>
      </c>
      <c r="J255" s="78">
        <v>3.1649692058563232</v>
      </c>
      <c r="K255" s="78">
        <v>3.0687844753265381</v>
      </c>
      <c r="L255" s="78">
        <v>3.1146395206451416</v>
      </c>
      <c r="M255" s="78">
        <v>3.2834923267364502</v>
      </c>
      <c r="N255" s="78">
        <v>3.752450704574585</v>
      </c>
      <c r="O255" s="78">
        <v>4.4803051948547363</v>
      </c>
      <c r="P255" s="78">
        <v>5.0182595252990723</v>
      </c>
      <c r="Q255" s="78">
        <v>5.0014781951904297</v>
      </c>
      <c r="R255" s="78">
        <v>4.5039043426513672</v>
      </c>
      <c r="S255" s="78">
        <v>4.3114395141601563</v>
      </c>
      <c r="T255" s="78">
        <v>4.2051620483398438</v>
      </c>
      <c r="U255" s="78">
        <v>3.9452357292175293</v>
      </c>
      <c r="V255" s="78">
        <v>3.6188077926635742</v>
      </c>
      <c r="W255" s="78">
        <v>3.2495865821838379</v>
      </c>
      <c r="X255" s="78">
        <v>3.4507455825805664</v>
      </c>
      <c r="Y255" s="78">
        <v>4.3156933784484863</v>
      </c>
      <c r="Z255" s="78">
        <v>5.27337646484375</v>
      </c>
      <c r="AA255" s="78">
        <v>5.7353439331054688</v>
      </c>
      <c r="AB255" s="78">
        <v>5.9380679130554199</v>
      </c>
      <c r="AC255" s="78">
        <v>5.5166211128234863</v>
      </c>
      <c r="AD255" s="78">
        <v>5.4709434509277344</v>
      </c>
      <c r="AE255" s="78">
        <v>4.8007245063781738</v>
      </c>
      <c r="AF255" s="78">
        <v>4.1709175109863281</v>
      </c>
      <c r="AG255" s="78">
        <v>-0.93255412578582764</v>
      </c>
      <c r="AH255" s="78">
        <v>-0.81067073345184326</v>
      </c>
      <c r="AI255" s="78">
        <v>-0.71393579244613647</v>
      </c>
      <c r="AJ255" s="78">
        <v>-0.77918952703475952</v>
      </c>
      <c r="AK255" s="78">
        <v>-0.68047219514846802</v>
      </c>
      <c r="AL255" s="78">
        <v>-0.80313479900360107</v>
      </c>
      <c r="AM255" s="78">
        <v>-0.4794456958770752</v>
      </c>
      <c r="AN255" s="78">
        <v>-0.47347632050514221</v>
      </c>
      <c r="AO255" s="78">
        <v>-0.18494820594787598</v>
      </c>
      <c r="AP255" s="78">
        <v>-0.13287085294723511</v>
      </c>
      <c r="AQ255" s="78">
        <v>-0.20930209755897522</v>
      </c>
      <c r="AR255" s="78">
        <v>-9.8872959613800049E-2</v>
      </c>
      <c r="AS255" s="78">
        <v>-0.19740572571754456</v>
      </c>
      <c r="AT255" s="78">
        <v>-0.15262889862060547</v>
      </c>
      <c r="AU255" s="78">
        <v>-0.2680509090423584</v>
      </c>
      <c r="AV255" s="78">
        <v>-0.16912177205085754</v>
      </c>
      <c r="AW255" s="78">
        <v>-0.16694387793540955</v>
      </c>
      <c r="AX255" s="78">
        <v>-3.4611918032169342E-2</v>
      </c>
      <c r="AY255" s="78">
        <v>0.23046036064624786</v>
      </c>
      <c r="AZ255" s="78">
        <v>0.11502028256654739</v>
      </c>
      <c r="BA255" s="78">
        <v>-0.29679793119430542</v>
      </c>
      <c r="BB255" s="78">
        <v>-0.82852762937545776</v>
      </c>
      <c r="BC255" s="78">
        <v>-0.85041487216949463</v>
      </c>
      <c r="BD255" s="78">
        <v>-0.70561802387237549</v>
      </c>
      <c r="BE255" s="78">
        <v>-0.64195007085800171</v>
      </c>
      <c r="BF255" s="78">
        <v>-0.52780532836914063</v>
      </c>
      <c r="BG255" s="78">
        <v>-0.48002606630325317</v>
      </c>
      <c r="BH255" s="78">
        <v>-0.48536953330039978</v>
      </c>
      <c r="BI255" s="78">
        <v>-0.41784608364105225</v>
      </c>
      <c r="BJ255" s="78">
        <v>-0.52849674224853516</v>
      </c>
      <c r="BK255" s="78">
        <v>-0.19130770862102509</v>
      </c>
      <c r="BL255" s="78">
        <v>-0.22721581161022186</v>
      </c>
      <c r="BM255" s="78">
        <v>-5.2398573607206345E-2</v>
      </c>
      <c r="BN255" s="78">
        <v>-1.0917824693024158E-2</v>
      </c>
      <c r="BO255" s="78">
        <v>-7.8379221260547638E-2</v>
      </c>
      <c r="BP255" s="78">
        <v>2.6018960401415825E-2</v>
      </c>
      <c r="BQ255" s="78">
        <v>-7.2183504700660706E-2</v>
      </c>
      <c r="BR255" s="78">
        <v>-3.2056368887424469E-2</v>
      </c>
      <c r="BS255" s="78">
        <v>-0.13994549214839935</v>
      </c>
      <c r="BT255" s="78">
        <v>-4.0885359048843384E-2</v>
      </c>
      <c r="BU255" s="78">
        <v>-2.5672296062111855E-2</v>
      </c>
      <c r="BV255" s="78">
        <v>0.10997091978788376</v>
      </c>
      <c r="BW255" s="78">
        <v>0.34940201044082642</v>
      </c>
      <c r="BX255" s="78">
        <v>0.23492047190666199</v>
      </c>
      <c r="BY255" s="78">
        <v>-4.6264711767435074E-2</v>
      </c>
      <c r="BZ255" s="78">
        <v>-0.48741438984870911</v>
      </c>
      <c r="CA255" s="78">
        <v>-0.52042704820632935</v>
      </c>
      <c r="CB255" s="78">
        <v>-0.41239303350448608</v>
      </c>
      <c r="CC255" s="78">
        <v>-0.44067859649658203</v>
      </c>
      <c r="CD255" s="78">
        <v>-0.33189359307289124</v>
      </c>
      <c r="CE255" s="78">
        <v>-0.31802091002464294</v>
      </c>
      <c r="CF255" s="78">
        <v>-0.28187069296836853</v>
      </c>
      <c r="CG255" s="78">
        <v>-0.23595203459262848</v>
      </c>
      <c r="CH255" s="78">
        <v>-0.33828327059745789</v>
      </c>
      <c r="CI255" s="78">
        <v>8.255799300968647E-3</v>
      </c>
      <c r="CJ255" s="78">
        <v>-5.6656524538993835E-2</v>
      </c>
      <c r="CK255" s="78">
        <v>3.9404898881912231E-2</v>
      </c>
      <c r="CL255" s="78">
        <v>7.3546469211578369E-2</v>
      </c>
      <c r="CM255" s="78">
        <v>1.229756698012352E-2</v>
      </c>
      <c r="CN255" s="78">
        <v>0.11251872032880783</v>
      </c>
      <c r="CO255" s="78">
        <v>1.4545024372637272E-2</v>
      </c>
      <c r="CP255" s="78">
        <v>5.1451798528432846E-2</v>
      </c>
      <c r="CQ255" s="78">
        <v>-5.1220070570707321E-2</v>
      </c>
      <c r="CR255" s="78">
        <v>4.7930791974067688E-2</v>
      </c>
      <c r="CS255" s="78">
        <v>7.2171971201896667E-2</v>
      </c>
      <c r="CT255" s="78">
        <v>0.21010854840278625</v>
      </c>
      <c r="CU255" s="78">
        <v>0.43178063631057739</v>
      </c>
      <c r="CV255" s="78">
        <v>0.31796297430992126</v>
      </c>
      <c r="CW255" s="78">
        <v>0.12725384533405304</v>
      </c>
      <c r="CX255" s="78">
        <v>-0.2511603832244873</v>
      </c>
      <c r="CY255" s="78">
        <v>-0.29187843203544617</v>
      </c>
      <c r="CZ255" s="78">
        <v>-0.20930631458759308</v>
      </c>
      <c r="DA255" s="78">
        <v>-0.23940712213516235</v>
      </c>
      <c r="DB255" s="78">
        <v>-0.13598187267780304</v>
      </c>
      <c r="DC255" s="78">
        <v>-0.15601575374603271</v>
      </c>
      <c r="DD255" s="78">
        <v>-7.837185263633728E-2</v>
      </c>
      <c r="DE255" s="78">
        <v>-5.4057996720075607E-2</v>
      </c>
      <c r="DF255" s="78">
        <v>-0.14806979894638062</v>
      </c>
      <c r="DG255" s="78">
        <v>0.20781929790973663</v>
      </c>
      <c r="DH255" s="78">
        <v>0.11390276253223419</v>
      </c>
      <c r="DI255" s="78">
        <v>0.13120837509632111</v>
      </c>
      <c r="DJ255" s="78">
        <v>0.15801076591014862</v>
      </c>
      <c r="DK255" s="78">
        <v>0.10297435522079468</v>
      </c>
      <c r="DL255" s="78">
        <v>0.19901847839355469</v>
      </c>
      <c r="DM255" s="78">
        <v>0.1012735590338707</v>
      </c>
      <c r="DN255" s="78">
        <v>0.13495996594429016</v>
      </c>
      <c r="DO255" s="78">
        <v>3.7505347281694412E-2</v>
      </c>
      <c r="DP255" s="78">
        <v>0.13674694299697876</v>
      </c>
      <c r="DQ255" s="78">
        <v>0.17001624405384064</v>
      </c>
      <c r="DR255" s="78">
        <v>0.31024616956710815</v>
      </c>
      <c r="DS255" s="78">
        <v>0.51415926218032837</v>
      </c>
      <c r="DT255" s="78">
        <v>0.40100547671318054</v>
      </c>
      <c r="DU255" s="78">
        <v>0.30077239871025085</v>
      </c>
      <c r="DV255" s="78">
        <v>-1.4906378462910652E-2</v>
      </c>
      <c r="DW255" s="78">
        <v>-6.3329838216304779E-2</v>
      </c>
      <c r="DX255" s="78">
        <v>-6.2195979990065098E-3</v>
      </c>
      <c r="DY255" s="78">
        <v>5.1196921616792679E-2</v>
      </c>
      <c r="DZ255" s="78">
        <v>0.1468835324048996</v>
      </c>
      <c r="EA255" s="78">
        <v>7.7893964946269989E-2</v>
      </c>
      <c r="EB255" s="78">
        <v>0.21544815599918365</v>
      </c>
      <c r="EC255" s="78">
        <v>0.20856809616088867</v>
      </c>
      <c r="ED255" s="78">
        <v>0.12656822800636292</v>
      </c>
      <c r="EE255" s="78">
        <v>0.49595731496810913</v>
      </c>
      <c r="EF255" s="78">
        <v>0.36016327142715454</v>
      </c>
      <c r="EG255" s="78">
        <v>0.26375800371170044</v>
      </c>
      <c r="EH255" s="78">
        <v>0.27996379137039185</v>
      </c>
      <c r="EI255" s="78">
        <v>0.23389723896980286</v>
      </c>
      <c r="EJ255" s="78">
        <v>0.32391038537025452</v>
      </c>
      <c r="EK255" s="78">
        <v>0.22649577260017395</v>
      </c>
      <c r="EL255" s="78">
        <v>0.25553250312805176</v>
      </c>
      <c r="EM255" s="78">
        <v>0.16561076045036316</v>
      </c>
      <c r="EN255" s="78">
        <v>0.26498335599899292</v>
      </c>
      <c r="EO255" s="78">
        <v>0.31128782033920288</v>
      </c>
      <c r="EP255" s="78">
        <v>0.45482900738716125</v>
      </c>
      <c r="EQ255" s="78">
        <v>0.63310092687606812</v>
      </c>
      <c r="ER255" s="78">
        <v>0.52090567350387573</v>
      </c>
      <c r="ES255" s="78">
        <v>0.55130565166473389</v>
      </c>
      <c r="ET255" s="78">
        <v>0.32620689272880554</v>
      </c>
      <c r="EU255" s="78">
        <v>0.26665803790092468</v>
      </c>
      <c r="EV255" s="78">
        <v>0.28700536489486694</v>
      </c>
      <c r="EW255" s="78">
        <v>42.622348785400391</v>
      </c>
      <c r="EX255" s="78">
        <v>41.679786682128906</v>
      </c>
      <c r="EY255" s="78">
        <v>40.911808013916016</v>
      </c>
      <c r="EZ255" s="78">
        <v>40.2532958984375</v>
      </c>
      <c r="FA255" s="78">
        <v>39.695480346679688</v>
      </c>
      <c r="FB255" s="78">
        <v>39.418956756591797</v>
      </c>
      <c r="FC255" s="78">
        <v>39.307559967041016</v>
      </c>
      <c r="FD255" s="78">
        <v>38.741603851318359</v>
      </c>
      <c r="FE255" s="78">
        <v>40.631610870361328</v>
      </c>
      <c r="FF255" s="78">
        <v>45.232524871826172</v>
      </c>
      <c r="FG255" s="78">
        <v>49.988742828369141</v>
      </c>
      <c r="FH255" s="78">
        <v>53.029434204101563</v>
      </c>
      <c r="FI255" s="78">
        <v>55.2862548828125</v>
      </c>
      <c r="FJ255" s="78">
        <v>56.525272369384766</v>
      </c>
      <c r="FK255" s="78">
        <v>58.089218139648438</v>
      </c>
      <c r="FL255" s="78">
        <v>57.642314910888672</v>
      </c>
      <c r="FM255" s="78">
        <v>54.920486450195313</v>
      </c>
      <c r="FN255" s="78">
        <v>51.563827514648438</v>
      </c>
      <c r="FO255" s="78">
        <v>49.081977844238281</v>
      </c>
      <c r="FP255" s="78">
        <v>47.065895080566406</v>
      </c>
      <c r="FQ255" s="78">
        <v>45.23626708984375</v>
      </c>
      <c r="FR255" s="78">
        <v>43.898937225341797</v>
      </c>
      <c r="FS255" s="78">
        <v>42.845653533935547</v>
      </c>
      <c r="FT255" s="78">
        <v>42.204437255859375</v>
      </c>
      <c r="FU255" s="78">
        <v>0.19981633126735687</v>
      </c>
      <c r="FV255" s="78">
        <v>0.14382494986057281</v>
      </c>
      <c r="FW255" s="78">
        <v>0.22653236985206604</v>
      </c>
      <c r="FX255" s="78">
        <v>0</v>
      </c>
      <c r="FY255" s="78">
        <v>537</v>
      </c>
      <c r="FZ255" s="78">
        <v>1</v>
      </c>
    </row>
    <row r="256" spans="1:182" x14ac:dyDescent="0.2">
      <c r="A256" t="s">
        <v>186</v>
      </c>
      <c r="B256" t="s">
        <v>244</v>
      </c>
      <c r="C256" t="s">
        <v>2</v>
      </c>
      <c r="D256" t="s">
        <v>203</v>
      </c>
      <c r="E256" t="s">
        <v>242</v>
      </c>
      <c r="F256" t="s">
        <v>1</v>
      </c>
      <c r="G256" t="s">
        <v>200</v>
      </c>
      <c r="H256" s="78">
        <v>810</v>
      </c>
      <c r="I256" s="78">
        <v>0.82109910249710083</v>
      </c>
      <c r="J256" s="78">
        <v>0.80371099710464478</v>
      </c>
      <c r="K256" s="78">
        <v>0.75298118591308594</v>
      </c>
      <c r="L256" s="78">
        <v>0.73500382900238037</v>
      </c>
      <c r="M256" s="78">
        <v>0.73896253108978271</v>
      </c>
      <c r="N256" s="78">
        <v>0.79149746894836426</v>
      </c>
      <c r="O256" s="78">
        <v>0.87566006183624268</v>
      </c>
      <c r="P256" s="78">
        <v>0.90353870391845703</v>
      </c>
      <c r="Q256" s="78">
        <v>0.84710419178009033</v>
      </c>
      <c r="R256" s="78">
        <v>0.79035454988479614</v>
      </c>
      <c r="S256" s="78">
        <v>0.70379745960235596</v>
      </c>
      <c r="T256" s="78">
        <v>0.69836694002151489</v>
      </c>
      <c r="U256" s="78">
        <v>0.67350316047668457</v>
      </c>
      <c r="V256" s="78">
        <v>0.61717110872268677</v>
      </c>
      <c r="W256" s="78">
        <v>0.66917818784713745</v>
      </c>
      <c r="X256" s="78">
        <v>0.66893577575683594</v>
      </c>
      <c r="Y256" s="78">
        <v>0.80577671527862549</v>
      </c>
      <c r="Z256" s="78">
        <v>0.95569705963134766</v>
      </c>
      <c r="AA256" s="78">
        <v>1.0278847217559814</v>
      </c>
      <c r="AB256" s="78">
        <v>1.0773351192474365</v>
      </c>
      <c r="AC256" s="78">
        <v>1.1801913976669312</v>
      </c>
      <c r="AD256" s="78">
        <v>1.1563913822174072</v>
      </c>
      <c r="AE256" s="78">
        <v>1.0852044820785522</v>
      </c>
      <c r="AF256" s="78">
        <v>0.96336257457733154</v>
      </c>
      <c r="AG256" s="78">
        <v>-0.20019125938415527</v>
      </c>
      <c r="AH256" s="78">
        <v>-0.18769979476928711</v>
      </c>
      <c r="AI256" s="78">
        <v>-0.19426542520523071</v>
      </c>
      <c r="AJ256" s="78">
        <v>-0.17794765532016754</v>
      </c>
      <c r="AK256" s="78">
        <v>-0.19184119999408722</v>
      </c>
      <c r="AL256" s="78">
        <v>-0.16677726805210114</v>
      </c>
      <c r="AM256" s="78">
        <v>-0.14917904138565063</v>
      </c>
      <c r="AN256" s="78">
        <v>-0.13614235818386078</v>
      </c>
      <c r="AO256" s="78">
        <v>-5.5830124765634537E-2</v>
      </c>
      <c r="AP256" s="78">
        <v>-3.0268454924225807E-2</v>
      </c>
      <c r="AQ256" s="78">
        <v>-5.8076843619346619E-2</v>
      </c>
      <c r="AR256" s="78">
        <v>-0.12085741758346558</v>
      </c>
      <c r="AS256" s="78">
        <v>-0.12444832175970078</v>
      </c>
      <c r="AT256" s="78">
        <v>-0.11762142926454544</v>
      </c>
      <c r="AU256" s="78">
        <v>-0.11722936481237411</v>
      </c>
      <c r="AV256" s="78">
        <v>-0.14919282495975494</v>
      </c>
      <c r="AW256" s="78">
        <v>-0.10248024761676788</v>
      </c>
      <c r="AX256" s="78">
        <v>-9.7520593553781509E-3</v>
      </c>
      <c r="AY256" s="78">
        <v>-5.4407209157943726E-2</v>
      </c>
      <c r="AZ256" s="78">
        <v>-2.8814878314733505E-2</v>
      </c>
      <c r="BA256" s="78">
        <v>-8.0226875841617584E-2</v>
      </c>
      <c r="BB256" s="78">
        <v>-0.22383439540863037</v>
      </c>
      <c r="BC256" s="78">
        <v>-0.27556684613227844</v>
      </c>
      <c r="BD256" s="78">
        <v>-0.1958501935005188</v>
      </c>
      <c r="BE256" s="78">
        <v>-0.14799408614635468</v>
      </c>
      <c r="BF256" s="78">
        <v>-0.13295042514801025</v>
      </c>
      <c r="BG256" s="78">
        <v>-0.13852328062057495</v>
      </c>
      <c r="BH256" s="78">
        <v>-0.12256830930709839</v>
      </c>
      <c r="BI256" s="78">
        <v>-0.13504491746425629</v>
      </c>
      <c r="BJ256" s="78">
        <v>-0.11015176773071289</v>
      </c>
      <c r="BK256" s="78">
        <v>-9.1986283659934998E-2</v>
      </c>
      <c r="BL256" s="78">
        <v>-8.0480456352233887E-2</v>
      </c>
      <c r="BM256" s="78">
        <v>-2.7398243546485901E-3</v>
      </c>
      <c r="BN256" s="78">
        <v>5.1192580722272396E-3</v>
      </c>
      <c r="BO256" s="78">
        <v>-2.1646607667207718E-2</v>
      </c>
      <c r="BP256" s="78">
        <v>-8.3349816501140594E-2</v>
      </c>
      <c r="BQ256" s="78">
        <v>-8.602423220872879E-2</v>
      </c>
      <c r="BR256" s="78">
        <v>-7.8155562281608582E-2</v>
      </c>
      <c r="BS256" s="78">
        <v>-7.6025970280170441E-2</v>
      </c>
      <c r="BT256" s="78">
        <v>-0.1069711372256279</v>
      </c>
      <c r="BU256" s="78">
        <v>-6.0063760727643967E-2</v>
      </c>
      <c r="BV256" s="78">
        <v>2.9181841760873795E-2</v>
      </c>
      <c r="BW256" s="78">
        <v>-1.749778725206852E-2</v>
      </c>
      <c r="BX256" s="78">
        <v>6.6832364536821842E-3</v>
      </c>
      <c r="BY256" s="78">
        <v>-3.3412326127290726E-2</v>
      </c>
      <c r="BZ256" s="78">
        <v>-0.16723468899726868</v>
      </c>
      <c r="CA256" s="78">
        <v>-0.20791648328304291</v>
      </c>
      <c r="CB256" s="78">
        <v>-0.13291241228580475</v>
      </c>
      <c r="CC256" s="78">
        <v>-0.11184248328208923</v>
      </c>
      <c r="CD256" s="78">
        <v>-9.5031172037124634E-2</v>
      </c>
      <c r="CE256" s="78">
        <v>-9.9916428327560425E-2</v>
      </c>
      <c r="CF256" s="78">
        <v>-8.4212742745876312E-2</v>
      </c>
      <c r="CG256" s="78">
        <v>-9.5707990229129791E-2</v>
      </c>
      <c r="CH256" s="78">
        <v>-7.0933118462562561E-2</v>
      </c>
      <c r="CI256" s="78">
        <v>-5.2374750375747681E-2</v>
      </c>
      <c r="CJ256" s="78">
        <v>-4.1929192841053009E-2</v>
      </c>
      <c r="CK256" s="78">
        <v>3.4030355513095856E-2</v>
      </c>
      <c r="CL256" s="78">
        <v>2.9628681018948555E-2</v>
      </c>
      <c r="CM256" s="78">
        <v>3.5848612897098064E-3</v>
      </c>
      <c r="CN256" s="78">
        <v>-5.7372163981199265E-2</v>
      </c>
      <c r="CO256" s="78">
        <v>-5.9411823749542236E-2</v>
      </c>
      <c r="CP256" s="78">
        <v>-5.0821620970964432E-2</v>
      </c>
      <c r="CQ256" s="78">
        <v>-4.7488618642091751E-2</v>
      </c>
      <c r="CR256" s="78">
        <v>-7.7728524804115295E-2</v>
      </c>
      <c r="CS256" s="78">
        <v>-3.0686233192682266E-2</v>
      </c>
      <c r="CT256" s="78">
        <v>5.6147344410419464E-2</v>
      </c>
      <c r="CU256" s="78">
        <v>8.0655645579099655E-3</v>
      </c>
      <c r="CV256" s="78">
        <v>3.1269121915102005E-2</v>
      </c>
      <c r="CW256" s="78">
        <v>-9.8870648071169853E-4</v>
      </c>
      <c r="CX256" s="78">
        <v>-0.12803390622138977</v>
      </c>
      <c r="CY256" s="78">
        <v>-0.16106204688549042</v>
      </c>
      <c r="CZ256" s="78">
        <v>-8.9321896433830261E-2</v>
      </c>
      <c r="DA256" s="78">
        <v>-7.5690880417823792E-2</v>
      </c>
      <c r="DB256" s="78">
        <v>-5.7111922651529312E-2</v>
      </c>
      <c r="DC256" s="78">
        <v>-6.1309583485126495E-2</v>
      </c>
      <c r="DD256" s="78">
        <v>-4.5857176184654236E-2</v>
      </c>
      <c r="DE256" s="78">
        <v>-5.6371059268712997E-2</v>
      </c>
      <c r="DF256" s="78">
        <v>-3.1714465469121933E-2</v>
      </c>
      <c r="DG256" s="78">
        <v>-1.2763217091560364E-2</v>
      </c>
      <c r="DH256" s="78">
        <v>-3.3779311925172806E-3</v>
      </c>
      <c r="DI256" s="78">
        <v>7.0800535380840302E-2</v>
      </c>
      <c r="DJ256" s="78">
        <v>5.4138105362653732E-2</v>
      </c>
      <c r="DK256" s="78">
        <v>2.8816331177949905E-2</v>
      </c>
      <c r="DL256" s="78">
        <v>-3.1394515186548233E-2</v>
      </c>
      <c r="DM256" s="78">
        <v>-3.2799415290355682E-2</v>
      </c>
      <c r="DN256" s="78">
        <v>-2.3487681522965431E-2</v>
      </c>
      <c r="DO256" s="78">
        <v>-1.8951268866658211E-2</v>
      </c>
      <c r="DP256" s="78">
        <v>-4.8485912382602692E-2</v>
      </c>
      <c r="DQ256" s="78">
        <v>-1.3087054248899221E-3</v>
      </c>
      <c r="DR256" s="78">
        <v>8.3112843334674835E-2</v>
      </c>
      <c r="DS256" s="78">
        <v>3.36289182305336E-2</v>
      </c>
      <c r="DT256" s="78">
        <v>5.5855005979537964E-2</v>
      </c>
      <c r="DU256" s="78">
        <v>3.1434912234544754E-2</v>
      </c>
      <c r="DV256" s="78">
        <v>-8.8833123445510864E-2</v>
      </c>
      <c r="DW256" s="78">
        <v>-0.11420761048793793</v>
      </c>
      <c r="DX256" s="78">
        <v>-4.5731380581855774E-2</v>
      </c>
      <c r="DY256" s="78">
        <v>-2.3493712767958641E-2</v>
      </c>
      <c r="DZ256" s="78">
        <v>-2.3625511676073074E-3</v>
      </c>
      <c r="EA256" s="78">
        <v>-5.5674267932772636E-3</v>
      </c>
      <c r="EB256" s="78">
        <v>9.5221670344471931E-3</v>
      </c>
      <c r="EC256" s="78">
        <v>4.2521764407865703E-4</v>
      </c>
      <c r="ED256" s="78">
        <v>2.491103857755661E-2</v>
      </c>
      <c r="EE256" s="78">
        <v>4.4429544359445572E-2</v>
      </c>
      <c r="EF256" s="78">
        <v>5.2283968776464462E-2</v>
      </c>
      <c r="EG256" s="78">
        <v>0.12389083206653595</v>
      </c>
      <c r="EH256" s="78">
        <v>8.9525818824768066E-2</v>
      </c>
      <c r="EI256" s="78">
        <v>6.5246567130088806E-2</v>
      </c>
      <c r="EJ256" s="78">
        <v>6.1130868270993233E-3</v>
      </c>
      <c r="EK256" s="78">
        <v>5.624676588922739E-3</v>
      </c>
      <c r="EL256" s="78">
        <v>1.5978185459971428E-2</v>
      </c>
      <c r="EM256" s="78">
        <v>2.2252129390835762E-2</v>
      </c>
      <c r="EN256" s="78">
        <v>-6.2642251141369343E-3</v>
      </c>
      <c r="EO256" s="78">
        <v>4.1107777506113052E-2</v>
      </c>
      <c r="EP256" s="78">
        <v>0.12204674631357193</v>
      </c>
      <c r="EQ256" s="78">
        <v>7.0538334548473358E-2</v>
      </c>
      <c r="ER256" s="78">
        <v>9.1353118419647217E-2</v>
      </c>
      <c r="ES256" s="78">
        <v>7.8249469399452209E-2</v>
      </c>
      <c r="ET256" s="78">
        <v>-3.2233420759439468E-2</v>
      </c>
      <c r="EU256" s="78">
        <v>-4.6557251363992691E-2</v>
      </c>
      <c r="EV256" s="78">
        <v>1.7206400632858276E-2</v>
      </c>
      <c r="EW256" s="78">
        <v>42.934879302978516</v>
      </c>
      <c r="EX256" s="78">
        <v>42.152782440185547</v>
      </c>
      <c r="EY256" s="78">
        <v>41.122631072998047</v>
      </c>
      <c r="EZ256" s="78">
        <v>40.002632141113281</v>
      </c>
      <c r="FA256" s="78">
        <v>39.832756042480469</v>
      </c>
      <c r="FB256" s="78">
        <v>39.931240081787109</v>
      </c>
      <c r="FC256" s="78">
        <v>38.77569580078125</v>
      </c>
      <c r="FD256" s="78">
        <v>38.497879028320313</v>
      </c>
      <c r="FE256" s="78">
        <v>40.234123229980469</v>
      </c>
      <c r="FF256" s="78">
        <v>44.624176025390625</v>
      </c>
      <c r="FG256" s="78">
        <v>48.640338897705078</v>
      </c>
      <c r="FH256" s="78">
        <v>51.418590545654297</v>
      </c>
      <c r="FI256" s="78">
        <v>53.578403472900391</v>
      </c>
      <c r="FJ256" s="78">
        <v>55.205116271972656</v>
      </c>
      <c r="FK256" s="78">
        <v>56.807010650634766</v>
      </c>
      <c r="FL256" s="78">
        <v>56.666706085205078</v>
      </c>
      <c r="FM256" s="78">
        <v>54.503368377685547</v>
      </c>
      <c r="FN256" s="78">
        <v>51.062522888183594</v>
      </c>
      <c r="FO256" s="78">
        <v>48.570846557617188</v>
      </c>
      <c r="FP256" s="78">
        <v>47.151771545410156</v>
      </c>
      <c r="FQ256" s="78">
        <v>44.82696533203125</v>
      </c>
      <c r="FR256" s="78">
        <v>43.690769195556641</v>
      </c>
      <c r="FS256" s="78">
        <v>42.243602752685547</v>
      </c>
      <c r="FT256" s="78">
        <v>41.533546447753906</v>
      </c>
      <c r="FU256" s="78">
        <v>4.6566501259803772E-2</v>
      </c>
      <c r="FV256" s="78">
        <v>4.2628943920135498E-2</v>
      </c>
      <c r="FW256" s="78">
        <v>5.1960475742816925E-2</v>
      </c>
      <c r="FX256" s="78">
        <v>0</v>
      </c>
      <c r="FY256" s="78">
        <v>150</v>
      </c>
      <c r="FZ256" s="78">
        <v>1</v>
      </c>
    </row>
    <row r="257" spans="1:182" x14ac:dyDescent="0.2">
      <c r="A257" t="s">
        <v>186</v>
      </c>
      <c r="B257" t="s">
        <v>244</v>
      </c>
      <c r="C257" t="s">
        <v>2</v>
      </c>
      <c r="D257" t="s">
        <v>203</v>
      </c>
      <c r="E257" t="s">
        <v>242</v>
      </c>
      <c r="F257" t="s">
        <v>1</v>
      </c>
      <c r="G257" t="s">
        <v>1</v>
      </c>
      <c r="H257" s="78">
        <v>5726</v>
      </c>
      <c r="I257" s="78">
        <v>4.3723177909851074</v>
      </c>
      <c r="J257" s="78">
        <v>3.9686801433563232</v>
      </c>
      <c r="K257" s="78">
        <v>3.821765661239624</v>
      </c>
      <c r="L257" s="78">
        <v>3.8496432304382324</v>
      </c>
      <c r="M257" s="78">
        <v>4.0224547386169434</v>
      </c>
      <c r="N257" s="78">
        <v>4.5439481735229492</v>
      </c>
      <c r="O257" s="78">
        <v>5.3559651374816895</v>
      </c>
      <c r="P257" s="78">
        <v>5.9217982292175293</v>
      </c>
      <c r="Q257" s="78">
        <v>5.8485827445983887</v>
      </c>
      <c r="R257" s="78">
        <v>5.2942590713500977</v>
      </c>
      <c r="S257" s="78">
        <v>5.0152368545532227</v>
      </c>
      <c r="T257" s="78">
        <v>4.9035286903381348</v>
      </c>
      <c r="U257" s="78">
        <v>4.618739128112793</v>
      </c>
      <c r="V257" s="78">
        <v>4.2359790802001953</v>
      </c>
      <c r="W257" s="78">
        <v>3.918764591217041</v>
      </c>
      <c r="X257" s="78">
        <v>4.1196813583374023</v>
      </c>
      <c r="Y257" s="78">
        <v>5.1214699745178223</v>
      </c>
      <c r="Z257" s="78">
        <v>6.2290735244750977</v>
      </c>
      <c r="AA257" s="78">
        <v>6.7632284164428711</v>
      </c>
      <c r="AB257" s="78">
        <v>7.0154027938842773</v>
      </c>
      <c r="AC257" s="78">
        <v>6.696812629699707</v>
      </c>
      <c r="AD257" s="78">
        <v>6.6273345947265625</v>
      </c>
      <c r="AE257" s="78">
        <v>5.8859291076660156</v>
      </c>
      <c r="AF257" s="78">
        <v>5.134279727935791</v>
      </c>
      <c r="AG257" s="78">
        <v>-1.0522680282592773</v>
      </c>
      <c r="AH257" s="78">
        <v>-0.91458755731582642</v>
      </c>
      <c r="AI257" s="78">
        <v>-0.82493895292282104</v>
      </c>
      <c r="AJ257" s="78">
        <v>-0.87215882539749146</v>
      </c>
      <c r="AK257" s="78">
        <v>-0.7864564061164856</v>
      </c>
      <c r="AL257" s="78">
        <v>-0.8838457465171814</v>
      </c>
      <c r="AM257" s="78">
        <v>-0.54133504629135132</v>
      </c>
      <c r="AN257" s="78">
        <v>-0.5259203314781189</v>
      </c>
      <c r="AO257" s="78">
        <v>-0.16824474930763245</v>
      </c>
      <c r="AP257" s="78">
        <v>-0.11175688356161118</v>
      </c>
      <c r="AQ257" s="78">
        <v>-0.21413622796535492</v>
      </c>
      <c r="AR257" s="78">
        <v>-0.16557230055332184</v>
      </c>
      <c r="AS257" s="78">
        <v>-0.26657125353813171</v>
      </c>
      <c r="AT257" s="78">
        <v>-0.21410487592220306</v>
      </c>
      <c r="AU257" s="78">
        <v>-0.32647913694381714</v>
      </c>
      <c r="AV257" s="78">
        <v>-0.2583124041557312</v>
      </c>
      <c r="AW257" s="78">
        <v>-0.20817556977272034</v>
      </c>
      <c r="AX257" s="78">
        <v>1.2817848473787308E-2</v>
      </c>
      <c r="AY257" s="78">
        <v>0.22905556857585907</v>
      </c>
      <c r="AZ257" s="78">
        <v>0.13758186995983124</v>
      </c>
      <c r="BA257" s="78">
        <v>-0.30512633919715881</v>
      </c>
      <c r="BB257" s="78">
        <v>-0.96445548534393311</v>
      </c>
      <c r="BC257" s="78">
        <v>-1.0230933427810669</v>
      </c>
      <c r="BD257" s="78">
        <v>-0.80624377727508545</v>
      </c>
      <c r="BE257" s="78">
        <v>-0.75701349973678589</v>
      </c>
      <c r="BF257" s="78">
        <v>-0.62647241353988647</v>
      </c>
      <c r="BG257" s="78">
        <v>-0.58447909355163574</v>
      </c>
      <c r="BH257" s="78">
        <v>-0.57316535711288452</v>
      </c>
      <c r="BI257" s="78">
        <v>-0.51775902509689331</v>
      </c>
      <c r="BJ257" s="78">
        <v>-0.60343086719512939</v>
      </c>
      <c r="BK257" s="78">
        <v>-0.24757574498653412</v>
      </c>
      <c r="BL257" s="78">
        <v>-0.27344757318496704</v>
      </c>
      <c r="BM257" s="78">
        <v>-2.5458242744207382E-2</v>
      </c>
      <c r="BN257" s="78">
        <v>1.5226704068481922E-2</v>
      </c>
      <c r="BO257" s="78">
        <v>-7.8239336609840393E-2</v>
      </c>
      <c r="BP257" s="78">
        <v>-3.5169810056686401E-2</v>
      </c>
      <c r="BQ257" s="78">
        <v>-0.13558647036552429</v>
      </c>
      <c r="BR257" s="78">
        <v>-8.7237663567066193E-2</v>
      </c>
      <c r="BS257" s="78">
        <v>-0.191910520195961</v>
      </c>
      <c r="BT257" s="78">
        <v>-0.1233040913939476</v>
      </c>
      <c r="BU257" s="78">
        <v>-6.0673650354146957E-2</v>
      </c>
      <c r="BV257" s="78">
        <v>0.16255109012126923</v>
      </c>
      <c r="BW257" s="78">
        <v>0.3535923957824707</v>
      </c>
      <c r="BX257" s="78">
        <v>0.26262655854225159</v>
      </c>
      <c r="BY257" s="78">
        <v>-5.025675892829895E-2</v>
      </c>
      <c r="BZ257" s="78">
        <v>-0.61867845058441162</v>
      </c>
      <c r="CA257" s="78">
        <v>-0.68624246120452881</v>
      </c>
      <c r="CB257" s="78">
        <v>-0.5063403844833374</v>
      </c>
      <c r="CC257" s="78">
        <v>-0.55252110958099365</v>
      </c>
      <c r="CD257" s="78">
        <v>-0.42692476511001587</v>
      </c>
      <c r="CE257" s="78">
        <v>-0.41793733835220337</v>
      </c>
      <c r="CF257" s="78">
        <v>-0.36608344316482544</v>
      </c>
      <c r="CG257" s="78">
        <v>-0.33166003227233887</v>
      </c>
      <c r="CH257" s="78">
        <v>-0.40921640396118164</v>
      </c>
      <c r="CI257" s="78">
        <v>-4.4118952006101608E-2</v>
      </c>
      <c r="CJ257" s="78">
        <v>-9.8585717380046844E-2</v>
      </c>
      <c r="CK257" s="78">
        <v>7.3435254395008087E-2</v>
      </c>
      <c r="CL257" s="78">
        <v>0.10317514836788177</v>
      </c>
      <c r="CM257" s="78">
        <v>1.5882428735494614E-2</v>
      </c>
      <c r="CN257" s="78">
        <v>5.5146560072898865E-2</v>
      </c>
      <c r="CO257" s="78">
        <v>-4.4866800308227539E-2</v>
      </c>
      <c r="CP257" s="78">
        <v>6.3017854699864984E-4</v>
      </c>
      <c r="CQ257" s="78">
        <v>-9.8708689212799072E-2</v>
      </c>
      <c r="CR257" s="78">
        <v>-2.9797730967402458E-2</v>
      </c>
      <c r="CS257" s="78">
        <v>4.1485734283924103E-2</v>
      </c>
      <c r="CT257" s="78">
        <v>0.26625588536262512</v>
      </c>
      <c r="CU257" s="78">
        <v>0.4398462176322937</v>
      </c>
      <c r="CV257" s="78">
        <v>0.34923210740089417</v>
      </c>
      <c r="CW257" s="78">
        <v>0.12626513838768005</v>
      </c>
      <c r="CX257" s="78">
        <v>-0.37919428944587708</v>
      </c>
      <c r="CY257" s="78">
        <v>-0.45294049382209778</v>
      </c>
      <c r="CZ257" s="78">
        <v>-0.29862821102142334</v>
      </c>
      <c r="DA257" s="78">
        <v>-0.34802868962287903</v>
      </c>
      <c r="DB257" s="78">
        <v>-0.22737710177898407</v>
      </c>
      <c r="DC257" s="78">
        <v>-0.251395583152771</v>
      </c>
      <c r="DD257" s="78">
        <v>-0.15900151431560516</v>
      </c>
      <c r="DE257" s="78">
        <v>-0.14556103944778442</v>
      </c>
      <c r="DF257" s="78">
        <v>-0.21500192582607269</v>
      </c>
      <c r="DG257" s="78">
        <v>0.15933783352375031</v>
      </c>
      <c r="DH257" s="78">
        <v>7.6276145875453949E-2</v>
      </c>
      <c r="DI257" s="78">
        <v>0.17232875525951385</v>
      </c>
      <c r="DJ257" s="78">
        <v>0.1911235898733139</v>
      </c>
      <c r="DK257" s="78">
        <v>0.11000419408082962</v>
      </c>
      <c r="DL257" s="78">
        <v>0.14546293020248413</v>
      </c>
      <c r="DM257" s="78">
        <v>4.5852869749069214E-2</v>
      </c>
      <c r="DN257" s="78">
        <v>8.8498026132583618E-2</v>
      </c>
      <c r="DO257" s="78">
        <v>-5.5068638175725937E-3</v>
      </c>
      <c r="DP257" s="78">
        <v>6.3708625733852386E-2</v>
      </c>
      <c r="DQ257" s="78">
        <v>0.14364512264728546</v>
      </c>
      <c r="DR257" s="78">
        <v>0.36996066570281982</v>
      </c>
      <c r="DS257" s="78">
        <v>0.5261000394821167</v>
      </c>
      <c r="DT257" s="78">
        <v>0.43583765625953674</v>
      </c>
      <c r="DU257" s="78">
        <v>0.30278703570365906</v>
      </c>
      <c r="DV257" s="78">
        <v>-0.13971014320850372</v>
      </c>
      <c r="DW257" s="78">
        <v>-0.21963854134082794</v>
      </c>
      <c r="DX257" s="78">
        <v>-9.0916037559509277E-2</v>
      </c>
      <c r="DY257" s="78">
        <v>-5.2774142473936081E-2</v>
      </c>
      <c r="DZ257" s="78">
        <v>6.0738030821084976E-2</v>
      </c>
      <c r="EA257" s="78">
        <v>-1.0935711674392223E-2</v>
      </c>
      <c r="EB257" s="78">
        <v>0.13999192416667938</v>
      </c>
      <c r="EC257" s="78">
        <v>0.12313634902238846</v>
      </c>
      <c r="ED257" s="78">
        <v>6.5412953495979309E-2</v>
      </c>
      <c r="EE257" s="78">
        <v>0.4530971348285675</v>
      </c>
      <c r="EF257" s="78">
        <v>0.32874888181686401</v>
      </c>
      <c r="EG257" s="78">
        <v>0.31511524319648743</v>
      </c>
      <c r="EH257" s="78">
        <v>0.31810718774795532</v>
      </c>
      <c r="EI257" s="78">
        <v>0.24590107798576355</v>
      </c>
      <c r="EJ257" s="78">
        <v>0.27586543560028076</v>
      </c>
      <c r="EK257" s="78">
        <v>0.17683766782283783</v>
      </c>
      <c r="EL257" s="78">
        <v>0.21536523103713989</v>
      </c>
      <c r="EM257" s="78">
        <v>0.12906177341938019</v>
      </c>
      <c r="EN257" s="78">
        <v>0.19871695339679718</v>
      </c>
      <c r="EO257" s="78">
        <v>0.29114705324172974</v>
      </c>
      <c r="EP257" s="78">
        <v>0.51969391107559204</v>
      </c>
      <c r="EQ257" s="78">
        <v>0.65063685178756714</v>
      </c>
      <c r="ER257" s="78">
        <v>0.5608823299407959</v>
      </c>
      <c r="ES257" s="78">
        <v>0.55765664577484131</v>
      </c>
      <c r="ET257" s="78">
        <v>0.20606692135334015</v>
      </c>
      <c r="EU257" s="78">
        <v>0.11721240729093552</v>
      </c>
      <c r="EV257" s="78">
        <v>0.20898735523223877</v>
      </c>
      <c r="EW257" s="78">
        <v>42.681552886962891</v>
      </c>
      <c r="EX257" s="78">
        <v>41.776496887207031</v>
      </c>
      <c r="EY257" s="78">
        <v>40.954219818115234</v>
      </c>
      <c r="EZ257" s="78">
        <v>40.204586029052734</v>
      </c>
      <c r="FA257" s="78">
        <v>39.721794128417969</v>
      </c>
      <c r="FB257" s="78">
        <v>39.508155822753906</v>
      </c>
      <c r="FC257" s="78">
        <v>39.216156005859375</v>
      </c>
      <c r="FD257" s="78">
        <v>38.703327178955078</v>
      </c>
      <c r="FE257" s="78">
        <v>40.575649261474609</v>
      </c>
      <c r="FF257" s="78">
        <v>45.143375396728516</v>
      </c>
      <c r="FG257" s="78">
        <v>49.799884796142578</v>
      </c>
      <c r="FH257" s="78">
        <v>52.778347015380859</v>
      </c>
      <c r="FI257" s="78">
        <v>55.017856597900391</v>
      </c>
      <c r="FJ257" s="78">
        <v>56.317058563232422</v>
      </c>
      <c r="FK257" s="78">
        <v>57.860488891601563</v>
      </c>
      <c r="FL257" s="78">
        <v>57.466762542724609</v>
      </c>
      <c r="FM257" s="78">
        <v>54.851806640625</v>
      </c>
      <c r="FN257" s="78">
        <v>51.488201141357422</v>
      </c>
      <c r="FO257" s="78">
        <v>48.999542236328125</v>
      </c>
      <c r="FP257" s="78">
        <v>47.079372406005859</v>
      </c>
      <c r="FQ257" s="78">
        <v>45.162685394287109</v>
      </c>
      <c r="FR257" s="78">
        <v>43.86077880859375</v>
      </c>
      <c r="FS257" s="78">
        <v>42.727287292480469</v>
      </c>
      <c r="FT257" s="78">
        <v>42.074443817138672</v>
      </c>
      <c r="FU257" s="78">
        <v>0.20517066121101379</v>
      </c>
      <c r="FV257" s="78">
        <v>0.15000948309898376</v>
      </c>
      <c r="FW257" s="78">
        <v>0.23241516947746277</v>
      </c>
      <c r="FX257" s="78">
        <v>0</v>
      </c>
      <c r="FY257" s="78">
        <v>687</v>
      </c>
      <c r="FZ257" s="78">
        <v>1</v>
      </c>
    </row>
    <row r="258" spans="1:182" x14ac:dyDescent="0.2">
      <c r="A258" t="s">
        <v>186</v>
      </c>
      <c r="B258" t="s">
        <v>244</v>
      </c>
      <c r="C258" t="s">
        <v>2</v>
      </c>
      <c r="D258" t="s">
        <v>203</v>
      </c>
      <c r="E258" t="s">
        <v>242</v>
      </c>
      <c r="F258" t="s">
        <v>178</v>
      </c>
      <c r="G258" t="s">
        <v>1</v>
      </c>
      <c r="H258" s="78">
        <v>3061</v>
      </c>
      <c r="I258" s="78">
        <v>2.0127596855163574</v>
      </c>
      <c r="J258" s="78">
        <v>1.8151973485946655</v>
      </c>
      <c r="K258" s="78">
        <v>1.6994477510452271</v>
      </c>
      <c r="L258" s="78">
        <v>1.7127393484115601</v>
      </c>
      <c r="M258" s="78">
        <v>1.7302447557449341</v>
      </c>
      <c r="N258" s="78">
        <v>2.0225389003753662</v>
      </c>
      <c r="O258" s="78">
        <v>2.4294240474700928</v>
      </c>
      <c r="P258" s="78">
        <v>2.6309916973114014</v>
      </c>
      <c r="Q258" s="78">
        <v>2.4333465099334717</v>
      </c>
      <c r="R258" s="78">
        <v>2.129542350769043</v>
      </c>
      <c r="S258" s="78">
        <v>2.1128017902374268</v>
      </c>
      <c r="T258" s="78">
        <v>2.0980989933013916</v>
      </c>
      <c r="U258" s="78">
        <v>1.9753998517990112</v>
      </c>
      <c r="V258" s="78">
        <v>1.8825337886810303</v>
      </c>
      <c r="W258" s="78">
        <v>1.6935462951660156</v>
      </c>
      <c r="X258" s="78">
        <v>1.9090089797973633</v>
      </c>
      <c r="Y258" s="78">
        <v>2.370485782623291</v>
      </c>
      <c r="Z258" s="78">
        <v>2.8939082622528076</v>
      </c>
      <c r="AA258" s="78">
        <v>3.2955765724182129</v>
      </c>
      <c r="AB258" s="78">
        <v>3.5351805686950684</v>
      </c>
      <c r="AC258" s="78">
        <v>3.4328370094299316</v>
      </c>
      <c r="AD258" s="78">
        <v>3.3166604042053223</v>
      </c>
      <c r="AE258" s="78">
        <v>2.7904238700866699</v>
      </c>
      <c r="AF258" s="78">
        <v>2.4358594417572021</v>
      </c>
      <c r="AG258" s="78">
        <v>-0.39554518461227417</v>
      </c>
      <c r="AH258" s="78">
        <v>-0.33522474765777588</v>
      </c>
      <c r="AI258" s="78">
        <v>-0.31893065571784973</v>
      </c>
      <c r="AJ258" s="78">
        <v>-0.26338425278663635</v>
      </c>
      <c r="AK258" s="78">
        <v>-0.33053562045097351</v>
      </c>
      <c r="AL258" s="78">
        <v>-0.2904457151889801</v>
      </c>
      <c r="AM258" s="78">
        <v>-0.21370393037796021</v>
      </c>
      <c r="AN258" s="78">
        <v>-0.24959364533424377</v>
      </c>
      <c r="AO258" s="78">
        <v>-0.16072401404380798</v>
      </c>
      <c r="AP258" s="78">
        <v>-0.17072018980979919</v>
      </c>
      <c r="AQ258" s="78">
        <v>-0.26326525211334229</v>
      </c>
      <c r="AR258" s="78">
        <v>-0.25514274835586548</v>
      </c>
      <c r="AS258" s="78">
        <v>-0.2834218442440033</v>
      </c>
      <c r="AT258" s="78">
        <v>-0.28248587250709534</v>
      </c>
      <c r="AU258" s="78">
        <v>-0.34671634435653687</v>
      </c>
      <c r="AV258" s="78">
        <v>-0.24416403472423553</v>
      </c>
      <c r="AW258" s="78">
        <v>-0.24580192565917969</v>
      </c>
      <c r="AX258" s="78">
        <v>-0.13572277128696442</v>
      </c>
      <c r="AY258" s="78">
        <v>-5.6699298322200775E-2</v>
      </c>
      <c r="AZ258" s="78">
        <v>-1.0924132540822029E-2</v>
      </c>
      <c r="BA258" s="78">
        <v>-4.8528574407100677E-2</v>
      </c>
      <c r="BB258" s="78">
        <v>-0.24834537506103516</v>
      </c>
      <c r="BC258" s="78">
        <v>-0.29226917028427124</v>
      </c>
      <c r="BD258" s="78">
        <v>-0.31001615524291992</v>
      </c>
      <c r="BE258" s="78">
        <v>-0.31572926044464111</v>
      </c>
      <c r="BF258" s="78">
        <v>-0.26025965809822083</v>
      </c>
      <c r="BG258" s="78">
        <v>-0.24713730812072754</v>
      </c>
      <c r="BH258" s="78">
        <v>-0.1950727105140686</v>
      </c>
      <c r="BI258" s="78">
        <v>-0.25922504067420959</v>
      </c>
      <c r="BJ258" s="78">
        <v>-0.22020363807678223</v>
      </c>
      <c r="BK258" s="78">
        <v>-0.14465069770812988</v>
      </c>
      <c r="BL258" s="78">
        <v>-0.18516390025615692</v>
      </c>
      <c r="BM258" s="78">
        <v>-0.10114240646362305</v>
      </c>
      <c r="BN258" s="78">
        <v>-0.11355642974376678</v>
      </c>
      <c r="BO258" s="78">
        <v>-0.18205074965953827</v>
      </c>
      <c r="BP258" s="78">
        <v>-0.17318657040596008</v>
      </c>
      <c r="BQ258" s="78">
        <v>-0.19929847121238708</v>
      </c>
      <c r="BR258" s="78">
        <v>-0.19608616828918457</v>
      </c>
      <c r="BS258" s="78">
        <v>-0.26334956288337708</v>
      </c>
      <c r="BT258" s="78">
        <v>-0.16613373160362244</v>
      </c>
      <c r="BU258" s="78">
        <v>-0.16357553005218506</v>
      </c>
      <c r="BV258" s="78">
        <v>-4.8686407506465912E-2</v>
      </c>
      <c r="BW258" s="78">
        <v>2.7928698807954788E-2</v>
      </c>
      <c r="BX258" s="78">
        <v>6.9551087915897369E-2</v>
      </c>
      <c r="BY258" s="78">
        <v>1.4870818704366684E-2</v>
      </c>
      <c r="BZ258" s="78">
        <v>-0.17600056529045105</v>
      </c>
      <c r="CA258" s="78">
        <v>-0.21819418668746948</v>
      </c>
      <c r="CB258" s="78">
        <v>-0.23439174890518188</v>
      </c>
      <c r="CC258" s="78">
        <v>-0.26044899225234985</v>
      </c>
      <c r="CD258" s="78">
        <v>-0.20833905041217804</v>
      </c>
      <c r="CE258" s="78">
        <v>-0.19741344451904297</v>
      </c>
      <c r="CF258" s="78">
        <v>-0.14776034653186798</v>
      </c>
      <c r="CG258" s="78">
        <v>-0.20983554422855377</v>
      </c>
      <c r="CH258" s="78">
        <v>-0.17155420780181885</v>
      </c>
      <c r="CI258" s="78">
        <v>-9.6824653446674347E-2</v>
      </c>
      <c r="CJ258" s="78">
        <v>-0.14054006338119507</v>
      </c>
      <c r="CK258" s="78">
        <v>-5.9876367449760437E-2</v>
      </c>
      <c r="CL258" s="78">
        <v>-7.3964983224868774E-2</v>
      </c>
      <c r="CM258" s="78">
        <v>-0.12580181658267975</v>
      </c>
      <c r="CN258" s="78">
        <v>-0.11642397940158844</v>
      </c>
      <c r="CO258" s="78">
        <v>-0.14103488624095917</v>
      </c>
      <c r="CP258" s="78">
        <v>-0.1362459808588028</v>
      </c>
      <c r="CQ258" s="78">
        <v>-0.205609992146492</v>
      </c>
      <c r="CR258" s="78">
        <v>-0.11209019273519516</v>
      </c>
      <c r="CS258" s="78">
        <v>-0.10662578791379929</v>
      </c>
      <c r="CT258" s="78">
        <v>1.1594720184803009E-2</v>
      </c>
      <c r="CU258" s="78">
        <v>8.6541794240474701E-2</v>
      </c>
      <c r="CV258" s="78">
        <v>0.1252879798412323</v>
      </c>
      <c r="CW258" s="78">
        <v>5.878104642033577E-2</v>
      </c>
      <c r="CX258" s="78">
        <v>-0.12589475512504578</v>
      </c>
      <c r="CY258" s="78">
        <v>-0.16689008474349976</v>
      </c>
      <c r="CZ258" s="78">
        <v>-0.18201452493667603</v>
      </c>
      <c r="DA258" s="78">
        <v>-0.20516872406005859</v>
      </c>
      <c r="DB258" s="78">
        <v>-0.15641844272613525</v>
      </c>
      <c r="DC258" s="78">
        <v>-0.1476895809173584</v>
      </c>
      <c r="DD258" s="78">
        <v>-0.10044798254966736</v>
      </c>
      <c r="DE258" s="78">
        <v>-0.16044604778289795</v>
      </c>
      <c r="DF258" s="78">
        <v>-0.12290477007627487</v>
      </c>
      <c r="DG258" s="78">
        <v>-4.8998601734638214E-2</v>
      </c>
      <c r="DH258" s="78">
        <v>-9.5916219055652618E-2</v>
      </c>
      <c r="DI258" s="78">
        <v>-1.8610328435897827E-2</v>
      </c>
      <c r="DJ258" s="78">
        <v>-3.4373536705970764E-2</v>
      </c>
      <c r="DK258" s="78">
        <v>-6.9552890956401825E-2</v>
      </c>
      <c r="DL258" s="78">
        <v>-5.9661384671926498E-2</v>
      </c>
      <c r="DM258" s="78">
        <v>-8.2771293818950653E-2</v>
      </c>
      <c r="DN258" s="78">
        <v>-7.6405800879001617E-2</v>
      </c>
      <c r="DO258" s="78">
        <v>-0.14787042140960693</v>
      </c>
      <c r="DP258" s="78">
        <v>-5.8046646416187286E-2</v>
      </c>
      <c r="DQ258" s="78">
        <v>-4.9676038324832916E-2</v>
      </c>
      <c r="DR258" s="78">
        <v>7.187584787607193E-2</v>
      </c>
      <c r="DS258" s="78">
        <v>0.14515489339828491</v>
      </c>
      <c r="DT258" s="78">
        <v>0.18102487921714783</v>
      </c>
      <c r="DU258" s="78">
        <v>0.10269127041101456</v>
      </c>
      <c r="DV258" s="78">
        <v>-7.57889524102211E-2</v>
      </c>
      <c r="DW258" s="78">
        <v>-0.11558598279953003</v>
      </c>
      <c r="DX258" s="78">
        <v>-0.12963730096817017</v>
      </c>
      <c r="DY258" s="78">
        <v>-0.12535279989242554</v>
      </c>
      <c r="DZ258" s="78">
        <v>-8.1453345715999603E-2</v>
      </c>
      <c r="EA258" s="78">
        <v>-7.5896225869655609E-2</v>
      </c>
      <c r="EB258" s="78">
        <v>-3.2136432826519012E-2</v>
      </c>
      <c r="EC258" s="78">
        <v>-8.9135460555553436E-2</v>
      </c>
      <c r="ED258" s="78">
        <v>-5.2662711590528488E-2</v>
      </c>
      <c r="EE258" s="78">
        <v>2.0054619759321213E-2</v>
      </c>
      <c r="EF258" s="78">
        <v>-3.1486481428146362E-2</v>
      </c>
      <c r="EG258" s="78">
        <v>4.0971275418996811E-2</v>
      </c>
      <c r="EH258" s="78">
        <v>2.2790225222706795E-2</v>
      </c>
      <c r="EI258" s="78">
        <v>1.1661630123853683E-2</v>
      </c>
      <c r="EJ258" s="78">
        <v>2.22947858273983E-2</v>
      </c>
      <c r="EK258" s="78">
        <v>1.3520778156816959E-3</v>
      </c>
      <c r="EL258" s="78">
        <v>9.9939201027154922E-3</v>
      </c>
      <c r="EM258" s="78">
        <v>-6.4503639936447144E-2</v>
      </c>
      <c r="EN258" s="78">
        <v>1.9983647391200066E-2</v>
      </c>
      <c r="EO258" s="78">
        <v>3.2550353556871414E-2</v>
      </c>
      <c r="EP258" s="78">
        <v>0.15891221165657043</v>
      </c>
      <c r="EQ258" s="78">
        <v>0.22978289425373077</v>
      </c>
      <c r="ER258" s="78">
        <v>0.26150009036064148</v>
      </c>
      <c r="ES258" s="78">
        <v>0.16609066724777222</v>
      </c>
      <c r="ET258" s="78">
        <v>-3.4441289026290178E-3</v>
      </c>
      <c r="EU258" s="78">
        <v>-4.151100292801857E-2</v>
      </c>
      <c r="EV258" s="78">
        <v>-5.4012902081012726E-2</v>
      </c>
      <c r="EW258" s="78">
        <v>45.324855804443359</v>
      </c>
      <c r="EX258" s="78">
        <v>44.356403350830078</v>
      </c>
      <c r="EY258" s="78">
        <v>43.468616485595703</v>
      </c>
      <c r="EZ258" s="78">
        <v>42.859600067138672</v>
      </c>
      <c r="FA258" s="78">
        <v>42.358566284179688</v>
      </c>
      <c r="FB258" s="78">
        <v>42.091140747070313</v>
      </c>
      <c r="FC258" s="78">
        <v>41.682182312011719</v>
      </c>
      <c r="FD258" s="78">
        <v>41.729042053222656</v>
      </c>
      <c r="FE258" s="78">
        <v>43.910335540771484</v>
      </c>
      <c r="FF258" s="78">
        <v>48.872905731201172</v>
      </c>
      <c r="FG258" s="78">
        <v>52.28948974609375</v>
      </c>
      <c r="FH258" s="78">
        <v>54.519695281982422</v>
      </c>
      <c r="FI258" s="78">
        <v>56.226173400878906</v>
      </c>
      <c r="FJ258" s="78">
        <v>57.745929718017578</v>
      </c>
      <c r="FK258" s="78">
        <v>58.531234741210938</v>
      </c>
      <c r="FL258" s="78">
        <v>58.427436828613281</v>
      </c>
      <c r="FM258" s="78">
        <v>55.898944854736328</v>
      </c>
      <c r="FN258" s="78">
        <v>53.200138092041016</v>
      </c>
      <c r="FO258" s="78">
        <v>51.497238159179688</v>
      </c>
      <c r="FP258" s="78">
        <v>49.318122863769531</v>
      </c>
      <c r="FQ258" s="78">
        <v>47.417205810546875</v>
      </c>
      <c r="FR258" s="78">
        <v>46.201213836669922</v>
      </c>
      <c r="FS258" s="78">
        <v>45.121719360351563</v>
      </c>
      <c r="FT258" s="78">
        <v>44.493759155273438</v>
      </c>
      <c r="FU258" s="78">
        <v>7.1514308452606201E-2</v>
      </c>
      <c r="FV258" s="78">
        <v>8.5486270487308502E-2</v>
      </c>
      <c r="FW258" s="78">
        <v>7.2355188429355621E-2</v>
      </c>
      <c r="FX258" s="78">
        <v>0</v>
      </c>
      <c r="FY258" s="78">
        <v>476</v>
      </c>
      <c r="FZ258" s="78">
        <v>1</v>
      </c>
    </row>
    <row r="259" spans="1:182" x14ac:dyDescent="0.2">
      <c r="A259" t="s">
        <v>186</v>
      </c>
      <c r="B259" t="s">
        <v>244</v>
      </c>
      <c r="C259" t="s">
        <v>2</v>
      </c>
      <c r="D259" t="s">
        <v>203</v>
      </c>
      <c r="E259" t="s">
        <v>242</v>
      </c>
      <c r="F259" t="s">
        <v>179</v>
      </c>
      <c r="G259" t="s">
        <v>1</v>
      </c>
      <c r="H259" s="78">
        <v>469</v>
      </c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78"/>
      <c r="CB259" s="78"/>
      <c r="CC259" s="78"/>
      <c r="CD259" s="78"/>
      <c r="CE259" s="78"/>
      <c r="CF259" s="78"/>
      <c r="CG259" s="78"/>
      <c r="CH259" s="78"/>
      <c r="CI259" s="78"/>
      <c r="CJ259" s="78"/>
      <c r="CK259" s="78"/>
      <c r="CL259" s="78"/>
      <c r="CM259" s="78"/>
      <c r="CN259" s="78"/>
      <c r="CO259" s="78"/>
      <c r="CP259" s="78"/>
      <c r="CQ259" s="78"/>
      <c r="CR259" s="78"/>
      <c r="CS259" s="78"/>
      <c r="CT259" s="78"/>
      <c r="CU259" s="78"/>
      <c r="CV259" s="78"/>
      <c r="CW259" s="78"/>
      <c r="CX259" s="78"/>
      <c r="CY259" s="78"/>
      <c r="CZ259" s="78"/>
      <c r="DA259" s="78"/>
      <c r="DB259" s="78"/>
      <c r="DC259" s="78"/>
      <c r="DD259" s="78"/>
      <c r="DE259" s="78"/>
      <c r="DF259" s="78"/>
      <c r="DG259" s="78"/>
      <c r="DH259" s="78"/>
      <c r="DI259" s="78"/>
      <c r="DJ259" s="78"/>
      <c r="DK259" s="78"/>
      <c r="DL259" s="78"/>
      <c r="DM259" s="78"/>
      <c r="DN259" s="78"/>
      <c r="DO259" s="78"/>
      <c r="DP259" s="78"/>
      <c r="DQ259" s="78"/>
      <c r="DR259" s="78"/>
      <c r="DS259" s="78"/>
      <c r="DT259" s="78"/>
      <c r="DU259" s="78"/>
      <c r="DV259" s="78"/>
      <c r="DW259" s="78"/>
      <c r="DX259" s="78"/>
      <c r="DY259" s="78"/>
      <c r="DZ259" s="78"/>
      <c r="EA259" s="78"/>
      <c r="EB259" s="78"/>
      <c r="EC259" s="78"/>
      <c r="ED259" s="78"/>
      <c r="EE259" s="78"/>
      <c r="EF259" s="78"/>
      <c r="EG259" s="78"/>
      <c r="EH259" s="78"/>
      <c r="EI259" s="78"/>
      <c r="EJ259" s="78"/>
      <c r="EK259" s="78"/>
      <c r="EL259" s="78"/>
      <c r="EM259" s="78"/>
      <c r="EN259" s="78"/>
      <c r="EO259" s="78"/>
      <c r="EP259" s="78"/>
      <c r="EQ259" s="78"/>
      <c r="ER259" s="78"/>
      <c r="ES259" s="78"/>
      <c r="ET259" s="78"/>
      <c r="EU259" s="78"/>
      <c r="EV259" s="78"/>
      <c r="EW259" s="78"/>
      <c r="EX259" s="78"/>
      <c r="EY259" s="78"/>
      <c r="EZ259" s="78"/>
      <c r="FA259" s="78"/>
      <c r="FB259" s="78"/>
      <c r="FC259" s="78"/>
      <c r="FD259" s="78"/>
      <c r="FE259" s="78"/>
      <c r="FF259" s="78"/>
      <c r="FG259" s="78"/>
      <c r="FH259" s="78"/>
      <c r="FI259" s="78"/>
      <c r="FJ259" s="78"/>
      <c r="FK259" s="78"/>
      <c r="FL259" s="78"/>
      <c r="FM259" s="78"/>
      <c r="FN259" s="78"/>
      <c r="FO259" s="78"/>
      <c r="FP259" s="78"/>
      <c r="FQ259" s="78"/>
      <c r="FR259" s="78"/>
      <c r="FS259" s="78"/>
      <c r="FT259" s="78"/>
      <c r="FU259" s="78"/>
      <c r="FV259" s="78"/>
      <c r="FW259" s="78"/>
      <c r="FX259" s="78">
        <v>0</v>
      </c>
      <c r="FY259" s="78">
        <v>18</v>
      </c>
      <c r="FZ259" s="78">
        <v>0</v>
      </c>
    </row>
    <row r="260" spans="1:182" x14ac:dyDescent="0.2">
      <c r="A260" t="s">
        <v>186</v>
      </c>
      <c r="B260" t="s">
        <v>244</v>
      </c>
      <c r="C260" t="s">
        <v>2</v>
      </c>
      <c r="D260" t="s">
        <v>203</v>
      </c>
      <c r="E260" t="s">
        <v>242</v>
      </c>
      <c r="F260" t="s">
        <v>180</v>
      </c>
      <c r="G260" t="s">
        <v>1</v>
      </c>
      <c r="H260" s="78">
        <v>87</v>
      </c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78"/>
      <c r="CB260" s="78"/>
      <c r="CC260" s="78"/>
      <c r="CD260" s="78"/>
      <c r="CE260" s="78"/>
      <c r="CF260" s="78"/>
      <c r="CG260" s="78"/>
      <c r="CH260" s="78"/>
      <c r="CI260" s="78"/>
      <c r="CJ260" s="78"/>
      <c r="CK260" s="78"/>
      <c r="CL260" s="78"/>
      <c r="CM260" s="78"/>
      <c r="CN260" s="78"/>
      <c r="CO260" s="78"/>
      <c r="CP260" s="78"/>
      <c r="CQ260" s="78"/>
      <c r="CR260" s="78"/>
      <c r="CS260" s="78"/>
      <c r="CT260" s="78"/>
      <c r="CU260" s="78"/>
      <c r="CV260" s="78"/>
      <c r="CW260" s="78"/>
      <c r="CX260" s="78"/>
      <c r="CY260" s="78"/>
      <c r="CZ260" s="78"/>
      <c r="DA260" s="78"/>
      <c r="DB260" s="78"/>
      <c r="DC260" s="78"/>
      <c r="DD260" s="78"/>
      <c r="DE260" s="78"/>
      <c r="DF260" s="78"/>
      <c r="DG260" s="78"/>
      <c r="DH260" s="78"/>
      <c r="DI260" s="78"/>
      <c r="DJ260" s="78"/>
      <c r="DK260" s="78"/>
      <c r="DL260" s="78"/>
      <c r="DM260" s="78"/>
      <c r="DN260" s="78"/>
      <c r="DO260" s="78"/>
      <c r="DP260" s="78"/>
      <c r="DQ260" s="78"/>
      <c r="DR260" s="78"/>
      <c r="DS260" s="78"/>
      <c r="DT260" s="78"/>
      <c r="DU260" s="78"/>
      <c r="DV260" s="78"/>
      <c r="DW260" s="78"/>
      <c r="DX260" s="78"/>
      <c r="DY260" s="78"/>
      <c r="DZ260" s="78"/>
      <c r="EA260" s="78"/>
      <c r="EB260" s="78"/>
      <c r="EC260" s="78"/>
      <c r="ED260" s="78"/>
      <c r="EE260" s="78"/>
      <c r="EF260" s="78"/>
      <c r="EG260" s="78"/>
      <c r="EH260" s="78"/>
      <c r="EI260" s="78"/>
      <c r="EJ260" s="78"/>
      <c r="EK260" s="78"/>
      <c r="EL260" s="78"/>
      <c r="EM260" s="78"/>
      <c r="EN260" s="78"/>
      <c r="EO260" s="78"/>
      <c r="EP260" s="78"/>
      <c r="EQ260" s="78"/>
      <c r="ER260" s="78"/>
      <c r="ES260" s="78"/>
      <c r="ET260" s="78"/>
      <c r="EU260" s="78"/>
      <c r="EV260" s="78"/>
      <c r="EW260" s="78"/>
      <c r="EX260" s="78"/>
      <c r="EY260" s="78"/>
      <c r="EZ260" s="78"/>
      <c r="FA260" s="78"/>
      <c r="FB260" s="78"/>
      <c r="FC260" s="78"/>
      <c r="FD260" s="78"/>
      <c r="FE260" s="78"/>
      <c r="FF260" s="78"/>
      <c r="FG260" s="78"/>
      <c r="FH260" s="78"/>
      <c r="FI260" s="78"/>
      <c r="FJ260" s="78"/>
      <c r="FK260" s="78"/>
      <c r="FL260" s="78"/>
      <c r="FM260" s="78"/>
      <c r="FN260" s="78"/>
      <c r="FO260" s="78"/>
      <c r="FP260" s="78"/>
      <c r="FQ260" s="78"/>
      <c r="FR260" s="78"/>
      <c r="FS260" s="78"/>
      <c r="FT260" s="78"/>
      <c r="FU260" s="78"/>
      <c r="FV260" s="78"/>
      <c r="FW260" s="78"/>
      <c r="FX260" s="78">
        <v>0</v>
      </c>
      <c r="FY260" s="78">
        <v>13</v>
      </c>
      <c r="FZ260" s="78">
        <v>0</v>
      </c>
    </row>
    <row r="261" spans="1:182" x14ac:dyDescent="0.2">
      <c r="A261" t="s">
        <v>186</v>
      </c>
      <c r="B261" t="s">
        <v>244</v>
      </c>
      <c r="C261" t="s">
        <v>2</v>
      </c>
      <c r="D261" t="s">
        <v>203</v>
      </c>
      <c r="E261" t="s">
        <v>242</v>
      </c>
      <c r="F261" t="s">
        <v>181</v>
      </c>
      <c r="G261" t="s">
        <v>1</v>
      </c>
      <c r="H261" s="78">
        <v>176</v>
      </c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78"/>
      <c r="CB261" s="78"/>
      <c r="CC261" s="78"/>
      <c r="CD261" s="78"/>
      <c r="CE261" s="78"/>
      <c r="CF261" s="78"/>
      <c r="CG261" s="78"/>
      <c r="CH261" s="78"/>
      <c r="CI261" s="78"/>
      <c r="CJ261" s="78"/>
      <c r="CK261" s="78"/>
      <c r="CL261" s="78"/>
      <c r="CM261" s="78"/>
      <c r="CN261" s="78"/>
      <c r="CO261" s="78"/>
      <c r="CP261" s="78"/>
      <c r="CQ261" s="78"/>
      <c r="CR261" s="78"/>
      <c r="CS261" s="78"/>
      <c r="CT261" s="78"/>
      <c r="CU261" s="78"/>
      <c r="CV261" s="78"/>
      <c r="CW261" s="78"/>
      <c r="CX261" s="78"/>
      <c r="CY261" s="78"/>
      <c r="CZ261" s="78"/>
      <c r="DA261" s="78"/>
      <c r="DB261" s="78"/>
      <c r="DC261" s="78"/>
      <c r="DD261" s="78"/>
      <c r="DE261" s="78"/>
      <c r="DF261" s="78"/>
      <c r="DG261" s="78"/>
      <c r="DH261" s="78"/>
      <c r="DI261" s="78"/>
      <c r="DJ261" s="78"/>
      <c r="DK261" s="78"/>
      <c r="DL261" s="78"/>
      <c r="DM261" s="78"/>
      <c r="DN261" s="78"/>
      <c r="DO261" s="78"/>
      <c r="DP261" s="78"/>
      <c r="DQ261" s="78"/>
      <c r="DR261" s="78"/>
      <c r="DS261" s="78"/>
      <c r="DT261" s="78"/>
      <c r="DU261" s="78"/>
      <c r="DV261" s="78"/>
      <c r="DW261" s="78"/>
      <c r="DX261" s="78"/>
      <c r="DY261" s="78"/>
      <c r="DZ261" s="78"/>
      <c r="EA261" s="78"/>
      <c r="EB261" s="78"/>
      <c r="EC261" s="78"/>
      <c r="ED261" s="78"/>
      <c r="EE261" s="78"/>
      <c r="EF261" s="78"/>
      <c r="EG261" s="78"/>
      <c r="EH261" s="78"/>
      <c r="EI261" s="78"/>
      <c r="EJ261" s="78"/>
      <c r="EK261" s="78"/>
      <c r="EL261" s="78"/>
      <c r="EM261" s="78"/>
      <c r="EN261" s="78"/>
      <c r="EO261" s="78"/>
      <c r="EP261" s="78"/>
      <c r="EQ261" s="78"/>
      <c r="ER261" s="78"/>
      <c r="ES261" s="78"/>
      <c r="ET261" s="78"/>
      <c r="EU261" s="78"/>
      <c r="EV261" s="78"/>
      <c r="EW261" s="78"/>
      <c r="EX261" s="78"/>
      <c r="EY261" s="78"/>
      <c r="EZ261" s="78"/>
      <c r="FA261" s="78"/>
      <c r="FB261" s="78"/>
      <c r="FC261" s="78"/>
      <c r="FD261" s="78"/>
      <c r="FE261" s="78"/>
      <c r="FF261" s="78"/>
      <c r="FG261" s="78"/>
      <c r="FH261" s="78"/>
      <c r="FI261" s="78"/>
      <c r="FJ261" s="78"/>
      <c r="FK261" s="78"/>
      <c r="FL261" s="78"/>
      <c r="FM261" s="78"/>
      <c r="FN261" s="78"/>
      <c r="FO261" s="78"/>
      <c r="FP261" s="78"/>
      <c r="FQ261" s="78"/>
      <c r="FR261" s="78"/>
      <c r="FS261" s="78"/>
      <c r="FT261" s="78"/>
      <c r="FU261" s="78"/>
      <c r="FV261" s="78"/>
      <c r="FW261" s="78"/>
      <c r="FX261" s="78">
        <v>0</v>
      </c>
      <c r="FY261" s="78">
        <v>10</v>
      </c>
      <c r="FZ261" s="78">
        <v>0</v>
      </c>
    </row>
    <row r="262" spans="1:182" x14ac:dyDescent="0.2">
      <c r="A262" t="s">
        <v>186</v>
      </c>
      <c r="B262" t="s">
        <v>244</v>
      </c>
      <c r="C262" t="s">
        <v>2</v>
      </c>
      <c r="D262" t="s">
        <v>203</v>
      </c>
      <c r="E262" t="s">
        <v>242</v>
      </c>
      <c r="F262" t="s">
        <v>182</v>
      </c>
      <c r="G262" t="s">
        <v>1</v>
      </c>
      <c r="H262" s="78">
        <v>540</v>
      </c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78"/>
      <c r="CB262" s="78"/>
      <c r="CC262" s="78"/>
      <c r="CD262" s="78"/>
      <c r="CE262" s="78"/>
      <c r="CF262" s="78"/>
      <c r="CG262" s="78"/>
      <c r="CH262" s="78"/>
      <c r="CI262" s="78"/>
      <c r="CJ262" s="78"/>
      <c r="CK262" s="78"/>
      <c r="CL262" s="78"/>
      <c r="CM262" s="78"/>
      <c r="CN262" s="78"/>
      <c r="CO262" s="78"/>
      <c r="CP262" s="78"/>
      <c r="CQ262" s="78"/>
      <c r="CR262" s="78"/>
      <c r="CS262" s="78"/>
      <c r="CT262" s="78"/>
      <c r="CU262" s="78"/>
      <c r="CV262" s="78"/>
      <c r="CW262" s="78"/>
      <c r="CX262" s="78"/>
      <c r="CY262" s="78"/>
      <c r="CZ262" s="78"/>
      <c r="DA262" s="78"/>
      <c r="DB262" s="78"/>
      <c r="DC262" s="78"/>
      <c r="DD262" s="78"/>
      <c r="DE262" s="78"/>
      <c r="DF262" s="78"/>
      <c r="DG262" s="78"/>
      <c r="DH262" s="78"/>
      <c r="DI262" s="78"/>
      <c r="DJ262" s="78"/>
      <c r="DK262" s="78"/>
      <c r="DL262" s="78"/>
      <c r="DM262" s="78"/>
      <c r="DN262" s="78"/>
      <c r="DO262" s="78"/>
      <c r="DP262" s="78"/>
      <c r="DQ262" s="78"/>
      <c r="DR262" s="78"/>
      <c r="DS262" s="78"/>
      <c r="DT262" s="78"/>
      <c r="DU262" s="78"/>
      <c r="DV262" s="78"/>
      <c r="DW262" s="78"/>
      <c r="DX262" s="78"/>
      <c r="DY262" s="78"/>
      <c r="DZ262" s="78"/>
      <c r="EA262" s="78"/>
      <c r="EB262" s="78"/>
      <c r="EC262" s="78"/>
      <c r="ED262" s="78"/>
      <c r="EE262" s="78"/>
      <c r="EF262" s="78"/>
      <c r="EG262" s="78"/>
      <c r="EH262" s="78"/>
      <c r="EI262" s="78"/>
      <c r="EJ262" s="78"/>
      <c r="EK262" s="78"/>
      <c r="EL262" s="78"/>
      <c r="EM262" s="78"/>
      <c r="EN262" s="78"/>
      <c r="EO262" s="78"/>
      <c r="EP262" s="78"/>
      <c r="EQ262" s="78"/>
      <c r="ER262" s="78"/>
      <c r="ES262" s="78"/>
      <c r="ET262" s="78"/>
      <c r="EU262" s="78"/>
      <c r="EV262" s="78"/>
      <c r="EW262" s="78"/>
      <c r="EX262" s="78"/>
      <c r="EY262" s="78"/>
      <c r="EZ262" s="78"/>
      <c r="FA262" s="78"/>
      <c r="FB262" s="78"/>
      <c r="FC262" s="78"/>
      <c r="FD262" s="78"/>
      <c r="FE262" s="78"/>
      <c r="FF262" s="78"/>
      <c r="FG262" s="78"/>
      <c r="FH262" s="78"/>
      <c r="FI262" s="78"/>
      <c r="FJ262" s="78"/>
      <c r="FK262" s="78"/>
      <c r="FL262" s="78"/>
      <c r="FM262" s="78"/>
      <c r="FN262" s="78"/>
      <c r="FO262" s="78"/>
      <c r="FP262" s="78"/>
      <c r="FQ262" s="78"/>
      <c r="FR262" s="78"/>
      <c r="FS262" s="78"/>
      <c r="FT262" s="78"/>
      <c r="FU262" s="78"/>
      <c r="FV262" s="78"/>
      <c r="FW262" s="78"/>
      <c r="FX262" s="78">
        <v>0</v>
      </c>
      <c r="FY262" s="78">
        <v>71</v>
      </c>
      <c r="FZ262" s="78">
        <v>0</v>
      </c>
    </row>
    <row r="263" spans="1:182" x14ac:dyDescent="0.2">
      <c r="A263" t="s">
        <v>186</v>
      </c>
      <c r="B263" t="s">
        <v>244</v>
      </c>
      <c r="C263" t="s">
        <v>2</v>
      </c>
      <c r="D263" t="s">
        <v>203</v>
      </c>
      <c r="E263" t="s">
        <v>242</v>
      </c>
      <c r="F263" t="s">
        <v>183</v>
      </c>
      <c r="G263" t="s">
        <v>1</v>
      </c>
      <c r="H263" s="78">
        <v>769</v>
      </c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78"/>
      <c r="CB263" s="78"/>
      <c r="CC263" s="78"/>
      <c r="CD263" s="78"/>
      <c r="CE263" s="78"/>
      <c r="CF263" s="78"/>
      <c r="CG263" s="78"/>
      <c r="CH263" s="78"/>
      <c r="CI263" s="78"/>
      <c r="CJ263" s="78"/>
      <c r="CK263" s="78"/>
      <c r="CL263" s="78"/>
      <c r="CM263" s="78"/>
      <c r="CN263" s="78"/>
      <c r="CO263" s="78"/>
      <c r="CP263" s="78"/>
      <c r="CQ263" s="78"/>
      <c r="CR263" s="78"/>
      <c r="CS263" s="78"/>
      <c r="CT263" s="78"/>
      <c r="CU263" s="78"/>
      <c r="CV263" s="78"/>
      <c r="CW263" s="78"/>
      <c r="CX263" s="78"/>
      <c r="CY263" s="78"/>
      <c r="CZ263" s="78"/>
      <c r="DA263" s="78"/>
      <c r="DB263" s="78"/>
      <c r="DC263" s="78"/>
      <c r="DD263" s="78"/>
      <c r="DE263" s="78"/>
      <c r="DF263" s="78"/>
      <c r="DG263" s="78"/>
      <c r="DH263" s="78"/>
      <c r="DI263" s="78"/>
      <c r="DJ263" s="78"/>
      <c r="DK263" s="78"/>
      <c r="DL263" s="78"/>
      <c r="DM263" s="78"/>
      <c r="DN263" s="78"/>
      <c r="DO263" s="78"/>
      <c r="DP263" s="78"/>
      <c r="DQ263" s="78"/>
      <c r="DR263" s="78"/>
      <c r="DS263" s="78"/>
      <c r="DT263" s="78"/>
      <c r="DU263" s="78"/>
      <c r="DV263" s="78"/>
      <c r="DW263" s="78"/>
      <c r="DX263" s="78"/>
      <c r="DY263" s="78"/>
      <c r="DZ263" s="78"/>
      <c r="EA263" s="78"/>
      <c r="EB263" s="78"/>
      <c r="EC263" s="78"/>
      <c r="ED263" s="78"/>
      <c r="EE263" s="78"/>
      <c r="EF263" s="78"/>
      <c r="EG263" s="78"/>
      <c r="EH263" s="78"/>
      <c r="EI263" s="78"/>
      <c r="EJ263" s="78"/>
      <c r="EK263" s="78"/>
      <c r="EL263" s="78"/>
      <c r="EM263" s="78"/>
      <c r="EN263" s="78"/>
      <c r="EO263" s="78"/>
      <c r="EP263" s="78"/>
      <c r="EQ263" s="78"/>
      <c r="ER263" s="78"/>
      <c r="ES263" s="78"/>
      <c r="ET263" s="78"/>
      <c r="EU263" s="78"/>
      <c r="EV263" s="78"/>
      <c r="EW263" s="78"/>
      <c r="EX263" s="78"/>
      <c r="EY263" s="78"/>
      <c r="EZ263" s="78"/>
      <c r="FA263" s="78"/>
      <c r="FB263" s="78"/>
      <c r="FC263" s="78"/>
      <c r="FD263" s="78"/>
      <c r="FE263" s="78"/>
      <c r="FF263" s="78"/>
      <c r="FG263" s="78"/>
      <c r="FH263" s="78"/>
      <c r="FI263" s="78"/>
      <c r="FJ263" s="78"/>
      <c r="FK263" s="78"/>
      <c r="FL263" s="78"/>
      <c r="FM263" s="78"/>
      <c r="FN263" s="78"/>
      <c r="FO263" s="78"/>
      <c r="FP263" s="78"/>
      <c r="FQ263" s="78"/>
      <c r="FR263" s="78"/>
      <c r="FS263" s="78"/>
      <c r="FT263" s="78"/>
      <c r="FU263" s="78"/>
      <c r="FV263" s="78"/>
      <c r="FW263" s="78"/>
      <c r="FX263" s="78">
        <v>0</v>
      </c>
      <c r="FY263" s="78">
        <v>41</v>
      </c>
      <c r="FZ263" s="78">
        <v>0</v>
      </c>
    </row>
    <row r="264" spans="1:182" x14ac:dyDescent="0.2">
      <c r="A264" t="s">
        <v>186</v>
      </c>
      <c r="B264" t="s">
        <v>244</v>
      </c>
      <c r="C264" t="s">
        <v>2</v>
      </c>
      <c r="D264" t="s">
        <v>203</v>
      </c>
      <c r="E264" t="s">
        <v>242</v>
      </c>
      <c r="F264" t="s">
        <v>184</v>
      </c>
      <c r="G264" t="s">
        <v>1</v>
      </c>
      <c r="H264" s="78">
        <v>425</v>
      </c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78"/>
      <c r="CB264" s="78"/>
      <c r="CC264" s="78"/>
      <c r="CD264" s="78"/>
      <c r="CE264" s="78"/>
      <c r="CF264" s="78"/>
      <c r="CG264" s="78"/>
      <c r="CH264" s="78"/>
      <c r="CI264" s="78"/>
      <c r="CJ264" s="78"/>
      <c r="CK264" s="78"/>
      <c r="CL264" s="78"/>
      <c r="CM264" s="78"/>
      <c r="CN264" s="78"/>
      <c r="CO264" s="78"/>
      <c r="CP264" s="78"/>
      <c r="CQ264" s="78"/>
      <c r="CR264" s="78"/>
      <c r="CS264" s="78"/>
      <c r="CT264" s="78"/>
      <c r="CU264" s="78"/>
      <c r="CV264" s="78"/>
      <c r="CW264" s="78"/>
      <c r="CX264" s="78"/>
      <c r="CY264" s="78"/>
      <c r="CZ264" s="78"/>
      <c r="DA264" s="78"/>
      <c r="DB264" s="78"/>
      <c r="DC264" s="78"/>
      <c r="DD264" s="78"/>
      <c r="DE264" s="78"/>
      <c r="DF264" s="78"/>
      <c r="DG264" s="78"/>
      <c r="DH264" s="78"/>
      <c r="DI264" s="78"/>
      <c r="DJ264" s="78"/>
      <c r="DK264" s="78"/>
      <c r="DL264" s="78"/>
      <c r="DM264" s="78"/>
      <c r="DN264" s="78"/>
      <c r="DO264" s="78"/>
      <c r="DP264" s="78"/>
      <c r="DQ264" s="78"/>
      <c r="DR264" s="78"/>
      <c r="DS264" s="78"/>
      <c r="DT264" s="78"/>
      <c r="DU264" s="78"/>
      <c r="DV264" s="78"/>
      <c r="DW264" s="78"/>
      <c r="DX264" s="78"/>
      <c r="DY264" s="78"/>
      <c r="DZ264" s="78"/>
      <c r="EA264" s="78"/>
      <c r="EB264" s="78"/>
      <c r="EC264" s="78"/>
      <c r="ED264" s="78"/>
      <c r="EE264" s="78"/>
      <c r="EF264" s="78"/>
      <c r="EG264" s="78"/>
      <c r="EH264" s="78"/>
      <c r="EI264" s="78"/>
      <c r="EJ264" s="78"/>
      <c r="EK264" s="78"/>
      <c r="EL264" s="78"/>
      <c r="EM264" s="78"/>
      <c r="EN264" s="78"/>
      <c r="EO264" s="78"/>
      <c r="EP264" s="78"/>
      <c r="EQ264" s="78"/>
      <c r="ER264" s="78"/>
      <c r="ES264" s="78"/>
      <c r="ET264" s="78"/>
      <c r="EU264" s="78"/>
      <c r="EV264" s="78"/>
      <c r="EW264" s="78"/>
      <c r="EX264" s="78"/>
      <c r="EY264" s="78"/>
      <c r="EZ264" s="78"/>
      <c r="FA264" s="78"/>
      <c r="FB264" s="78"/>
      <c r="FC264" s="78"/>
      <c r="FD264" s="78"/>
      <c r="FE264" s="78"/>
      <c r="FF264" s="78"/>
      <c r="FG264" s="78"/>
      <c r="FH264" s="78"/>
      <c r="FI264" s="78"/>
      <c r="FJ264" s="78"/>
      <c r="FK264" s="78"/>
      <c r="FL264" s="78"/>
      <c r="FM264" s="78"/>
      <c r="FN264" s="78"/>
      <c r="FO264" s="78"/>
      <c r="FP264" s="78"/>
      <c r="FQ264" s="78"/>
      <c r="FR264" s="78"/>
      <c r="FS264" s="78"/>
      <c r="FT264" s="78"/>
      <c r="FU264" s="78"/>
      <c r="FV264" s="78"/>
      <c r="FW264" s="78"/>
      <c r="FX264" s="78">
        <v>0</v>
      </c>
      <c r="FY264" s="78">
        <v>45</v>
      </c>
      <c r="FZ264" s="78">
        <v>0</v>
      </c>
    </row>
    <row r="265" spans="1:182" x14ac:dyDescent="0.2">
      <c r="A265" t="s">
        <v>186</v>
      </c>
      <c r="B265" t="s">
        <v>244</v>
      </c>
      <c r="C265" t="s">
        <v>2</v>
      </c>
      <c r="D265" t="s">
        <v>203</v>
      </c>
      <c r="E265" t="s">
        <v>242</v>
      </c>
      <c r="F265" t="s">
        <v>185</v>
      </c>
      <c r="G265" t="s">
        <v>1</v>
      </c>
      <c r="H265" s="78">
        <v>199</v>
      </c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78"/>
      <c r="CB265" s="78"/>
      <c r="CC265" s="78"/>
      <c r="CD265" s="78"/>
      <c r="CE265" s="78"/>
      <c r="CF265" s="78"/>
      <c r="CG265" s="78"/>
      <c r="CH265" s="78"/>
      <c r="CI265" s="78"/>
      <c r="CJ265" s="78"/>
      <c r="CK265" s="78"/>
      <c r="CL265" s="78"/>
      <c r="CM265" s="78"/>
      <c r="CN265" s="78"/>
      <c r="CO265" s="78"/>
      <c r="CP265" s="78"/>
      <c r="CQ265" s="78"/>
      <c r="CR265" s="78"/>
      <c r="CS265" s="78"/>
      <c r="CT265" s="78"/>
      <c r="CU265" s="78"/>
      <c r="CV265" s="78"/>
      <c r="CW265" s="78"/>
      <c r="CX265" s="78"/>
      <c r="CY265" s="78"/>
      <c r="CZ265" s="78"/>
      <c r="DA265" s="78"/>
      <c r="DB265" s="78"/>
      <c r="DC265" s="78"/>
      <c r="DD265" s="78"/>
      <c r="DE265" s="78"/>
      <c r="DF265" s="78"/>
      <c r="DG265" s="78"/>
      <c r="DH265" s="78"/>
      <c r="DI265" s="78"/>
      <c r="DJ265" s="78"/>
      <c r="DK265" s="78"/>
      <c r="DL265" s="78"/>
      <c r="DM265" s="78"/>
      <c r="DN265" s="78"/>
      <c r="DO265" s="78"/>
      <c r="DP265" s="78"/>
      <c r="DQ265" s="78"/>
      <c r="DR265" s="78"/>
      <c r="DS265" s="78"/>
      <c r="DT265" s="78"/>
      <c r="DU265" s="78"/>
      <c r="DV265" s="78"/>
      <c r="DW265" s="78"/>
      <c r="DX265" s="78"/>
      <c r="DY265" s="78"/>
      <c r="DZ265" s="78"/>
      <c r="EA265" s="78"/>
      <c r="EB265" s="78"/>
      <c r="EC265" s="78"/>
      <c r="ED265" s="78"/>
      <c r="EE265" s="78"/>
      <c r="EF265" s="78"/>
      <c r="EG265" s="78"/>
      <c r="EH265" s="78"/>
      <c r="EI265" s="78"/>
      <c r="EJ265" s="78"/>
      <c r="EK265" s="78"/>
      <c r="EL265" s="78"/>
      <c r="EM265" s="78"/>
      <c r="EN265" s="78"/>
      <c r="EO265" s="78"/>
      <c r="EP265" s="78"/>
      <c r="EQ265" s="78"/>
      <c r="ER265" s="78"/>
      <c r="ES265" s="78"/>
      <c r="ET265" s="78"/>
      <c r="EU265" s="78"/>
      <c r="EV265" s="78"/>
      <c r="EW265" s="78"/>
      <c r="EX265" s="78"/>
      <c r="EY265" s="78"/>
      <c r="EZ265" s="78"/>
      <c r="FA265" s="78"/>
      <c r="FB265" s="78"/>
      <c r="FC265" s="78"/>
      <c r="FD265" s="78"/>
      <c r="FE265" s="78"/>
      <c r="FF265" s="78"/>
      <c r="FG265" s="78"/>
      <c r="FH265" s="78"/>
      <c r="FI265" s="78"/>
      <c r="FJ265" s="78"/>
      <c r="FK265" s="78"/>
      <c r="FL265" s="78"/>
      <c r="FM265" s="78"/>
      <c r="FN265" s="78"/>
      <c r="FO265" s="78"/>
      <c r="FP265" s="78"/>
      <c r="FQ265" s="78"/>
      <c r="FR265" s="78"/>
      <c r="FS265" s="78"/>
      <c r="FT265" s="78"/>
      <c r="FU265" s="78"/>
      <c r="FV265" s="78"/>
      <c r="FW265" s="78"/>
      <c r="FX265" s="78">
        <v>0</v>
      </c>
      <c r="FY265" s="78">
        <v>13</v>
      </c>
      <c r="FZ265" s="78">
        <v>0</v>
      </c>
    </row>
    <row r="266" spans="1:182" x14ac:dyDescent="0.2">
      <c r="A266" t="s">
        <v>186</v>
      </c>
      <c r="B266" t="s">
        <v>244</v>
      </c>
      <c r="C266" t="s">
        <v>194</v>
      </c>
      <c r="D266" t="s">
        <v>202</v>
      </c>
      <c r="E266" t="s">
        <v>238</v>
      </c>
      <c r="F266" t="s">
        <v>1</v>
      </c>
      <c r="G266" t="s">
        <v>198</v>
      </c>
      <c r="H266" s="78">
        <v>6711</v>
      </c>
      <c r="I266" s="78">
        <v>0.63447117805480957</v>
      </c>
      <c r="J266" s="78">
        <v>0.5875282883644104</v>
      </c>
      <c r="K266" s="78">
        <v>0.55731868743896484</v>
      </c>
      <c r="L266" s="78">
        <v>0.55107522010803223</v>
      </c>
      <c r="M266" s="78">
        <v>0.57164245843887329</v>
      </c>
      <c r="N266" s="78">
        <v>0.6424109935760498</v>
      </c>
      <c r="O266" s="78">
        <v>0.7823827862739563</v>
      </c>
      <c r="P266" s="78">
        <v>0.87108457088470459</v>
      </c>
      <c r="Q266" s="78">
        <v>0.84742909669876099</v>
      </c>
      <c r="R266" s="78">
        <v>0.79200237989425659</v>
      </c>
      <c r="S266" s="78">
        <v>0.75442326068878174</v>
      </c>
      <c r="T266" s="78">
        <v>0.74464279413223267</v>
      </c>
      <c r="U266" s="78">
        <v>0.70838963985443115</v>
      </c>
      <c r="V266" s="78">
        <v>0.67379492521286011</v>
      </c>
      <c r="W266" s="78">
        <v>0.64511001110076904</v>
      </c>
      <c r="X266" s="78">
        <v>0.65656620264053345</v>
      </c>
      <c r="Y266" s="78">
        <v>0.72336804866790771</v>
      </c>
      <c r="Z266" s="78">
        <v>0.8794175386428833</v>
      </c>
      <c r="AA266" s="78">
        <v>0.96155571937561035</v>
      </c>
      <c r="AB266" s="78">
        <v>0.96261119842529297</v>
      </c>
      <c r="AC266" s="78">
        <v>0.93645960092544556</v>
      </c>
      <c r="AD266" s="78">
        <v>0.90678286552429199</v>
      </c>
      <c r="AE266" s="78">
        <v>0.81342315673828125</v>
      </c>
      <c r="AF266" s="78">
        <v>0.71596038341522217</v>
      </c>
      <c r="AG266" s="78">
        <v>-0.22921536862850189</v>
      </c>
      <c r="AH266" s="78">
        <v>-0.22058957815170288</v>
      </c>
      <c r="AI266" s="78">
        <v>-0.22858943045139313</v>
      </c>
      <c r="AJ266" s="78">
        <v>-0.22270078957080841</v>
      </c>
      <c r="AK266" s="78">
        <v>-0.2137736976146698</v>
      </c>
      <c r="AL266" s="78">
        <v>-0.21994993090629578</v>
      </c>
      <c r="AM266" s="78">
        <v>-0.19258040189743042</v>
      </c>
      <c r="AN266" s="78">
        <v>-0.1840842068195343</v>
      </c>
      <c r="AO266" s="78">
        <v>-3.3522214740514755E-2</v>
      </c>
      <c r="AP266" s="78">
        <v>2.5611903402023017E-4</v>
      </c>
      <c r="AQ266" s="78">
        <v>-1.6235636547207832E-2</v>
      </c>
      <c r="AR266" s="78">
        <v>-1.1111040599644184E-2</v>
      </c>
      <c r="AS266" s="78">
        <v>-2.6295345276594162E-2</v>
      </c>
      <c r="AT266" s="78">
        <v>-2.929682657122612E-2</v>
      </c>
      <c r="AU266" s="78">
        <v>-2.3953355848789215E-2</v>
      </c>
      <c r="AV266" s="78">
        <v>-1.3863325119018555E-2</v>
      </c>
      <c r="AW266" s="78">
        <v>2.342012245208025E-3</v>
      </c>
      <c r="AX266" s="78">
        <v>1.6043167561292648E-2</v>
      </c>
      <c r="AY266" s="78">
        <v>2.208779938519001E-2</v>
      </c>
      <c r="AZ266" s="78">
        <v>1.6576651483774185E-2</v>
      </c>
      <c r="BA266" s="78">
        <v>-0.1064644455909729</v>
      </c>
      <c r="BB266" s="78">
        <v>-0.20225510001182556</v>
      </c>
      <c r="BC266" s="78">
        <v>-0.21262873709201813</v>
      </c>
      <c r="BD266" s="78">
        <v>-0.22259896993637085</v>
      </c>
      <c r="BE266" s="78">
        <v>-0.15895251929759979</v>
      </c>
      <c r="BF266" s="78">
        <v>-0.15099717676639557</v>
      </c>
      <c r="BG266" s="78">
        <v>-0.15875157713890076</v>
      </c>
      <c r="BH266" s="78">
        <v>-0.15371203422546387</v>
      </c>
      <c r="BI266" s="78">
        <v>-0.14358630776405334</v>
      </c>
      <c r="BJ266" s="78">
        <v>-0.15063861012458801</v>
      </c>
      <c r="BK266" s="78">
        <v>-0.12199538201093674</v>
      </c>
      <c r="BL266" s="78">
        <v>-0.11877225339412689</v>
      </c>
      <c r="BM266" s="78">
        <v>-6.1999689787626266E-3</v>
      </c>
      <c r="BN266" s="78">
        <v>1.6899701207876205E-2</v>
      </c>
      <c r="BO266" s="78">
        <v>2.6285508647561073E-3</v>
      </c>
      <c r="BP266" s="78">
        <v>7.7914954163134098E-3</v>
      </c>
      <c r="BQ266" s="78">
        <v>-7.9134218394756317E-3</v>
      </c>
      <c r="BR266" s="78">
        <v>-1.0528421960771084E-2</v>
      </c>
      <c r="BS266" s="78">
        <v>-6.5391804091632366E-3</v>
      </c>
      <c r="BT266" s="78">
        <v>2.0741955377161503E-3</v>
      </c>
      <c r="BU266" s="78">
        <v>1.8879370763897896E-2</v>
      </c>
      <c r="BV266" s="78">
        <v>3.2612554728984833E-2</v>
      </c>
      <c r="BW266" s="78">
        <v>3.795749694108963E-2</v>
      </c>
      <c r="BX266" s="78">
        <v>3.2645512372255325E-2</v>
      </c>
      <c r="BY266" s="78">
        <v>-5.255257710814476E-2</v>
      </c>
      <c r="BZ266" s="78">
        <v>-0.13361823558807373</v>
      </c>
      <c r="CA266" s="78">
        <v>-0.14345927536487579</v>
      </c>
      <c r="CB266" s="78">
        <v>-0.15226911008358002</v>
      </c>
      <c r="CC266" s="78">
        <v>-0.11028870940208435</v>
      </c>
      <c r="CD266" s="78">
        <v>-0.10279769450426102</v>
      </c>
      <c r="CE266" s="78">
        <v>-0.1103820875287056</v>
      </c>
      <c r="CF266" s="78">
        <v>-0.10593064874410629</v>
      </c>
      <c r="CG266" s="78">
        <v>-9.4974718987941742E-2</v>
      </c>
      <c r="CH266" s="78">
        <v>-0.10263379663228989</v>
      </c>
      <c r="CI266" s="78">
        <v>-7.310841977596283E-2</v>
      </c>
      <c r="CJ266" s="78">
        <v>-7.3537386953830719E-2</v>
      </c>
      <c r="CK266" s="78">
        <v>1.2723333202302456E-2</v>
      </c>
      <c r="CL266" s="78">
        <v>2.8426997363567352E-2</v>
      </c>
      <c r="CM266" s="78">
        <v>1.5693830326199532E-2</v>
      </c>
      <c r="CN266" s="78">
        <v>2.0883334800601006E-2</v>
      </c>
      <c r="CO266" s="78">
        <v>4.8178425058722496E-3</v>
      </c>
      <c r="CP266" s="78">
        <v>2.4705175310373306E-3</v>
      </c>
      <c r="CQ266" s="78">
        <v>5.521825049072504E-3</v>
      </c>
      <c r="CR266" s="78">
        <v>1.3112473301589489E-2</v>
      </c>
      <c r="CS266" s="78">
        <v>3.0333098024129868E-2</v>
      </c>
      <c r="CT266" s="78">
        <v>4.4088460505008698E-2</v>
      </c>
      <c r="CU266" s="78">
        <v>4.8948798328638077E-2</v>
      </c>
      <c r="CV266" s="78">
        <v>4.377475380897522E-2</v>
      </c>
      <c r="CW266" s="78">
        <v>-1.5213372185826302E-2</v>
      </c>
      <c r="CX266" s="78">
        <v>-8.6080566048622131E-2</v>
      </c>
      <c r="CY266" s="78">
        <v>-9.5552697777748108E-2</v>
      </c>
      <c r="CZ266" s="78">
        <v>-0.10355887562036514</v>
      </c>
      <c r="DA266" s="78">
        <v>-6.162489578127861E-2</v>
      </c>
      <c r="DB266" s="78">
        <v>-5.459822341799736E-2</v>
      </c>
      <c r="DC266" s="78">
        <v>-6.2012609094381332E-2</v>
      </c>
      <c r="DD266" s="78">
        <v>-5.8149244636297226E-2</v>
      </c>
      <c r="DE266" s="78">
        <v>-4.6363141387701035E-2</v>
      </c>
      <c r="DF266" s="78">
        <v>-5.462898313999176E-2</v>
      </c>
      <c r="DG266" s="78">
        <v>-2.4221451953053474E-2</v>
      </c>
      <c r="DH266" s="78">
        <v>-2.8302518650889397E-2</v>
      </c>
      <c r="DI266" s="78">
        <v>3.1646635383367538E-2</v>
      </c>
      <c r="DJ266" s="78">
        <v>3.9954289793968201E-2</v>
      </c>
      <c r="DK266" s="78">
        <v>2.875911071896553E-2</v>
      </c>
      <c r="DL266" s="78">
        <v>3.3975176513195038E-2</v>
      </c>
      <c r="DM266" s="78">
        <v>1.7549106851220131E-2</v>
      </c>
      <c r="DN266" s="78">
        <v>1.5469457022845745E-2</v>
      </c>
      <c r="DO266" s="78">
        <v>1.7582830041646957E-2</v>
      </c>
      <c r="DP266" s="78">
        <v>2.4150751531124115E-2</v>
      </c>
      <c r="DQ266" s="78">
        <v>4.1786819696426392E-2</v>
      </c>
      <c r="DR266" s="78">
        <v>5.5564366281032562E-2</v>
      </c>
      <c r="DS266" s="78">
        <v>5.9940099716186523E-2</v>
      </c>
      <c r="DT266" s="78">
        <v>5.4903995245695114E-2</v>
      </c>
      <c r="DU266" s="78">
        <v>2.2125827148556709E-2</v>
      </c>
      <c r="DV266" s="78">
        <v>-3.8542885333299637E-2</v>
      </c>
      <c r="DW266" s="78">
        <v>-4.7646138817071915E-2</v>
      </c>
      <c r="DX266" s="78">
        <v>-5.4848626255989075E-2</v>
      </c>
      <c r="DY266" s="78">
        <v>8.6379358544945717E-3</v>
      </c>
      <c r="DZ266" s="78">
        <v>1.4994163997471333E-2</v>
      </c>
      <c r="EA266" s="78">
        <v>7.8252451494336128E-3</v>
      </c>
      <c r="EB266" s="78">
        <v>1.0839493945240974E-2</v>
      </c>
      <c r="EC266" s="78">
        <v>2.3824254050850868E-2</v>
      </c>
      <c r="ED266" s="78">
        <v>1.4682338573038578E-2</v>
      </c>
      <c r="EE266" s="78">
        <v>4.6363562345504761E-2</v>
      </c>
      <c r="EF266" s="78">
        <v>3.7009440362453461E-2</v>
      </c>
      <c r="EG266" s="78">
        <v>5.8968879282474518E-2</v>
      </c>
      <c r="EH266" s="78">
        <v>5.6597873568534851E-2</v>
      </c>
      <c r="EI266" s="78">
        <v>4.7623299062252045E-2</v>
      </c>
      <c r="EJ266" s="78">
        <v>5.2877709269523621E-2</v>
      </c>
      <c r="EK266" s="78">
        <v>3.5931028425693512E-2</v>
      </c>
      <c r="EL266" s="78">
        <v>3.4237861633300781E-2</v>
      </c>
      <c r="EM266" s="78">
        <v>3.4997008740901947E-2</v>
      </c>
      <c r="EN266" s="78">
        <v>4.0088269859552383E-2</v>
      </c>
      <c r="EO266" s="78">
        <v>5.8324184268712997E-2</v>
      </c>
      <c r="EP266" s="78">
        <v>7.2133757174015045E-2</v>
      </c>
      <c r="EQ266" s="78">
        <v>7.5809799134731293E-2</v>
      </c>
      <c r="ER266" s="78">
        <v>7.0972852408885956E-2</v>
      </c>
      <c r="ES266" s="78">
        <v>7.6037697494029999E-2</v>
      </c>
      <c r="ET266" s="78">
        <v>3.0093973502516747E-2</v>
      </c>
      <c r="EU266" s="78">
        <v>2.1523335948586464E-2</v>
      </c>
      <c r="EV266" s="78">
        <v>1.5481226146221161E-2</v>
      </c>
      <c r="EW266" s="78">
        <v>46.777076721191406</v>
      </c>
      <c r="EX266" s="78">
        <v>46.158172607421875</v>
      </c>
      <c r="EY266" s="78">
        <v>45.829452514648438</v>
      </c>
      <c r="EZ266" s="78">
        <v>45.361095428466797</v>
      </c>
      <c r="FA266" s="78">
        <v>45.069782257080078</v>
      </c>
      <c r="FB266" s="78">
        <v>44.707252502441406</v>
      </c>
      <c r="FC266" s="78">
        <v>44.600715637207031</v>
      </c>
      <c r="FD266" s="78">
        <v>44.548686981201172</v>
      </c>
      <c r="FE266" s="78">
        <v>45.858379364013672</v>
      </c>
      <c r="FF266" s="78">
        <v>48.887809753417969</v>
      </c>
      <c r="FG266" s="78">
        <v>51.812271118164063</v>
      </c>
      <c r="FH266" s="78">
        <v>54.059619903564453</v>
      </c>
      <c r="FI266" s="78">
        <v>55.769634246826172</v>
      </c>
      <c r="FJ266" s="78">
        <v>56.995616912841797</v>
      </c>
      <c r="FK266" s="78">
        <v>57.847328186035156</v>
      </c>
      <c r="FL266" s="78">
        <v>57.859119415283203</v>
      </c>
      <c r="FM266" s="78">
        <v>56.920272827148438</v>
      </c>
      <c r="FN266" s="78">
        <v>54.761131286621094</v>
      </c>
      <c r="FO266" s="78">
        <v>52.910266876220703</v>
      </c>
      <c r="FP266" s="78">
        <v>51.462905883789063</v>
      </c>
      <c r="FQ266" s="78">
        <v>50.111904144287109</v>
      </c>
      <c r="FR266" s="78">
        <v>49.233501434326172</v>
      </c>
      <c r="FS266" s="78">
        <v>48.418212890625</v>
      </c>
      <c r="FT266" s="78">
        <v>47.771450042724609</v>
      </c>
      <c r="FU266" s="78">
        <v>5.1497612148523331E-2</v>
      </c>
      <c r="FV266" s="78">
        <v>2.6076154783368111E-2</v>
      </c>
      <c r="FW266" s="78">
        <v>5.9125363826751709E-2</v>
      </c>
      <c r="FX266" s="78">
        <v>0</v>
      </c>
      <c r="FY266" s="78">
        <v>973.18182373046875</v>
      </c>
      <c r="FZ266" s="78">
        <v>1</v>
      </c>
    </row>
    <row r="267" spans="1:182" x14ac:dyDescent="0.2">
      <c r="A267" t="s">
        <v>186</v>
      </c>
      <c r="B267" t="s">
        <v>244</v>
      </c>
      <c r="C267" t="s">
        <v>194</v>
      </c>
      <c r="D267" t="s">
        <v>202</v>
      </c>
      <c r="E267" t="s">
        <v>238</v>
      </c>
      <c r="F267" t="s">
        <v>1</v>
      </c>
      <c r="G267" t="s">
        <v>200</v>
      </c>
      <c r="H267" s="78">
        <v>1227</v>
      </c>
      <c r="I267" s="78">
        <v>0.82170915603637695</v>
      </c>
      <c r="J267" s="78">
        <v>0.76558995246887207</v>
      </c>
      <c r="K267" s="78">
        <v>0.73128801584243774</v>
      </c>
      <c r="L267" s="78">
        <v>0.7295844554901123</v>
      </c>
      <c r="M267" s="78">
        <v>0.72126692533493042</v>
      </c>
      <c r="N267" s="78">
        <v>0.77618849277496338</v>
      </c>
      <c r="O267" s="78">
        <v>0.89983087778091431</v>
      </c>
      <c r="P267" s="78">
        <v>0.94515800476074219</v>
      </c>
      <c r="Q267" s="78">
        <v>0.92399758100509644</v>
      </c>
      <c r="R267" s="78">
        <v>0.90462267398834229</v>
      </c>
      <c r="S267" s="78">
        <v>0.86974167823791504</v>
      </c>
      <c r="T267" s="78">
        <v>0.85077065229415894</v>
      </c>
      <c r="U267" s="78">
        <v>0.84857386350631714</v>
      </c>
      <c r="V267" s="78">
        <v>0.81827270984649658</v>
      </c>
      <c r="W267" s="78">
        <v>0.82387053966522217</v>
      </c>
      <c r="X267" s="78">
        <v>0.85682553052902222</v>
      </c>
      <c r="Y267" s="78">
        <v>0.94836634397506714</v>
      </c>
      <c r="Z267" s="78">
        <v>1.0778101682662964</v>
      </c>
      <c r="AA267" s="78">
        <v>1.1575837135314941</v>
      </c>
      <c r="AB267" s="78">
        <v>1.1594909429550171</v>
      </c>
      <c r="AC267" s="78">
        <v>1.1241756677627563</v>
      </c>
      <c r="AD267" s="78">
        <v>1.0973684787750244</v>
      </c>
      <c r="AE267" s="78">
        <v>1.0060889720916748</v>
      </c>
      <c r="AF267" s="78">
        <v>0.89949506521224976</v>
      </c>
      <c r="AG267" s="78">
        <v>-0.25507727265357971</v>
      </c>
      <c r="AH267" s="78">
        <v>-0.25455886125564575</v>
      </c>
      <c r="AI267" s="78">
        <v>-0.25021335482597351</v>
      </c>
      <c r="AJ267" s="78">
        <v>-0.22283393144607544</v>
      </c>
      <c r="AK267" s="78">
        <v>-0.21314100921154022</v>
      </c>
      <c r="AL267" s="78">
        <v>-0.22450274229049683</v>
      </c>
      <c r="AM267" s="78">
        <v>-0.19929300248622894</v>
      </c>
      <c r="AN267" s="78">
        <v>-0.21401849389076233</v>
      </c>
      <c r="AO267" s="78">
        <v>-0.16449393332004547</v>
      </c>
      <c r="AP267" s="78">
        <v>-7.6552681624889374E-2</v>
      </c>
      <c r="AQ267" s="78">
        <v>-8.5867449641227722E-2</v>
      </c>
      <c r="AR267" s="78">
        <v>-8.1659771502017975E-2</v>
      </c>
      <c r="AS267" s="78">
        <v>-7.8675858676433563E-2</v>
      </c>
      <c r="AT267" s="78">
        <v>-9.555535763502121E-2</v>
      </c>
      <c r="AU267" s="78">
        <v>-8.4003396332263947E-2</v>
      </c>
      <c r="AV267" s="78">
        <v>-8.3727970719337463E-2</v>
      </c>
      <c r="AW267" s="78">
        <v>-4.602404311299324E-2</v>
      </c>
      <c r="AX267" s="78">
        <v>-3.3465821295976639E-2</v>
      </c>
      <c r="AY267" s="78">
        <v>-2.5285609066486359E-2</v>
      </c>
      <c r="AZ267" s="78">
        <v>-4.8067208379507065E-2</v>
      </c>
      <c r="BA267" s="78">
        <v>-9.4889044761657715E-2</v>
      </c>
      <c r="BB267" s="78">
        <v>-0.18504655361175537</v>
      </c>
      <c r="BC267" s="78">
        <v>-0.22675885260105133</v>
      </c>
      <c r="BD267" s="78">
        <v>-0.24338114261627197</v>
      </c>
      <c r="BE267" s="78">
        <v>-0.19511668384075165</v>
      </c>
      <c r="BF267" s="78">
        <v>-0.19443097710609436</v>
      </c>
      <c r="BG267" s="78">
        <v>-0.19030652940273285</v>
      </c>
      <c r="BH267" s="78">
        <v>-0.16367240250110626</v>
      </c>
      <c r="BI267" s="78">
        <v>-0.1539759635925293</v>
      </c>
      <c r="BJ267" s="78">
        <v>-0.16579686105251312</v>
      </c>
      <c r="BK267" s="78">
        <v>-0.14065097272396088</v>
      </c>
      <c r="BL267" s="78">
        <v>-0.1545960009098053</v>
      </c>
      <c r="BM267" s="78">
        <v>-0.11666356772184372</v>
      </c>
      <c r="BN267" s="78">
        <v>-4.9927394837141037E-2</v>
      </c>
      <c r="BO267" s="78">
        <v>-5.9334814548492432E-2</v>
      </c>
      <c r="BP267" s="78">
        <v>-5.6295596063137054E-2</v>
      </c>
      <c r="BQ267" s="78">
        <v>-5.2862148731946945E-2</v>
      </c>
      <c r="BR267" s="78">
        <v>-6.9202490150928497E-2</v>
      </c>
      <c r="BS267" s="78">
        <v>-5.9043854475021362E-2</v>
      </c>
      <c r="BT267" s="78">
        <v>-5.9837799519300461E-2</v>
      </c>
      <c r="BU267" s="78">
        <v>-2.4454355239868164E-2</v>
      </c>
      <c r="BV267" s="78">
        <v>-9.8112858831882477E-3</v>
      </c>
      <c r="BW267" s="78">
        <v>-8.5092778317630291E-4</v>
      </c>
      <c r="BX267" s="78">
        <v>-2.2741200402379036E-2</v>
      </c>
      <c r="BY267" s="78">
        <v>-5.5869381874799728E-2</v>
      </c>
      <c r="BZ267" s="78">
        <v>-0.13109420239925385</v>
      </c>
      <c r="CA267" s="78">
        <v>-0.16806398332118988</v>
      </c>
      <c r="CB267" s="78">
        <v>-0.18452060222625732</v>
      </c>
      <c r="CC267" s="78">
        <v>-0.15358816087245941</v>
      </c>
      <c r="CD267" s="78">
        <v>-0.15278661251068115</v>
      </c>
      <c r="CE267" s="78">
        <v>-0.14881524443626404</v>
      </c>
      <c r="CF267" s="78">
        <v>-0.12269730865955353</v>
      </c>
      <c r="CG267" s="78">
        <v>-0.11299843341112137</v>
      </c>
      <c r="CH267" s="78">
        <v>-0.12513735890388489</v>
      </c>
      <c r="CI267" s="78">
        <v>-0.10003566741943359</v>
      </c>
      <c r="CJ267" s="78">
        <v>-0.11344016343355179</v>
      </c>
      <c r="CK267" s="78">
        <v>-8.3536416292190552E-2</v>
      </c>
      <c r="CL267" s="78">
        <v>-3.1486805528402328E-2</v>
      </c>
      <c r="CM267" s="78">
        <v>-4.0958389639854431E-2</v>
      </c>
      <c r="CN267" s="78">
        <v>-3.8728442043066025E-2</v>
      </c>
      <c r="CO267" s="78">
        <v>-3.4983646124601364E-2</v>
      </c>
      <c r="CP267" s="78">
        <v>-5.0950579345226288E-2</v>
      </c>
      <c r="CQ267" s="78">
        <v>-4.1756954044103622E-2</v>
      </c>
      <c r="CR267" s="78">
        <v>-4.3291535228490829E-2</v>
      </c>
      <c r="CS267" s="78">
        <v>-9.5152547582983971E-3</v>
      </c>
      <c r="CT267" s="78">
        <v>6.5717748366296291E-3</v>
      </c>
      <c r="CU267" s="78">
        <v>1.6072457656264305E-2</v>
      </c>
      <c r="CV267" s="78">
        <v>-5.2004843018949032E-3</v>
      </c>
      <c r="CW267" s="78">
        <v>-2.884448878467083E-2</v>
      </c>
      <c r="CX267" s="78">
        <v>-9.3726962804794312E-2</v>
      </c>
      <c r="CY267" s="78">
        <v>-0.12741208076477051</v>
      </c>
      <c r="CZ267" s="78">
        <v>-0.14375397562980652</v>
      </c>
      <c r="DA267" s="78">
        <v>-0.11205965280532837</v>
      </c>
      <c r="DB267" s="78">
        <v>-0.11114224046468735</v>
      </c>
      <c r="DC267" s="78">
        <v>-0.10732396692037582</v>
      </c>
      <c r="DD267" s="78">
        <v>-8.172222226858139E-2</v>
      </c>
      <c r="DE267" s="78">
        <v>-7.2020895779132843E-2</v>
      </c>
      <c r="DF267" s="78">
        <v>-8.447786420583725E-2</v>
      </c>
      <c r="DG267" s="78">
        <v>-5.9420369565486908E-2</v>
      </c>
      <c r="DH267" s="78">
        <v>-7.2284318506717682E-2</v>
      </c>
      <c r="DI267" s="78">
        <v>-5.0409261137247086E-2</v>
      </c>
      <c r="DJ267" s="78">
        <v>-1.3046212494373322E-2</v>
      </c>
      <c r="DK267" s="78">
        <v>-2.258196659386158E-2</v>
      </c>
      <c r="DL267" s="78">
        <v>-2.1161288022994995E-2</v>
      </c>
      <c r="DM267" s="78">
        <v>-1.7105143517255783E-2</v>
      </c>
      <c r="DN267" s="78">
        <v>-3.269866481423378E-2</v>
      </c>
      <c r="DO267" s="78">
        <v>-2.4470051750540733E-2</v>
      </c>
      <c r="DP267" s="78">
        <v>-2.6745274662971497E-2</v>
      </c>
      <c r="DQ267" s="78">
        <v>5.4238466545939445E-3</v>
      </c>
      <c r="DR267" s="78">
        <v>2.2954834625124931E-2</v>
      </c>
      <c r="DS267" s="78">
        <v>3.2995842397212982E-2</v>
      </c>
      <c r="DT267" s="78">
        <v>1.2340232729911804E-2</v>
      </c>
      <c r="DU267" s="78">
        <v>-1.8195904558524489E-3</v>
      </c>
      <c r="DV267" s="78">
        <v>-5.6359730660915375E-2</v>
      </c>
      <c r="DW267" s="78">
        <v>-8.6760185658931732E-2</v>
      </c>
      <c r="DX267" s="78">
        <v>-0.10298735648393631</v>
      </c>
      <c r="DY267" s="78">
        <v>-5.2099060267210007E-2</v>
      </c>
      <c r="DZ267" s="78">
        <v>-5.101437121629715E-2</v>
      </c>
      <c r="EA267" s="78">
        <v>-4.7417137771844864E-2</v>
      </c>
      <c r="EB267" s="78">
        <v>-2.2560702636837959E-2</v>
      </c>
      <c r="EC267" s="78">
        <v>-1.2855849228799343E-2</v>
      </c>
      <c r="ED267" s="78">
        <v>-2.577199786901474E-2</v>
      </c>
      <c r="EE267" s="78">
        <v>-7.7833491377532482E-4</v>
      </c>
      <c r="EF267" s="78">
        <v>-1.2861820869147778E-2</v>
      </c>
      <c r="EG267" s="78">
        <v>-2.5789104402065277E-3</v>
      </c>
      <c r="EH267" s="78">
        <v>1.3579071499407291E-2</v>
      </c>
      <c r="EI267" s="78">
        <v>3.9506708271801472E-3</v>
      </c>
      <c r="EJ267" s="78">
        <v>4.2028911411762238E-3</v>
      </c>
      <c r="EK267" s="78">
        <v>8.708571083843708E-3</v>
      </c>
      <c r="EL267" s="78">
        <v>-6.3458043150603771E-3</v>
      </c>
      <c r="EM267" s="78">
        <v>4.8948894254863262E-4</v>
      </c>
      <c r="EN267" s="78">
        <v>-2.8551002033054829E-3</v>
      </c>
      <c r="EO267" s="78">
        <v>2.6993535459041595E-2</v>
      </c>
      <c r="EP267" s="78">
        <v>4.6609371900558472E-2</v>
      </c>
      <c r="EQ267" s="78">
        <v>5.7430528104305267E-2</v>
      </c>
      <c r="ER267" s="78">
        <v>3.7666238844394684E-2</v>
      </c>
      <c r="ES267" s="78">
        <v>3.7200070917606354E-2</v>
      </c>
      <c r="ET267" s="78">
        <v>-2.4073831737041473E-3</v>
      </c>
      <c r="EU267" s="78">
        <v>-2.8065301477909088E-2</v>
      </c>
      <c r="EV267" s="78">
        <v>-4.4126816093921661E-2</v>
      </c>
      <c r="EW267" s="78">
        <v>46.779342651367188</v>
      </c>
      <c r="EX267" s="78">
        <v>46.082706451416016</v>
      </c>
      <c r="EY267" s="78">
        <v>45.621318817138672</v>
      </c>
      <c r="EZ267" s="78">
        <v>45.180454254150391</v>
      </c>
      <c r="FA267" s="78">
        <v>44.739978790283203</v>
      </c>
      <c r="FB267" s="78">
        <v>44.353801727294922</v>
      </c>
      <c r="FC267" s="78">
        <v>44.149967193603516</v>
      </c>
      <c r="FD267" s="78">
        <v>44.108283996582031</v>
      </c>
      <c r="FE267" s="78">
        <v>45.191509246826172</v>
      </c>
      <c r="FF267" s="78">
        <v>47.951412200927734</v>
      </c>
      <c r="FG267" s="78">
        <v>50.703548431396484</v>
      </c>
      <c r="FH267" s="78">
        <v>52.897090911865234</v>
      </c>
      <c r="FI267" s="78">
        <v>54.586032867431641</v>
      </c>
      <c r="FJ267" s="78">
        <v>55.784370422363281</v>
      </c>
      <c r="FK267" s="78">
        <v>56.623355865478516</v>
      </c>
      <c r="FL267" s="78">
        <v>56.790321350097656</v>
      </c>
      <c r="FM267" s="78">
        <v>56.127101898193359</v>
      </c>
      <c r="FN267" s="78">
        <v>54.14007568359375</v>
      </c>
      <c r="FO267" s="78">
        <v>52.391735076904297</v>
      </c>
      <c r="FP267" s="78">
        <v>51.0325927734375</v>
      </c>
      <c r="FQ267" s="78">
        <v>49.988655090332031</v>
      </c>
      <c r="FR267" s="78">
        <v>49.155040740966797</v>
      </c>
      <c r="FS267" s="78">
        <v>48.362789154052734</v>
      </c>
      <c r="FT267" s="78">
        <v>47.621532440185547</v>
      </c>
      <c r="FU267" s="78">
        <v>5.0096236169338226E-2</v>
      </c>
      <c r="FV267" s="78">
        <v>3.273339569568634E-2</v>
      </c>
      <c r="FW267" s="78">
        <v>5.646442249417305E-2</v>
      </c>
      <c r="FX267" s="78">
        <v>0</v>
      </c>
      <c r="FY267" s="78">
        <v>262.27273559570313</v>
      </c>
      <c r="FZ267" s="78">
        <v>1</v>
      </c>
    </row>
    <row r="268" spans="1:182" x14ac:dyDescent="0.2">
      <c r="A268" t="s">
        <v>186</v>
      </c>
      <c r="B268" t="s">
        <v>244</v>
      </c>
      <c r="C268" t="s">
        <v>194</v>
      </c>
      <c r="D268" t="s">
        <v>202</v>
      </c>
      <c r="E268" t="s">
        <v>238</v>
      </c>
      <c r="F268" t="s">
        <v>1</v>
      </c>
      <c r="G268" t="s">
        <v>1</v>
      </c>
      <c r="H268" s="78">
        <v>7938</v>
      </c>
      <c r="I268" s="78">
        <v>0.66341310739517212</v>
      </c>
      <c r="J268" s="78">
        <v>0.61505180597305298</v>
      </c>
      <c r="K268" s="78">
        <v>0.5842096209526062</v>
      </c>
      <c r="L268" s="78">
        <v>0.57866793870925903</v>
      </c>
      <c r="M268" s="78">
        <v>0.59477037191390991</v>
      </c>
      <c r="N268" s="78">
        <v>0.6630893349647522</v>
      </c>
      <c r="O268" s="78">
        <v>0.80053704977035522</v>
      </c>
      <c r="P268" s="78">
        <v>0.88253432512283325</v>
      </c>
      <c r="Q268" s="78">
        <v>0.85926443338394165</v>
      </c>
      <c r="R268" s="78">
        <v>0.80941039323806763</v>
      </c>
      <c r="S268" s="78">
        <v>0.77224838733673096</v>
      </c>
      <c r="T268" s="78">
        <v>0.76104730367660522</v>
      </c>
      <c r="U268" s="78">
        <v>0.73005831241607666</v>
      </c>
      <c r="V268" s="78">
        <v>0.69612729549407959</v>
      </c>
      <c r="W268" s="78">
        <v>0.67274153232574463</v>
      </c>
      <c r="X268" s="78">
        <v>0.68752092123031616</v>
      </c>
      <c r="Y268" s="78">
        <v>0.75814670324325562</v>
      </c>
      <c r="Z268" s="78">
        <v>0.91008365154266357</v>
      </c>
      <c r="AA268" s="78">
        <v>0.99185633659362793</v>
      </c>
      <c r="AB268" s="78">
        <v>0.99304354190826416</v>
      </c>
      <c r="AC268" s="78">
        <v>0.96547532081604004</v>
      </c>
      <c r="AD268" s="78">
        <v>0.93624222278594971</v>
      </c>
      <c r="AE268" s="78">
        <v>0.8432040810585022</v>
      </c>
      <c r="AF268" s="78">
        <v>0.74432986974716187</v>
      </c>
      <c r="AG268" s="78">
        <v>-0.21874190866947174</v>
      </c>
      <c r="AH268" s="78">
        <v>-0.21134392917156219</v>
      </c>
      <c r="AI268" s="78">
        <v>-0.21748009324073792</v>
      </c>
      <c r="AJ268" s="78">
        <v>-0.20844900608062744</v>
      </c>
      <c r="AK268" s="78">
        <v>-0.19938240945339203</v>
      </c>
      <c r="AL268" s="78">
        <v>-0.20647667348384857</v>
      </c>
      <c r="AM268" s="78">
        <v>-0.17943409085273743</v>
      </c>
      <c r="AN268" s="78">
        <v>-0.17444880306720734</v>
      </c>
      <c r="AO268" s="78">
        <v>-4.3206889182329178E-2</v>
      </c>
      <c r="AP268" s="78">
        <v>-5.6482972577214241E-3</v>
      </c>
      <c r="AQ268" s="78">
        <v>-2.0935377106070518E-2</v>
      </c>
      <c r="AR268" s="78">
        <v>-1.6182072460651398E-2</v>
      </c>
      <c r="AS268" s="78">
        <v>-2.8491495177149773E-2</v>
      </c>
      <c r="AT268" s="78">
        <v>-3.3514790236949921E-2</v>
      </c>
      <c r="AU268" s="78">
        <v>-2.7546731755137444E-2</v>
      </c>
      <c r="AV268" s="78">
        <v>-1.9253132864832878E-2</v>
      </c>
      <c r="AW268" s="78">
        <v>-1.5437309048138559E-4</v>
      </c>
      <c r="AX268" s="78">
        <v>1.3784777373075485E-2</v>
      </c>
      <c r="AY268" s="78">
        <v>2.0275318995118141E-2</v>
      </c>
      <c r="AZ268" s="78">
        <v>1.2274844571948051E-2</v>
      </c>
      <c r="BA268" s="78">
        <v>-9.5139026641845703E-2</v>
      </c>
      <c r="BB268" s="78">
        <v>-0.18648873269557953</v>
      </c>
      <c r="BC268" s="78">
        <v>-0.20064070820808411</v>
      </c>
      <c r="BD268" s="78">
        <v>-0.21158306300640106</v>
      </c>
      <c r="BE268" s="78">
        <v>-0.15862111747264862</v>
      </c>
      <c r="BF268" s="78">
        <v>-0.15177908539772034</v>
      </c>
      <c r="BG268" s="78">
        <v>-0.1577155590057373</v>
      </c>
      <c r="BH268" s="78">
        <v>-0.14941151440143585</v>
      </c>
      <c r="BI268" s="78">
        <v>-0.13934348523616791</v>
      </c>
      <c r="BJ268" s="78">
        <v>-0.14718055725097656</v>
      </c>
      <c r="BK268" s="78">
        <v>-0.11907509714365005</v>
      </c>
      <c r="BL268" s="78">
        <v>-0.11847355961799622</v>
      </c>
      <c r="BM268" s="78">
        <v>-1.8953582271933556E-2</v>
      </c>
      <c r="BN268" s="78">
        <v>9.012158028781414E-3</v>
      </c>
      <c r="BO268" s="78">
        <v>-4.4681914150714874E-3</v>
      </c>
      <c r="BP268" s="78">
        <v>2.7254727319814265E-4</v>
      </c>
      <c r="BQ268" s="78">
        <v>-1.2446857988834381E-2</v>
      </c>
      <c r="BR268" s="78">
        <v>-1.7132950946688652E-2</v>
      </c>
      <c r="BS268" s="78">
        <v>-1.2327197939157486E-2</v>
      </c>
      <c r="BT268" s="78">
        <v>-5.282251164317131E-3</v>
      </c>
      <c r="BU268" s="78">
        <v>1.4218803495168686E-2</v>
      </c>
      <c r="BV268" s="78">
        <v>2.82623041421175E-2</v>
      </c>
      <c r="BW268" s="78">
        <v>3.4213479608297348E-2</v>
      </c>
      <c r="BX268" s="78">
        <v>2.6412682607769966E-2</v>
      </c>
      <c r="BY268" s="78">
        <v>-4.9163136631250381E-2</v>
      </c>
      <c r="BZ268" s="78">
        <v>-0.12786506116390228</v>
      </c>
      <c r="CA268" s="78">
        <v>-0.14146335422992706</v>
      </c>
      <c r="CB268" s="78">
        <v>-0.15143223106861115</v>
      </c>
      <c r="CC268" s="78">
        <v>-0.1169816330075264</v>
      </c>
      <c r="CD268" s="78">
        <v>-0.11052463203668594</v>
      </c>
      <c r="CE268" s="78">
        <v>-0.11632281541824341</v>
      </c>
      <c r="CF268" s="78">
        <v>-0.10852231085300446</v>
      </c>
      <c r="CG268" s="78">
        <v>-9.7760707139968872E-2</v>
      </c>
      <c r="CH268" s="78">
        <v>-0.10611224174499512</v>
      </c>
      <c r="CI268" s="78">
        <v>-7.7270641922950745E-2</v>
      </c>
      <c r="CJ268" s="78">
        <v>-7.9705268144607544E-2</v>
      </c>
      <c r="CK268" s="78">
        <v>-2.155819907784462E-3</v>
      </c>
      <c r="CL268" s="78">
        <v>1.9165946170687675E-2</v>
      </c>
      <c r="CM268" s="78">
        <v>6.9369305856525898E-3</v>
      </c>
      <c r="CN268" s="78">
        <v>1.166896615177393E-2</v>
      </c>
      <c r="CO268" s="78">
        <v>-1.3343903701752424E-3</v>
      </c>
      <c r="CP268" s="78">
        <v>-5.78693812713027E-3</v>
      </c>
      <c r="CQ268" s="78">
        <v>-1.7861949745565653E-3</v>
      </c>
      <c r="CR268" s="78">
        <v>4.3939393945038319E-3</v>
      </c>
      <c r="CS268" s="78">
        <v>2.4173621088266373E-2</v>
      </c>
      <c r="CT268" s="78">
        <v>3.8289394229650497E-2</v>
      </c>
      <c r="CU268" s="78">
        <v>4.3867006897926331E-2</v>
      </c>
      <c r="CV268" s="78">
        <v>3.6204509437084198E-2</v>
      </c>
      <c r="CW268" s="78">
        <v>-1.7320375889539719E-2</v>
      </c>
      <c r="CX268" s="78">
        <v>-8.726249635219574E-2</v>
      </c>
      <c r="CY268" s="78">
        <v>-0.10047730058431625</v>
      </c>
      <c r="CZ268" s="78">
        <v>-0.10977195203304291</v>
      </c>
      <c r="DA268" s="78">
        <v>-7.5342155992984772E-2</v>
      </c>
      <c r="DB268" s="78">
        <v>-6.9270193576812744E-2</v>
      </c>
      <c r="DC268" s="78">
        <v>-7.4930071830749512E-2</v>
      </c>
      <c r="DD268" s="78">
        <v>-6.7633122205734253E-2</v>
      </c>
      <c r="DE268" s="78">
        <v>-5.617792159318924E-2</v>
      </c>
      <c r="DF268" s="78">
        <v>-6.5043926239013672E-2</v>
      </c>
      <c r="DG268" s="78">
        <v>-3.5466186702251434E-2</v>
      </c>
      <c r="DH268" s="78">
        <v>-4.0936987847089767E-2</v>
      </c>
      <c r="DI268" s="78">
        <v>1.4641943387687206E-2</v>
      </c>
      <c r="DJ268" s="78">
        <v>2.9319733381271362E-2</v>
      </c>
      <c r="DK268" s="78">
        <v>1.8342051655054092E-2</v>
      </c>
      <c r="DL268" s="78">
        <v>2.3065386340022087E-2</v>
      </c>
      <c r="DM268" s="78">
        <v>9.7780767828226089E-3</v>
      </c>
      <c r="DN268" s="78">
        <v>5.5590742267668247E-3</v>
      </c>
      <c r="DO268" s="78">
        <v>8.7548084557056427E-3</v>
      </c>
      <c r="DP268" s="78">
        <v>1.4070129953324795E-2</v>
      </c>
      <c r="DQ268" s="78">
        <v>3.4128438681364059E-2</v>
      </c>
      <c r="DR268" s="78">
        <v>4.8316486179828644E-2</v>
      </c>
      <c r="DS268" s="78">
        <v>5.3520534187555313E-2</v>
      </c>
      <c r="DT268" s="78">
        <v>4.5996334403753281E-2</v>
      </c>
      <c r="DU268" s="78">
        <v>1.4522385783493519E-2</v>
      </c>
      <c r="DV268" s="78">
        <v>-4.6659916639328003E-2</v>
      </c>
      <c r="DW268" s="78">
        <v>-5.9491250663995743E-2</v>
      </c>
      <c r="DX268" s="78">
        <v>-6.8111665546894073E-2</v>
      </c>
      <c r="DY268" s="78">
        <v>-1.5221358276903629E-2</v>
      </c>
      <c r="DZ268" s="78">
        <v>-9.7053395584225655E-3</v>
      </c>
      <c r="EA268" s="78">
        <v>-1.516552921384573E-2</v>
      </c>
      <c r="EB268" s="78">
        <v>-8.5956184193491936E-3</v>
      </c>
      <c r="EC268" s="78">
        <v>3.8610151968896389E-3</v>
      </c>
      <c r="ED268" s="78">
        <v>-5.7477983646094799E-3</v>
      </c>
      <c r="EE268" s="78">
        <v>2.4892810732126236E-2</v>
      </c>
      <c r="EF268" s="78">
        <v>1.5038257464766502E-2</v>
      </c>
      <c r="EG268" s="78">
        <v>3.8895241916179657E-2</v>
      </c>
      <c r="EH268" s="78">
        <v>4.39801886677742E-2</v>
      </c>
      <c r="EI268" s="78">
        <v>3.4809239208698273E-2</v>
      </c>
      <c r="EJ268" s="78">
        <v>3.9520002901554108E-2</v>
      </c>
      <c r="EK268" s="78">
        <v>2.5822713971138E-2</v>
      </c>
      <c r="EL268" s="78">
        <v>2.1940913051366806E-2</v>
      </c>
      <c r="EM268" s="78">
        <v>2.39743422716856E-2</v>
      </c>
      <c r="EN268" s="78">
        <v>2.8041010722517967E-2</v>
      </c>
      <c r="EO268" s="78">
        <v>4.8501618206501007E-2</v>
      </c>
      <c r="EP268" s="78">
        <v>6.2794014811515808E-2</v>
      </c>
      <c r="EQ268" s="78">
        <v>6.7458689212799072E-2</v>
      </c>
      <c r="ER268" s="78">
        <v>6.0134176164865494E-2</v>
      </c>
      <c r="ES268" s="78">
        <v>6.0498274862766266E-2</v>
      </c>
      <c r="ET268" s="78">
        <v>1.1963748373091221E-2</v>
      </c>
      <c r="EU268" s="78">
        <v>-3.1389089417643845E-4</v>
      </c>
      <c r="EV268" s="78">
        <v>-7.9608317464590073E-3</v>
      </c>
      <c r="EW268" s="78">
        <v>46.777515411376953</v>
      </c>
      <c r="EX268" s="78">
        <v>46.143409729003906</v>
      </c>
      <c r="EY268" s="78">
        <v>45.789035797119141</v>
      </c>
      <c r="EZ268" s="78">
        <v>45.326465606689453</v>
      </c>
      <c r="FA268" s="78">
        <v>45.008373260498047</v>
      </c>
      <c r="FB268" s="78">
        <v>44.643234252929688</v>
      </c>
      <c r="FC268" s="78">
        <v>44.521354675292969</v>
      </c>
      <c r="FD268" s="78">
        <v>44.473796844482422</v>
      </c>
      <c r="FE268" s="78">
        <v>45.737815856933594</v>
      </c>
      <c r="FF268" s="78">
        <v>48.716350555419922</v>
      </c>
      <c r="FG268" s="78">
        <v>51.608333587646484</v>
      </c>
      <c r="FH268" s="78">
        <v>53.846324920654297</v>
      </c>
      <c r="FI268" s="78">
        <v>55.548618316650391</v>
      </c>
      <c r="FJ268" s="78">
        <v>56.763763427734375</v>
      </c>
      <c r="FK268" s="78">
        <v>57.604534149169922</v>
      </c>
      <c r="FL268" s="78">
        <v>57.641437530517578</v>
      </c>
      <c r="FM268" s="78">
        <v>56.760269165039063</v>
      </c>
      <c r="FN268" s="78">
        <v>54.643173217773438</v>
      </c>
      <c r="FO268" s="78">
        <v>52.813755035400391</v>
      </c>
      <c r="FP268" s="78">
        <v>51.381942749023438</v>
      </c>
      <c r="FQ268" s="78">
        <v>50.089553833007813</v>
      </c>
      <c r="FR268" s="78">
        <v>49.219390869140625</v>
      </c>
      <c r="FS268" s="78">
        <v>48.407920837402344</v>
      </c>
      <c r="FT268" s="78">
        <v>47.743144989013672</v>
      </c>
      <c r="FU268" s="78">
        <v>4.4220741838216782E-2</v>
      </c>
      <c r="FV268" s="78">
        <v>2.2618666291236877E-2</v>
      </c>
      <c r="FW268" s="78">
        <v>5.0742432475090027E-2</v>
      </c>
      <c r="FX268" s="78">
        <v>0</v>
      </c>
      <c r="FY268" s="78">
        <v>1235.45458984375</v>
      </c>
      <c r="FZ268" s="78">
        <v>1</v>
      </c>
    </row>
    <row r="269" spans="1:182" x14ac:dyDescent="0.2">
      <c r="A269" t="s">
        <v>186</v>
      </c>
      <c r="B269" t="s">
        <v>244</v>
      </c>
      <c r="C269" t="s">
        <v>194</v>
      </c>
      <c r="D269" t="s">
        <v>202</v>
      </c>
      <c r="E269" t="s">
        <v>238</v>
      </c>
      <c r="F269" t="s">
        <v>178</v>
      </c>
      <c r="G269" t="s">
        <v>1</v>
      </c>
      <c r="H269" s="78">
        <v>4387</v>
      </c>
      <c r="I269" s="78">
        <v>0.57870513200759888</v>
      </c>
      <c r="J269" s="78">
        <v>0.52465581893920898</v>
      </c>
      <c r="K269" s="78">
        <v>0.49614027142524719</v>
      </c>
      <c r="L269" s="78">
        <v>0.48814314603805542</v>
      </c>
      <c r="M269" s="78">
        <v>0.49677932262420654</v>
      </c>
      <c r="N269" s="78">
        <v>0.54306763410568237</v>
      </c>
      <c r="O269" s="78">
        <v>0.66405946016311646</v>
      </c>
      <c r="P269" s="78">
        <v>0.74166446924209595</v>
      </c>
      <c r="Q269" s="78">
        <v>0.7001233696937561</v>
      </c>
      <c r="R269" s="78">
        <v>0.66882169246673584</v>
      </c>
      <c r="S269" s="78">
        <v>0.62494891881942749</v>
      </c>
      <c r="T269" s="78">
        <v>0.61471641063690186</v>
      </c>
      <c r="U269" s="78">
        <v>0.59271144866943359</v>
      </c>
      <c r="V269" s="78">
        <v>0.56326991319656372</v>
      </c>
      <c r="W269" s="78">
        <v>0.54890203475952148</v>
      </c>
      <c r="X269" s="78">
        <v>0.5614088773727417</v>
      </c>
      <c r="Y269" s="78">
        <v>0.62854200601577759</v>
      </c>
      <c r="Z269" s="78">
        <v>0.78757727146148682</v>
      </c>
      <c r="AA269" s="78">
        <v>0.89134877920150757</v>
      </c>
      <c r="AB269" s="78">
        <v>0.90127915143966675</v>
      </c>
      <c r="AC269" s="78">
        <v>0.88639485836029053</v>
      </c>
      <c r="AD269" s="78">
        <v>0.84511536359786987</v>
      </c>
      <c r="AE269" s="78">
        <v>0.75402629375457764</v>
      </c>
      <c r="AF269" s="78">
        <v>0.65765047073364258</v>
      </c>
      <c r="AG269" s="78">
        <v>-8.9756026864051819E-2</v>
      </c>
      <c r="AH269" s="78">
        <v>-8.2249045372009277E-2</v>
      </c>
      <c r="AI269" s="78">
        <v>-8.2970678806304932E-2</v>
      </c>
      <c r="AJ269" s="78">
        <v>-7.433135062456131E-2</v>
      </c>
      <c r="AK269" s="78">
        <v>-7.7150382101535797E-2</v>
      </c>
      <c r="AL269" s="78">
        <v>-8.0753907561302185E-2</v>
      </c>
      <c r="AM269" s="78">
        <v>-6.7920967936515808E-2</v>
      </c>
      <c r="AN269" s="78">
        <v>-6.1629261821508408E-2</v>
      </c>
      <c r="AO269" s="78">
        <v>-2.9497180134057999E-2</v>
      </c>
      <c r="AP269" s="78">
        <v>-1.4870176091790199E-2</v>
      </c>
      <c r="AQ269" s="78">
        <v>-4.6287383884191513E-2</v>
      </c>
      <c r="AR269" s="78">
        <v>-5.003497377038002E-2</v>
      </c>
      <c r="AS269" s="78">
        <v>-5.8282237499952316E-2</v>
      </c>
      <c r="AT269" s="78">
        <v>-6.1432432383298874E-2</v>
      </c>
      <c r="AU269" s="78">
        <v>-5.8771762996912003E-2</v>
      </c>
      <c r="AV269" s="78">
        <v>-4.8009723424911499E-2</v>
      </c>
      <c r="AW269" s="78">
        <v>-2.909473329782486E-2</v>
      </c>
      <c r="AX269" s="78">
        <v>-2.0355481654405594E-2</v>
      </c>
      <c r="AY269" s="78">
        <v>-1.7575707286596298E-2</v>
      </c>
      <c r="AZ269" s="78">
        <v>-5.5153258144855499E-3</v>
      </c>
      <c r="BA269" s="78">
        <v>1.4996063895523548E-2</v>
      </c>
      <c r="BB269" s="78">
        <v>-5.1371026784181595E-2</v>
      </c>
      <c r="BC269" s="78">
        <v>-6.9494687020778656E-2</v>
      </c>
      <c r="BD269" s="78">
        <v>-8.2805901765823364E-2</v>
      </c>
      <c r="BE269" s="78">
        <v>-7.2211265563964844E-2</v>
      </c>
      <c r="BF269" s="78">
        <v>-6.5002419054508209E-2</v>
      </c>
      <c r="BG269" s="78">
        <v>-6.5961070358753204E-2</v>
      </c>
      <c r="BH269" s="78">
        <v>-5.7654108852148056E-2</v>
      </c>
      <c r="BI269" s="78">
        <v>-6.0405272990465164E-2</v>
      </c>
      <c r="BJ269" s="78">
        <v>-6.3897453248500824E-2</v>
      </c>
      <c r="BK269" s="78">
        <v>-5.1239222288131714E-2</v>
      </c>
      <c r="BL269" s="78">
        <v>-4.7191277146339417E-2</v>
      </c>
      <c r="BM269" s="78">
        <v>-1.8155008554458618E-2</v>
      </c>
      <c r="BN269" s="78">
        <v>-4.1234348900616169E-3</v>
      </c>
      <c r="BO269" s="78">
        <v>-2.7551928535103798E-2</v>
      </c>
      <c r="BP269" s="78">
        <v>-3.1128395348787308E-2</v>
      </c>
      <c r="BQ269" s="78">
        <v>-3.911878913640976E-2</v>
      </c>
      <c r="BR269" s="78">
        <v>-4.2002342641353607E-2</v>
      </c>
      <c r="BS269" s="78">
        <v>-3.9757229387760162E-2</v>
      </c>
      <c r="BT269" s="78">
        <v>-3.0713366344571114E-2</v>
      </c>
      <c r="BU269" s="78">
        <v>-1.1624369770288467E-2</v>
      </c>
      <c r="BV269" s="78">
        <v>-2.2020458709448576E-3</v>
      </c>
      <c r="BW269" s="78">
        <v>6.991472328081727E-4</v>
      </c>
      <c r="BX269" s="78">
        <v>1.1365202255547047E-2</v>
      </c>
      <c r="BY269" s="78">
        <v>2.5876248255372047E-2</v>
      </c>
      <c r="BZ269" s="78">
        <v>-3.6235660314559937E-2</v>
      </c>
      <c r="CA269" s="78">
        <v>-5.2983168512582779E-2</v>
      </c>
      <c r="CB269" s="78">
        <v>-6.6081002354621887E-2</v>
      </c>
      <c r="CC269" s="78">
        <v>-6.0059819370508194E-2</v>
      </c>
      <c r="CD269" s="78">
        <v>-5.3057454526424408E-2</v>
      </c>
      <c r="CE269" s="78">
        <v>-5.4180257022380829E-2</v>
      </c>
      <c r="CF269" s="78">
        <v>-4.6103503555059433E-2</v>
      </c>
      <c r="CG269" s="78">
        <v>-4.8807661980390549E-2</v>
      </c>
      <c r="CH269" s="78">
        <v>-5.2222706377506256E-2</v>
      </c>
      <c r="CI269" s="78">
        <v>-3.968549519777298E-2</v>
      </c>
      <c r="CJ269" s="78">
        <v>-3.7191577255725861E-2</v>
      </c>
      <c r="CK269" s="78">
        <v>-1.0299454443156719E-2</v>
      </c>
      <c r="CL269" s="78">
        <v>3.3197260927408934E-3</v>
      </c>
      <c r="CM269" s="78">
        <v>-1.4575810171663761E-2</v>
      </c>
      <c r="CN269" s="78">
        <v>-1.8033752217888832E-2</v>
      </c>
      <c r="CO269" s="78">
        <v>-2.5846242904663086E-2</v>
      </c>
      <c r="CP269" s="78">
        <v>-2.8545118868350983E-2</v>
      </c>
      <c r="CQ269" s="78">
        <v>-2.6587823405861855E-2</v>
      </c>
      <c r="CR269" s="78">
        <v>-1.8733961507678032E-2</v>
      </c>
      <c r="CS269" s="78">
        <v>4.7555024502798915E-4</v>
      </c>
      <c r="CT269" s="78">
        <v>1.0370967909693718E-2</v>
      </c>
      <c r="CU269" s="78">
        <v>1.3356256298720837E-2</v>
      </c>
      <c r="CV269" s="78">
        <v>2.3056605830788612E-2</v>
      </c>
      <c r="CW269" s="78">
        <v>3.341183066368103E-2</v>
      </c>
      <c r="CX269" s="78">
        <v>-2.5752954185009003E-2</v>
      </c>
      <c r="CY269" s="78">
        <v>-4.1547328233718872E-2</v>
      </c>
      <c r="CZ269" s="78">
        <v>-5.4497390985488892E-2</v>
      </c>
      <c r="DA269" s="78">
        <v>-4.7908376902341843E-2</v>
      </c>
      <c r="DB269" s="78">
        <v>-4.1112489998340607E-2</v>
      </c>
      <c r="DC269" s="78">
        <v>-4.2399454861879349E-2</v>
      </c>
      <c r="DD269" s="78">
        <v>-3.4552901983261108E-2</v>
      </c>
      <c r="DE269" s="78">
        <v>-3.7210047245025635E-2</v>
      </c>
      <c r="DF269" s="78">
        <v>-4.0547970682382584E-2</v>
      </c>
      <c r="DG269" s="78">
        <v>-2.8131768107414246E-2</v>
      </c>
      <c r="DH269" s="78">
        <v>-2.7191873639822006E-2</v>
      </c>
      <c r="DI269" s="78">
        <v>-2.4439007975161076E-3</v>
      </c>
      <c r="DJ269" s="78">
        <v>1.0762887075543404E-2</v>
      </c>
      <c r="DK269" s="78">
        <v>-1.5996904112398624E-3</v>
      </c>
      <c r="DL269" s="78">
        <v>-4.9391109496355057E-3</v>
      </c>
      <c r="DM269" s="78">
        <v>-1.2573697604238987E-2</v>
      </c>
      <c r="DN269" s="78">
        <v>-1.5087896026670933E-2</v>
      </c>
      <c r="DO269" s="78">
        <v>-1.3418415561318398E-2</v>
      </c>
      <c r="DP269" s="78">
        <v>-6.7545562051236629E-3</v>
      </c>
      <c r="DQ269" s="78">
        <v>1.2575470842421055E-2</v>
      </c>
      <c r="DR269" s="78">
        <v>2.2943982854485512E-2</v>
      </c>
      <c r="DS269" s="78">
        <v>2.6013365015387535E-2</v>
      </c>
      <c r="DT269" s="78">
        <v>3.4748006612062454E-2</v>
      </c>
      <c r="DU269" s="78">
        <v>4.0947411209344864E-2</v>
      </c>
      <c r="DV269" s="78">
        <v>-1.5270247124135494E-2</v>
      </c>
      <c r="DW269" s="78">
        <v>-3.0111495405435562E-2</v>
      </c>
      <c r="DX269" s="78">
        <v>-4.2913779616355896E-2</v>
      </c>
      <c r="DY269" s="78">
        <v>-3.0363617464900017E-2</v>
      </c>
      <c r="DZ269" s="78">
        <v>-2.386585995554924E-2</v>
      </c>
      <c r="EA269" s="78">
        <v>-2.5389838963747025E-2</v>
      </c>
      <c r="EB269" s="78">
        <v>-1.7875662073493004E-2</v>
      </c>
      <c r="EC269" s="78">
        <v>-2.0464938133955002E-2</v>
      </c>
      <c r="ED269" s="78">
        <v>-2.3691499605774879E-2</v>
      </c>
      <c r="EE269" s="78">
        <v>-1.1450022459030151E-2</v>
      </c>
      <c r="EF269" s="78">
        <v>-1.2753891758620739E-2</v>
      </c>
      <c r="EG269" s="78">
        <v>8.8982712477445602E-3</v>
      </c>
      <c r="EH269" s="78">
        <v>2.1509630605578423E-2</v>
      </c>
      <c r="EI269" s="78">
        <v>1.7135763540863991E-2</v>
      </c>
      <c r="EJ269" s="78">
        <v>1.3967471197247505E-2</v>
      </c>
      <c r="EK269" s="78">
        <v>6.5897484309971333E-3</v>
      </c>
      <c r="EL269" s="78">
        <v>4.3421941809356213E-3</v>
      </c>
      <c r="EM269" s="78">
        <v>5.5961152538657188E-3</v>
      </c>
      <c r="EN269" s="78">
        <v>1.0541802272200584E-2</v>
      </c>
      <c r="EO269" s="78">
        <v>3.0045831575989723E-2</v>
      </c>
      <c r="EP269" s="78">
        <v>4.109741747379303E-2</v>
      </c>
      <c r="EQ269" s="78">
        <v>4.4288221746683121E-2</v>
      </c>
      <c r="ER269" s="78">
        <v>5.1628537476062775E-2</v>
      </c>
      <c r="ES269" s="78">
        <v>5.1827594637870789E-2</v>
      </c>
      <c r="ET269" s="78">
        <v>-1.3488062541000545E-4</v>
      </c>
      <c r="EU269" s="78">
        <v>-1.3599971309304237E-2</v>
      </c>
      <c r="EV269" s="78">
        <v>-2.6188882067799568E-2</v>
      </c>
      <c r="EW269" s="78">
        <v>48.692996978759766</v>
      </c>
      <c r="EX269" s="78">
        <v>48.112895965576172</v>
      </c>
      <c r="EY269" s="78">
        <v>47.740150451660156</v>
      </c>
      <c r="EZ269" s="78">
        <v>47.264480590820313</v>
      </c>
      <c r="FA269" s="78">
        <v>46.977142333984375</v>
      </c>
      <c r="FB269" s="78">
        <v>46.625156402587891</v>
      </c>
      <c r="FC269" s="78">
        <v>46.5010986328125</v>
      </c>
      <c r="FD269" s="78">
        <v>46.488491058349609</v>
      </c>
      <c r="FE269" s="78">
        <v>47.825103759765625</v>
      </c>
      <c r="FF269" s="78">
        <v>50.722618103027344</v>
      </c>
      <c r="FG269" s="78">
        <v>53.181610107421875</v>
      </c>
      <c r="FH269" s="78">
        <v>55.191913604736328</v>
      </c>
      <c r="FI269" s="78">
        <v>56.654880523681641</v>
      </c>
      <c r="FJ269" s="78">
        <v>57.716564178466797</v>
      </c>
      <c r="FK269" s="78">
        <v>58.617115020751953</v>
      </c>
      <c r="FL269" s="78">
        <v>58.605648040771484</v>
      </c>
      <c r="FM269" s="78">
        <v>57.766208648681641</v>
      </c>
      <c r="FN269" s="78">
        <v>55.66156005859375</v>
      </c>
      <c r="FO269" s="78">
        <v>53.915378570556641</v>
      </c>
      <c r="FP269" s="78">
        <v>52.703044891357422</v>
      </c>
      <c r="FQ269" s="78">
        <v>51.702888488769531</v>
      </c>
      <c r="FR269" s="78">
        <v>51.040828704833984</v>
      </c>
      <c r="FS269" s="78">
        <v>50.241668701171875</v>
      </c>
      <c r="FT269" s="78">
        <v>49.600208282470703</v>
      </c>
      <c r="FU269" s="78">
        <v>1.9136479124426842E-2</v>
      </c>
      <c r="FV269" s="78">
        <v>2.0344272255897522E-2</v>
      </c>
      <c r="FW269" s="78">
        <v>1.9340150058269501E-2</v>
      </c>
      <c r="FX269" s="78">
        <v>0</v>
      </c>
      <c r="FY269" s="78">
        <v>859.5</v>
      </c>
      <c r="FZ269" s="78">
        <v>1</v>
      </c>
    </row>
    <row r="270" spans="1:182" x14ac:dyDescent="0.2">
      <c r="A270" t="s">
        <v>186</v>
      </c>
      <c r="B270" t="s">
        <v>244</v>
      </c>
      <c r="C270" t="s">
        <v>194</v>
      </c>
      <c r="D270" t="s">
        <v>202</v>
      </c>
      <c r="E270" t="s">
        <v>238</v>
      </c>
      <c r="F270" t="s">
        <v>179</v>
      </c>
      <c r="G270" t="s">
        <v>1</v>
      </c>
      <c r="H270" s="78">
        <v>620</v>
      </c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78"/>
      <c r="CB270" s="78"/>
      <c r="CC270" s="78"/>
      <c r="CD270" s="78"/>
      <c r="CE270" s="78"/>
      <c r="CF270" s="78"/>
      <c r="CG270" s="78"/>
      <c r="CH270" s="78"/>
      <c r="CI270" s="78"/>
      <c r="CJ270" s="78"/>
      <c r="CK270" s="78"/>
      <c r="CL270" s="78"/>
      <c r="CM270" s="78"/>
      <c r="CN270" s="78"/>
      <c r="CO270" s="78"/>
      <c r="CP270" s="78"/>
      <c r="CQ270" s="78"/>
      <c r="CR270" s="78"/>
      <c r="CS270" s="78"/>
      <c r="CT270" s="78"/>
      <c r="CU270" s="78"/>
      <c r="CV270" s="78"/>
      <c r="CW270" s="78"/>
      <c r="CX270" s="78"/>
      <c r="CY270" s="78"/>
      <c r="CZ270" s="78"/>
      <c r="DA270" s="78"/>
      <c r="DB270" s="78"/>
      <c r="DC270" s="78"/>
      <c r="DD270" s="78"/>
      <c r="DE270" s="78"/>
      <c r="DF270" s="78"/>
      <c r="DG270" s="78"/>
      <c r="DH270" s="78"/>
      <c r="DI270" s="78"/>
      <c r="DJ270" s="78"/>
      <c r="DK270" s="78"/>
      <c r="DL270" s="78"/>
      <c r="DM270" s="78"/>
      <c r="DN270" s="78"/>
      <c r="DO270" s="78"/>
      <c r="DP270" s="78"/>
      <c r="DQ270" s="78"/>
      <c r="DR270" s="78"/>
      <c r="DS270" s="78"/>
      <c r="DT270" s="78"/>
      <c r="DU270" s="78"/>
      <c r="DV270" s="78"/>
      <c r="DW270" s="78"/>
      <c r="DX270" s="78"/>
      <c r="DY270" s="78"/>
      <c r="DZ270" s="78"/>
      <c r="EA270" s="78"/>
      <c r="EB270" s="78"/>
      <c r="EC270" s="78"/>
      <c r="ED270" s="78"/>
      <c r="EE270" s="78"/>
      <c r="EF270" s="78"/>
      <c r="EG270" s="78"/>
      <c r="EH270" s="78"/>
      <c r="EI270" s="78"/>
      <c r="EJ270" s="78"/>
      <c r="EK270" s="78"/>
      <c r="EL270" s="78"/>
      <c r="EM270" s="78"/>
      <c r="EN270" s="78"/>
      <c r="EO270" s="78"/>
      <c r="EP270" s="78"/>
      <c r="EQ270" s="78"/>
      <c r="ER270" s="78"/>
      <c r="ES270" s="78"/>
      <c r="ET270" s="78"/>
      <c r="EU270" s="78"/>
      <c r="EV270" s="78"/>
      <c r="EW270" s="78"/>
      <c r="EX270" s="78"/>
      <c r="EY270" s="78"/>
      <c r="EZ270" s="78"/>
      <c r="FA270" s="78"/>
      <c r="FB270" s="78"/>
      <c r="FC270" s="78"/>
      <c r="FD270" s="78"/>
      <c r="FE270" s="78"/>
      <c r="FF270" s="78"/>
      <c r="FG270" s="78"/>
      <c r="FH270" s="78"/>
      <c r="FI270" s="78"/>
      <c r="FJ270" s="78"/>
      <c r="FK270" s="78"/>
      <c r="FL270" s="78"/>
      <c r="FM270" s="78"/>
      <c r="FN270" s="78"/>
      <c r="FO270" s="78"/>
      <c r="FP270" s="78"/>
      <c r="FQ270" s="78"/>
      <c r="FR270" s="78"/>
      <c r="FS270" s="78"/>
      <c r="FT270" s="78"/>
      <c r="FU270" s="78"/>
      <c r="FV270" s="78"/>
      <c r="FW270" s="78"/>
      <c r="FX270" s="78">
        <v>0</v>
      </c>
      <c r="FY270" s="78">
        <v>26.772727966308594</v>
      </c>
      <c r="FZ270" s="78">
        <v>0</v>
      </c>
    </row>
    <row r="271" spans="1:182" x14ac:dyDescent="0.2">
      <c r="A271" t="s">
        <v>186</v>
      </c>
      <c r="B271" t="s">
        <v>244</v>
      </c>
      <c r="C271" t="s">
        <v>194</v>
      </c>
      <c r="D271" t="s">
        <v>202</v>
      </c>
      <c r="E271" t="s">
        <v>238</v>
      </c>
      <c r="F271" t="s">
        <v>180</v>
      </c>
      <c r="G271" t="s">
        <v>1</v>
      </c>
      <c r="H271" s="78">
        <v>122</v>
      </c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78"/>
      <c r="CK271" s="78"/>
      <c r="CL271" s="78"/>
      <c r="CM271" s="78"/>
      <c r="CN271" s="78"/>
      <c r="CO271" s="78"/>
      <c r="CP271" s="78"/>
      <c r="CQ271" s="78"/>
      <c r="CR271" s="78"/>
      <c r="CS271" s="78"/>
      <c r="CT271" s="78"/>
      <c r="CU271" s="78"/>
      <c r="CV271" s="78"/>
      <c r="CW271" s="78"/>
      <c r="CX271" s="78"/>
      <c r="CY271" s="78"/>
      <c r="CZ271" s="78"/>
      <c r="DA271" s="78"/>
      <c r="DB271" s="78"/>
      <c r="DC271" s="78"/>
      <c r="DD271" s="78"/>
      <c r="DE271" s="78"/>
      <c r="DF271" s="78"/>
      <c r="DG271" s="78"/>
      <c r="DH271" s="78"/>
      <c r="DI271" s="78"/>
      <c r="DJ271" s="78"/>
      <c r="DK271" s="78"/>
      <c r="DL271" s="78"/>
      <c r="DM271" s="78"/>
      <c r="DN271" s="78"/>
      <c r="DO271" s="78"/>
      <c r="DP271" s="78"/>
      <c r="DQ271" s="78"/>
      <c r="DR271" s="78"/>
      <c r="DS271" s="78"/>
      <c r="DT271" s="78"/>
      <c r="DU271" s="78"/>
      <c r="DV271" s="78"/>
      <c r="DW271" s="78"/>
      <c r="DX271" s="78"/>
      <c r="DY271" s="78"/>
      <c r="DZ271" s="78"/>
      <c r="EA271" s="78"/>
      <c r="EB271" s="78"/>
      <c r="EC271" s="78"/>
      <c r="ED271" s="78"/>
      <c r="EE271" s="78"/>
      <c r="EF271" s="78"/>
      <c r="EG271" s="78"/>
      <c r="EH271" s="78"/>
      <c r="EI271" s="78"/>
      <c r="EJ271" s="78"/>
      <c r="EK271" s="78"/>
      <c r="EL271" s="78"/>
      <c r="EM271" s="78"/>
      <c r="EN271" s="78"/>
      <c r="EO271" s="78"/>
      <c r="EP271" s="78"/>
      <c r="EQ271" s="78"/>
      <c r="ER271" s="78"/>
      <c r="ES271" s="78"/>
      <c r="ET271" s="78"/>
      <c r="EU271" s="78"/>
      <c r="EV271" s="78"/>
      <c r="EW271" s="78"/>
      <c r="EX271" s="78"/>
      <c r="EY271" s="78"/>
      <c r="EZ271" s="78"/>
      <c r="FA271" s="78"/>
      <c r="FB271" s="78"/>
      <c r="FC271" s="78"/>
      <c r="FD271" s="78"/>
      <c r="FE271" s="78"/>
      <c r="FF271" s="78"/>
      <c r="FG271" s="78"/>
      <c r="FH271" s="78"/>
      <c r="FI271" s="78"/>
      <c r="FJ271" s="78"/>
      <c r="FK271" s="78"/>
      <c r="FL271" s="78"/>
      <c r="FM271" s="78"/>
      <c r="FN271" s="78"/>
      <c r="FO271" s="78"/>
      <c r="FP271" s="78"/>
      <c r="FQ271" s="78"/>
      <c r="FR271" s="78"/>
      <c r="FS271" s="78"/>
      <c r="FT271" s="78"/>
      <c r="FU271" s="78"/>
      <c r="FV271" s="78"/>
      <c r="FW271" s="78"/>
      <c r="FX271" s="78">
        <v>0</v>
      </c>
      <c r="FY271" s="78">
        <v>20.045454025268555</v>
      </c>
      <c r="FZ271" s="78">
        <v>0</v>
      </c>
    </row>
    <row r="272" spans="1:182" x14ac:dyDescent="0.2">
      <c r="A272" t="s">
        <v>186</v>
      </c>
      <c r="B272" t="s">
        <v>244</v>
      </c>
      <c r="C272" t="s">
        <v>194</v>
      </c>
      <c r="D272" t="s">
        <v>202</v>
      </c>
      <c r="E272" t="s">
        <v>238</v>
      </c>
      <c r="F272" t="s">
        <v>181</v>
      </c>
      <c r="G272" t="s">
        <v>1</v>
      </c>
      <c r="H272" s="78">
        <v>199</v>
      </c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78"/>
      <c r="CB272" s="78"/>
      <c r="CC272" s="78"/>
      <c r="CD272" s="78"/>
      <c r="CE272" s="78"/>
      <c r="CF272" s="78"/>
      <c r="CG272" s="78"/>
      <c r="CH272" s="78"/>
      <c r="CI272" s="78"/>
      <c r="CJ272" s="78"/>
      <c r="CK272" s="78"/>
      <c r="CL272" s="78"/>
      <c r="CM272" s="78"/>
      <c r="CN272" s="78"/>
      <c r="CO272" s="78"/>
      <c r="CP272" s="78"/>
      <c r="CQ272" s="78"/>
      <c r="CR272" s="78"/>
      <c r="CS272" s="78"/>
      <c r="CT272" s="78"/>
      <c r="CU272" s="78"/>
      <c r="CV272" s="78"/>
      <c r="CW272" s="78"/>
      <c r="CX272" s="78"/>
      <c r="CY272" s="78"/>
      <c r="CZ272" s="78"/>
      <c r="DA272" s="78"/>
      <c r="DB272" s="78"/>
      <c r="DC272" s="78"/>
      <c r="DD272" s="78"/>
      <c r="DE272" s="78"/>
      <c r="DF272" s="78"/>
      <c r="DG272" s="78"/>
      <c r="DH272" s="78"/>
      <c r="DI272" s="78"/>
      <c r="DJ272" s="78"/>
      <c r="DK272" s="78"/>
      <c r="DL272" s="78"/>
      <c r="DM272" s="78"/>
      <c r="DN272" s="78"/>
      <c r="DO272" s="78"/>
      <c r="DP272" s="78"/>
      <c r="DQ272" s="78"/>
      <c r="DR272" s="78"/>
      <c r="DS272" s="78"/>
      <c r="DT272" s="78"/>
      <c r="DU272" s="78"/>
      <c r="DV272" s="78"/>
      <c r="DW272" s="78"/>
      <c r="DX272" s="78"/>
      <c r="DY272" s="78"/>
      <c r="DZ272" s="78"/>
      <c r="EA272" s="78"/>
      <c r="EB272" s="78"/>
      <c r="EC272" s="78"/>
      <c r="ED272" s="78"/>
      <c r="EE272" s="78"/>
      <c r="EF272" s="78"/>
      <c r="EG272" s="78"/>
      <c r="EH272" s="78"/>
      <c r="EI272" s="78"/>
      <c r="EJ272" s="78"/>
      <c r="EK272" s="78"/>
      <c r="EL272" s="78"/>
      <c r="EM272" s="78"/>
      <c r="EN272" s="78"/>
      <c r="EO272" s="78"/>
      <c r="EP272" s="78"/>
      <c r="EQ272" s="78"/>
      <c r="ER272" s="78"/>
      <c r="ES272" s="78"/>
      <c r="ET272" s="78"/>
      <c r="EU272" s="78"/>
      <c r="EV272" s="78"/>
      <c r="EW272" s="78"/>
      <c r="EX272" s="78"/>
      <c r="EY272" s="78"/>
      <c r="EZ272" s="78"/>
      <c r="FA272" s="78"/>
      <c r="FB272" s="78"/>
      <c r="FC272" s="78"/>
      <c r="FD272" s="78"/>
      <c r="FE272" s="78"/>
      <c r="FF272" s="78"/>
      <c r="FG272" s="78"/>
      <c r="FH272" s="78"/>
      <c r="FI272" s="78"/>
      <c r="FJ272" s="78"/>
      <c r="FK272" s="78"/>
      <c r="FL272" s="78"/>
      <c r="FM272" s="78"/>
      <c r="FN272" s="78"/>
      <c r="FO272" s="78"/>
      <c r="FP272" s="78"/>
      <c r="FQ272" s="78"/>
      <c r="FR272" s="78"/>
      <c r="FS272" s="78"/>
      <c r="FT272" s="78"/>
      <c r="FU272" s="78"/>
      <c r="FV272" s="78"/>
      <c r="FW272" s="78"/>
      <c r="FX272" s="78">
        <v>0</v>
      </c>
      <c r="FY272" s="78">
        <v>11.363636016845703</v>
      </c>
      <c r="FZ272" s="78">
        <v>0</v>
      </c>
    </row>
    <row r="273" spans="1:182" x14ac:dyDescent="0.2">
      <c r="A273" t="s">
        <v>186</v>
      </c>
      <c r="B273" t="s">
        <v>244</v>
      </c>
      <c r="C273" t="s">
        <v>194</v>
      </c>
      <c r="D273" t="s">
        <v>202</v>
      </c>
      <c r="E273" t="s">
        <v>238</v>
      </c>
      <c r="F273" t="s">
        <v>182</v>
      </c>
      <c r="G273" t="s">
        <v>1</v>
      </c>
      <c r="H273" s="78">
        <v>719</v>
      </c>
      <c r="I273" s="78">
        <v>0.57478189468383789</v>
      </c>
      <c r="J273" s="78">
        <v>0.53541570901870728</v>
      </c>
      <c r="K273" s="78">
        <v>0.5021967887878418</v>
      </c>
      <c r="L273" s="78">
        <v>0.48195403814315796</v>
      </c>
      <c r="M273" s="78">
        <v>0.49857893586158752</v>
      </c>
      <c r="N273" s="78">
        <v>0.58052122592926025</v>
      </c>
      <c r="O273" s="78">
        <v>0.72435355186462402</v>
      </c>
      <c r="P273" s="78">
        <v>0.86325186491012573</v>
      </c>
      <c r="Q273" s="78">
        <v>0.90372699499130249</v>
      </c>
      <c r="R273" s="78">
        <v>0.8511122465133667</v>
      </c>
      <c r="S273" s="78">
        <v>0.8221735954284668</v>
      </c>
      <c r="T273" s="78">
        <v>0.82158803939819336</v>
      </c>
      <c r="U273" s="78">
        <v>0.76386833190917969</v>
      </c>
      <c r="V273" s="78">
        <v>0.72170448303222656</v>
      </c>
      <c r="W273" s="78">
        <v>0.67979335784912109</v>
      </c>
      <c r="X273" s="78">
        <v>0.70195704698562622</v>
      </c>
      <c r="Y273" s="78">
        <v>0.75280517339706421</v>
      </c>
      <c r="Z273" s="78">
        <v>0.91485100984573364</v>
      </c>
      <c r="AA273" s="78">
        <v>0.98791593313217163</v>
      </c>
      <c r="AB273" s="78">
        <v>0.97954726219177246</v>
      </c>
      <c r="AC273" s="78">
        <v>0.95396435260772705</v>
      </c>
      <c r="AD273" s="78">
        <v>0.8649677038192749</v>
      </c>
      <c r="AE273" s="78">
        <v>0.75990903377532959</v>
      </c>
      <c r="AF273" s="78">
        <v>0.63794845342636108</v>
      </c>
      <c r="AG273" s="78">
        <v>-0.19146887958049774</v>
      </c>
      <c r="AH273" s="78">
        <v>-0.17623710632324219</v>
      </c>
      <c r="AI273" s="78">
        <v>-0.19259727001190186</v>
      </c>
      <c r="AJ273" s="78">
        <v>-0.19108325242996216</v>
      </c>
      <c r="AK273" s="78">
        <v>-0.18962323665618896</v>
      </c>
      <c r="AL273" s="78">
        <v>-0.1711665540933609</v>
      </c>
      <c r="AM273" s="78">
        <v>-0.18026541173458099</v>
      </c>
      <c r="AN273" s="78">
        <v>-0.18622303009033203</v>
      </c>
      <c r="AO273" s="78">
        <v>-8.8110841810703278E-2</v>
      </c>
      <c r="AP273" s="78">
        <v>-6.9947779178619385E-2</v>
      </c>
      <c r="AQ273" s="78">
        <v>-7.4485741555690765E-2</v>
      </c>
      <c r="AR273" s="78">
        <v>-4.7259785234928131E-2</v>
      </c>
      <c r="AS273" s="78">
        <v>-6.1223894357681274E-2</v>
      </c>
      <c r="AT273" s="78">
        <v>-3.599948063492775E-2</v>
      </c>
      <c r="AU273" s="78">
        <v>-3.1249051913619041E-2</v>
      </c>
      <c r="AV273" s="78">
        <v>-7.719990611076355E-2</v>
      </c>
      <c r="AW273" s="78">
        <v>-3.4622766077518463E-2</v>
      </c>
      <c r="AX273" s="78">
        <v>-2.4561328813433647E-2</v>
      </c>
      <c r="AY273" s="78">
        <v>-1.3164574280381203E-2</v>
      </c>
      <c r="AZ273" s="78">
        <v>-1.2042641639709473E-2</v>
      </c>
      <c r="BA273" s="78">
        <v>-0.1019250899553299</v>
      </c>
      <c r="BB273" s="78">
        <v>-0.17145989835262299</v>
      </c>
      <c r="BC273" s="78">
        <v>-0.18709854781627655</v>
      </c>
      <c r="BD273" s="78">
        <v>-0.20167289674282074</v>
      </c>
      <c r="BE273" s="78">
        <v>-0.11940742284059525</v>
      </c>
      <c r="BF273" s="78">
        <v>-0.10422702878713608</v>
      </c>
      <c r="BG273" s="78">
        <v>-0.12032364308834076</v>
      </c>
      <c r="BH273" s="78">
        <v>-0.11938136070966721</v>
      </c>
      <c r="BI273" s="78">
        <v>-0.11783386021852493</v>
      </c>
      <c r="BJ273" s="78">
        <v>-9.9187679588794708E-2</v>
      </c>
      <c r="BK273" s="78">
        <v>-0.10780483484268188</v>
      </c>
      <c r="BL273" s="78">
        <v>-0.11168031394481659</v>
      </c>
      <c r="BM273" s="78">
        <v>-4.3266739696264267E-2</v>
      </c>
      <c r="BN273" s="78">
        <v>-4.0281616151332855E-2</v>
      </c>
      <c r="BO273" s="78">
        <v>-4.267457127571106E-2</v>
      </c>
      <c r="BP273" s="78">
        <v>-1.811697706580162E-2</v>
      </c>
      <c r="BQ273" s="78">
        <v>-3.3485777676105499E-2</v>
      </c>
      <c r="BR273" s="78">
        <v>-1.0265516117215157E-2</v>
      </c>
      <c r="BS273" s="78">
        <v>-7.7312733046710491E-3</v>
      </c>
      <c r="BT273" s="78">
        <v>-5.0930935889482498E-2</v>
      </c>
      <c r="BU273" s="78">
        <v>-1.0490369983017445E-2</v>
      </c>
      <c r="BV273" s="78">
        <v>2.4516580160707235E-3</v>
      </c>
      <c r="BW273" s="78">
        <v>1.4723107218742371E-2</v>
      </c>
      <c r="BX273" s="78">
        <v>1.7479253932833672E-2</v>
      </c>
      <c r="BY273" s="78">
        <v>-4.4024981558322906E-2</v>
      </c>
      <c r="BZ273" s="78">
        <v>-0.10032409429550171</v>
      </c>
      <c r="CA273" s="78">
        <v>-0.11584759503602982</v>
      </c>
      <c r="CB273" s="78">
        <v>-0.13041800260543823</v>
      </c>
      <c r="CC273" s="78">
        <v>-6.9497890770435333E-2</v>
      </c>
      <c r="CD273" s="78">
        <v>-5.4353073239326477E-2</v>
      </c>
      <c r="CE273" s="78">
        <v>-7.0267140865325928E-2</v>
      </c>
      <c r="CF273" s="78">
        <v>-6.9720834493637085E-2</v>
      </c>
      <c r="CG273" s="78">
        <v>-6.8112745881080627E-2</v>
      </c>
      <c r="CH273" s="78">
        <v>-4.933534562587738E-2</v>
      </c>
      <c r="CI273" s="78">
        <v>-5.7618845254182816E-2</v>
      </c>
      <c r="CJ273" s="78">
        <v>-6.0052260756492615E-2</v>
      </c>
      <c r="CK273" s="78">
        <v>-1.2207848951220512E-2</v>
      </c>
      <c r="CL273" s="78">
        <v>-1.9734917208552361E-2</v>
      </c>
      <c r="CM273" s="78">
        <v>-2.0642254501581192E-2</v>
      </c>
      <c r="CN273" s="78">
        <v>2.0672434475272894E-3</v>
      </c>
      <c r="CO273" s="78">
        <v>-1.4274436049163342E-2</v>
      </c>
      <c r="CP273" s="78">
        <v>7.5577506795525551E-3</v>
      </c>
      <c r="CQ273" s="78">
        <v>8.5570672526955605E-3</v>
      </c>
      <c r="CR273" s="78">
        <v>-3.2737128436565399E-2</v>
      </c>
      <c r="CS273" s="78">
        <v>6.2236515805125237E-3</v>
      </c>
      <c r="CT273" s="78">
        <v>2.1160772070288658E-2</v>
      </c>
      <c r="CU273" s="78">
        <v>3.4038029611110687E-2</v>
      </c>
      <c r="CV273" s="78">
        <v>3.7926025688648224E-2</v>
      </c>
      <c r="CW273" s="78">
        <v>-3.9235460571944714E-3</v>
      </c>
      <c r="CX273" s="78">
        <v>-5.1055654883384705E-2</v>
      </c>
      <c r="CY273" s="78">
        <v>-6.6499404609203339E-2</v>
      </c>
      <c r="CZ273" s="78">
        <v>-8.1067077815532684E-2</v>
      </c>
      <c r="DA273" s="78">
        <v>-1.9588347524404526E-2</v>
      </c>
      <c r="DB273" s="78">
        <v>-4.4791139662265778E-3</v>
      </c>
      <c r="DC273" s="78">
        <v>-2.0210638642311096E-2</v>
      </c>
      <c r="DD273" s="78">
        <v>-2.0060326904058456E-2</v>
      </c>
      <c r="DE273" s="78">
        <v>-1.8391631543636322E-2</v>
      </c>
      <c r="DF273" s="78">
        <v>5.1699503092095256E-4</v>
      </c>
      <c r="DG273" s="78">
        <v>-7.4328621849417686E-3</v>
      </c>
      <c r="DH273" s="78">
        <v>-8.4242084994912148E-3</v>
      </c>
      <c r="DI273" s="78">
        <v>1.8851041793823242E-2</v>
      </c>
      <c r="DJ273" s="78">
        <v>8.1178097752854228E-4</v>
      </c>
      <c r="DK273" s="78">
        <v>1.3900639023631811E-3</v>
      </c>
      <c r="DL273" s="78">
        <v>2.2251462563872337E-2</v>
      </c>
      <c r="DM273" s="78">
        <v>4.9369023181498051E-3</v>
      </c>
      <c r="DN273" s="78">
        <v>2.5381017476320267E-2</v>
      </c>
      <c r="DO273" s="78">
        <v>2.4845408275723457E-2</v>
      </c>
      <c r="DP273" s="78">
        <v>-1.4543322846293449E-2</v>
      </c>
      <c r="DQ273" s="78">
        <v>2.2937674075365067E-2</v>
      </c>
      <c r="DR273" s="78">
        <v>3.9869882166385651E-2</v>
      </c>
      <c r="DS273" s="78">
        <v>5.3352948278188705E-2</v>
      </c>
      <c r="DT273" s="78">
        <v>5.8372803032398224E-2</v>
      </c>
      <c r="DU273" s="78">
        <v>3.6177892237901688E-2</v>
      </c>
      <c r="DV273" s="78">
        <v>-1.7872175667434931E-3</v>
      </c>
      <c r="DW273" s="78">
        <v>-1.7151219770312309E-2</v>
      </c>
      <c r="DX273" s="78">
        <v>-3.1716145575046539E-2</v>
      </c>
      <c r="DY273" s="78">
        <v>5.2473098039627075E-2</v>
      </c>
      <c r="DZ273" s="78">
        <v>6.753096729516983E-2</v>
      </c>
      <c r="EA273" s="78">
        <v>5.2063006907701492E-2</v>
      </c>
      <c r="EB273" s="78">
        <v>5.1641572266817093E-2</v>
      </c>
      <c r="EC273" s="78">
        <v>5.3397759795188904E-2</v>
      </c>
      <c r="ED273" s="78">
        <v>7.2495855391025543E-2</v>
      </c>
      <c r="EE273" s="78">
        <v>6.5027728676795959E-2</v>
      </c>
      <c r="EF273" s="78">
        <v>6.6118493676185608E-2</v>
      </c>
      <c r="EG273" s="78">
        <v>6.3695147633552551E-2</v>
      </c>
      <c r="EH273" s="78">
        <v>3.0477950349450111E-2</v>
      </c>
      <c r="EI273" s="78">
        <v>3.3201232552528381E-2</v>
      </c>
      <c r="EJ273" s="78">
        <v>5.1394272595643997E-2</v>
      </c>
      <c r="EK273" s="78">
        <v>3.2675024121999741E-2</v>
      </c>
      <c r="EL273" s="78">
        <v>5.1114980131387711E-2</v>
      </c>
      <c r="EM273" s="78">
        <v>4.8363186419010162E-2</v>
      </c>
      <c r="EN273" s="78">
        <v>1.1725641787052155E-2</v>
      </c>
      <c r="EO273" s="78">
        <v>4.7070067375898361E-2</v>
      </c>
      <c r="EP273" s="78">
        <v>6.6882871091365814E-2</v>
      </c>
      <c r="EQ273" s="78">
        <v>8.1240639090538025E-2</v>
      </c>
      <c r="ER273" s="78">
        <v>8.789469301700592E-2</v>
      </c>
      <c r="ES273" s="78">
        <v>9.4078004360198975E-2</v>
      </c>
      <c r="ET273" s="78">
        <v>6.9348588585853577E-2</v>
      </c>
      <c r="EU273" s="78">
        <v>5.4099727421998978E-2</v>
      </c>
      <c r="EV273" s="78">
        <v>3.9538756012916565E-2</v>
      </c>
      <c r="EW273" s="78">
        <v>46.041252136230469</v>
      </c>
      <c r="EX273" s="78">
        <v>45.248214721679688</v>
      </c>
      <c r="EY273" s="78">
        <v>44.803211212158203</v>
      </c>
      <c r="EZ273" s="78">
        <v>44.457309722900391</v>
      </c>
      <c r="FA273" s="78">
        <v>43.647567749023438</v>
      </c>
      <c r="FB273" s="78">
        <v>43.472572326660156</v>
      </c>
      <c r="FC273" s="78">
        <v>43.231315612792969</v>
      </c>
      <c r="FD273" s="78">
        <v>43.116348266601563</v>
      </c>
      <c r="FE273" s="78">
        <v>43.985984802246094</v>
      </c>
      <c r="FF273" s="78">
        <v>46.629482269287109</v>
      </c>
      <c r="FG273" s="78">
        <v>49.544208526611328</v>
      </c>
      <c r="FH273" s="78">
        <v>52.601871490478516</v>
      </c>
      <c r="FI273" s="78">
        <v>54.957736968994141</v>
      </c>
      <c r="FJ273" s="78">
        <v>56.733386993408203</v>
      </c>
      <c r="FK273" s="78">
        <v>57.930973052978516</v>
      </c>
      <c r="FL273" s="78">
        <v>58.19146728515625</v>
      </c>
      <c r="FM273" s="78">
        <v>57.167339324951172</v>
      </c>
      <c r="FN273" s="78">
        <v>54.490806579589844</v>
      </c>
      <c r="FO273" s="78">
        <v>52.529888153076172</v>
      </c>
      <c r="FP273" s="78">
        <v>50.841823577880859</v>
      </c>
      <c r="FQ273" s="78">
        <v>49.605327606201172</v>
      </c>
      <c r="FR273" s="78">
        <v>48.642780303955078</v>
      </c>
      <c r="FS273" s="78">
        <v>47.806411743164063</v>
      </c>
      <c r="FT273" s="78">
        <v>46.856388092041016</v>
      </c>
      <c r="FU273" s="78">
        <v>5.9276387095451355E-2</v>
      </c>
      <c r="FV273" s="78">
        <v>3.9679501205682755E-2</v>
      </c>
      <c r="FW273" s="78">
        <v>6.5445296466350555E-2</v>
      </c>
      <c r="FX273" s="78">
        <v>0</v>
      </c>
      <c r="FY273" s="78">
        <v>132.90908813476563</v>
      </c>
      <c r="FZ273" s="78">
        <v>1</v>
      </c>
    </row>
    <row r="274" spans="1:182" x14ac:dyDescent="0.2">
      <c r="A274" t="s">
        <v>186</v>
      </c>
      <c r="B274" t="s">
        <v>244</v>
      </c>
      <c r="C274" t="s">
        <v>194</v>
      </c>
      <c r="D274" t="s">
        <v>202</v>
      </c>
      <c r="E274" t="s">
        <v>238</v>
      </c>
      <c r="F274" t="s">
        <v>183</v>
      </c>
      <c r="G274" t="s">
        <v>1</v>
      </c>
      <c r="H274" s="78">
        <v>1074</v>
      </c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  <c r="BW274" s="78"/>
      <c r="BX274" s="78"/>
      <c r="BY274" s="78"/>
      <c r="BZ274" s="78"/>
      <c r="CA274" s="78"/>
      <c r="CB274" s="78"/>
      <c r="CC274" s="78"/>
      <c r="CD274" s="78"/>
      <c r="CE274" s="78"/>
      <c r="CF274" s="78"/>
      <c r="CG274" s="78"/>
      <c r="CH274" s="78"/>
      <c r="CI274" s="78"/>
      <c r="CJ274" s="78"/>
      <c r="CK274" s="78"/>
      <c r="CL274" s="78"/>
      <c r="CM274" s="78"/>
      <c r="CN274" s="78"/>
      <c r="CO274" s="78"/>
      <c r="CP274" s="78"/>
      <c r="CQ274" s="78"/>
      <c r="CR274" s="78"/>
      <c r="CS274" s="78"/>
      <c r="CT274" s="78"/>
      <c r="CU274" s="78"/>
      <c r="CV274" s="78"/>
      <c r="CW274" s="78"/>
      <c r="CX274" s="78"/>
      <c r="CY274" s="78"/>
      <c r="CZ274" s="78"/>
      <c r="DA274" s="78"/>
      <c r="DB274" s="78"/>
      <c r="DC274" s="78"/>
      <c r="DD274" s="78"/>
      <c r="DE274" s="78"/>
      <c r="DF274" s="78"/>
      <c r="DG274" s="78"/>
      <c r="DH274" s="78"/>
      <c r="DI274" s="78"/>
      <c r="DJ274" s="78"/>
      <c r="DK274" s="78"/>
      <c r="DL274" s="78"/>
      <c r="DM274" s="78"/>
      <c r="DN274" s="78"/>
      <c r="DO274" s="78"/>
      <c r="DP274" s="78"/>
      <c r="DQ274" s="78"/>
      <c r="DR274" s="78"/>
      <c r="DS274" s="78"/>
      <c r="DT274" s="78"/>
      <c r="DU274" s="78"/>
      <c r="DV274" s="78"/>
      <c r="DW274" s="78"/>
      <c r="DX274" s="78"/>
      <c r="DY274" s="78"/>
      <c r="DZ274" s="78"/>
      <c r="EA274" s="78"/>
      <c r="EB274" s="78"/>
      <c r="EC274" s="78"/>
      <c r="ED274" s="78"/>
      <c r="EE274" s="78"/>
      <c r="EF274" s="78"/>
      <c r="EG274" s="78"/>
      <c r="EH274" s="78"/>
      <c r="EI274" s="78"/>
      <c r="EJ274" s="78"/>
      <c r="EK274" s="78"/>
      <c r="EL274" s="78"/>
      <c r="EM274" s="78"/>
      <c r="EN274" s="78"/>
      <c r="EO274" s="78"/>
      <c r="EP274" s="78"/>
      <c r="EQ274" s="78"/>
      <c r="ER274" s="78"/>
      <c r="ES274" s="78"/>
      <c r="ET274" s="78"/>
      <c r="EU274" s="78"/>
      <c r="EV274" s="78"/>
      <c r="EW274" s="78"/>
      <c r="EX274" s="78"/>
      <c r="EY274" s="78"/>
      <c r="EZ274" s="78"/>
      <c r="FA274" s="78"/>
      <c r="FB274" s="78"/>
      <c r="FC274" s="78"/>
      <c r="FD274" s="78"/>
      <c r="FE274" s="78"/>
      <c r="FF274" s="78"/>
      <c r="FG274" s="78"/>
      <c r="FH274" s="78"/>
      <c r="FI274" s="78"/>
      <c r="FJ274" s="78"/>
      <c r="FK274" s="78"/>
      <c r="FL274" s="78"/>
      <c r="FM274" s="78"/>
      <c r="FN274" s="78"/>
      <c r="FO274" s="78"/>
      <c r="FP274" s="78"/>
      <c r="FQ274" s="78"/>
      <c r="FR274" s="78"/>
      <c r="FS274" s="78"/>
      <c r="FT274" s="78"/>
      <c r="FU274" s="78"/>
      <c r="FV274" s="78"/>
      <c r="FW274" s="78"/>
      <c r="FX274" s="78">
        <v>0</v>
      </c>
      <c r="FY274" s="78">
        <v>87.545455932617188</v>
      </c>
      <c r="FZ274" s="78">
        <v>0</v>
      </c>
    </row>
    <row r="275" spans="1:182" x14ac:dyDescent="0.2">
      <c r="A275" t="s">
        <v>186</v>
      </c>
      <c r="B275" t="s">
        <v>244</v>
      </c>
      <c r="C275" t="s">
        <v>194</v>
      </c>
      <c r="D275" t="s">
        <v>202</v>
      </c>
      <c r="E275" t="s">
        <v>238</v>
      </c>
      <c r="F275" t="s">
        <v>184</v>
      </c>
      <c r="G275" t="s">
        <v>1</v>
      </c>
      <c r="H275" s="78">
        <v>550</v>
      </c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  <c r="BW275" s="78"/>
      <c r="BX275" s="78"/>
      <c r="BY275" s="78"/>
      <c r="BZ275" s="78"/>
      <c r="CA275" s="78"/>
      <c r="CB275" s="78"/>
      <c r="CC275" s="78"/>
      <c r="CD275" s="78"/>
      <c r="CE275" s="78"/>
      <c r="CF275" s="78"/>
      <c r="CG275" s="78"/>
      <c r="CH275" s="78"/>
      <c r="CI275" s="78"/>
      <c r="CJ275" s="78"/>
      <c r="CK275" s="78"/>
      <c r="CL275" s="78"/>
      <c r="CM275" s="78"/>
      <c r="CN275" s="78"/>
      <c r="CO275" s="78"/>
      <c r="CP275" s="78"/>
      <c r="CQ275" s="78"/>
      <c r="CR275" s="78"/>
      <c r="CS275" s="78"/>
      <c r="CT275" s="78"/>
      <c r="CU275" s="78"/>
      <c r="CV275" s="78"/>
      <c r="CW275" s="78"/>
      <c r="CX275" s="78"/>
      <c r="CY275" s="78"/>
      <c r="CZ275" s="78"/>
      <c r="DA275" s="78"/>
      <c r="DB275" s="78"/>
      <c r="DC275" s="78"/>
      <c r="DD275" s="78"/>
      <c r="DE275" s="78"/>
      <c r="DF275" s="78"/>
      <c r="DG275" s="78"/>
      <c r="DH275" s="78"/>
      <c r="DI275" s="78"/>
      <c r="DJ275" s="78"/>
      <c r="DK275" s="78"/>
      <c r="DL275" s="78"/>
      <c r="DM275" s="78"/>
      <c r="DN275" s="78"/>
      <c r="DO275" s="78"/>
      <c r="DP275" s="78"/>
      <c r="DQ275" s="78"/>
      <c r="DR275" s="78"/>
      <c r="DS275" s="78"/>
      <c r="DT275" s="78"/>
      <c r="DU275" s="78"/>
      <c r="DV275" s="78"/>
      <c r="DW275" s="78"/>
      <c r="DX275" s="78"/>
      <c r="DY275" s="78"/>
      <c r="DZ275" s="78"/>
      <c r="EA275" s="78"/>
      <c r="EB275" s="78"/>
      <c r="EC275" s="78"/>
      <c r="ED275" s="78"/>
      <c r="EE275" s="78"/>
      <c r="EF275" s="78"/>
      <c r="EG275" s="78"/>
      <c r="EH275" s="78"/>
      <c r="EI275" s="78"/>
      <c r="EJ275" s="78"/>
      <c r="EK275" s="78"/>
      <c r="EL275" s="78"/>
      <c r="EM275" s="78"/>
      <c r="EN275" s="78"/>
      <c r="EO275" s="78"/>
      <c r="EP275" s="78"/>
      <c r="EQ275" s="78"/>
      <c r="ER275" s="78"/>
      <c r="ES275" s="78"/>
      <c r="ET275" s="78"/>
      <c r="EU275" s="78"/>
      <c r="EV275" s="78"/>
      <c r="EW275" s="78"/>
      <c r="EX275" s="78"/>
      <c r="EY275" s="78"/>
      <c r="EZ275" s="78"/>
      <c r="FA275" s="78"/>
      <c r="FB275" s="78"/>
      <c r="FC275" s="78"/>
      <c r="FD275" s="78"/>
      <c r="FE275" s="78"/>
      <c r="FF275" s="78"/>
      <c r="FG275" s="78"/>
      <c r="FH275" s="78"/>
      <c r="FI275" s="78"/>
      <c r="FJ275" s="78"/>
      <c r="FK275" s="78"/>
      <c r="FL275" s="78"/>
      <c r="FM275" s="78"/>
      <c r="FN275" s="78"/>
      <c r="FO275" s="78"/>
      <c r="FP275" s="78"/>
      <c r="FQ275" s="78"/>
      <c r="FR275" s="78"/>
      <c r="FS275" s="78"/>
      <c r="FT275" s="78"/>
      <c r="FU275" s="78"/>
      <c r="FV275" s="78"/>
      <c r="FW275" s="78"/>
      <c r="FX275" s="78">
        <v>0</v>
      </c>
      <c r="FY275" s="78">
        <v>74.818183898925781</v>
      </c>
      <c r="FZ275" s="78">
        <v>0</v>
      </c>
    </row>
    <row r="276" spans="1:182" x14ac:dyDescent="0.2">
      <c r="A276" t="s">
        <v>186</v>
      </c>
      <c r="B276" t="s">
        <v>244</v>
      </c>
      <c r="C276" t="s">
        <v>194</v>
      </c>
      <c r="D276" t="s">
        <v>202</v>
      </c>
      <c r="E276" t="s">
        <v>238</v>
      </c>
      <c r="F276" t="s">
        <v>185</v>
      </c>
      <c r="G276" t="s">
        <v>1</v>
      </c>
      <c r="H276" s="78">
        <v>267</v>
      </c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  <c r="BW276" s="78"/>
      <c r="BX276" s="78"/>
      <c r="BY276" s="78"/>
      <c r="BZ276" s="78"/>
      <c r="CA276" s="78"/>
      <c r="CB276" s="78"/>
      <c r="CC276" s="78"/>
      <c r="CD276" s="78"/>
      <c r="CE276" s="78"/>
      <c r="CF276" s="78"/>
      <c r="CG276" s="78"/>
      <c r="CH276" s="78"/>
      <c r="CI276" s="78"/>
      <c r="CJ276" s="78"/>
      <c r="CK276" s="78"/>
      <c r="CL276" s="78"/>
      <c r="CM276" s="78"/>
      <c r="CN276" s="78"/>
      <c r="CO276" s="78"/>
      <c r="CP276" s="78"/>
      <c r="CQ276" s="78"/>
      <c r="CR276" s="78"/>
      <c r="CS276" s="78"/>
      <c r="CT276" s="78"/>
      <c r="CU276" s="78"/>
      <c r="CV276" s="78"/>
      <c r="CW276" s="78"/>
      <c r="CX276" s="78"/>
      <c r="CY276" s="78"/>
      <c r="CZ276" s="78"/>
      <c r="DA276" s="78"/>
      <c r="DB276" s="78"/>
      <c r="DC276" s="78"/>
      <c r="DD276" s="78"/>
      <c r="DE276" s="78"/>
      <c r="DF276" s="78"/>
      <c r="DG276" s="78"/>
      <c r="DH276" s="78"/>
      <c r="DI276" s="78"/>
      <c r="DJ276" s="78"/>
      <c r="DK276" s="78"/>
      <c r="DL276" s="78"/>
      <c r="DM276" s="78"/>
      <c r="DN276" s="78"/>
      <c r="DO276" s="78"/>
      <c r="DP276" s="78"/>
      <c r="DQ276" s="78"/>
      <c r="DR276" s="78"/>
      <c r="DS276" s="78"/>
      <c r="DT276" s="78"/>
      <c r="DU276" s="78"/>
      <c r="DV276" s="78"/>
      <c r="DW276" s="78"/>
      <c r="DX276" s="78"/>
      <c r="DY276" s="78"/>
      <c r="DZ276" s="78"/>
      <c r="EA276" s="78"/>
      <c r="EB276" s="78"/>
      <c r="EC276" s="78"/>
      <c r="ED276" s="78"/>
      <c r="EE276" s="78"/>
      <c r="EF276" s="78"/>
      <c r="EG276" s="78"/>
      <c r="EH276" s="78"/>
      <c r="EI276" s="78"/>
      <c r="EJ276" s="78"/>
      <c r="EK276" s="78"/>
      <c r="EL276" s="78"/>
      <c r="EM276" s="78"/>
      <c r="EN276" s="78"/>
      <c r="EO276" s="78"/>
      <c r="EP276" s="78"/>
      <c r="EQ276" s="78"/>
      <c r="ER276" s="78"/>
      <c r="ES276" s="78"/>
      <c r="ET276" s="78"/>
      <c r="EU276" s="78"/>
      <c r="EV276" s="78"/>
      <c r="EW276" s="78"/>
      <c r="EX276" s="78"/>
      <c r="EY276" s="78"/>
      <c r="EZ276" s="78"/>
      <c r="FA276" s="78"/>
      <c r="FB276" s="78"/>
      <c r="FC276" s="78"/>
      <c r="FD276" s="78"/>
      <c r="FE276" s="78"/>
      <c r="FF276" s="78"/>
      <c r="FG276" s="78"/>
      <c r="FH276" s="78"/>
      <c r="FI276" s="78"/>
      <c r="FJ276" s="78"/>
      <c r="FK276" s="78"/>
      <c r="FL276" s="78"/>
      <c r="FM276" s="78"/>
      <c r="FN276" s="78"/>
      <c r="FO276" s="78"/>
      <c r="FP276" s="78"/>
      <c r="FQ276" s="78"/>
      <c r="FR276" s="78"/>
      <c r="FS276" s="78"/>
      <c r="FT276" s="78"/>
      <c r="FU276" s="78"/>
      <c r="FV276" s="78"/>
      <c r="FW276" s="78"/>
      <c r="FX276" s="78">
        <v>0</v>
      </c>
      <c r="FY276" s="78">
        <v>22.5</v>
      </c>
      <c r="FZ276" s="78">
        <v>0</v>
      </c>
    </row>
    <row r="277" spans="1:182" x14ac:dyDescent="0.2">
      <c r="A277" t="s">
        <v>186</v>
      </c>
      <c r="B277" t="s">
        <v>244</v>
      </c>
      <c r="C277" t="s">
        <v>194</v>
      </c>
      <c r="D277" t="s">
        <v>202</v>
      </c>
      <c r="E277" t="s">
        <v>239</v>
      </c>
      <c r="F277" t="s">
        <v>1</v>
      </c>
      <c r="G277" t="s">
        <v>198</v>
      </c>
      <c r="H277" s="78">
        <v>7652</v>
      </c>
      <c r="I277" s="78">
        <v>0.62983119487762451</v>
      </c>
      <c r="J277" s="78">
        <v>0.60484153032302856</v>
      </c>
      <c r="K277" s="78">
        <v>0.58901077508926392</v>
      </c>
      <c r="L277" s="78">
        <v>0.59251677989959717</v>
      </c>
      <c r="M277" s="78">
        <v>0.60751330852508545</v>
      </c>
      <c r="N277" s="78">
        <v>0.6977311372756958</v>
      </c>
      <c r="O277" s="78">
        <v>0.82142210006713867</v>
      </c>
      <c r="P277" s="78">
        <v>0.87607008218765259</v>
      </c>
      <c r="Q277" s="78">
        <v>0.81172716617584229</v>
      </c>
      <c r="R277" s="78">
        <v>0.73515236377716064</v>
      </c>
      <c r="S277" s="78">
        <v>0.68866938352584839</v>
      </c>
      <c r="T277" s="78">
        <v>0.65896427631378174</v>
      </c>
      <c r="U277" s="78">
        <v>0.63542622327804565</v>
      </c>
      <c r="V277" s="78">
        <v>0.60994470119476318</v>
      </c>
      <c r="W277" s="78">
        <v>0.58603847026824951</v>
      </c>
      <c r="X277" s="78">
        <v>0.60218071937561035</v>
      </c>
      <c r="Y277" s="78">
        <v>0.65239608287811279</v>
      </c>
      <c r="Z277" s="78">
        <v>0.76690131425857544</v>
      </c>
      <c r="AA277" s="78">
        <v>0.90562671422958374</v>
      </c>
      <c r="AB277" s="78">
        <v>0.90025591850280762</v>
      </c>
      <c r="AC277" s="78">
        <v>0.88988113403320313</v>
      </c>
      <c r="AD277" s="78">
        <v>0.85573405027389526</v>
      </c>
      <c r="AE277" s="78">
        <v>0.76833879947662354</v>
      </c>
      <c r="AF277" s="78">
        <v>0.68122649192810059</v>
      </c>
      <c r="AG277" s="78">
        <v>-8.9046113193035126E-2</v>
      </c>
      <c r="AH277" s="78">
        <v>-7.9004622995853424E-2</v>
      </c>
      <c r="AI277" s="78">
        <v>-7.3403358459472656E-2</v>
      </c>
      <c r="AJ277" s="78">
        <v>-7.2159938514232635E-2</v>
      </c>
      <c r="AK277" s="78">
        <v>-7.4085742235183716E-2</v>
      </c>
      <c r="AL277" s="78">
        <v>-5.9190429747104645E-2</v>
      </c>
      <c r="AM277" s="78">
        <v>-4.7927714884281158E-2</v>
      </c>
      <c r="AN277" s="78">
        <v>-4.7924000769853592E-2</v>
      </c>
      <c r="AO277" s="78">
        <v>6.835531909018755E-3</v>
      </c>
      <c r="AP277" s="78">
        <v>1.2899667955935001E-2</v>
      </c>
      <c r="AQ277" s="78">
        <v>2.5784634053707123E-3</v>
      </c>
      <c r="AR277" s="78">
        <v>-6.5812845714390278E-3</v>
      </c>
      <c r="AS277" s="78">
        <v>2.4910052306950092E-3</v>
      </c>
      <c r="AT277" s="78">
        <v>1.9119104836136103E-3</v>
      </c>
      <c r="AU277" s="78">
        <v>4.3015936389565468E-3</v>
      </c>
      <c r="AV277" s="78">
        <v>2.5165723636746407E-2</v>
      </c>
      <c r="AW277" s="78">
        <v>4.2240966111421585E-2</v>
      </c>
      <c r="AX277" s="78">
        <v>5.3206861019134521E-2</v>
      </c>
      <c r="AY277" s="78">
        <v>7.3212236166000366E-2</v>
      </c>
      <c r="AZ277" s="78">
        <v>5.6798003613948822E-2</v>
      </c>
      <c r="BA277" s="78">
        <v>8.5433656349778175E-3</v>
      </c>
      <c r="BB277" s="78">
        <v>-7.2967424988746643E-2</v>
      </c>
      <c r="BC277" s="78">
        <v>-8.5242912173271179E-2</v>
      </c>
      <c r="BD277" s="78">
        <v>-9.7387120127677917E-2</v>
      </c>
      <c r="BE277" s="78">
        <v>-5.5553421378135681E-2</v>
      </c>
      <c r="BF277" s="78">
        <v>-4.563005268573761E-2</v>
      </c>
      <c r="BG277" s="78">
        <v>-3.9934746921062469E-2</v>
      </c>
      <c r="BH277" s="78">
        <v>-3.7939213216304779E-2</v>
      </c>
      <c r="BI277" s="78">
        <v>-3.9966493844985962E-2</v>
      </c>
      <c r="BJ277" s="78">
        <v>-2.4652790278196335E-2</v>
      </c>
      <c r="BK277" s="78">
        <v>-1.3353304006159306E-2</v>
      </c>
      <c r="BL277" s="78">
        <v>-1.3269424438476563E-2</v>
      </c>
      <c r="BM277" s="78">
        <v>2.468419075012207E-2</v>
      </c>
      <c r="BN277" s="78">
        <v>2.7063298970460892E-2</v>
      </c>
      <c r="BO277" s="78">
        <v>1.6340246424078941E-2</v>
      </c>
      <c r="BP277" s="78">
        <v>7.7495379373431206E-3</v>
      </c>
      <c r="BQ277" s="78">
        <v>1.6344038769602776E-2</v>
      </c>
      <c r="BR277" s="78">
        <v>1.5888165682554245E-2</v>
      </c>
      <c r="BS277" s="78">
        <v>1.8252486363053322E-2</v>
      </c>
      <c r="BT277" s="78">
        <v>3.8583014160394669E-2</v>
      </c>
      <c r="BU277" s="78">
        <v>5.5568855255842209E-2</v>
      </c>
      <c r="BV277" s="78">
        <v>6.6617488861083984E-2</v>
      </c>
      <c r="BW277" s="78">
        <v>8.7417848408222198E-2</v>
      </c>
      <c r="BX277" s="78">
        <v>7.0511810481548309E-2</v>
      </c>
      <c r="BY277" s="78">
        <v>3.4597896039485931E-2</v>
      </c>
      <c r="BZ277" s="78">
        <v>-3.8587883114814758E-2</v>
      </c>
      <c r="CA277" s="78">
        <v>-5.2245255559682846E-2</v>
      </c>
      <c r="CB277" s="78">
        <v>-6.3105389475822449E-2</v>
      </c>
      <c r="CC277" s="78">
        <v>-3.2356485724449158E-2</v>
      </c>
      <c r="CD277" s="78">
        <v>-2.2514918819069862E-2</v>
      </c>
      <c r="CE277" s="78">
        <v>-1.6754487529397011E-2</v>
      </c>
      <c r="CF277" s="78">
        <v>-1.423804834485054E-2</v>
      </c>
      <c r="CG277" s="78">
        <v>-1.633559912443161E-2</v>
      </c>
      <c r="CH277" s="78">
        <v>-7.3212746065109968E-4</v>
      </c>
      <c r="CI277" s="78">
        <v>1.0592827573418617E-2</v>
      </c>
      <c r="CJ277" s="78">
        <v>1.0732231661677361E-2</v>
      </c>
      <c r="CK277" s="78">
        <v>3.7046115845441818E-2</v>
      </c>
      <c r="CL277" s="78">
        <v>3.6872986704111099E-2</v>
      </c>
      <c r="CM277" s="78">
        <v>2.5871613994240761E-2</v>
      </c>
      <c r="CN277" s="78">
        <v>1.7675021663308144E-2</v>
      </c>
      <c r="CO277" s="78">
        <v>2.59386096149683E-2</v>
      </c>
      <c r="CP277" s="78">
        <v>2.5568077340722084E-2</v>
      </c>
      <c r="CQ277" s="78">
        <v>2.7914829552173615E-2</v>
      </c>
      <c r="CR277" s="78">
        <v>4.7875788062810898E-2</v>
      </c>
      <c r="CS277" s="78">
        <v>6.47997185587883E-2</v>
      </c>
      <c r="CT277" s="78">
        <v>7.5905650854110718E-2</v>
      </c>
      <c r="CU277" s="78">
        <v>9.7256623208522797E-2</v>
      </c>
      <c r="CV277" s="78">
        <v>8.000994473695755E-2</v>
      </c>
      <c r="CW277" s="78">
        <v>5.2643183618783951E-2</v>
      </c>
      <c r="CX277" s="78">
        <v>-1.477672066539526E-2</v>
      </c>
      <c r="CY277" s="78">
        <v>-2.9391176998615265E-2</v>
      </c>
      <c r="CZ277" s="78">
        <v>-3.9361972361803055E-2</v>
      </c>
      <c r="DA277" s="78">
        <v>-9.1595510020852089E-3</v>
      </c>
      <c r="DB277" s="78">
        <v>6.002101581543684E-4</v>
      </c>
      <c r="DC277" s="78">
        <v>6.4257727935910225E-3</v>
      </c>
      <c r="DD277" s="78">
        <v>9.4631165266036987E-3</v>
      </c>
      <c r="DE277" s="78">
        <v>7.2952909395098686E-3</v>
      </c>
      <c r="DF277" s="78">
        <v>2.3188535124063492E-2</v>
      </c>
      <c r="DG277" s="78">
        <v>3.4538958221673965E-2</v>
      </c>
      <c r="DH277" s="78">
        <v>3.4733887761831284E-2</v>
      </c>
      <c r="DI277" s="78">
        <v>4.9408044666051865E-2</v>
      </c>
      <c r="DJ277" s="78">
        <v>4.6682674437761307E-2</v>
      </c>
      <c r="DK277" s="78">
        <v>3.5402983427047729E-2</v>
      </c>
      <c r="DL277" s="78">
        <v>2.7600506320595741E-2</v>
      </c>
      <c r="DM277" s="78">
        <v>3.5533178597688675E-2</v>
      </c>
      <c r="DN277" s="78">
        <v>3.5247988998889923E-2</v>
      </c>
      <c r="DO277" s="78">
        <v>3.7577174603939056E-2</v>
      </c>
      <c r="DP277" s="78">
        <v>5.7168561965227127E-2</v>
      </c>
      <c r="DQ277" s="78">
        <v>7.4030578136444092E-2</v>
      </c>
      <c r="DR277" s="78">
        <v>8.5193812847137451E-2</v>
      </c>
      <c r="DS277" s="78">
        <v>0.10709539800882339</v>
      </c>
      <c r="DT277" s="78">
        <v>8.9508078992366791E-2</v>
      </c>
      <c r="DU277" s="78">
        <v>7.068847119808197E-2</v>
      </c>
      <c r="DV277" s="78">
        <v>9.034445509314537E-3</v>
      </c>
      <c r="DW277" s="78">
        <v>-6.5370970405638218E-3</v>
      </c>
      <c r="DX277" s="78">
        <v>-1.5618556179106236E-2</v>
      </c>
      <c r="DY277" s="78">
        <v>2.4333138018846512E-2</v>
      </c>
      <c r="DZ277" s="78">
        <v>3.3974789083003998E-2</v>
      </c>
      <c r="EA277" s="78">
        <v>3.9894387125968933E-2</v>
      </c>
      <c r="EB277" s="78">
        <v>4.3683838099241257E-2</v>
      </c>
      <c r="EC277" s="78">
        <v>4.1414543986320496E-2</v>
      </c>
      <c r="ED277" s="78">
        <v>5.7726170867681503E-2</v>
      </c>
      <c r="EE277" s="78">
        <v>6.9113366305828094E-2</v>
      </c>
      <c r="EF277" s="78">
        <v>6.9388456642627716E-2</v>
      </c>
      <c r="EG277" s="78">
        <v>6.7256703972816467E-2</v>
      </c>
      <c r="EH277" s="78">
        <v>6.0846302658319473E-2</v>
      </c>
      <c r="EI277" s="78">
        <v>4.9164764583110809E-2</v>
      </c>
      <c r="EJ277" s="78">
        <v>4.1931327432394028E-2</v>
      </c>
      <c r="EK277" s="78">
        <v>4.9386210739612579E-2</v>
      </c>
      <c r="EL277" s="78">
        <v>4.9224242568016052E-2</v>
      </c>
      <c r="EM277" s="78">
        <v>5.1528062671422958E-2</v>
      </c>
      <c r="EN277" s="78">
        <v>7.0585846900939941E-2</v>
      </c>
      <c r="EO277" s="78">
        <v>8.7358459830284119E-2</v>
      </c>
      <c r="EP277" s="78">
        <v>9.8604440689086914E-2</v>
      </c>
      <c r="EQ277" s="78">
        <v>0.12130101025104523</v>
      </c>
      <c r="ER277" s="78">
        <v>0.10322187840938568</v>
      </c>
      <c r="ES277" s="78">
        <v>9.6742995083332062E-2</v>
      </c>
      <c r="ET277" s="78">
        <v>4.3413989245891571E-2</v>
      </c>
      <c r="EU277" s="78">
        <v>2.6460563763976097E-2</v>
      </c>
      <c r="EV277" s="78">
        <v>1.866316981613636E-2</v>
      </c>
      <c r="EW277" s="78">
        <v>48.279647827148438</v>
      </c>
      <c r="EX277" s="78">
        <v>47.399299621582031</v>
      </c>
      <c r="EY277" s="78">
        <v>46.535625457763672</v>
      </c>
      <c r="EZ277" s="78">
        <v>45.689918518066406</v>
      </c>
      <c r="FA277" s="78">
        <v>45.145759582519531</v>
      </c>
      <c r="FB277" s="78">
        <v>44.583732604980469</v>
      </c>
      <c r="FC277" s="78">
        <v>44.292465209960938</v>
      </c>
      <c r="FD277" s="78">
        <v>44.478675842285156</v>
      </c>
      <c r="FE277" s="78">
        <v>48.776359558105469</v>
      </c>
      <c r="FF277" s="78">
        <v>53.847675323486328</v>
      </c>
      <c r="FG277" s="78">
        <v>57.845607757568359</v>
      </c>
      <c r="FH277" s="78">
        <v>61.269718170166016</v>
      </c>
      <c r="FI277" s="78">
        <v>64.126640319824219</v>
      </c>
      <c r="FJ277" s="78">
        <v>65.964340209960938</v>
      </c>
      <c r="FK277" s="78">
        <v>67.128852844238281</v>
      </c>
      <c r="FL277" s="78">
        <v>67.271560668945313</v>
      </c>
      <c r="FM277" s="78">
        <v>66.135345458984375</v>
      </c>
      <c r="FN277" s="78">
        <v>63.406723022460938</v>
      </c>
      <c r="FO277" s="78">
        <v>59.37835693359375</v>
      </c>
      <c r="FP277" s="78">
        <v>56.464279174804688</v>
      </c>
      <c r="FQ277" s="78">
        <v>54.18280029296875</v>
      </c>
      <c r="FR277" s="78">
        <v>52.591144561767578</v>
      </c>
      <c r="FS277" s="78">
        <v>51.226699829101563</v>
      </c>
      <c r="FT277" s="78">
        <v>50.026802062988281</v>
      </c>
      <c r="FU277" s="78">
        <v>2.489657886326313E-2</v>
      </c>
      <c r="FV277" s="78">
        <v>1.677214726805687E-2</v>
      </c>
      <c r="FW277" s="78">
        <v>2.8271131217479706E-2</v>
      </c>
      <c r="FX277" s="78">
        <v>0</v>
      </c>
      <c r="FY277" s="78">
        <v>1470.9473876953125</v>
      </c>
      <c r="FZ277" s="78">
        <v>1</v>
      </c>
    </row>
    <row r="278" spans="1:182" x14ac:dyDescent="0.2">
      <c r="A278" t="s">
        <v>186</v>
      </c>
      <c r="B278" t="s">
        <v>244</v>
      </c>
      <c r="C278" t="s">
        <v>194</v>
      </c>
      <c r="D278" t="s">
        <v>202</v>
      </c>
      <c r="E278" t="s">
        <v>239</v>
      </c>
      <c r="F278" t="s">
        <v>1</v>
      </c>
      <c r="G278" t="s">
        <v>200</v>
      </c>
      <c r="H278" s="78">
        <v>1609</v>
      </c>
      <c r="I278" s="78">
        <v>0.73228073120117188</v>
      </c>
      <c r="J278" s="78">
        <v>0.68789273500442505</v>
      </c>
      <c r="K278" s="78">
        <v>0.66948539018630981</v>
      </c>
      <c r="L278" s="78">
        <v>0.67327886819839478</v>
      </c>
      <c r="M278" s="78">
        <v>0.68899524211883545</v>
      </c>
      <c r="N278" s="78">
        <v>0.74472332000732422</v>
      </c>
      <c r="O278" s="78">
        <v>0.84587061405181885</v>
      </c>
      <c r="P278" s="78">
        <v>0.87498694658279419</v>
      </c>
      <c r="Q278" s="78">
        <v>0.82978606224060059</v>
      </c>
      <c r="R278" s="78">
        <v>0.7648162841796875</v>
      </c>
      <c r="S278" s="78">
        <v>0.73202735185623169</v>
      </c>
      <c r="T278" s="78">
        <v>0.70003712177276611</v>
      </c>
      <c r="U278" s="78">
        <v>0.68077963590621948</v>
      </c>
      <c r="V278" s="78">
        <v>0.66098916530609131</v>
      </c>
      <c r="W278" s="78">
        <v>0.6583823561668396</v>
      </c>
      <c r="X278" s="78">
        <v>0.68916326761245728</v>
      </c>
      <c r="Y278" s="78">
        <v>0.72986656427383423</v>
      </c>
      <c r="Z278" s="78">
        <v>0.85036814212799072</v>
      </c>
      <c r="AA278" s="78">
        <v>0.95900022983551025</v>
      </c>
      <c r="AB278" s="78">
        <v>0.96887630224227905</v>
      </c>
      <c r="AC278" s="78">
        <v>0.9689410924911499</v>
      </c>
      <c r="AD278" s="78">
        <v>0.94273287057876587</v>
      </c>
      <c r="AE278" s="78">
        <v>0.87292283773422241</v>
      </c>
      <c r="AF278" s="78">
        <v>0.79628294706344604</v>
      </c>
      <c r="AG278" s="78">
        <v>-0.20879113674163818</v>
      </c>
      <c r="AH278" s="78">
        <v>-0.20595590770244598</v>
      </c>
      <c r="AI278" s="78">
        <v>-0.19150592386722565</v>
      </c>
      <c r="AJ278" s="78">
        <v>-0.16926859319210052</v>
      </c>
      <c r="AK278" s="78">
        <v>-0.16554640233516693</v>
      </c>
      <c r="AL278" s="78">
        <v>-0.17913107573986053</v>
      </c>
      <c r="AM278" s="78">
        <v>-0.16214744746685028</v>
      </c>
      <c r="AN278" s="78">
        <v>-0.1831599622964859</v>
      </c>
      <c r="AO278" s="78">
        <v>-0.14527735114097595</v>
      </c>
      <c r="AP278" s="78">
        <v>-0.10536149889230728</v>
      </c>
      <c r="AQ278" s="78">
        <v>-9.7264043986797333E-2</v>
      </c>
      <c r="AR278" s="78">
        <v>-0.10858526080846786</v>
      </c>
      <c r="AS278" s="78">
        <v>-0.10706150531768799</v>
      </c>
      <c r="AT278" s="78">
        <v>-8.1903696060180664E-2</v>
      </c>
      <c r="AU278" s="78">
        <v>-6.0118187218904495E-2</v>
      </c>
      <c r="AV278" s="78">
        <v>-3.3170372247695923E-2</v>
      </c>
      <c r="AW278" s="78">
        <v>-4.2768757790327072E-2</v>
      </c>
      <c r="AX278" s="78">
        <v>-1.1789906769990921E-2</v>
      </c>
      <c r="AY278" s="78">
        <v>7.4873333796858788E-3</v>
      </c>
      <c r="AZ278" s="78">
        <v>4.5406469143927097E-3</v>
      </c>
      <c r="BA278" s="78">
        <v>-5.1859140396118164E-2</v>
      </c>
      <c r="BB278" s="78">
        <v>-0.1439920961856842</v>
      </c>
      <c r="BC278" s="78">
        <v>-0.20447604358196259</v>
      </c>
      <c r="BD278" s="78">
        <v>-0.20677883923053741</v>
      </c>
      <c r="BE278" s="78">
        <v>-0.16609169542789459</v>
      </c>
      <c r="BF278" s="78">
        <v>-0.16349264979362488</v>
      </c>
      <c r="BG278" s="78">
        <v>-0.14948520064353943</v>
      </c>
      <c r="BH278" s="78">
        <v>-0.12746205925941467</v>
      </c>
      <c r="BI278" s="78">
        <v>-0.12307756394147873</v>
      </c>
      <c r="BJ278" s="78">
        <v>-0.1367029994726181</v>
      </c>
      <c r="BK278" s="78">
        <v>-0.12075346708297729</v>
      </c>
      <c r="BL278" s="78">
        <v>-0.14120391011238098</v>
      </c>
      <c r="BM278" s="78">
        <v>-0.10854803025722504</v>
      </c>
      <c r="BN278" s="78">
        <v>-8.059229701757431E-2</v>
      </c>
      <c r="BO278" s="78">
        <v>-7.4214138090610504E-2</v>
      </c>
      <c r="BP278" s="78">
        <v>-8.6158357560634613E-2</v>
      </c>
      <c r="BQ278" s="78">
        <v>-8.3599932491779327E-2</v>
      </c>
      <c r="BR278" s="78">
        <v>-5.8345053344964981E-2</v>
      </c>
      <c r="BS278" s="78">
        <v>-3.8032196462154388E-2</v>
      </c>
      <c r="BT278" s="78">
        <v>-1.1770816519856453E-2</v>
      </c>
      <c r="BU278" s="78">
        <v>-2.140030637383461E-2</v>
      </c>
      <c r="BV278" s="78">
        <v>1.109630148857832E-2</v>
      </c>
      <c r="BW278" s="78">
        <v>3.0601829290390015E-2</v>
      </c>
      <c r="BX278" s="78">
        <v>2.8254102915525436E-2</v>
      </c>
      <c r="BY278" s="78">
        <v>-1.9691411405801773E-2</v>
      </c>
      <c r="BZ278" s="78">
        <v>-0.10472650080919266</v>
      </c>
      <c r="CA278" s="78">
        <v>-0.16183693706989288</v>
      </c>
      <c r="CB278" s="78">
        <v>-0.16406190395355225</v>
      </c>
      <c r="CC278" s="78">
        <v>-0.13651818037033081</v>
      </c>
      <c r="CD278" s="78">
        <v>-0.13408273458480835</v>
      </c>
      <c r="CE278" s="78">
        <v>-0.12038176506757736</v>
      </c>
      <c r="CF278" s="78">
        <v>-9.8506972193717957E-2</v>
      </c>
      <c r="CG278" s="78">
        <v>-9.3663789331912994E-2</v>
      </c>
      <c r="CH278" s="78">
        <v>-0.10731745511293411</v>
      </c>
      <c r="CI278" s="78">
        <v>-9.2084094882011414E-2</v>
      </c>
      <c r="CJ278" s="78">
        <v>-0.11214528232812881</v>
      </c>
      <c r="CK278" s="78">
        <v>-8.3109408617019653E-2</v>
      </c>
      <c r="CL278" s="78">
        <v>-6.3437215983867645E-2</v>
      </c>
      <c r="CM278" s="78">
        <v>-5.8249838650226593E-2</v>
      </c>
      <c r="CN278" s="78">
        <v>-7.0625543594360352E-2</v>
      </c>
      <c r="CO278" s="78">
        <v>-6.7350529134273529E-2</v>
      </c>
      <c r="CP278" s="78">
        <v>-4.2028408497571945E-2</v>
      </c>
      <c r="CQ278" s="78">
        <v>-2.2735513746738434E-2</v>
      </c>
      <c r="CR278" s="78">
        <v>3.0504516325891018E-3</v>
      </c>
      <c r="CS278" s="78">
        <v>-6.6005815751850605E-3</v>
      </c>
      <c r="CT278" s="78">
        <v>2.6947220787405968E-2</v>
      </c>
      <c r="CU278" s="78">
        <v>4.6610862016677856E-2</v>
      </c>
      <c r="CV278" s="78">
        <v>4.4677969068288803E-2</v>
      </c>
      <c r="CW278" s="78">
        <v>2.5878569576889277E-3</v>
      </c>
      <c r="CX278" s="78">
        <v>-7.7531270682811737E-2</v>
      </c>
      <c r="CY278" s="78">
        <v>-0.13230523467063904</v>
      </c>
      <c r="CZ278" s="78">
        <v>-0.13447627425193787</v>
      </c>
      <c r="DA278" s="78">
        <v>-0.10694467276334763</v>
      </c>
      <c r="DB278" s="78">
        <v>-0.10467281192541122</v>
      </c>
      <c r="DC278" s="78">
        <v>-9.1278336942195892E-2</v>
      </c>
      <c r="DD278" s="78">
        <v>-6.9551892578601837E-2</v>
      </c>
      <c r="DE278" s="78">
        <v>-6.425001472234726E-2</v>
      </c>
      <c r="DF278" s="78">
        <v>-7.7931910753250122E-2</v>
      </c>
      <c r="DG278" s="78">
        <v>-6.3414745032787323E-2</v>
      </c>
      <c r="DH278" s="78">
        <v>-8.3086639642715454E-2</v>
      </c>
      <c r="DI278" s="78">
        <v>-5.7670783251523972E-2</v>
      </c>
      <c r="DJ278" s="78">
        <v>-4.6282146126031876E-2</v>
      </c>
      <c r="DK278" s="78">
        <v>-4.2285539209842682E-2</v>
      </c>
      <c r="DL278" s="78">
        <v>-5.5092737078666687E-2</v>
      </c>
      <c r="DM278" s="78">
        <v>-5.1101125776767731E-2</v>
      </c>
      <c r="DN278" s="78">
        <v>-2.5711769238114357E-2</v>
      </c>
      <c r="DO278" s="78">
        <v>-7.4388277716934681E-3</v>
      </c>
      <c r="DP278" s="78">
        <v>1.7871720716357231E-2</v>
      </c>
      <c r="DQ278" s="78">
        <v>8.1991441547870636E-3</v>
      </c>
      <c r="DR278" s="78">
        <v>4.2798139154911041E-2</v>
      </c>
      <c r="DS278" s="78">
        <v>6.2619887292385101E-2</v>
      </c>
      <c r="DT278" s="78">
        <v>6.1101831495761871E-2</v>
      </c>
      <c r="DU278" s="78">
        <v>2.486712858080864E-2</v>
      </c>
      <c r="DV278" s="78">
        <v>-5.0336044281721115E-2</v>
      </c>
      <c r="DW278" s="78">
        <v>-0.102773517370224</v>
      </c>
      <c r="DX278" s="78">
        <v>-0.10489063709974289</v>
      </c>
      <c r="DY278" s="78">
        <v>-6.4245216548442841E-2</v>
      </c>
      <c r="DZ278" s="78">
        <v>-6.2209561467170715E-2</v>
      </c>
      <c r="EA278" s="78">
        <v>-4.925759881734848E-2</v>
      </c>
      <c r="EB278" s="78">
        <v>-2.7745351195335388E-2</v>
      </c>
      <c r="EC278" s="78">
        <v>-2.1781189367175102E-2</v>
      </c>
      <c r="ED278" s="78">
        <v>-3.5503838211297989E-2</v>
      </c>
      <c r="EE278" s="78">
        <v>-2.2020742297172546E-2</v>
      </c>
      <c r="EF278" s="78">
        <v>-4.1130587458610535E-2</v>
      </c>
      <c r="EG278" s="78">
        <v>-2.0941451191902161E-2</v>
      </c>
      <c r="EH278" s="78">
        <v>-2.1512942388653755E-2</v>
      </c>
      <c r="EI278" s="78">
        <v>-1.9235635176301003E-2</v>
      </c>
      <c r="EJ278" s="78">
        <v>-3.2665826380252838E-2</v>
      </c>
      <c r="EK278" s="78">
        <v>-2.7639564126729965E-2</v>
      </c>
      <c r="EL278" s="78">
        <v>-2.1531335078179836E-3</v>
      </c>
      <c r="EM278" s="78">
        <v>1.4647157862782478E-2</v>
      </c>
      <c r="EN278" s="78">
        <v>3.9271280169487E-2</v>
      </c>
      <c r="EO278" s="78">
        <v>2.9567593708634377E-2</v>
      </c>
      <c r="EP278" s="78">
        <v>6.5684348344802856E-2</v>
      </c>
      <c r="EQ278" s="78">
        <v>8.5734382271766663E-2</v>
      </c>
      <c r="ER278" s="78">
        <v>8.4815293550491333E-2</v>
      </c>
      <c r="ES278" s="78">
        <v>5.7034853845834732E-2</v>
      </c>
      <c r="ET278" s="78">
        <v>-1.1070455424487591E-2</v>
      </c>
      <c r="EU278" s="78">
        <v>-6.0134422034025192E-2</v>
      </c>
      <c r="EV278" s="78">
        <v>-6.2173683196306229E-2</v>
      </c>
      <c r="EW278" s="78">
        <v>47.831600189208984</v>
      </c>
      <c r="EX278" s="78">
        <v>46.849529266357422</v>
      </c>
      <c r="EY278" s="78">
        <v>46.078083038330078</v>
      </c>
      <c r="EZ278" s="78">
        <v>45.330364227294922</v>
      </c>
      <c r="FA278" s="78">
        <v>44.806076049804688</v>
      </c>
      <c r="FB278" s="78">
        <v>44.234149932861328</v>
      </c>
      <c r="FC278" s="78">
        <v>43.651287078857422</v>
      </c>
      <c r="FD278" s="78">
        <v>43.788600921630859</v>
      </c>
      <c r="FE278" s="78">
        <v>47.987350463867188</v>
      </c>
      <c r="FF278" s="78">
        <v>53.179328918457031</v>
      </c>
      <c r="FG278" s="78">
        <v>57.370849609375</v>
      </c>
      <c r="FH278" s="78">
        <v>60.959629058837891</v>
      </c>
      <c r="FI278" s="78">
        <v>63.702327728271484</v>
      </c>
      <c r="FJ278" s="78">
        <v>65.616737365722656</v>
      </c>
      <c r="FK278" s="78">
        <v>66.915985107421875</v>
      </c>
      <c r="FL278" s="78">
        <v>67.266159057617188</v>
      </c>
      <c r="FM278" s="78">
        <v>66.271575927734375</v>
      </c>
      <c r="FN278" s="78">
        <v>63.737552642822266</v>
      </c>
      <c r="FO278" s="78">
        <v>59.671825408935547</v>
      </c>
      <c r="FP278" s="78">
        <v>56.551662445068359</v>
      </c>
      <c r="FQ278" s="78">
        <v>54.296577453613281</v>
      </c>
      <c r="FR278" s="78">
        <v>52.51226806640625</v>
      </c>
      <c r="FS278" s="78">
        <v>51.150886535644531</v>
      </c>
      <c r="FT278" s="78">
        <v>49.727275848388672</v>
      </c>
      <c r="FU278" s="78">
        <v>3.5510018467903137E-2</v>
      </c>
      <c r="FV278" s="78">
        <v>2.818107046186924E-2</v>
      </c>
      <c r="FW278" s="78">
        <v>4.0112115442752838E-2</v>
      </c>
      <c r="FX278" s="78">
        <v>0</v>
      </c>
      <c r="FY278" s="78">
        <v>461.89474487304688</v>
      </c>
      <c r="FZ278" s="78">
        <v>1</v>
      </c>
    </row>
    <row r="279" spans="1:182" x14ac:dyDescent="0.2">
      <c r="A279" t="s">
        <v>186</v>
      </c>
      <c r="B279" t="s">
        <v>244</v>
      </c>
      <c r="C279" t="s">
        <v>194</v>
      </c>
      <c r="D279" t="s">
        <v>202</v>
      </c>
      <c r="E279" t="s">
        <v>239</v>
      </c>
      <c r="F279" t="s">
        <v>1</v>
      </c>
      <c r="G279" t="s">
        <v>1</v>
      </c>
      <c r="H279" s="78">
        <v>9261</v>
      </c>
      <c r="I279" s="78">
        <v>0.64763069152832031</v>
      </c>
      <c r="J279" s="78">
        <v>0.61927080154418945</v>
      </c>
      <c r="K279" s="78">
        <v>0.60299235582351685</v>
      </c>
      <c r="L279" s="78">
        <v>0.60654830932617188</v>
      </c>
      <c r="M279" s="78">
        <v>0.6216699481010437</v>
      </c>
      <c r="N279" s="78">
        <v>0.70589554309844971</v>
      </c>
      <c r="O279" s="78">
        <v>0.82566976547241211</v>
      </c>
      <c r="P279" s="78">
        <v>0.87588179111480713</v>
      </c>
      <c r="Q279" s="78">
        <v>0.81486475467681885</v>
      </c>
      <c r="R279" s="78">
        <v>0.74030619859695435</v>
      </c>
      <c r="S279" s="78">
        <v>0.69620233774185181</v>
      </c>
      <c r="T279" s="78">
        <v>0.66610026359558105</v>
      </c>
      <c r="U279" s="78">
        <v>0.64330589771270752</v>
      </c>
      <c r="V279" s="78">
        <v>0.61881309747695923</v>
      </c>
      <c r="W279" s="78">
        <v>0.59860748052597046</v>
      </c>
      <c r="X279" s="78">
        <v>0.61729294061660767</v>
      </c>
      <c r="Y279" s="78">
        <v>0.6658557653427124</v>
      </c>
      <c r="Z279" s="78">
        <v>0.78140276670455933</v>
      </c>
      <c r="AA279" s="78">
        <v>0.91489970684051514</v>
      </c>
      <c r="AB279" s="78">
        <v>0.91217803955078125</v>
      </c>
      <c r="AC279" s="78">
        <v>0.90361696481704712</v>
      </c>
      <c r="AD279" s="78">
        <v>0.87084925174713135</v>
      </c>
      <c r="AE279" s="78">
        <v>0.78650909662246704</v>
      </c>
      <c r="AF279" s="78">
        <v>0.70121634006500244</v>
      </c>
      <c r="AG279" s="78">
        <v>-9.8947733640670776E-2</v>
      </c>
      <c r="AH279" s="78">
        <v>-9.0215370059013367E-2</v>
      </c>
      <c r="AI279" s="78">
        <v>-8.3169028162956238E-2</v>
      </c>
      <c r="AJ279" s="78">
        <v>-7.829129695892334E-2</v>
      </c>
      <c r="AK279" s="78">
        <v>-7.9094499349594116E-2</v>
      </c>
      <c r="AL279" s="78">
        <v>-6.9137416779994965E-2</v>
      </c>
      <c r="AM279" s="78">
        <v>-5.7108104228973389E-2</v>
      </c>
      <c r="AN279" s="78">
        <v>-6.0627583414316177E-2</v>
      </c>
      <c r="AO279" s="78">
        <v>-1.1028051376342773E-2</v>
      </c>
      <c r="AP279" s="78">
        <v>-1.6598250949755311E-3</v>
      </c>
      <c r="AQ279" s="78">
        <v>-9.1485446318984032E-3</v>
      </c>
      <c r="AR279" s="78">
        <v>-1.8765509128570557E-2</v>
      </c>
      <c r="AS279" s="78">
        <v>-1.0835046879947186E-2</v>
      </c>
      <c r="AT279" s="78">
        <v>-6.9136954843997955E-3</v>
      </c>
      <c r="AU279" s="78">
        <v>-1.4484419953078032E-3</v>
      </c>
      <c r="AV279" s="78">
        <v>2.0296311005949974E-2</v>
      </c>
      <c r="AW279" s="78">
        <v>3.2724540680646896E-2</v>
      </c>
      <c r="AX279" s="78">
        <v>4.7473538666963577E-2</v>
      </c>
      <c r="AY279" s="78">
        <v>6.745988130569458E-2</v>
      </c>
      <c r="AZ279" s="78">
        <v>5.346386507153511E-2</v>
      </c>
      <c r="BA279" s="78">
        <v>6.3007869757711887E-3</v>
      </c>
      <c r="BB279" s="78">
        <v>-7.5127437710762024E-2</v>
      </c>
      <c r="BC279" s="78">
        <v>-9.5092631876468658E-2</v>
      </c>
      <c r="BD279" s="78">
        <v>-0.10544931143522263</v>
      </c>
      <c r="BE279" s="78">
        <v>-7.0296935737133026E-2</v>
      </c>
      <c r="BF279" s="78">
        <v>-6.1669453978538513E-2</v>
      </c>
      <c r="BG279" s="78">
        <v>-5.4567765444517136E-2</v>
      </c>
      <c r="BH279" s="78">
        <v>-4.909803718328476E-2</v>
      </c>
      <c r="BI279" s="78">
        <v>-4.9953509122133255E-2</v>
      </c>
      <c r="BJ279" s="78">
        <v>-3.9663642644882202E-2</v>
      </c>
      <c r="BK279" s="78">
        <v>-2.7649283409118652E-2</v>
      </c>
      <c r="BL279" s="78">
        <v>-3.1080588698387146E-2</v>
      </c>
      <c r="BM279" s="78">
        <v>5.0409990362823009E-3</v>
      </c>
      <c r="BN279" s="78">
        <v>1.0809170082211494E-2</v>
      </c>
      <c r="BO279" s="78">
        <v>2.906866604462266E-3</v>
      </c>
      <c r="BP279" s="78">
        <v>-6.2999026849865913E-3</v>
      </c>
      <c r="BQ279" s="78">
        <v>1.3153133913874626E-3</v>
      </c>
      <c r="BR279" s="78">
        <v>5.3382497280836105E-3</v>
      </c>
      <c r="BS279" s="78">
        <v>1.0700530372560024E-2</v>
      </c>
      <c r="BT279" s="78">
        <v>3.1989317387342453E-2</v>
      </c>
      <c r="BU279" s="78">
        <v>4.4345814734697342E-2</v>
      </c>
      <c r="BV279" s="78">
        <v>5.9246037155389786E-2</v>
      </c>
      <c r="BW279" s="78">
        <v>7.9865410923957825E-2</v>
      </c>
      <c r="BX279" s="78">
        <v>6.5520800650119781E-2</v>
      </c>
      <c r="BY279" s="78">
        <v>2.8542239218950272E-2</v>
      </c>
      <c r="BZ279" s="78">
        <v>-4.5913286507129669E-2</v>
      </c>
      <c r="CA279" s="78">
        <v>-6.6839456558227539E-2</v>
      </c>
      <c r="CB279" s="78">
        <v>-7.6167531311511993E-2</v>
      </c>
      <c r="CC279" s="78">
        <v>-5.0453469157218933E-2</v>
      </c>
      <c r="CD279" s="78">
        <v>-4.1898638010025024E-2</v>
      </c>
      <c r="CE279" s="78">
        <v>-3.4758619964122772E-2</v>
      </c>
      <c r="CF279" s="78">
        <v>-2.8878876939415932E-2</v>
      </c>
      <c r="CG279" s="78">
        <v>-2.9770549386739731E-2</v>
      </c>
      <c r="CH279" s="78">
        <v>-1.9250191748142242E-2</v>
      </c>
      <c r="CI279" s="78">
        <v>-7.2461934760212898E-3</v>
      </c>
      <c r="CJ279" s="78">
        <v>-1.0616425424814224E-2</v>
      </c>
      <c r="CK279" s="78">
        <v>1.6170373186469078E-2</v>
      </c>
      <c r="CL279" s="78">
        <v>1.9445158541202545E-2</v>
      </c>
      <c r="CM279" s="78">
        <v>1.1256408877670765E-2</v>
      </c>
      <c r="CN279" s="78">
        <v>2.3337402381002903E-3</v>
      </c>
      <c r="CO279" s="78">
        <v>9.7306156530976295E-3</v>
      </c>
      <c r="CP279" s="78">
        <v>1.3823909685015678E-2</v>
      </c>
      <c r="CQ279" s="78">
        <v>1.9114872440695763E-2</v>
      </c>
      <c r="CR279" s="78">
        <v>4.0087863802909851E-2</v>
      </c>
      <c r="CS279" s="78">
        <v>5.2394673228263855E-2</v>
      </c>
      <c r="CT279" s="78">
        <v>6.7399643361568451E-2</v>
      </c>
      <c r="CU279" s="78">
        <v>8.8457457721233368E-2</v>
      </c>
      <c r="CV279" s="78">
        <v>7.3871389031410217E-2</v>
      </c>
      <c r="CW279" s="78">
        <v>4.3946601450443268E-2</v>
      </c>
      <c r="CX279" s="78">
        <v>-2.5679655373096466E-2</v>
      </c>
      <c r="CY279" s="78">
        <v>-4.7271393239498138E-2</v>
      </c>
      <c r="CZ279" s="78">
        <v>-5.5887065827846527E-2</v>
      </c>
      <c r="DA279" s="78">
        <v>-3.0610008165240288E-2</v>
      </c>
      <c r="DB279" s="78">
        <v>-2.2127823904156685E-2</v>
      </c>
      <c r="DC279" s="78">
        <v>-1.4949473552405834E-2</v>
      </c>
      <c r="DD279" s="78">
        <v>-8.6597120389342308E-3</v>
      </c>
      <c r="DE279" s="78">
        <v>-9.5875905826687813E-3</v>
      </c>
      <c r="DF279" s="78">
        <v>1.1632551904767752E-3</v>
      </c>
      <c r="DG279" s="78">
        <v>1.3156896457076073E-2</v>
      </c>
      <c r="DH279" s="78">
        <v>9.8477369174361229E-3</v>
      </c>
      <c r="DI279" s="78">
        <v>2.7299750596284866E-2</v>
      </c>
      <c r="DJ279" s="78">
        <v>2.8081143274903297E-2</v>
      </c>
      <c r="DK279" s="78">
        <v>1.9605947658419609E-2</v>
      </c>
      <c r="DL279" s="78">
        <v>1.0967383161187172E-2</v>
      </c>
      <c r="DM279" s="78">
        <v>1.8145918846130371E-2</v>
      </c>
      <c r="DN279" s="78">
        <v>2.2309567779302597E-2</v>
      </c>
      <c r="DO279" s="78">
        <v>2.7529213577508926E-2</v>
      </c>
      <c r="DP279" s="78">
        <v>4.8186406493186951E-2</v>
      </c>
      <c r="DQ279" s="78">
        <v>6.0443531721830368E-2</v>
      </c>
      <c r="DR279" s="78">
        <v>7.5553238391876221E-2</v>
      </c>
      <c r="DS279" s="78">
        <v>9.7049497067928314E-2</v>
      </c>
      <c r="DT279" s="78">
        <v>8.2221977412700653E-2</v>
      </c>
      <c r="DU279" s="78">
        <v>5.9350963681936264E-2</v>
      </c>
      <c r="DV279" s="78">
        <v>-5.4460242390632629E-3</v>
      </c>
      <c r="DW279" s="78">
        <v>-2.7703328058123589E-2</v>
      </c>
      <c r="DX279" s="78">
        <v>-3.5606600344181061E-2</v>
      </c>
      <c r="DY279" s="78">
        <v>-1.9592063035815954E-3</v>
      </c>
      <c r="DZ279" s="78">
        <v>6.4180940389633179E-3</v>
      </c>
      <c r="EA279" s="78">
        <v>1.3651788234710693E-2</v>
      </c>
      <c r="EB279" s="78">
        <v>2.0533546805381775E-2</v>
      </c>
      <c r="EC279" s="78">
        <v>1.9553396850824356E-2</v>
      </c>
      <c r="ED279" s="78">
        <v>3.0637031421065331E-2</v>
      </c>
      <c r="EE279" s="78">
        <v>4.261571541428566E-2</v>
      </c>
      <c r="EF279" s="78">
        <v>3.9394736289978027E-2</v>
      </c>
      <c r="EG279" s="78">
        <v>4.3368805199861526E-2</v>
      </c>
      <c r="EH279" s="78">
        <v>4.0550142526626587E-2</v>
      </c>
      <c r="EI279" s="78">
        <v>3.1661361455917358E-2</v>
      </c>
      <c r="EJ279" s="78">
        <v>2.3432990536093712E-2</v>
      </c>
      <c r="EK279" s="78">
        <v>3.0296279117465019E-2</v>
      </c>
      <c r="EL279" s="78">
        <v>3.4561511129140854E-2</v>
      </c>
      <c r="EM279" s="78">
        <v>3.9678186178207397E-2</v>
      </c>
      <c r="EN279" s="78">
        <v>5.9879414737224579E-2</v>
      </c>
      <c r="EO279" s="78">
        <v>7.2064802050590515E-2</v>
      </c>
      <c r="EP279" s="78">
        <v>8.7325736880302429E-2</v>
      </c>
      <c r="EQ279" s="78">
        <v>0.10945503413677216</v>
      </c>
      <c r="ER279" s="78">
        <v>9.4278909265995026E-2</v>
      </c>
      <c r="ES279" s="78">
        <v>8.1592418253421783E-2</v>
      </c>
      <c r="ET279" s="78">
        <v>2.3768125101923943E-2</v>
      </c>
      <c r="EU279" s="78">
        <v>5.4984429152682424E-4</v>
      </c>
      <c r="EV279" s="78">
        <v>-6.3248272053897381E-3</v>
      </c>
      <c r="EW279" s="78">
        <v>48.182769775390625</v>
      </c>
      <c r="EX279" s="78">
        <v>47.280551910400391</v>
      </c>
      <c r="EY279" s="78">
        <v>46.437171936035156</v>
      </c>
      <c r="EZ279" s="78">
        <v>45.614044189453125</v>
      </c>
      <c r="FA279" s="78">
        <v>45.074855804443359</v>
      </c>
      <c r="FB279" s="78">
        <v>44.512367248535156</v>
      </c>
      <c r="FC279" s="78">
        <v>44.167018890380859</v>
      </c>
      <c r="FD279" s="78">
        <v>44.345172882080078</v>
      </c>
      <c r="FE279" s="78">
        <v>48.619678497314453</v>
      </c>
      <c r="FF279" s="78">
        <v>53.714256286621094</v>
      </c>
      <c r="FG279" s="78">
        <v>57.750438690185547</v>
      </c>
      <c r="FH279" s="78">
        <v>61.207168579101563</v>
      </c>
      <c r="FI279" s="78">
        <v>64.039596557617188</v>
      </c>
      <c r="FJ279" s="78">
        <v>65.8941650390625</v>
      </c>
      <c r="FK279" s="78">
        <v>67.085380554199219</v>
      </c>
      <c r="FL279" s="78">
        <v>67.27044677734375</v>
      </c>
      <c r="FM279" s="78">
        <v>66.163764953613281</v>
      </c>
      <c r="FN279" s="78">
        <v>63.473011016845703</v>
      </c>
      <c r="FO279" s="78">
        <v>59.434646606445313</v>
      </c>
      <c r="FP279" s="78">
        <v>56.481014251708984</v>
      </c>
      <c r="FQ279" s="78">
        <v>54.205020904541016</v>
      </c>
      <c r="FR279" s="78">
        <v>52.575546264648438</v>
      </c>
      <c r="FS279" s="78">
        <v>51.210819244384766</v>
      </c>
      <c r="FT279" s="78">
        <v>49.962825775146484</v>
      </c>
      <c r="FU279" s="78">
        <v>2.1476294845342636E-2</v>
      </c>
      <c r="FV279" s="78">
        <v>1.4697656966745853E-2</v>
      </c>
      <c r="FW279" s="78">
        <v>2.4376744404435158E-2</v>
      </c>
      <c r="FX279" s="78">
        <v>0</v>
      </c>
      <c r="FY279" s="78">
        <v>1932.8421630859375</v>
      </c>
      <c r="FZ279" s="78">
        <v>1</v>
      </c>
    </row>
    <row r="280" spans="1:182" x14ac:dyDescent="0.2">
      <c r="A280" t="s">
        <v>186</v>
      </c>
      <c r="B280" t="s">
        <v>244</v>
      </c>
      <c r="C280" t="s">
        <v>194</v>
      </c>
      <c r="D280" t="s">
        <v>202</v>
      </c>
      <c r="E280" t="s">
        <v>239</v>
      </c>
      <c r="F280" t="s">
        <v>178</v>
      </c>
      <c r="G280" t="s">
        <v>1</v>
      </c>
      <c r="H280" s="78">
        <v>5302</v>
      </c>
      <c r="I280" s="78">
        <v>0.54471796751022339</v>
      </c>
      <c r="J280" s="78">
        <v>0.50308561325073242</v>
      </c>
      <c r="K280" s="78">
        <v>0.48019340634346008</v>
      </c>
      <c r="L280" s="78">
        <v>0.47328034043312073</v>
      </c>
      <c r="M280" s="78">
        <v>0.48065760731697083</v>
      </c>
      <c r="N280" s="78">
        <v>0.53762602806091309</v>
      </c>
      <c r="O280" s="78">
        <v>0.66044676303863525</v>
      </c>
      <c r="P280" s="78">
        <v>0.71140611171722412</v>
      </c>
      <c r="Q280" s="78">
        <v>0.64531338214874268</v>
      </c>
      <c r="R280" s="78">
        <v>0.58894819021224976</v>
      </c>
      <c r="S280" s="78">
        <v>0.55019241571426392</v>
      </c>
      <c r="T280" s="78">
        <v>0.53696942329406738</v>
      </c>
      <c r="U280" s="78">
        <v>0.52029985189437866</v>
      </c>
      <c r="V280" s="78">
        <v>0.49648892879486084</v>
      </c>
      <c r="W280" s="78">
        <v>0.48892009258270264</v>
      </c>
      <c r="X280" s="78">
        <v>0.50051778554916382</v>
      </c>
      <c r="Y280" s="78">
        <v>0.55019444227218628</v>
      </c>
      <c r="Z280" s="78">
        <v>0.66204559803009033</v>
      </c>
      <c r="AA280" s="78">
        <v>0.79829603433609009</v>
      </c>
      <c r="AB280" s="78">
        <v>0.81457853317260742</v>
      </c>
      <c r="AC280" s="78">
        <v>0.81212162971496582</v>
      </c>
      <c r="AD280" s="78">
        <v>0.77255308628082275</v>
      </c>
      <c r="AE280" s="78">
        <v>0.68664073944091797</v>
      </c>
      <c r="AF280" s="78">
        <v>0.60551291704177856</v>
      </c>
      <c r="AG280" s="78">
        <v>-5.4502855986356735E-2</v>
      </c>
      <c r="AH280" s="78">
        <v>-5.2347559481859207E-2</v>
      </c>
      <c r="AI280" s="78">
        <v>-5.0275571644306183E-2</v>
      </c>
      <c r="AJ280" s="78">
        <v>-4.3577771633863449E-2</v>
      </c>
      <c r="AK280" s="78">
        <v>-4.6612292528152466E-2</v>
      </c>
      <c r="AL280" s="78">
        <v>-4.0641993284225464E-2</v>
      </c>
      <c r="AM280" s="78">
        <v>-2.0125189796090126E-2</v>
      </c>
      <c r="AN280" s="78">
        <v>-2.0996728911995888E-2</v>
      </c>
      <c r="AO280" s="78">
        <v>-3.1571444123983383E-2</v>
      </c>
      <c r="AP280" s="78">
        <v>-3.1490594148635864E-2</v>
      </c>
      <c r="AQ280" s="78">
        <v>-3.2495792955160141E-2</v>
      </c>
      <c r="AR280" s="78">
        <v>-2.8692536056041718E-2</v>
      </c>
      <c r="AS280" s="78">
        <v>-2.637280710041523E-2</v>
      </c>
      <c r="AT280" s="78">
        <v>-3.2967835664749146E-2</v>
      </c>
      <c r="AU280" s="78">
        <v>-2.1136835217475891E-2</v>
      </c>
      <c r="AV280" s="78">
        <v>-4.7176405787467957E-3</v>
      </c>
      <c r="AW280" s="78">
        <v>1.2828853912651539E-2</v>
      </c>
      <c r="AX280" s="78">
        <v>2.1157300099730492E-2</v>
      </c>
      <c r="AY280" s="78">
        <v>3.5076767206192017E-2</v>
      </c>
      <c r="AZ280" s="78">
        <v>3.4646160900592804E-2</v>
      </c>
      <c r="BA280" s="78">
        <v>4.4031258672475815E-2</v>
      </c>
      <c r="BB280" s="78">
        <v>-1.8819764256477356E-2</v>
      </c>
      <c r="BC280" s="78">
        <v>-4.828992486000061E-2</v>
      </c>
      <c r="BD280" s="78">
        <v>-5.3861241787672043E-2</v>
      </c>
      <c r="BE280" s="78">
        <v>-4.1228096932172775E-2</v>
      </c>
      <c r="BF280" s="78">
        <v>-3.9425984025001526E-2</v>
      </c>
      <c r="BG280" s="78">
        <v>-3.7553757429122925E-2</v>
      </c>
      <c r="BH280" s="78">
        <v>-3.1399387866258621E-2</v>
      </c>
      <c r="BI280" s="78">
        <v>-3.3893365412950516E-2</v>
      </c>
      <c r="BJ280" s="78">
        <v>-2.7710426598787308E-2</v>
      </c>
      <c r="BK280" s="78">
        <v>-7.1794595569372177E-3</v>
      </c>
      <c r="BL280" s="78">
        <v>-1.010225061327219E-2</v>
      </c>
      <c r="BM280" s="78">
        <v>-1.9850010052323341E-2</v>
      </c>
      <c r="BN280" s="78">
        <v>-1.9950693473219872E-2</v>
      </c>
      <c r="BO280" s="78">
        <v>-2.1926065906882286E-2</v>
      </c>
      <c r="BP280" s="78">
        <v>-1.7829496413469315E-2</v>
      </c>
      <c r="BQ280" s="78">
        <v>-1.5439057722687721E-2</v>
      </c>
      <c r="BR280" s="78">
        <v>-2.2060399875044823E-2</v>
      </c>
      <c r="BS280" s="78">
        <v>-1.1097918264567852E-2</v>
      </c>
      <c r="BT280" s="78">
        <v>4.8397686332464218E-3</v>
      </c>
      <c r="BU280" s="78">
        <v>2.2891925647854805E-2</v>
      </c>
      <c r="BV280" s="78">
        <v>3.2373841851949692E-2</v>
      </c>
      <c r="BW280" s="78">
        <v>4.6391583979129791E-2</v>
      </c>
      <c r="BX280" s="78">
        <v>4.6190917491912842E-2</v>
      </c>
      <c r="BY280" s="78">
        <v>5.4668866097927094E-2</v>
      </c>
      <c r="BZ280" s="78">
        <v>-6.0456600040197372E-3</v>
      </c>
      <c r="CA280" s="78">
        <v>-3.4721668809652328E-2</v>
      </c>
      <c r="CB280" s="78">
        <v>-4.0569901466369629E-2</v>
      </c>
      <c r="CC280" s="78">
        <v>-3.2034043222665787E-2</v>
      </c>
      <c r="CD280" s="78">
        <v>-3.0476545915007591E-2</v>
      </c>
      <c r="CE280" s="78">
        <v>-2.874266542494297E-2</v>
      </c>
      <c r="CF280" s="78">
        <v>-2.2964674979448318E-2</v>
      </c>
      <c r="CG280" s="78">
        <v>-2.5084275752305984E-2</v>
      </c>
      <c r="CH280" s="78">
        <v>-1.8754065036773682E-2</v>
      </c>
      <c r="CI280" s="78">
        <v>1.7867130227386951E-3</v>
      </c>
      <c r="CJ280" s="78">
        <v>-2.5567680131644011E-3</v>
      </c>
      <c r="CK280" s="78">
        <v>-1.173178106546402E-2</v>
      </c>
      <c r="CL280" s="78">
        <v>-1.1958192102611065E-2</v>
      </c>
      <c r="CM280" s="78">
        <v>-1.4605501666665077E-2</v>
      </c>
      <c r="CN280" s="78">
        <v>-1.0305785574018955E-2</v>
      </c>
      <c r="CO280" s="78">
        <v>-7.86637794226408E-3</v>
      </c>
      <c r="CP280" s="78">
        <v>-1.4505942352116108E-2</v>
      </c>
      <c r="CQ280" s="78">
        <v>-4.1449954733252525E-3</v>
      </c>
      <c r="CR280" s="78">
        <v>1.1459201574325562E-2</v>
      </c>
      <c r="CS280" s="78">
        <v>2.9861576855182648E-2</v>
      </c>
      <c r="CT280" s="78">
        <v>4.014238715171814E-2</v>
      </c>
      <c r="CU280" s="78">
        <v>5.4228197783231735E-2</v>
      </c>
      <c r="CV280" s="78">
        <v>5.4186780005693436E-2</v>
      </c>
      <c r="CW280" s="78">
        <v>6.2036436051130295E-2</v>
      </c>
      <c r="CX280" s="78">
        <v>2.8016455471515656E-3</v>
      </c>
      <c r="CY280" s="78">
        <v>-2.5324337184429169E-2</v>
      </c>
      <c r="CZ280" s="78">
        <v>-3.1364370137453079E-2</v>
      </c>
      <c r="DA280" s="78">
        <v>-2.28399857878685E-2</v>
      </c>
      <c r="DB280" s="78">
        <v>-2.1527102217078209E-2</v>
      </c>
      <c r="DC280" s="78">
        <v>-1.9931573420763016E-2</v>
      </c>
      <c r="DD280" s="78">
        <v>-1.452996488660574E-2</v>
      </c>
      <c r="DE280" s="78">
        <v>-1.6275186091661453E-2</v>
      </c>
      <c r="DF280" s="78">
        <v>-9.7977006807923317E-3</v>
      </c>
      <c r="DG280" s="78">
        <v>1.0752885602414608E-2</v>
      </c>
      <c r="DH280" s="78">
        <v>4.988714586943388E-3</v>
      </c>
      <c r="DI280" s="78">
        <v>-3.6135520786046982E-3</v>
      </c>
      <c r="DJ280" s="78">
        <v>-3.9656898006796837E-3</v>
      </c>
      <c r="DK280" s="78">
        <v>-7.2849388234317303E-3</v>
      </c>
      <c r="DL280" s="78">
        <v>-2.7820756658911705E-3</v>
      </c>
      <c r="DM280" s="78">
        <v>-2.936973178293556E-4</v>
      </c>
      <c r="DN280" s="78">
        <v>-6.9514843635261059E-3</v>
      </c>
      <c r="DO280" s="78">
        <v>2.807927317917347E-3</v>
      </c>
      <c r="DP280" s="78">
        <v>1.8078634515404701E-2</v>
      </c>
      <c r="DQ280" s="78">
        <v>3.6831233650445938E-2</v>
      </c>
      <c r="DR280" s="78">
        <v>4.7910932451486588E-2</v>
      </c>
      <c r="DS280" s="78">
        <v>6.2064807862043381E-2</v>
      </c>
      <c r="DT280" s="78">
        <v>6.2182646244764328E-2</v>
      </c>
      <c r="DU280" s="78">
        <v>6.9404006004333496E-2</v>
      </c>
      <c r="DV280" s="78">
        <v>1.1648951098322868E-2</v>
      </c>
      <c r="DW280" s="78">
        <v>-1.5927005559206009E-2</v>
      </c>
      <c r="DX280" s="78">
        <v>-2.2158831357955933E-2</v>
      </c>
      <c r="DY280" s="78">
        <v>-9.5652313902974129E-3</v>
      </c>
      <c r="DZ280" s="78">
        <v>-8.6055323481559753E-3</v>
      </c>
      <c r="EA280" s="78">
        <v>-7.2097564116120338E-3</v>
      </c>
      <c r="EB280" s="78">
        <v>-2.3515806533396244E-3</v>
      </c>
      <c r="EC280" s="78">
        <v>-3.5562596749514341E-3</v>
      </c>
      <c r="ED280" s="78">
        <v>3.1338643748313189E-3</v>
      </c>
      <c r="EE280" s="78">
        <v>2.3698616772890091E-2</v>
      </c>
      <c r="EF280" s="78">
        <v>1.5883194282650948E-2</v>
      </c>
      <c r="EG280" s="78">
        <v>8.107881061732769E-3</v>
      </c>
      <c r="EH280" s="78">
        <v>7.5742141343653202E-3</v>
      </c>
      <c r="EI280" s="78">
        <v>3.2847921829670668E-3</v>
      </c>
      <c r="EJ280" s="78">
        <v>8.0809658393263817E-3</v>
      </c>
      <c r="EK280" s="78">
        <v>1.064005121588707E-2</v>
      </c>
      <c r="EL280" s="78">
        <v>3.9559518918395042E-3</v>
      </c>
      <c r="EM280" s="78">
        <v>1.2846844270825386E-2</v>
      </c>
      <c r="EN280" s="78">
        <v>2.763604000210762E-2</v>
      </c>
      <c r="EO280" s="78">
        <v>4.689430445432663E-2</v>
      </c>
      <c r="EP280" s="78">
        <v>5.9127476066350937E-2</v>
      </c>
      <c r="EQ280" s="78">
        <v>7.3379635810852051E-2</v>
      </c>
      <c r="ER280" s="78">
        <v>7.3727399110794067E-2</v>
      </c>
      <c r="ES280" s="78">
        <v>8.0041609704494476E-2</v>
      </c>
      <c r="ET280" s="78">
        <v>2.4423055350780487E-2</v>
      </c>
      <c r="EU280" s="78">
        <v>-2.358750905841589E-3</v>
      </c>
      <c r="EV280" s="78">
        <v>-8.8674966245889664E-3</v>
      </c>
      <c r="EW280" s="78">
        <v>50.385108947753906</v>
      </c>
      <c r="EX280" s="78">
        <v>49.553184509277344</v>
      </c>
      <c r="EY280" s="78">
        <v>48.7684326171875</v>
      </c>
      <c r="EZ280" s="78">
        <v>48.13494873046875</v>
      </c>
      <c r="FA280" s="78">
        <v>47.561546325683594</v>
      </c>
      <c r="FB280" s="78">
        <v>47.021755218505859</v>
      </c>
      <c r="FC280" s="78">
        <v>46.810092926025391</v>
      </c>
      <c r="FD280" s="78">
        <v>47.041301727294922</v>
      </c>
      <c r="FE280" s="78">
        <v>50.980899810791016</v>
      </c>
      <c r="FF280" s="78">
        <v>55.145103454589844</v>
      </c>
      <c r="FG280" s="78">
        <v>58.384807586669922</v>
      </c>
      <c r="FH280" s="78">
        <v>61.30059814453125</v>
      </c>
      <c r="FI280" s="78">
        <v>63.874401092529297</v>
      </c>
      <c r="FJ280" s="78">
        <v>65.672416687011719</v>
      </c>
      <c r="FK280" s="78">
        <v>66.749176025390625</v>
      </c>
      <c r="FL280" s="78">
        <v>66.914421081542969</v>
      </c>
      <c r="FM280" s="78">
        <v>65.899467468261719</v>
      </c>
      <c r="FN280" s="78">
        <v>63.329982757568359</v>
      </c>
      <c r="FO280" s="78">
        <v>59.650680541992188</v>
      </c>
      <c r="FP280" s="78">
        <v>57.103832244873047</v>
      </c>
      <c r="FQ280" s="78">
        <v>55.270370483398438</v>
      </c>
      <c r="FR280" s="78">
        <v>54.061641693115234</v>
      </c>
      <c r="FS280" s="78">
        <v>52.897415161132813</v>
      </c>
      <c r="FT280" s="78">
        <v>51.808765411376953</v>
      </c>
      <c r="FU280" s="78">
        <v>1.1924521066248417E-2</v>
      </c>
      <c r="FV280" s="78">
        <v>1.2680726125836372E-2</v>
      </c>
      <c r="FW280" s="78">
        <v>1.2765261344611645E-2</v>
      </c>
      <c r="FX280" s="78">
        <v>0</v>
      </c>
      <c r="FY280" s="78">
        <v>1369.4736328125</v>
      </c>
      <c r="FZ280" s="78">
        <v>1</v>
      </c>
    </row>
    <row r="281" spans="1:182" x14ac:dyDescent="0.2">
      <c r="A281" t="s">
        <v>186</v>
      </c>
      <c r="B281" t="s">
        <v>244</v>
      </c>
      <c r="C281" t="s">
        <v>194</v>
      </c>
      <c r="D281" t="s">
        <v>202</v>
      </c>
      <c r="E281" t="s">
        <v>239</v>
      </c>
      <c r="F281" t="s">
        <v>179</v>
      </c>
      <c r="G281" t="s">
        <v>1</v>
      </c>
      <c r="H281" s="78">
        <v>677</v>
      </c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  <c r="BW281" s="78"/>
      <c r="BX281" s="78"/>
      <c r="BY281" s="78"/>
      <c r="BZ281" s="78"/>
      <c r="CA281" s="78"/>
      <c r="CB281" s="78"/>
      <c r="CC281" s="78"/>
      <c r="CD281" s="78"/>
      <c r="CE281" s="78"/>
      <c r="CF281" s="78"/>
      <c r="CG281" s="78"/>
      <c r="CH281" s="78"/>
      <c r="CI281" s="78"/>
      <c r="CJ281" s="78"/>
      <c r="CK281" s="78"/>
      <c r="CL281" s="78"/>
      <c r="CM281" s="78"/>
      <c r="CN281" s="78"/>
      <c r="CO281" s="78"/>
      <c r="CP281" s="78"/>
      <c r="CQ281" s="78"/>
      <c r="CR281" s="78"/>
      <c r="CS281" s="78"/>
      <c r="CT281" s="78"/>
      <c r="CU281" s="78"/>
      <c r="CV281" s="78"/>
      <c r="CW281" s="78"/>
      <c r="CX281" s="78"/>
      <c r="CY281" s="78"/>
      <c r="CZ281" s="78"/>
      <c r="DA281" s="78"/>
      <c r="DB281" s="78"/>
      <c r="DC281" s="78"/>
      <c r="DD281" s="78"/>
      <c r="DE281" s="78"/>
      <c r="DF281" s="78"/>
      <c r="DG281" s="78"/>
      <c r="DH281" s="78"/>
      <c r="DI281" s="78"/>
      <c r="DJ281" s="78"/>
      <c r="DK281" s="78"/>
      <c r="DL281" s="78"/>
      <c r="DM281" s="78"/>
      <c r="DN281" s="78"/>
      <c r="DO281" s="78"/>
      <c r="DP281" s="78"/>
      <c r="DQ281" s="78"/>
      <c r="DR281" s="78"/>
      <c r="DS281" s="78"/>
      <c r="DT281" s="78"/>
      <c r="DU281" s="78"/>
      <c r="DV281" s="78"/>
      <c r="DW281" s="78"/>
      <c r="DX281" s="78"/>
      <c r="DY281" s="78"/>
      <c r="DZ281" s="78"/>
      <c r="EA281" s="78"/>
      <c r="EB281" s="78"/>
      <c r="EC281" s="78"/>
      <c r="ED281" s="78"/>
      <c r="EE281" s="78"/>
      <c r="EF281" s="78"/>
      <c r="EG281" s="78"/>
      <c r="EH281" s="78"/>
      <c r="EI281" s="78"/>
      <c r="EJ281" s="78"/>
      <c r="EK281" s="78"/>
      <c r="EL281" s="78"/>
      <c r="EM281" s="78"/>
      <c r="EN281" s="78"/>
      <c r="EO281" s="78"/>
      <c r="EP281" s="78"/>
      <c r="EQ281" s="78"/>
      <c r="ER281" s="78"/>
      <c r="ES281" s="78"/>
      <c r="ET281" s="78"/>
      <c r="EU281" s="78"/>
      <c r="EV281" s="78"/>
      <c r="EW281" s="78"/>
      <c r="EX281" s="78"/>
      <c r="EY281" s="78"/>
      <c r="EZ281" s="78"/>
      <c r="FA281" s="78"/>
      <c r="FB281" s="78"/>
      <c r="FC281" s="78"/>
      <c r="FD281" s="78"/>
      <c r="FE281" s="78"/>
      <c r="FF281" s="78"/>
      <c r="FG281" s="78"/>
      <c r="FH281" s="78"/>
      <c r="FI281" s="78"/>
      <c r="FJ281" s="78"/>
      <c r="FK281" s="78"/>
      <c r="FL281" s="78"/>
      <c r="FM281" s="78"/>
      <c r="FN281" s="78"/>
      <c r="FO281" s="78"/>
      <c r="FP281" s="78"/>
      <c r="FQ281" s="78"/>
      <c r="FR281" s="78"/>
      <c r="FS281" s="78"/>
      <c r="FT281" s="78"/>
      <c r="FU281" s="78"/>
      <c r="FV281" s="78"/>
      <c r="FW281" s="78"/>
      <c r="FX281" s="78">
        <v>0</v>
      </c>
      <c r="FY281" s="78">
        <v>47.315788269042969</v>
      </c>
      <c r="FZ281" s="78">
        <v>0</v>
      </c>
    </row>
    <row r="282" spans="1:182" x14ac:dyDescent="0.2">
      <c r="A282" t="s">
        <v>186</v>
      </c>
      <c r="B282" t="s">
        <v>244</v>
      </c>
      <c r="C282" t="s">
        <v>194</v>
      </c>
      <c r="D282" t="s">
        <v>202</v>
      </c>
      <c r="E282" t="s">
        <v>239</v>
      </c>
      <c r="F282" t="s">
        <v>180</v>
      </c>
      <c r="G282" t="s">
        <v>1</v>
      </c>
      <c r="H282" s="78">
        <v>156</v>
      </c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  <c r="BX282" s="78"/>
      <c r="BY282" s="78"/>
      <c r="BZ282" s="78"/>
      <c r="CA282" s="78"/>
      <c r="CB282" s="78"/>
      <c r="CC282" s="78"/>
      <c r="CD282" s="78"/>
      <c r="CE282" s="78"/>
      <c r="CF282" s="78"/>
      <c r="CG282" s="78"/>
      <c r="CH282" s="78"/>
      <c r="CI282" s="78"/>
      <c r="CJ282" s="78"/>
      <c r="CK282" s="78"/>
      <c r="CL282" s="78"/>
      <c r="CM282" s="78"/>
      <c r="CN282" s="78"/>
      <c r="CO282" s="78"/>
      <c r="CP282" s="78"/>
      <c r="CQ282" s="78"/>
      <c r="CR282" s="78"/>
      <c r="CS282" s="78"/>
      <c r="CT282" s="78"/>
      <c r="CU282" s="78"/>
      <c r="CV282" s="78"/>
      <c r="CW282" s="78"/>
      <c r="CX282" s="78"/>
      <c r="CY282" s="78"/>
      <c r="CZ282" s="78"/>
      <c r="DA282" s="78"/>
      <c r="DB282" s="78"/>
      <c r="DC282" s="78"/>
      <c r="DD282" s="78"/>
      <c r="DE282" s="78"/>
      <c r="DF282" s="78"/>
      <c r="DG282" s="78"/>
      <c r="DH282" s="78"/>
      <c r="DI282" s="78"/>
      <c r="DJ282" s="78"/>
      <c r="DK282" s="78"/>
      <c r="DL282" s="78"/>
      <c r="DM282" s="78"/>
      <c r="DN282" s="78"/>
      <c r="DO282" s="78"/>
      <c r="DP282" s="78"/>
      <c r="DQ282" s="78"/>
      <c r="DR282" s="78"/>
      <c r="DS282" s="78"/>
      <c r="DT282" s="78"/>
      <c r="DU282" s="78"/>
      <c r="DV282" s="78"/>
      <c r="DW282" s="78"/>
      <c r="DX282" s="78"/>
      <c r="DY282" s="78"/>
      <c r="DZ282" s="78"/>
      <c r="EA282" s="78"/>
      <c r="EB282" s="78"/>
      <c r="EC282" s="78"/>
      <c r="ED282" s="78"/>
      <c r="EE282" s="78"/>
      <c r="EF282" s="78"/>
      <c r="EG282" s="78"/>
      <c r="EH282" s="78"/>
      <c r="EI282" s="78"/>
      <c r="EJ282" s="78"/>
      <c r="EK282" s="78"/>
      <c r="EL282" s="78"/>
      <c r="EM282" s="78"/>
      <c r="EN282" s="78"/>
      <c r="EO282" s="78"/>
      <c r="EP282" s="78"/>
      <c r="EQ282" s="78"/>
      <c r="ER282" s="78"/>
      <c r="ES282" s="78"/>
      <c r="ET282" s="78"/>
      <c r="EU282" s="78"/>
      <c r="EV282" s="78"/>
      <c r="EW282" s="78"/>
      <c r="EX282" s="78"/>
      <c r="EY282" s="78"/>
      <c r="EZ282" s="78"/>
      <c r="FA282" s="78"/>
      <c r="FB282" s="78"/>
      <c r="FC282" s="78"/>
      <c r="FD282" s="78"/>
      <c r="FE282" s="78"/>
      <c r="FF282" s="78"/>
      <c r="FG282" s="78"/>
      <c r="FH282" s="78"/>
      <c r="FI282" s="78"/>
      <c r="FJ282" s="78"/>
      <c r="FK282" s="78"/>
      <c r="FL282" s="78"/>
      <c r="FM282" s="78"/>
      <c r="FN282" s="78"/>
      <c r="FO282" s="78"/>
      <c r="FP282" s="78"/>
      <c r="FQ282" s="78"/>
      <c r="FR282" s="78"/>
      <c r="FS282" s="78"/>
      <c r="FT282" s="78"/>
      <c r="FU282" s="78"/>
      <c r="FV282" s="78"/>
      <c r="FW282" s="78"/>
      <c r="FX282" s="78">
        <v>0</v>
      </c>
      <c r="FY282" s="78">
        <v>34</v>
      </c>
      <c r="FZ282" s="78">
        <v>0</v>
      </c>
    </row>
    <row r="283" spans="1:182" x14ac:dyDescent="0.2">
      <c r="A283" t="s">
        <v>186</v>
      </c>
      <c r="B283" t="s">
        <v>244</v>
      </c>
      <c r="C283" t="s">
        <v>194</v>
      </c>
      <c r="D283" t="s">
        <v>202</v>
      </c>
      <c r="E283" t="s">
        <v>239</v>
      </c>
      <c r="F283" t="s">
        <v>181</v>
      </c>
      <c r="G283" t="s">
        <v>1</v>
      </c>
      <c r="H283" s="78">
        <v>203</v>
      </c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  <c r="BW283" s="78"/>
      <c r="BX283" s="78"/>
      <c r="BY283" s="78"/>
      <c r="BZ283" s="78"/>
      <c r="CA283" s="78"/>
      <c r="CB283" s="78"/>
      <c r="CC283" s="78"/>
      <c r="CD283" s="78"/>
      <c r="CE283" s="78"/>
      <c r="CF283" s="78"/>
      <c r="CG283" s="78"/>
      <c r="CH283" s="78"/>
      <c r="CI283" s="78"/>
      <c r="CJ283" s="78"/>
      <c r="CK283" s="78"/>
      <c r="CL283" s="78"/>
      <c r="CM283" s="78"/>
      <c r="CN283" s="78"/>
      <c r="CO283" s="78"/>
      <c r="CP283" s="78"/>
      <c r="CQ283" s="78"/>
      <c r="CR283" s="78"/>
      <c r="CS283" s="78"/>
      <c r="CT283" s="78"/>
      <c r="CU283" s="78"/>
      <c r="CV283" s="78"/>
      <c r="CW283" s="78"/>
      <c r="CX283" s="78"/>
      <c r="CY283" s="78"/>
      <c r="CZ283" s="78"/>
      <c r="DA283" s="78"/>
      <c r="DB283" s="78"/>
      <c r="DC283" s="78"/>
      <c r="DD283" s="78"/>
      <c r="DE283" s="78"/>
      <c r="DF283" s="78"/>
      <c r="DG283" s="78"/>
      <c r="DH283" s="78"/>
      <c r="DI283" s="78"/>
      <c r="DJ283" s="78"/>
      <c r="DK283" s="78"/>
      <c r="DL283" s="78"/>
      <c r="DM283" s="78"/>
      <c r="DN283" s="78"/>
      <c r="DO283" s="78"/>
      <c r="DP283" s="78"/>
      <c r="DQ283" s="78"/>
      <c r="DR283" s="78"/>
      <c r="DS283" s="78"/>
      <c r="DT283" s="78"/>
      <c r="DU283" s="78"/>
      <c r="DV283" s="78"/>
      <c r="DW283" s="78"/>
      <c r="DX283" s="78"/>
      <c r="DY283" s="78"/>
      <c r="DZ283" s="78"/>
      <c r="EA283" s="78"/>
      <c r="EB283" s="78"/>
      <c r="EC283" s="78"/>
      <c r="ED283" s="78"/>
      <c r="EE283" s="78"/>
      <c r="EF283" s="78"/>
      <c r="EG283" s="78"/>
      <c r="EH283" s="78"/>
      <c r="EI283" s="78"/>
      <c r="EJ283" s="78"/>
      <c r="EK283" s="78"/>
      <c r="EL283" s="78"/>
      <c r="EM283" s="78"/>
      <c r="EN283" s="78"/>
      <c r="EO283" s="78"/>
      <c r="EP283" s="78"/>
      <c r="EQ283" s="78"/>
      <c r="ER283" s="78"/>
      <c r="ES283" s="78"/>
      <c r="ET283" s="78"/>
      <c r="EU283" s="78"/>
      <c r="EV283" s="78"/>
      <c r="EW283" s="78"/>
      <c r="EX283" s="78"/>
      <c r="EY283" s="78"/>
      <c r="EZ283" s="78"/>
      <c r="FA283" s="78"/>
      <c r="FB283" s="78"/>
      <c r="FC283" s="78"/>
      <c r="FD283" s="78"/>
      <c r="FE283" s="78"/>
      <c r="FF283" s="78"/>
      <c r="FG283" s="78"/>
      <c r="FH283" s="78"/>
      <c r="FI283" s="78"/>
      <c r="FJ283" s="78"/>
      <c r="FK283" s="78"/>
      <c r="FL283" s="78"/>
      <c r="FM283" s="78"/>
      <c r="FN283" s="78"/>
      <c r="FO283" s="78"/>
      <c r="FP283" s="78"/>
      <c r="FQ283" s="78"/>
      <c r="FR283" s="78"/>
      <c r="FS283" s="78"/>
      <c r="FT283" s="78"/>
      <c r="FU283" s="78"/>
      <c r="FV283" s="78"/>
      <c r="FW283" s="78"/>
      <c r="FX283" s="78">
        <v>0</v>
      </c>
      <c r="FY283" s="78">
        <v>15.473684310913086</v>
      </c>
      <c r="FZ283" s="78">
        <v>0</v>
      </c>
    </row>
    <row r="284" spans="1:182" x14ac:dyDescent="0.2">
      <c r="A284" t="s">
        <v>186</v>
      </c>
      <c r="B284" t="s">
        <v>244</v>
      </c>
      <c r="C284" t="s">
        <v>194</v>
      </c>
      <c r="D284" t="s">
        <v>202</v>
      </c>
      <c r="E284" t="s">
        <v>239</v>
      </c>
      <c r="F284" t="s">
        <v>182</v>
      </c>
      <c r="G284" t="s">
        <v>1</v>
      </c>
      <c r="H284" s="78">
        <v>799</v>
      </c>
      <c r="I284" s="78">
        <v>0.59569633007049561</v>
      </c>
      <c r="J284" s="78">
        <v>0.57030385732650757</v>
      </c>
      <c r="K284" s="78">
        <v>0.55432373285293579</v>
      </c>
      <c r="L284" s="78">
        <v>0.55145364999771118</v>
      </c>
      <c r="M284" s="78">
        <v>0.5782056450843811</v>
      </c>
      <c r="N284" s="78">
        <v>0.66065758466720581</v>
      </c>
      <c r="O284" s="78">
        <v>0.8087497353553772</v>
      </c>
      <c r="P284" s="78">
        <v>0.90197932720184326</v>
      </c>
      <c r="Q284" s="78">
        <v>0.85253554582595825</v>
      </c>
      <c r="R284" s="78">
        <v>0.78136873245239258</v>
      </c>
      <c r="S284" s="78">
        <v>0.73188591003417969</v>
      </c>
      <c r="T284" s="78">
        <v>0.70147716999053955</v>
      </c>
      <c r="U284" s="78">
        <v>0.64313650131225586</v>
      </c>
      <c r="V284" s="78">
        <v>0.62003660202026367</v>
      </c>
      <c r="W284" s="78">
        <v>0.58605170249938965</v>
      </c>
      <c r="X284" s="78">
        <v>0.60262686014175415</v>
      </c>
      <c r="Y284" s="78">
        <v>0.6214558482170105</v>
      </c>
      <c r="Z284" s="78">
        <v>0.76105320453643799</v>
      </c>
      <c r="AA284" s="78">
        <v>0.95718443393707275</v>
      </c>
      <c r="AB284" s="78">
        <v>0.96870148181915283</v>
      </c>
      <c r="AC284" s="78">
        <v>0.9549490213394165</v>
      </c>
      <c r="AD284" s="78">
        <v>0.89097470045089722</v>
      </c>
      <c r="AE284" s="78">
        <v>0.77877235412597656</v>
      </c>
      <c r="AF284" s="78">
        <v>0.66909950971603394</v>
      </c>
      <c r="AG284" s="78">
        <v>-9.7885087132453918E-2</v>
      </c>
      <c r="AH284" s="78">
        <v>-7.6435014605522156E-2</v>
      </c>
      <c r="AI284" s="78">
        <v>-8.0872930586338043E-2</v>
      </c>
      <c r="AJ284" s="78">
        <v>-6.9592781364917755E-2</v>
      </c>
      <c r="AK284" s="78">
        <v>-6.170230358839035E-2</v>
      </c>
      <c r="AL284" s="78">
        <v>-5.3909763693809509E-2</v>
      </c>
      <c r="AM284" s="78">
        <v>-4.605334997177124E-2</v>
      </c>
      <c r="AN284" s="78">
        <v>-7.9186223447322845E-2</v>
      </c>
      <c r="AO284" s="78">
        <v>-1.669025793671608E-2</v>
      </c>
      <c r="AP284" s="78">
        <v>-4.7466527670621872E-2</v>
      </c>
      <c r="AQ284" s="78">
        <v>-7.316087931394577E-2</v>
      </c>
      <c r="AR284" s="78">
        <v>-8.6698666214942932E-2</v>
      </c>
      <c r="AS284" s="78">
        <v>-9.3886300921440125E-2</v>
      </c>
      <c r="AT284" s="78">
        <v>-2.8744345530867577E-2</v>
      </c>
      <c r="AU284" s="78">
        <v>-7.5476593337953091E-3</v>
      </c>
      <c r="AV284" s="78">
        <v>-1.9702328369021416E-2</v>
      </c>
      <c r="AW284" s="78">
        <v>-7.3787420988082886E-3</v>
      </c>
      <c r="AX284" s="78">
        <v>1.4184231869876385E-2</v>
      </c>
      <c r="AY284" s="78">
        <v>0.10975436866283417</v>
      </c>
      <c r="AZ284" s="78">
        <v>0.12032986432313919</v>
      </c>
      <c r="BA284" s="78">
        <v>1.4492982998490334E-2</v>
      </c>
      <c r="BB284" s="78">
        <v>-6.4011387526988983E-2</v>
      </c>
      <c r="BC284" s="78">
        <v>-8.617265522480011E-2</v>
      </c>
      <c r="BD284" s="78">
        <v>-9.2019908130168915E-2</v>
      </c>
      <c r="BE284" s="78">
        <v>-4.963323101401329E-2</v>
      </c>
      <c r="BF284" s="78">
        <v>-2.8850458562374115E-2</v>
      </c>
      <c r="BG284" s="78">
        <v>-3.4021575003862381E-2</v>
      </c>
      <c r="BH284" s="78">
        <v>-2.2826213389635086E-2</v>
      </c>
      <c r="BI284" s="78">
        <v>-1.4276929199695587E-2</v>
      </c>
      <c r="BJ284" s="78">
        <v>-6.0600289143621922E-3</v>
      </c>
      <c r="BK284" s="78">
        <v>2.6248099748045206E-3</v>
      </c>
      <c r="BL284" s="78">
        <v>-2.9407287016510963E-2</v>
      </c>
      <c r="BM284" s="78">
        <v>1.5369847416877747E-2</v>
      </c>
      <c r="BN284" s="78">
        <v>-1.581203006207943E-2</v>
      </c>
      <c r="BO284" s="78">
        <v>-4.5107822865247726E-2</v>
      </c>
      <c r="BP284" s="78">
        <v>-5.7017318904399872E-2</v>
      </c>
      <c r="BQ284" s="78">
        <v>-6.7414283752441406E-2</v>
      </c>
      <c r="BR284" s="78">
        <v>-4.5170099474489689E-3</v>
      </c>
      <c r="BS284" s="78">
        <v>1.6597362235188484E-2</v>
      </c>
      <c r="BT284" s="78">
        <v>1.0942906141281128E-2</v>
      </c>
      <c r="BU284" s="78">
        <v>1.8815174698829651E-2</v>
      </c>
      <c r="BV284" s="78">
        <v>4.0254939347505569E-2</v>
      </c>
      <c r="BW284" s="78">
        <v>0.13774599134922028</v>
      </c>
      <c r="BX284" s="78">
        <v>0.1529507040977478</v>
      </c>
      <c r="BY284" s="78">
        <v>6.6686801612377167E-2</v>
      </c>
      <c r="BZ284" s="78">
        <v>-1.2450942769646645E-2</v>
      </c>
      <c r="CA284" s="78">
        <v>-3.4831807017326355E-2</v>
      </c>
      <c r="CB284" s="78">
        <v>-4.28624227643013E-2</v>
      </c>
      <c r="CC284" s="78">
        <v>-1.6214137896895409E-2</v>
      </c>
      <c r="CD284" s="78">
        <v>4.1064624674618244E-3</v>
      </c>
      <c r="CE284" s="78">
        <v>-1.5724669210612774E-3</v>
      </c>
      <c r="CF284" s="78">
        <v>9.5641640946269035E-3</v>
      </c>
      <c r="CG284" s="78">
        <v>1.8569741398096085E-2</v>
      </c>
      <c r="CH284" s="78">
        <v>2.7080550789833069E-2</v>
      </c>
      <c r="CI284" s="78">
        <v>3.6339152604341507E-2</v>
      </c>
      <c r="CJ284" s="78">
        <v>5.0694555975496769E-3</v>
      </c>
      <c r="CK284" s="78">
        <v>3.7574581801891327E-2</v>
      </c>
      <c r="CL284" s="78">
        <v>6.1117815785109997E-3</v>
      </c>
      <c r="CM284" s="78">
        <v>-2.5678358972072601E-2</v>
      </c>
      <c r="CN284" s="78">
        <v>-3.646010160446167E-2</v>
      </c>
      <c r="CO284" s="78">
        <v>-4.9079854041337967E-2</v>
      </c>
      <c r="CP284" s="78">
        <v>1.2262769043445587E-2</v>
      </c>
      <c r="CQ284" s="78">
        <v>3.3320128917694092E-2</v>
      </c>
      <c r="CR284" s="78">
        <v>3.2167702913284302E-2</v>
      </c>
      <c r="CS284" s="78">
        <v>3.6957003176212311E-2</v>
      </c>
      <c r="CT284" s="78">
        <v>5.8311425149440765E-2</v>
      </c>
      <c r="CU284" s="78">
        <v>0.15713289380073547</v>
      </c>
      <c r="CV284" s="78">
        <v>0.17554377019405365</v>
      </c>
      <c r="CW284" s="78">
        <v>0.10283607244491577</v>
      </c>
      <c r="CX284" s="78">
        <v>2.3259662091732025E-2</v>
      </c>
      <c r="CY284" s="78">
        <v>7.2671653470024467E-4</v>
      </c>
      <c r="CZ284" s="78">
        <v>-8.8160904124379158E-3</v>
      </c>
      <c r="DA284" s="78">
        <v>1.7204949632287025E-2</v>
      </c>
      <c r="DB284" s="78">
        <v>3.7063382565975189E-2</v>
      </c>
      <c r="DC284" s="78">
        <v>3.0876640230417252E-2</v>
      </c>
      <c r="DD284" s="78">
        <v>4.1954547166824341E-2</v>
      </c>
      <c r="DE284" s="78">
        <v>5.1416408270597458E-2</v>
      </c>
      <c r="DF284" s="78">
        <v>6.0221131891012192E-2</v>
      </c>
      <c r="DG284" s="78">
        <v>7.0053495466709137E-2</v>
      </c>
      <c r="DH284" s="78">
        <v>3.9546199142932892E-2</v>
      </c>
      <c r="DI284" s="78">
        <v>5.977930873632431E-2</v>
      </c>
      <c r="DJ284" s="78">
        <v>2.8035592287778854E-2</v>
      </c>
      <c r="DK284" s="78">
        <v>-6.2488941475749016E-3</v>
      </c>
      <c r="DL284" s="78">
        <v>-1.5902888029813766E-2</v>
      </c>
      <c r="DM284" s="78">
        <v>-3.0745420604944229E-2</v>
      </c>
      <c r="DN284" s="78">
        <v>2.9042547568678856E-2</v>
      </c>
      <c r="DO284" s="78">
        <v>5.0042897462844849E-2</v>
      </c>
      <c r="DP284" s="78">
        <v>5.3392495959997177E-2</v>
      </c>
      <c r="DQ284" s="78">
        <v>5.5098827928304672E-2</v>
      </c>
      <c r="DR284" s="78">
        <v>7.6367922127246857E-2</v>
      </c>
      <c r="DS284" s="78">
        <v>0.17651981115341187</v>
      </c>
      <c r="DT284" s="78">
        <v>0.19813685119152069</v>
      </c>
      <c r="DU284" s="78">
        <v>0.13898535072803497</v>
      </c>
      <c r="DV284" s="78">
        <v>5.8970265090465546E-2</v>
      </c>
      <c r="DW284" s="78">
        <v>3.6285236477851868E-2</v>
      </c>
      <c r="DX284" s="78">
        <v>2.5230240076780319E-2</v>
      </c>
      <c r="DY284" s="78">
        <v>6.5456807613372803E-2</v>
      </c>
      <c r="DZ284" s="78">
        <v>8.464793860912323E-2</v>
      </c>
      <c r="EA284" s="78">
        <v>7.7727995812892914E-2</v>
      </c>
      <c r="EB284" s="78">
        <v>8.8721111416816711E-2</v>
      </c>
      <c r="EC284" s="78">
        <v>9.884178638458252E-2</v>
      </c>
      <c r="ED284" s="78">
        <v>0.10807086527347565</v>
      </c>
      <c r="EE284" s="78">
        <v>0.11873165518045425</v>
      </c>
      <c r="EF284" s="78">
        <v>8.932514488697052E-2</v>
      </c>
      <c r="EG284" s="78">
        <v>9.1839425265789032E-2</v>
      </c>
      <c r="EH284" s="78">
        <v>5.9690095484256744E-2</v>
      </c>
      <c r="EI284" s="78">
        <v>2.1804165095090866E-2</v>
      </c>
      <c r="EJ284" s="78">
        <v>1.3778463937342167E-2</v>
      </c>
      <c r="EK284" s="78">
        <v>-4.273406695574522E-3</v>
      </c>
      <c r="EL284" s="78">
        <v>5.3269881755113602E-2</v>
      </c>
      <c r="EM284" s="78">
        <v>7.4187919497489929E-2</v>
      </c>
      <c r="EN284" s="78">
        <v>8.4037728607654572E-2</v>
      </c>
      <c r="EO284" s="78">
        <v>8.1292755901813507E-2</v>
      </c>
      <c r="EP284" s="78">
        <v>0.10243862867355347</v>
      </c>
      <c r="EQ284" s="78">
        <v>0.20451141893863678</v>
      </c>
      <c r="ER284" s="78">
        <v>0.23075766861438751</v>
      </c>
      <c r="ES284" s="78">
        <v>0.19117917120456696</v>
      </c>
      <c r="ET284" s="78">
        <v>0.11053071171045303</v>
      </c>
      <c r="EU284" s="78">
        <v>8.7626092135906219E-2</v>
      </c>
      <c r="EV284" s="78">
        <v>7.4387729167938232E-2</v>
      </c>
      <c r="EW284" s="78">
        <v>45.780471801757813</v>
      </c>
      <c r="EX284" s="78">
        <v>44.908958435058594</v>
      </c>
      <c r="EY284" s="78">
        <v>44.436172485351563</v>
      </c>
      <c r="EZ284" s="78">
        <v>42.996246337890625</v>
      </c>
      <c r="FA284" s="78">
        <v>42.408283233642578</v>
      </c>
      <c r="FB284" s="78">
        <v>42.101097106933594</v>
      </c>
      <c r="FC284" s="78">
        <v>41.114662170410156</v>
      </c>
      <c r="FD284" s="78">
        <v>41.136550903320313</v>
      </c>
      <c r="FE284" s="78">
        <v>44.725387573242188</v>
      </c>
      <c r="FF284" s="78">
        <v>50.727195739746094</v>
      </c>
      <c r="FG284" s="78">
        <v>56.062305450439453</v>
      </c>
      <c r="FH284" s="78">
        <v>60.559242248535156</v>
      </c>
      <c r="FI284" s="78">
        <v>64.055335998535156</v>
      </c>
      <c r="FJ284" s="78">
        <v>66.88287353515625</v>
      </c>
      <c r="FK284" s="78">
        <v>69.178909301757813</v>
      </c>
      <c r="FL284" s="78">
        <v>69.974960327148438</v>
      </c>
      <c r="FM284" s="78">
        <v>68.183525085449219</v>
      </c>
      <c r="FN284" s="78">
        <v>63.710849761962891</v>
      </c>
      <c r="FO284" s="78">
        <v>58.744091033935547</v>
      </c>
      <c r="FP284" s="78">
        <v>55.063083648681641</v>
      </c>
      <c r="FQ284" s="78">
        <v>52.545223236083984</v>
      </c>
      <c r="FR284" s="78">
        <v>50.459506988525391</v>
      </c>
      <c r="FS284" s="78">
        <v>48.720989227294922</v>
      </c>
      <c r="FT284" s="78">
        <v>47.066734313964844</v>
      </c>
      <c r="FU284" s="78">
        <v>3.8558259606361389E-2</v>
      </c>
      <c r="FV284" s="78">
        <v>3.4394010901451111E-2</v>
      </c>
      <c r="FW284" s="78">
        <v>4.1934274137020111E-2</v>
      </c>
      <c r="FX284" s="78">
        <v>0</v>
      </c>
      <c r="FY284" s="78">
        <v>185.3157958984375</v>
      </c>
      <c r="FZ284" s="78">
        <v>1</v>
      </c>
    </row>
    <row r="285" spans="1:182" x14ac:dyDescent="0.2">
      <c r="A285" t="s">
        <v>186</v>
      </c>
      <c r="B285" t="s">
        <v>244</v>
      </c>
      <c r="C285" t="s">
        <v>194</v>
      </c>
      <c r="D285" t="s">
        <v>202</v>
      </c>
      <c r="E285" t="s">
        <v>239</v>
      </c>
      <c r="F285" t="s">
        <v>183</v>
      </c>
      <c r="G285" t="s">
        <v>1</v>
      </c>
      <c r="H285" s="78">
        <v>1242</v>
      </c>
      <c r="I285" s="78">
        <v>0.70677775144577026</v>
      </c>
      <c r="J285" s="78">
        <v>0.69853717088699341</v>
      </c>
      <c r="K285" s="78">
        <v>0.69740045070648193</v>
      </c>
      <c r="L285" s="78">
        <v>0.70769315958023071</v>
      </c>
      <c r="M285" s="78">
        <v>0.72637081146240234</v>
      </c>
      <c r="N285" s="78">
        <v>0.90883398056030273</v>
      </c>
      <c r="O285" s="78">
        <v>1.1612555980682373</v>
      </c>
      <c r="P285" s="78">
        <v>1.1752606630325317</v>
      </c>
      <c r="Q285" s="78">
        <v>1.0998841524124146</v>
      </c>
      <c r="R285" s="78">
        <v>0.91451281309127808</v>
      </c>
      <c r="S285" s="78">
        <v>0.87032514810562134</v>
      </c>
      <c r="T285" s="78">
        <v>0.81480717658996582</v>
      </c>
      <c r="U285" s="78">
        <v>0.77108520269393921</v>
      </c>
      <c r="V285" s="78">
        <v>0.72948402166366577</v>
      </c>
      <c r="W285" s="78">
        <v>0.73546969890594482</v>
      </c>
      <c r="X285" s="78">
        <v>0.76138299703598022</v>
      </c>
      <c r="Y285" s="78">
        <v>0.81747263669967651</v>
      </c>
      <c r="Z285" s="78">
        <v>0.94990253448486328</v>
      </c>
      <c r="AA285" s="78">
        <v>0.99221360683441162</v>
      </c>
      <c r="AB285" s="78">
        <v>0.94643908739089966</v>
      </c>
      <c r="AC285" s="78">
        <v>0.91971355676651001</v>
      </c>
      <c r="AD285" s="78">
        <v>0.96266365051269531</v>
      </c>
      <c r="AE285" s="78">
        <v>0.86623269319534302</v>
      </c>
      <c r="AF285" s="78">
        <v>0.75554585456848145</v>
      </c>
      <c r="AG285" s="78">
        <v>-8.1379763782024384E-2</v>
      </c>
      <c r="AH285" s="78">
        <v>-5.5466901510953903E-2</v>
      </c>
      <c r="AI285" s="78">
        <v>-4.435107484459877E-2</v>
      </c>
      <c r="AJ285" s="78">
        <v>-5.2797067910432816E-2</v>
      </c>
      <c r="AK285" s="78">
        <v>-5.6250821799039841E-2</v>
      </c>
      <c r="AL285" s="78">
        <v>2.1021781489253044E-2</v>
      </c>
      <c r="AM285" s="78">
        <v>7.2460241615772247E-2</v>
      </c>
      <c r="AN285" s="78">
        <v>4.0166422724723816E-2</v>
      </c>
      <c r="AO285" s="78">
        <v>6.9568946957588196E-2</v>
      </c>
      <c r="AP285" s="78">
        <v>3.5178102552890778E-2</v>
      </c>
      <c r="AQ285" s="78">
        <v>4.1315983980894089E-2</v>
      </c>
      <c r="AR285" s="78">
        <v>1.2402274878695607E-3</v>
      </c>
      <c r="AS285" s="78">
        <v>-1.5883428975939751E-2</v>
      </c>
      <c r="AT285" s="78">
        <v>-3.698565810918808E-2</v>
      </c>
      <c r="AU285" s="78">
        <v>-1.8091941252350807E-2</v>
      </c>
      <c r="AV285" s="78">
        <v>-1.9889436662197113E-2</v>
      </c>
      <c r="AW285" s="78">
        <v>-6.2528210692107677E-3</v>
      </c>
      <c r="AX285" s="78">
        <v>4.8228729516267776E-2</v>
      </c>
      <c r="AY285" s="78">
        <v>1.4612691476941109E-2</v>
      </c>
      <c r="AZ285" s="78">
        <v>-5.2105724811553955E-2</v>
      </c>
      <c r="BA285" s="78">
        <v>-4.0945053100585938E-2</v>
      </c>
      <c r="BB285" s="78">
        <v>-7.8750424087047577E-2</v>
      </c>
      <c r="BC285" s="78">
        <v>-9.2024907469749451E-2</v>
      </c>
      <c r="BD285" s="78">
        <v>-0.10239259153604507</v>
      </c>
      <c r="BE285" s="78">
        <v>-2.4864641949534416E-2</v>
      </c>
      <c r="BF285" s="78">
        <v>-5.5862491717562079E-4</v>
      </c>
      <c r="BG285" s="78">
        <v>1.2049946002662182E-2</v>
      </c>
      <c r="BH285" s="78">
        <v>4.3991701677441597E-3</v>
      </c>
      <c r="BI285" s="78">
        <v>1.1105425655841827E-3</v>
      </c>
      <c r="BJ285" s="78">
        <v>8.0739788711071014E-2</v>
      </c>
      <c r="BK285" s="78">
        <v>0.1437816321849823</v>
      </c>
      <c r="BL285" s="78">
        <v>0.11420433223247528</v>
      </c>
      <c r="BM285" s="78">
        <v>0.13506400585174561</v>
      </c>
      <c r="BN285" s="78">
        <v>9.1797336935997009E-2</v>
      </c>
      <c r="BO285" s="78">
        <v>9.8269246518611908E-2</v>
      </c>
      <c r="BP285" s="78">
        <v>5.9268899261951447E-2</v>
      </c>
      <c r="BQ285" s="78">
        <v>4.1516698896884918E-2</v>
      </c>
      <c r="BR285" s="78">
        <v>2.0714890211820602E-2</v>
      </c>
      <c r="BS285" s="78">
        <v>4.0981251746416092E-2</v>
      </c>
      <c r="BT285" s="78">
        <v>3.9273526519536972E-2</v>
      </c>
      <c r="BU285" s="78">
        <v>5.1275357604026794E-2</v>
      </c>
      <c r="BV285" s="78">
        <v>9.845501184463501E-2</v>
      </c>
      <c r="BW285" s="78">
        <v>6.0677714645862579E-2</v>
      </c>
      <c r="BX285" s="78">
        <v>-6.8602976389229298E-3</v>
      </c>
      <c r="BY285" s="78">
        <v>9.2391157522797585E-3</v>
      </c>
      <c r="BZ285" s="78">
        <v>-1.9919075071811676E-2</v>
      </c>
      <c r="CA285" s="78">
        <v>-3.0118454247713089E-2</v>
      </c>
      <c r="CB285" s="78">
        <v>-4.4482782483100891E-2</v>
      </c>
      <c r="CC285" s="78">
        <v>1.4277566224336624E-2</v>
      </c>
      <c r="CD285" s="78">
        <v>3.7470683455467224E-2</v>
      </c>
      <c r="CE285" s="78">
        <v>5.1113124936819077E-2</v>
      </c>
      <c r="CF285" s="78">
        <v>4.4013112783432007E-2</v>
      </c>
      <c r="CG285" s="78">
        <v>4.0838848799467087E-2</v>
      </c>
      <c r="CH285" s="78">
        <v>0.12210028618574142</v>
      </c>
      <c r="CI285" s="78">
        <v>0.19317862391471863</v>
      </c>
      <c r="CJ285" s="78">
        <v>0.16548275947570801</v>
      </c>
      <c r="CK285" s="78">
        <v>0.18042568862438202</v>
      </c>
      <c r="CL285" s="78">
        <v>0.13101164996623993</v>
      </c>
      <c r="CM285" s="78">
        <v>0.13771490752696991</v>
      </c>
      <c r="CN285" s="78">
        <v>9.9459379911422729E-2</v>
      </c>
      <c r="CO285" s="78">
        <v>8.1271849572658539E-2</v>
      </c>
      <c r="CP285" s="78">
        <v>6.0678109526634216E-2</v>
      </c>
      <c r="CQ285" s="78">
        <v>8.1895165145397186E-2</v>
      </c>
      <c r="CR285" s="78">
        <v>8.0249615013599396E-2</v>
      </c>
      <c r="CS285" s="78">
        <v>9.1119199991226196E-2</v>
      </c>
      <c r="CT285" s="78">
        <v>0.13324157893657684</v>
      </c>
      <c r="CU285" s="78">
        <v>9.2582210898399353E-2</v>
      </c>
      <c r="CV285" s="78">
        <v>2.4476548656821251E-2</v>
      </c>
      <c r="CW285" s="78">
        <v>4.3996524065732956E-2</v>
      </c>
      <c r="CX285" s="78">
        <v>2.0827341824769974E-2</v>
      </c>
      <c r="CY285" s="78">
        <v>1.2757766991853714E-2</v>
      </c>
      <c r="CZ285" s="78">
        <v>-4.3746223673224449E-3</v>
      </c>
      <c r="DA285" s="78">
        <v>5.3419776260852814E-2</v>
      </c>
      <c r="DB285" s="78">
        <v>7.5499996542930603E-2</v>
      </c>
      <c r="DC285" s="78">
        <v>9.0176306664943695E-2</v>
      </c>
      <c r="DD285" s="78">
        <v>8.3627045154571533E-2</v>
      </c>
      <c r="DE285" s="78">
        <v>8.0567151308059692E-2</v>
      </c>
      <c r="DF285" s="78">
        <v>0.16346080601215363</v>
      </c>
      <c r="DG285" s="78">
        <v>0.24257560074329376</v>
      </c>
      <c r="DH285" s="78">
        <v>0.21676120162010193</v>
      </c>
      <c r="DI285" s="78">
        <v>0.22578735649585724</v>
      </c>
      <c r="DJ285" s="78">
        <v>0.17022596299648285</v>
      </c>
      <c r="DK285" s="78">
        <v>0.17716056108474731</v>
      </c>
      <c r="DL285" s="78">
        <v>0.13964985311031342</v>
      </c>
      <c r="DM285" s="78">
        <v>0.12102700769901276</v>
      </c>
      <c r="DN285" s="78">
        <v>0.10064133256673813</v>
      </c>
      <c r="DO285" s="78">
        <v>0.12280908226966858</v>
      </c>
      <c r="DP285" s="78">
        <v>0.12122571468353271</v>
      </c>
      <c r="DQ285" s="78">
        <v>0.1309630423784256</v>
      </c>
      <c r="DR285" s="78">
        <v>0.16802816092967987</v>
      </c>
      <c r="DS285" s="78">
        <v>0.12448669970035553</v>
      </c>
      <c r="DT285" s="78">
        <v>5.5813398212194443E-2</v>
      </c>
      <c r="DU285" s="78">
        <v>7.8753925859928131E-2</v>
      </c>
      <c r="DV285" s="78">
        <v>6.1573758721351624E-2</v>
      </c>
      <c r="DW285" s="78">
        <v>5.5633991956710815E-2</v>
      </c>
      <c r="DX285" s="78">
        <v>3.5733539611101151E-2</v>
      </c>
      <c r="DY285" s="78">
        <v>0.10993490368127823</v>
      </c>
      <c r="DZ285" s="78">
        <v>0.13040827214717865</v>
      </c>
      <c r="EA285" s="78">
        <v>0.14657732844352722</v>
      </c>
      <c r="EB285" s="78">
        <v>0.14082328975200653</v>
      </c>
      <c r="EC285" s="78">
        <v>0.13792853057384491</v>
      </c>
      <c r="ED285" s="78">
        <v>0.22317881882190704</v>
      </c>
      <c r="EE285" s="78">
        <v>0.31389701366424561</v>
      </c>
      <c r="EF285" s="78">
        <v>0.29079911112785339</v>
      </c>
      <c r="EG285" s="78">
        <v>0.29128241539001465</v>
      </c>
      <c r="EH285" s="78">
        <v>0.22684517502784729</v>
      </c>
      <c r="EI285" s="78">
        <v>0.23411381244659424</v>
      </c>
      <c r="EJ285" s="78">
        <v>0.19767852127552032</v>
      </c>
      <c r="EK285" s="78">
        <v>0.17842712998390198</v>
      </c>
      <c r="EL285" s="78">
        <v>0.15834188461303711</v>
      </c>
      <c r="EM285" s="78">
        <v>0.18188227713108063</v>
      </c>
      <c r="EN285" s="78">
        <v>0.1803886741399765</v>
      </c>
      <c r="EO285" s="78">
        <v>0.18849124014377594</v>
      </c>
      <c r="EP285" s="78">
        <v>0.2182544618844986</v>
      </c>
      <c r="EQ285" s="78">
        <v>0.17055173218250275</v>
      </c>
      <c r="ER285" s="78">
        <v>0.10105882585048676</v>
      </c>
      <c r="ES285" s="78">
        <v>0.12893810868263245</v>
      </c>
      <c r="ET285" s="78">
        <v>0.12040510028600693</v>
      </c>
      <c r="EU285" s="78">
        <v>0.11754044890403748</v>
      </c>
      <c r="EV285" s="78">
        <v>9.3643359839916229E-2</v>
      </c>
      <c r="EW285" s="78">
        <v>47.194705963134766</v>
      </c>
      <c r="EX285" s="78">
        <v>46.237258911132813</v>
      </c>
      <c r="EY285" s="78">
        <v>45.232376098632813</v>
      </c>
      <c r="EZ285" s="78">
        <v>44.157829284667969</v>
      </c>
      <c r="FA285" s="78">
        <v>43.622203826904297</v>
      </c>
      <c r="FB285" s="78">
        <v>43.030643463134766</v>
      </c>
      <c r="FC285" s="78">
        <v>42.714946746826172</v>
      </c>
      <c r="FD285" s="78">
        <v>42.843799591064453</v>
      </c>
      <c r="FE285" s="78">
        <v>47.559806823730469</v>
      </c>
      <c r="FF285" s="78">
        <v>53.211208343505859</v>
      </c>
      <c r="FG285" s="78">
        <v>58.074058532714844</v>
      </c>
      <c r="FH285" s="78">
        <v>62.493282318115234</v>
      </c>
      <c r="FI285" s="78">
        <v>65.799880981445313</v>
      </c>
      <c r="FJ285" s="78">
        <v>67.644210815429688</v>
      </c>
      <c r="FK285" s="78">
        <v>68.423942565917969</v>
      </c>
      <c r="FL285" s="78">
        <v>68.079208374023438</v>
      </c>
      <c r="FM285" s="78">
        <v>67.018692016601563</v>
      </c>
      <c r="FN285" s="78">
        <v>63.967258453369141</v>
      </c>
      <c r="FO285" s="78">
        <v>59.482147216796875</v>
      </c>
      <c r="FP285" s="78">
        <v>56.315673828125</v>
      </c>
      <c r="FQ285" s="78">
        <v>53.579269409179688</v>
      </c>
      <c r="FR285" s="78">
        <v>51.728836059570313</v>
      </c>
      <c r="FS285" s="78">
        <v>50.336837768554688</v>
      </c>
      <c r="FT285" s="78">
        <v>48.947254180908203</v>
      </c>
      <c r="FU285" s="78">
        <v>6.2092188745737076E-2</v>
      </c>
      <c r="FV285" s="78">
        <v>5.733860656619072E-2</v>
      </c>
      <c r="FW285" s="78">
        <v>6.6183365881443024E-2</v>
      </c>
      <c r="FX285" s="78">
        <v>0</v>
      </c>
      <c r="FY285" s="78">
        <v>141.73684692382813</v>
      </c>
      <c r="FZ285" s="78">
        <v>1</v>
      </c>
    </row>
    <row r="286" spans="1:182" x14ac:dyDescent="0.2">
      <c r="A286" t="s">
        <v>186</v>
      </c>
      <c r="B286" t="s">
        <v>244</v>
      </c>
      <c r="C286" t="s">
        <v>194</v>
      </c>
      <c r="D286" t="s">
        <v>202</v>
      </c>
      <c r="E286" t="s">
        <v>239</v>
      </c>
      <c r="F286" t="s">
        <v>184</v>
      </c>
      <c r="G286" t="s">
        <v>1</v>
      </c>
      <c r="H286" s="78">
        <v>606</v>
      </c>
      <c r="I286" s="78">
        <v>0.89861279726028442</v>
      </c>
      <c r="J286" s="78">
        <v>0.89645159244537354</v>
      </c>
      <c r="K286" s="78">
        <v>0.90889108180999756</v>
      </c>
      <c r="L286" s="78">
        <v>0.96311134099960327</v>
      </c>
      <c r="M286" s="78">
        <v>1.0169423818588257</v>
      </c>
      <c r="N286" s="78">
        <v>1.1415116786956787</v>
      </c>
      <c r="O286" s="78">
        <v>1.1224467754364014</v>
      </c>
      <c r="P286" s="78">
        <v>1.2512053251266479</v>
      </c>
      <c r="Q286" s="78">
        <v>1.2180472612380981</v>
      </c>
      <c r="R286" s="78">
        <v>1.2111808061599731</v>
      </c>
      <c r="S286" s="78">
        <v>1.0984289646148682</v>
      </c>
      <c r="T286" s="78">
        <v>0.96678704023361206</v>
      </c>
      <c r="U286" s="78">
        <v>0.95844131708145142</v>
      </c>
      <c r="V286" s="78">
        <v>0.93720316886901855</v>
      </c>
      <c r="W286" s="78">
        <v>0.86765027046203613</v>
      </c>
      <c r="X286" s="78">
        <v>0.90634465217590332</v>
      </c>
      <c r="Y286" s="78">
        <v>0.98092353343963623</v>
      </c>
      <c r="Z286" s="78">
        <v>1.1427028179168701</v>
      </c>
      <c r="AA286" s="78">
        <v>1.270261287689209</v>
      </c>
      <c r="AB286" s="78">
        <v>1.2245737314224243</v>
      </c>
      <c r="AC286" s="78">
        <v>1.1754539012908936</v>
      </c>
      <c r="AD286" s="78">
        <v>1.1318269968032837</v>
      </c>
      <c r="AE286" s="78">
        <v>1.0224556922912598</v>
      </c>
      <c r="AF286" s="78">
        <v>0.90914350748062134</v>
      </c>
      <c r="AG286" s="78">
        <v>-0.19998906552791595</v>
      </c>
      <c r="AH286" s="78">
        <v>-0.1479695588350296</v>
      </c>
      <c r="AI286" s="78">
        <v>-0.10601083189249039</v>
      </c>
      <c r="AJ286" s="78">
        <v>-7.9216934740543365E-2</v>
      </c>
      <c r="AK286" s="78">
        <v>-0.11554597318172455</v>
      </c>
      <c r="AL286" s="78">
        <v>-0.11238338798284531</v>
      </c>
      <c r="AM286" s="78">
        <v>-0.14452530443668365</v>
      </c>
      <c r="AN286" s="78">
        <v>-0.1223849430680275</v>
      </c>
      <c r="AO286" s="78">
        <v>-9.0223893523216248E-2</v>
      </c>
      <c r="AP286" s="78">
        <v>-2.4735104292631149E-2</v>
      </c>
      <c r="AQ286" s="78">
        <v>-6.4018897712230682E-2</v>
      </c>
      <c r="AR286" s="78">
        <v>-0.16180241107940674</v>
      </c>
      <c r="AS286" s="78">
        <v>-6.899743527173996E-2</v>
      </c>
      <c r="AT286" s="78">
        <v>-3.2047685235738754E-2</v>
      </c>
      <c r="AU286" s="78">
        <v>-4.2219419032335281E-2</v>
      </c>
      <c r="AV286" s="78">
        <v>-2.0264650229364634E-3</v>
      </c>
      <c r="AW286" s="78">
        <v>6.169700063765049E-3</v>
      </c>
      <c r="AX286" s="78">
        <v>5.9673760086297989E-2</v>
      </c>
      <c r="AY286" s="78">
        <v>8.617844432592392E-2</v>
      </c>
      <c r="AZ286" s="78">
        <v>6.7427486181259155E-2</v>
      </c>
      <c r="BA286" s="78">
        <v>2.9768820852041245E-2</v>
      </c>
      <c r="BB286" s="78">
        <v>-2.8687257319688797E-2</v>
      </c>
      <c r="BC286" s="78">
        <v>-0.15013264119625092</v>
      </c>
      <c r="BD286" s="78">
        <v>-0.22614006698131561</v>
      </c>
      <c r="BE286" s="78">
        <v>-0.11954741925001144</v>
      </c>
      <c r="BF286" s="78">
        <v>-6.2526628375053406E-2</v>
      </c>
      <c r="BG286" s="78">
        <v>-2.281523123383522E-2</v>
      </c>
      <c r="BH286" s="78">
        <v>-1.7426611157134175E-4</v>
      </c>
      <c r="BI286" s="78">
        <v>-3.8910817354917526E-2</v>
      </c>
      <c r="BJ286" s="78">
        <v>-2.8235847130417824E-2</v>
      </c>
      <c r="BK286" s="78">
        <v>-7.1653008460998535E-2</v>
      </c>
      <c r="BL286" s="78">
        <v>-4.7841574996709824E-2</v>
      </c>
      <c r="BM286" s="78">
        <v>-2.9494807124137878E-2</v>
      </c>
      <c r="BN286" s="78">
        <v>3.8405213505029678E-2</v>
      </c>
      <c r="BO286" s="78">
        <v>-4.2893728241324425E-3</v>
      </c>
      <c r="BP286" s="78">
        <v>-0.10152494162321091</v>
      </c>
      <c r="BQ286" s="78">
        <v>-1.0506591759622097E-2</v>
      </c>
      <c r="BR286" s="78">
        <v>1.877705380320549E-2</v>
      </c>
      <c r="BS286" s="78">
        <v>9.3175237998366356E-3</v>
      </c>
      <c r="BT286" s="78">
        <v>4.8627220094203949E-2</v>
      </c>
      <c r="BU286" s="78">
        <v>5.6403070688247681E-2</v>
      </c>
      <c r="BV286" s="78">
        <v>0.1138671487569809</v>
      </c>
      <c r="BW286" s="78">
        <v>0.14139167964458466</v>
      </c>
      <c r="BX286" s="78">
        <v>0.12393365800380707</v>
      </c>
      <c r="BY286" s="78">
        <v>8.4419257938861847E-2</v>
      </c>
      <c r="BZ286" s="78">
        <v>2.664012648165226E-2</v>
      </c>
      <c r="CA286" s="78">
        <v>-8.0406896770000458E-2</v>
      </c>
      <c r="CB286" s="78">
        <v>-0.15044860541820526</v>
      </c>
      <c r="CC286" s="78">
        <v>-6.3833773136138916E-2</v>
      </c>
      <c r="CD286" s="78">
        <v>-3.349104430526495E-3</v>
      </c>
      <c r="CE286" s="78">
        <v>3.4805785864591599E-2</v>
      </c>
      <c r="CF286" s="78">
        <v>5.4570451378822327E-2</v>
      </c>
      <c r="CG286" s="78">
        <v>1.4166459441184998E-2</v>
      </c>
      <c r="CH286" s="78">
        <v>3.0044492334127426E-2</v>
      </c>
      <c r="CI286" s="78">
        <v>-2.1181866526603699E-2</v>
      </c>
      <c r="CJ286" s="78">
        <v>3.7869352381676435E-3</v>
      </c>
      <c r="CK286" s="78">
        <v>1.2565971352159977E-2</v>
      </c>
      <c r="CL286" s="78">
        <v>8.2136005163192749E-2</v>
      </c>
      <c r="CM286" s="78">
        <v>3.7079114466905594E-2</v>
      </c>
      <c r="CN286" s="78">
        <v>-5.9776954352855682E-2</v>
      </c>
      <c r="CO286" s="78">
        <v>3.0003989115357399E-2</v>
      </c>
      <c r="CP286" s="78">
        <v>5.3978119045495987E-2</v>
      </c>
      <c r="CQ286" s="78">
        <v>4.5011855661869049E-2</v>
      </c>
      <c r="CR286" s="78">
        <v>8.3709806203842163E-2</v>
      </c>
      <c r="CS286" s="78">
        <v>9.1194547712802887E-2</v>
      </c>
      <c r="CT286" s="78">
        <v>0.1514013260602951</v>
      </c>
      <c r="CU286" s="78">
        <v>0.17963218688964844</v>
      </c>
      <c r="CV286" s="78">
        <v>0.16306966543197632</v>
      </c>
      <c r="CW286" s="78">
        <v>0.12226998060941696</v>
      </c>
      <c r="CX286" s="78">
        <v>6.4959704875946045E-2</v>
      </c>
      <c r="CY286" s="78">
        <v>-3.2115057110786438E-2</v>
      </c>
      <c r="CZ286" s="78">
        <v>-9.8024934530258179E-2</v>
      </c>
      <c r="DA286" s="78">
        <v>-8.1201298162341118E-3</v>
      </c>
      <c r="DB286" s="78">
        <v>5.5828411132097244E-2</v>
      </c>
      <c r="DC286" s="78">
        <v>9.2426806688308716E-2</v>
      </c>
      <c r="DD286" s="78">
        <v>0.1093151643872261</v>
      </c>
      <c r="DE286" s="78">
        <v>6.7243732511997223E-2</v>
      </c>
      <c r="DF286" s="78">
        <v>8.8324829936027527E-2</v>
      </c>
      <c r="DG286" s="78">
        <v>2.9289271682500839E-2</v>
      </c>
      <c r="DH286" s="78">
        <v>5.5415447801351547E-2</v>
      </c>
      <c r="DI286" s="78">
        <v>5.4626747965812683E-2</v>
      </c>
      <c r="DJ286" s="78">
        <v>0.12586680054664612</v>
      </c>
      <c r="DK286" s="78">
        <v>7.8447602689266205E-2</v>
      </c>
      <c r="DL286" s="78">
        <v>-1.8028963357210159E-2</v>
      </c>
      <c r="DM286" s="78">
        <v>7.0514574646949768E-2</v>
      </c>
      <c r="DN286" s="78">
        <v>8.9179180562496185E-2</v>
      </c>
      <c r="DO286" s="78">
        <v>8.0706186592578888E-2</v>
      </c>
      <c r="DP286" s="78">
        <v>0.11879239231348038</v>
      </c>
      <c r="DQ286" s="78">
        <v>0.12598602473735809</v>
      </c>
      <c r="DR286" s="78">
        <v>0.18893550336360931</v>
      </c>
      <c r="DS286" s="78">
        <v>0.21787269413471222</v>
      </c>
      <c r="DT286" s="78">
        <v>0.20220567286014557</v>
      </c>
      <c r="DU286" s="78">
        <v>0.16012071073055267</v>
      </c>
      <c r="DV286" s="78">
        <v>0.10327928513288498</v>
      </c>
      <c r="DW286" s="78">
        <v>1.6176784411072731E-2</v>
      </c>
      <c r="DX286" s="78">
        <v>-4.5601252466440201E-2</v>
      </c>
      <c r="DY286" s="78">
        <v>7.2321519255638123E-2</v>
      </c>
      <c r="DZ286" s="78">
        <v>0.14127136766910553</v>
      </c>
      <c r="EA286" s="78">
        <v>0.17562240362167358</v>
      </c>
      <c r="EB286" s="78">
        <v>0.18835784494876862</v>
      </c>
      <c r="EC286" s="78">
        <v>0.14387890696525574</v>
      </c>
      <c r="ED286" s="78">
        <v>0.17247237265110016</v>
      </c>
      <c r="EE286" s="78">
        <v>0.10216158628463745</v>
      </c>
      <c r="EF286" s="78">
        <v>0.12995882332324982</v>
      </c>
      <c r="EG286" s="78">
        <v>0.11535584181547165</v>
      </c>
      <c r="EH286" s="78">
        <v>0.18900711834430695</v>
      </c>
      <c r="EI286" s="78">
        <v>0.13817712664604187</v>
      </c>
      <c r="EJ286" s="78">
        <v>4.2248506098985672E-2</v>
      </c>
      <c r="EK286" s="78">
        <v>0.12900541722774506</v>
      </c>
      <c r="EL286" s="78">
        <v>0.14000391960144043</v>
      </c>
      <c r="EM286" s="78">
        <v>0.13224314153194427</v>
      </c>
      <c r="EN286" s="78">
        <v>0.16944606602191925</v>
      </c>
      <c r="EO286" s="78">
        <v>0.1762194037437439</v>
      </c>
      <c r="EP286" s="78">
        <v>0.24312889575958252</v>
      </c>
      <c r="EQ286" s="78">
        <v>0.27308592200279236</v>
      </c>
      <c r="ER286" s="78">
        <v>0.25871184468269348</v>
      </c>
      <c r="ES286" s="78">
        <v>0.21477112174034119</v>
      </c>
      <c r="ET286" s="78">
        <v>0.15860666334629059</v>
      </c>
      <c r="EU286" s="78">
        <v>8.5902534425258636E-2</v>
      </c>
      <c r="EV286" s="78">
        <v>3.0090209096670151E-2</v>
      </c>
      <c r="EW286" s="78">
        <v>42.4830322265625</v>
      </c>
      <c r="EX286" s="78">
        <v>41.308521270751953</v>
      </c>
      <c r="EY286" s="78">
        <v>40.446380615234375</v>
      </c>
      <c r="EZ286" s="78">
        <v>40.234798431396484</v>
      </c>
      <c r="FA286" s="78">
        <v>40.285579681396484</v>
      </c>
      <c r="FB286" s="78">
        <v>39.563796997070313</v>
      </c>
      <c r="FC286" s="78">
        <v>39.046119689941406</v>
      </c>
      <c r="FD286" s="78">
        <v>39.653652191162109</v>
      </c>
      <c r="FE286" s="78">
        <v>45.822959899902344</v>
      </c>
      <c r="FF286" s="78">
        <v>53.115901947021484</v>
      </c>
      <c r="FG286" s="78">
        <v>58.129837036132813</v>
      </c>
      <c r="FH286" s="78">
        <v>61.327182769775391</v>
      </c>
      <c r="FI286" s="78">
        <v>63.568019866943359</v>
      </c>
      <c r="FJ286" s="78">
        <v>65.179069519042969</v>
      </c>
      <c r="FK286" s="78">
        <v>66.273605346679688</v>
      </c>
      <c r="FL286" s="78">
        <v>66.487335205078125</v>
      </c>
      <c r="FM286" s="78">
        <v>64.935684204101563</v>
      </c>
      <c r="FN286" s="78">
        <v>61.406929016113281</v>
      </c>
      <c r="FO286" s="78">
        <v>55.507656097412109</v>
      </c>
      <c r="FP286" s="78">
        <v>51.335784912109375</v>
      </c>
      <c r="FQ286" s="78">
        <v>49.147834777832031</v>
      </c>
      <c r="FR286" s="78">
        <v>47.413669586181641</v>
      </c>
      <c r="FS286" s="78">
        <v>45.881282806396484</v>
      </c>
      <c r="FT286" s="78">
        <v>44.829452514648438</v>
      </c>
      <c r="FU286" s="78">
        <v>6.5412417054176331E-2</v>
      </c>
      <c r="FV286" s="78">
        <v>6.2452346086502075E-2</v>
      </c>
      <c r="FW286" s="78">
        <v>7.0850610733032227E-2</v>
      </c>
      <c r="FX286" s="78">
        <v>0</v>
      </c>
      <c r="FY286" s="78">
        <v>107.05263519287109</v>
      </c>
      <c r="FZ286" s="78">
        <v>1</v>
      </c>
    </row>
    <row r="287" spans="1:182" x14ac:dyDescent="0.2">
      <c r="A287" t="s">
        <v>186</v>
      </c>
      <c r="B287" t="s">
        <v>244</v>
      </c>
      <c r="C287" t="s">
        <v>194</v>
      </c>
      <c r="D287" t="s">
        <v>202</v>
      </c>
      <c r="E287" t="s">
        <v>239</v>
      </c>
      <c r="F287" t="s">
        <v>185</v>
      </c>
      <c r="G287" t="s">
        <v>1</v>
      </c>
      <c r="H287" s="78">
        <v>276</v>
      </c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  <c r="BW287" s="78"/>
      <c r="BX287" s="78"/>
      <c r="BY287" s="78"/>
      <c r="BZ287" s="78"/>
      <c r="CA287" s="78"/>
      <c r="CB287" s="78"/>
      <c r="CC287" s="78"/>
      <c r="CD287" s="78"/>
      <c r="CE287" s="78"/>
      <c r="CF287" s="78"/>
      <c r="CG287" s="78"/>
      <c r="CH287" s="78"/>
      <c r="CI287" s="78"/>
      <c r="CJ287" s="78"/>
      <c r="CK287" s="78"/>
      <c r="CL287" s="78"/>
      <c r="CM287" s="78"/>
      <c r="CN287" s="78"/>
      <c r="CO287" s="78"/>
      <c r="CP287" s="78"/>
      <c r="CQ287" s="78"/>
      <c r="CR287" s="78"/>
      <c r="CS287" s="78"/>
      <c r="CT287" s="78"/>
      <c r="CU287" s="78"/>
      <c r="CV287" s="78"/>
      <c r="CW287" s="78"/>
      <c r="CX287" s="78"/>
      <c r="CY287" s="78"/>
      <c r="CZ287" s="78"/>
      <c r="DA287" s="78"/>
      <c r="DB287" s="78"/>
      <c r="DC287" s="78"/>
      <c r="DD287" s="78"/>
      <c r="DE287" s="78"/>
      <c r="DF287" s="78"/>
      <c r="DG287" s="78"/>
      <c r="DH287" s="78"/>
      <c r="DI287" s="78"/>
      <c r="DJ287" s="78"/>
      <c r="DK287" s="78"/>
      <c r="DL287" s="78"/>
      <c r="DM287" s="78"/>
      <c r="DN287" s="78"/>
      <c r="DO287" s="78"/>
      <c r="DP287" s="78"/>
      <c r="DQ287" s="78"/>
      <c r="DR287" s="78"/>
      <c r="DS287" s="78"/>
      <c r="DT287" s="78"/>
      <c r="DU287" s="78"/>
      <c r="DV287" s="78"/>
      <c r="DW287" s="78"/>
      <c r="DX287" s="78"/>
      <c r="DY287" s="78"/>
      <c r="DZ287" s="78"/>
      <c r="EA287" s="78"/>
      <c r="EB287" s="78"/>
      <c r="EC287" s="78"/>
      <c r="ED287" s="78"/>
      <c r="EE287" s="78"/>
      <c r="EF287" s="78"/>
      <c r="EG287" s="78"/>
      <c r="EH287" s="78"/>
      <c r="EI287" s="78"/>
      <c r="EJ287" s="78"/>
      <c r="EK287" s="78"/>
      <c r="EL287" s="78"/>
      <c r="EM287" s="78"/>
      <c r="EN287" s="78"/>
      <c r="EO287" s="78"/>
      <c r="EP287" s="78"/>
      <c r="EQ287" s="78"/>
      <c r="ER287" s="78"/>
      <c r="ES287" s="78"/>
      <c r="ET287" s="78"/>
      <c r="EU287" s="78"/>
      <c r="EV287" s="78"/>
      <c r="EW287" s="78"/>
      <c r="EX287" s="78"/>
      <c r="EY287" s="78"/>
      <c r="EZ287" s="78"/>
      <c r="FA287" s="78"/>
      <c r="FB287" s="78"/>
      <c r="FC287" s="78"/>
      <c r="FD287" s="78"/>
      <c r="FE287" s="78"/>
      <c r="FF287" s="78"/>
      <c r="FG287" s="78"/>
      <c r="FH287" s="78"/>
      <c r="FI287" s="78"/>
      <c r="FJ287" s="78"/>
      <c r="FK287" s="78"/>
      <c r="FL287" s="78"/>
      <c r="FM287" s="78"/>
      <c r="FN287" s="78"/>
      <c r="FO287" s="78"/>
      <c r="FP287" s="78"/>
      <c r="FQ287" s="78"/>
      <c r="FR287" s="78"/>
      <c r="FS287" s="78"/>
      <c r="FT287" s="78"/>
      <c r="FU287" s="78"/>
      <c r="FV287" s="78"/>
      <c r="FW287" s="78"/>
      <c r="FX287" s="78">
        <v>0</v>
      </c>
      <c r="FY287" s="78">
        <v>32.473682403564453</v>
      </c>
      <c r="FZ287" s="78">
        <v>0</v>
      </c>
    </row>
    <row r="288" spans="1:182" x14ac:dyDescent="0.2">
      <c r="A288" t="s">
        <v>186</v>
      </c>
      <c r="B288" t="s">
        <v>244</v>
      </c>
      <c r="C288" t="s">
        <v>194</v>
      </c>
      <c r="D288" t="s">
        <v>202</v>
      </c>
      <c r="E288" t="s">
        <v>204</v>
      </c>
      <c r="F288" t="s">
        <v>1</v>
      </c>
      <c r="G288" t="s">
        <v>198</v>
      </c>
      <c r="H288" s="78">
        <v>11276</v>
      </c>
      <c r="I288" s="78">
        <v>0.5981060266494751</v>
      </c>
      <c r="J288" s="78">
        <v>0.54779517650604248</v>
      </c>
      <c r="K288" s="78">
        <v>0.5204547643661499</v>
      </c>
      <c r="L288" s="78">
        <v>0.52651578187942505</v>
      </c>
      <c r="M288" s="78">
        <v>0.53823584318161011</v>
      </c>
      <c r="N288" s="78">
        <v>0.59587758779525757</v>
      </c>
      <c r="O288" s="78">
        <v>0.68884468078613281</v>
      </c>
      <c r="P288" s="78">
        <v>0.77387571334838867</v>
      </c>
      <c r="Q288" s="78">
        <v>0.79954487085342407</v>
      </c>
      <c r="R288" s="78">
        <v>0.7761843204498291</v>
      </c>
      <c r="S288" s="78">
        <v>0.75952732563018799</v>
      </c>
      <c r="T288" s="78">
        <v>0.74866026639938354</v>
      </c>
      <c r="U288" s="78">
        <v>0.73829740285873413</v>
      </c>
      <c r="V288" s="78">
        <v>0.7154390811920166</v>
      </c>
      <c r="W288" s="78">
        <v>0.68770670890808105</v>
      </c>
      <c r="X288" s="78">
        <v>0.68314468860626221</v>
      </c>
      <c r="Y288" s="78">
        <v>0.6986689567565918</v>
      </c>
      <c r="Z288" s="78">
        <v>0.76058715581893921</v>
      </c>
      <c r="AA288" s="78">
        <v>0.84378385543823242</v>
      </c>
      <c r="AB288" s="78">
        <v>0.89128386974334717</v>
      </c>
      <c r="AC288" s="78">
        <v>0.88099956512451172</v>
      </c>
      <c r="AD288" s="78">
        <v>0.84337908029556274</v>
      </c>
      <c r="AE288" s="78">
        <v>0.75257986783981323</v>
      </c>
      <c r="AF288" s="78">
        <v>0.66740018129348755</v>
      </c>
      <c r="AG288" s="78">
        <v>-0.1165241003036499</v>
      </c>
      <c r="AH288" s="78">
        <v>-0.11967268586158752</v>
      </c>
      <c r="AI288" s="78">
        <v>-0.12486124038696289</v>
      </c>
      <c r="AJ288" s="78">
        <v>-0.10969828069210052</v>
      </c>
      <c r="AK288" s="78">
        <v>-0.10888422280550003</v>
      </c>
      <c r="AL288" s="78">
        <v>-0.10290981829166412</v>
      </c>
      <c r="AM288" s="78">
        <v>-8.9926093816757202E-2</v>
      </c>
      <c r="AN288" s="78">
        <v>-9.074508398771286E-2</v>
      </c>
      <c r="AO288" s="78">
        <v>-7.3193468153476715E-2</v>
      </c>
      <c r="AP288" s="78">
        <v>-5.3618617355823517E-2</v>
      </c>
      <c r="AQ288" s="78">
        <v>-4.0557794272899628E-2</v>
      </c>
      <c r="AR288" s="78">
        <v>-4.6150214970111847E-2</v>
      </c>
      <c r="AS288" s="78">
        <v>-3.4258823841810226E-2</v>
      </c>
      <c r="AT288" s="78">
        <v>-2.0087199285626411E-2</v>
      </c>
      <c r="AU288" s="78">
        <v>-1.6581527888774872E-2</v>
      </c>
      <c r="AV288" s="78">
        <v>-3.2575817313045263E-3</v>
      </c>
      <c r="AW288" s="78">
        <v>1.7087332904338837E-2</v>
      </c>
      <c r="AX288" s="78">
        <v>1.9445070996880531E-2</v>
      </c>
      <c r="AY288" s="78">
        <v>2.0270751789212227E-2</v>
      </c>
      <c r="AZ288" s="78">
        <v>-1.4350492274388671E-3</v>
      </c>
      <c r="BA288" s="78">
        <v>-2.9571594670414925E-2</v>
      </c>
      <c r="BB288" s="78">
        <v>-8.9228272438049316E-2</v>
      </c>
      <c r="BC288" s="78">
        <v>-0.12260081619024277</v>
      </c>
      <c r="BD288" s="78">
        <v>-0.11753122508525848</v>
      </c>
      <c r="BE288" s="78">
        <v>-9.4443462789058685E-2</v>
      </c>
      <c r="BF288" s="78">
        <v>-9.8029151558876038E-2</v>
      </c>
      <c r="BG288" s="78">
        <v>-0.10345965623855591</v>
      </c>
      <c r="BH288" s="78">
        <v>-8.8797383010387421E-2</v>
      </c>
      <c r="BI288" s="78">
        <v>-8.7842188775539398E-2</v>
      </c>
      <c r="BJ288" s="78">
        <v>-8.0919399857521057E-2</v>
      </c>
      <c r="BK288" s="78">
        <v>-6.8522699177265167E-2</v>
      </c>
      <c r="BL288" s="78">
        <v>-7.0030979812145233E-2</v>
      </c>
      <c r="BM288" s="78">
        <v>-5.5362295359373093E-2</v>
      </c>
      <c r="BN288" s="78">
        <v>-4.0272574871778488E-2</v>
      </c>
      <c r="BO288" s="78">
        <v>-2.7585655450820923E-2</v>
      </c>
      <c r="BP288" s="78">
        <v>-3.3473331481218338E-2</v>
      </c>
      <c r="BQ288" s="78">
        <v>-2.1183552220463753E-2</v>
      </c>
      <c r="BR288" s="78">
        <v>-6.4631784334778786E-3</v>
      </c>
      <c r="BS288" s="78">
        <v>-3.5750037059187889E-3</v>
      </c>
      <c r="BT288" s="78">
        <v>9.3120606616139412E-3</v>
      </c>
      <c r="BU288" s="78">
        <v>2.8976259753108025E-2</v>
      </c>
      <c r="BV288" s="78">
        <v>3.1590312719345093E-2</v>
      </c>
      <c r="BW288" s="78">
        <v>3.0747313052415848E-2</v>
      </c>
      <c r="BX288" s="78">
        <v>1.170404814183712E-2</v>
      </c>
      <c r="BY288" s="78">
        <v>-1.403733529150486E-2</v>
      </c>
      <c r="BZ288" s="78">
        <v>-6.9510772824287415E-2</v>
      </c>
      <c r="CA288" s="78">
        <v>-0.10086748003959656</v>
      </c>
      <c r="CB288" s="78">
        <v>-9.5399290323257446E-2</v>
      </c>
      <c r="CC288" s="78">
        <v>-7.9150475561618805E-2</v>
      </c>
      <c r="CD288" s="78">
        <v>-8.3038896322250366E-2</v>
      </c>
      <c r="CE288" s="78">
        <v>-8.8636986911296844E-2</v>
      </c>
      <c r="CF288" s="78">
        <v>-7.4321478605270386E-2</v>
      </c>
      <c r="CG288" s="78">
        <v>-7.3268547654151917E-2</v>
      </c>
      <c r="CH288" s="78">
        <v>-6.5688908100128174E-2</v>
      </c>
      <c r="CI288" s="78">
        <v>-5.3698766976594925E-2</v>
      </c>
      <c r="CJ288" s="78">
        <v>-5.5684458464384079E-2</v>
      </c>
      <c r="CK288" s="78">
        <v>-4.3012484908103943E-2</v>
      </c>
      <c r="CL288" s="78">
        <v>-3.1029144302010536E-2</v>
      </c>
      <c r="CM288" s="78">
        <v>-1.86011902987957E-2</v>
      </c>
      <c r="CN288" s="78">
        <v>-2.4693358689546585E-2</v>
      </c>
      <c r="CO288" s="78">
        <v>-1.2127658352255821E-2</v>
      </c>
      <c r="CP288" s="78">
        <v>2.9727767687290907E-3</v>
      </c>
      <c r="CQ288" s="78">
        <v>5.433274433016777E-3</v>
      </c>
      <c r="CR288" s="78">
        <v>1.8017757683992386E-2</v>
      </c>
      <c r="CS288" s="78">
        <v>3.721049427986145E-2</v>
      </c>
      <c r="CT288" s="78">
        <v>4.0002070367336273E-2</v>
      </c>
      <c r="CU288" s="78">
        <v>3.8003347814083099E-2</v>
      </c>
      <c r="CV288" s="78">
        <v>2.0804146304726601E-2</v>
      </c>
      <c r="CW288" s="78">
        <v>-3.2783541828393936E-3</v>
      </c>
      <c r="CX288" s="78">
        <v>-5.5854495614767075E-2</v>
      </c>
      <c r="CY288" s="78">
        <v>-8.5815019905567169E-2</v>
      </c>
      <c r="CZ288" s="78">
        <v>-8.0070778727531433E-2</v>
      </c>
      <c r="DA288" s="78">
        <v>-6.3857495784759521E-2</v>
      </c>
      <c r="DB288" s="78">
        <v>-6.8048648536205292E-2</v>
      </c>
      <c r="DC288" s="78">
        <v>-7.3814317584037781E-2</v>
      </c>
      <c r="DD288" s="78">
        <v>-5.9845570474863052E-2</v>
      </c>
      <c r="DE288" s="78">
        <v>-5.8694895356893539E-2</v>
      </c>
      <c r="DF288" s="78">
        <v>-5.0458412617444992E-2</v>
      </c>
      <c r="DG288" s="78">
        <v>-3.887484222650528E-2</v>
      </c>
      <c r="DH288" s="78">
        <v>-4.1337929666042328E-2</v>
      </c>
      <c r="DI288" s="78">
        <v>-3.0662674456834793E-2</v>
      </c>
      <c r="DJ288" s="78">
        <v>-2.1785713732242584E-2</v>
      </c>
      <c r="DK288" s="78">
        <v>-9.6167242154479027E-3</v>
      </c>
      <c r="DL288" s="78">
        <v>-1.5913389623165131E-2</v>
      </c>
      <c r="DM288" s="78">
        <v>-3.0717642512172461E-3</v>
      </c>
      <c r="DN288" s="78">
        <v>1.2408731505274773E-2</v>
      </c>
      <c r="DO288" s="78">
        <v>1.4441552571952343E-2</v>
      </c>
      <c r="DP288" s="78">
        <v>2.6723453775048256E-2</v>
      </c>
      <c r="DQ288" s="78">
        <v>4.5444726943969727E-2</v>
      </c>
      <c r="DR288" s="78">
        <v>4.8413824290037155E-2</v>
      </c>
      <c r="DS288" s="78">
        <v>4.5259382575750351E-2</v>
      </c>
      <c r="DT288" s="78">
        <v>2.9904244467616081E-2</v>
      </c>
      <c r="DU288" s="78">
        <v>7.4806264601647854E-3</v>
      </c>
      <c r="DV288" s="78">
        <v>-4.2198218405246735E-2</v>
      </c>
      <c r="DW288" s="78">
        <v>-7.0762574672698975E-2</v>
      </c>
      <c r="DX288" s="78">
        <v>-6.4742274582386017E-2</v>
      </c>
      <c r="DY288" s="78">
        <v>-4.1776858270168304E-2</v>
      </c>
      <c r="DZ288" s="78">
        <v>-4.6405099332332611E-2</v>
      </c>
      <c r="EA288" s="78">
        <v>-5.2412740886211395E-2</v>
      </c>
      <c r="EB288" s="78">
        <v>-3.8944665342569351E-2</v>
      </c>
      <c r="EC288" s="78">
        <v>-3.7652861326932907E-2</v>
      </c>
      <c r="ED288" s="78">
        <v>-2.8467997908592224E-2</v>
      </c>
      <c r="EE288" s="78">
        <v>-1.7471441999077797E-2</v>
      </c>
      <c r="EF288" s="78">
        <v>-2.0623831078410149E-2</v>
      </c>
      <c r="EG288" s="78">
        <v>-1.2831510044634342E-2</v>
      </c>
      <c r="EH288" s="78">
        <v>-8.4396693855524063E-3</v>
      </c>
      <c r="EI288" s="78">
        <v>3.3554160036146641E-3</v>
      </c>
      <c r="EJ288" s="78">
        <v>-3.2365052029490471E-3</v>
      </c>
      <c r="EK288" s="78">
        <v>1.0003508999943733E-2</v>
      </c>
      <c r="EL288" s="78">
        <v>2.6032755151391029E-2</v>
      </c>
      <c r="EM288" s="78">
        <v>2.7448076754808426E-2</v>
      </c>
      <c r="EN288" s="78">
        <v>3.9293095469474792E-2</v>
      </c>
      <c r="EO288" s="78">
        <v>5.7333651930093765E-2</v>
      </c>
      <c r="EP288" s="78">
        <v>6.0559067875146866E-2</v>
      </c>
      <c r="EQ288" s="78">
        <v>5.5735945701599121E-2</v>
      </c>
      <c r="ER288" s="78">
        <v>4.3043341487646103E-2</v>
      </c>
      <c r="ES288" s="78">
        <v>2.3014884442090988E-2</v>
      </c>
      <c r="ET288" s="78">
        <v>-2.2480718791484833E-2</v>
      </c>
      <c r="EU288" s="78">
        <v>-4.9029219895601273E-2</v>
      </c>
      <c r="EV288" s="78">
        <v>-4.2610328644514084E-2</v>
      </c>
      <c r="EW288" s="78">
        <v>50.07159423828125</v>
      </c>
      <c r="EX288" s="78">
        <v>49.221248626708984</v>
      </c>
      <c r="EY288" s="78">
        <v>48.519863128662109</v>
      </c>
      <c r="EZ288" s="78">
        <v>47.845218658447266</v>
      </c>
      <c r="FA288" s="78">
        <v>47.338932037353516</v>
      </c>
      <c r="FB288" s="78">
        <v>46.854953765869141</v>
      </c>
      <c r="FC288" s="78">
        <v>46.661460876464844</v>
      </c>
      <c r="FD288" s="78">
        <v>46.706428527832031</v>
      </c>
      <c r="FE288" s="78">
        <v>48.719383239746094</v>
      </c>
      <c r="FF288" s="78">
        <v>51.933315277099609</v>
      </c>
      <c r="FG288" s="78">
        <v>54.733768463134766</v>
      </c>
      <c r="FH288" s="78">
        <v>56.964462280273438</v>
      </c>
      <c r="FI288" s="78">
        <v>58.878028869628906</v>
      </c>
      <c r="FJ288" s="78">
        <v>60.330173492431641</v>
      </c>
      <c r="FK288" s="78">
        <v>61.259510040283203</v>
      </c>
      <c r="FL288" s="78">
        <v>61.4913330078125</v>
      </c>
      <c r="FM288" s="78">
        <v>61.28607177734375</v>
      </c>
      <c r="FN288" s="78">
        <v>60.441555023193359</v>
      </c>
      <c r="FO288" s="78">
        <v>58.91485595703125</v>
      </c>
      <c r="FP288" s="78">
        <v>56.56292724609375</v>
      </c>
      <c r="FQ288" s="78">
        <v>54.670692443847656</v>
      </c>
      <c r="FR288" s="78">
        <v>53.259784698486328</v>
      </c>
      <c r="FS288" s="78">
        <v>52.103282928466797</v>
      </c>
      <c r="FT288" s="78">
        <v>51.173458099365234</v>
      </c>
      <c r="FU288" s="78">
        <v>1.5723802149295807E-2</v>
      </c>
      <c r="FV288" s="78">
        <v>1.2116287834942341E-2</v>
      </c>
      <c r="FW288" s="78">
        <v>1.8149668350815773E-2</v>
      </c>
      <c r="FX288" s="78">
        <v>0</v>
      </c>
      <c r="FY288" s="78">
        <v>1959.4090576171875</v>
      </c>
      <c r="FZ288" s="78">
        <v>1</v>
      </c>
    </row>
    <row r="289" spans="1:182" x14ac:dyDescent="0.2">
      <c r="A289" t="s">
        <v>186</v>
      </c>
      <c r="B289" t="s">
        <v>244</v>
      </c>
      <c r="C289" t="s">
        <v>194</v>
      </c>
      <c r="D289" t="s">
        <v>202</v>
      </c>
      <c r="E289" t="s">
        <v>204</v>
      </c>
      <c r="F289" t="s">
        <v>1</v>
      </c>
      <c r="G289" t="s">
        <v>200</v>
      </c>
      <c r="H289" s="78">
        <v>2689</v>
      </c>
      <c r="I289" s="78">
        <v>0.72168558835983276</v>
      </c>
      <c r="J289" s="78">
        <v>0.66519051790237427</v>
      </c>
      <c r="K289" s="78">
        <v>0.64516222476959229</v>
      </c>
      <c r="L289" s="78">
        <v>0.63840079307556152</v>
      </c>
      <c r="M289" s="78">
        <v>0.6465722918510437</v>
      </c>
      <c r="N289" s="78">
        <v>0.6895936131477356</v>
      </c>
      <c r="O289" s="78">
        <v>0.78858083486557007</v>
      </c>
      <c r="P289" s="78">
        <v>0.81857937574386597</v>
      </c>
      <c r="Q289" s="78">
        <v>0.79941898584365845</v>
      </c>
      <c r="R289" s="78">
        <v>0.79552769660949707</v>
      </c>
      <c r="S289" s="78">
        <v>0.79314112663269043</v>
      </c>
      <c r="T289" s="78">
        <v>0.78567558526992798</v>
      </c>
      <c r="U289" s="78">
        <v>0.77004170417785645</v>
      </c>
      <c r="V289" s="78">
        <v>0.74275177717208862</v>
      </c>
      <c r="W289" s="78">
        <v>0.7087891697883606</v>
      </c>
      <c r="X289" s="78">
        <v>0.72281467914581299</v>
      </c>
      <c r="Y289" s="78">
        <v>0.76508569717407227</v>
      </c>
      <c r="Z289" s="78">
        <v>0.82419437170028687</v>
      </c>
      <c r="AA289" s="78">
        <v>0.89256328344345093</v>
      </c>
      <c r="AB289" s="78">
        <v>0.96067285537719727</v>
      </c>
      <c r="AC289" s="78">
        <v>0.99486565589904785</v>
      </c>
      <c r="AD289" s="78">
        <v>0.96025669574737549</v>
      </c>
      <c r="AE289" s="78">
        <v>0.88161373138427734</v>
      </c>
      <c r="AF289" s="78">
        <v>0.78726392984390259</v>
      </c>
      <c r="AG289" s="78">
        <v>-0.14885948598384857</v>
      </c>
      <c r="AH289" s="78">
        <v>-0.14688420295715332</v>
      </c>
      <c r="AI289" s="78">
        <v>-0.13146936893463135</v>
      </c>
      <c r="AJ289" s="78">
        <v>-0.12511000037193298</v>
      </c>
      <c r="AK289" s="78">
        <v>-0.11496783047914505</v>
      </c>
      <c r="AL289" s="78">
        <v>-0.11343871802091599</v>
      </c>
      <c r="AM289" s="78">
        <v>-8.2264162600040436E-2</v>
      </c>
      <c r="AN289" s="78">
        <v>-0.12737792730331421</v>
      </c>
      <c r="AO289" s="78">
        <v>-0.12707944214344025</v>
      </c>
      <c r="AP289" s="78">
        <v>-0.10463434457778931</v>
      </c>
      <c r="AQ289" s="78">
        <v>-9.1791994869709015E-2</v>
      </c>
      <c r="AR289" s="78">
        <v>-9.853750467300415E-2</v>
      </c>
      <c r="AS289" s="78">
        <v>-0.10028226673603058</v>
      </c>
      <c r="AT289" s="78">
        <v>-0.10844213515520096</v>
      </c>
      <c r="AU289" s="78">
        <v>-0.11375369131565094</v>
      </c>
      <c r="AV289" s="78">
        <v>-7.4383050203323364E-2</v>
      </c>
      <c r="AW289" s="78">
        <v>-4.2289663106203079E-2</v>
      </c>
      <c r="AX289" s="78">
        <v>-3.9946369826793671E-2</v>
      </c>
      <c r="AY289" s="78">
        <v>-2.5658681988716125E-2</v>
      </c>
      <c r="AZ289" s="78">
        <v>-1.8063224852085114E-2</v>
      </c>
      <c r="BA289" s="78">
        <v>-3.0520623549818993E-2</v>
      </c>
      <c r="BB289" s="78">
        <v>-9.6686169505119324E-2</v>
      </c>
      <c r="BC289" s="78">
        <v>-0.14217710494995117</v>
      </c>
      <c r="BD289" s="78">
        <v>-0.14893403649330139</v>
      </c>
      <c r="BE289" s="78">
        <v>-0.11653822660446167</v>
      </c>
      <c r="BF289" s="78">
        <v>-0.11502242833375931</v>
      </c>
      <c r="BG289" s="78">
        <v>-9.9764212965965271E-2</v>
      </c>
      <c r="BH289" s="78">
        <v>-9.3493618071079254E-2</v>
      </c>
      <c r="BI289" s="78">
        <v>-8.3409450948238373E-2</v>
      </c>
      <c r="BJ289" s="78">
        <v>-8.1103906035423279E-2</v>
      </c>
      <c r="BK289" s="78">
        <v>-4.9062997102737427E-2</v>
      </c>
      <c r="BL289" s="78">
        <v>-9.5993340015411377E-2</v>
      </c>
      <c r="BM289" s="78">
        <v>-0.1020444929599762</v>
      </c>
      <c r="BN289" s="78">
        <v>-8.3975128829479218E-2</v>
      </c>
      <c r="BO289" s="78">
        <v>-7.161712646484375E-2</v>
      </c>
      <c r="BP289" s="78">
        <v>-7.8829824924468994E-2</v>
      </c>
      <c r="BQ289" s="78">
        <v>-8.1232987344264984E-2</v>
      </c>
      <c r="BR289" s="78">
        <v>-9.0083673596382141E-2</v>
      </c>
      <c r="BS289" s="78">
        <v>-9.6544958651065826E-2</v>
      </c>
      <c r="BT289" s="78">
        <v>-5.8904699981212616E-2</v>
      </c>
      <c r="BU289" s="78">
        <v>-2.7085566893219948E-2</v>
      </c>
      <c r="BV289" s="78">
        <v>-2.2835269570350647E-2</v>
      </c>
      <c r="BW289" s="78">
        <v>-7.0317140780389309E-3</v>
      </c>
      <c r="BX289" s="78">
        <v>2.0467117428779602E-4</v>
      </c>
      <c r="BY289" s="78">
        <v>-3.0634158756583929E-3</v>
      </c>
      <c r="BZ289" s="78">
        <v>-6.6986411809921265E-2</v>
      </c>
      <c r="CA289" s="78">
        <v>-0.11103004962205887</v>
      </c>
      <c r="CB289" s="78">
        <v>-0.11726472526788712</v>
      </c>
      <c r="CC289" s="78">
        <v>-9.4152629375457764E-2</v>
      </c>
      <c r="CD289" s="78">
        <v>-9.2955037951469421E-2</v>
      </c>
      <c r="CE289" s="78">
        <v>-7.7805317938327789E-2</v>
      </c>
      <c r="CF289" s="78">
        <v>-7.1596197783946991E-2</v>
      </c>
      <c r="CG289" s="78">
        <v>-6.1552215367555618E-2</v>
      </c>
      <c r="CH289" s="78">
        <v>-5.8708913624286652E-2</v>
      </c>
      <c r="CI289" s="78">
        <v>-2.6067972183227539E-2</v>
      </c>
      <c r="CJ289" s="78">
        <v>-7.4256457388401031E-2</v>
      </c>
      <c r="CK289" s="78">
        <v>-8.4705345332622528E-2</v>
      </c>
      <c r="CL289" s="78">
        <v>-6.9666624069213867E-2</v>
      </c>
      <c r="CM289" s="78">
        <v>-5.7644076645374298E-2</v>
      </c>
      <c r="CN289" s="78">
        <v>-6.5180361270904541E-2</v>
      </c>
      <c r="CO289" s="78">
        <v>-6.803952157497406E-2</v>
      </c>
      <c r="CP289" s="78">
        <v>-7.7368661761283875E-2</v>
      </c>
      <c r="CQ289" s="78">
        <v>-8.4626249969005585E-2</v>
      </c>
      <c r="CR289" s="78">
        <v>-4.8184435814619064E-2</v>
      </c>
      <c r="CS289" s="78">
        <v>-1.655525341629982E-2</v>
      </c>
      <c r="CT289" s="78">
        <v>-1.0984171181917191E-2</v>
      </c>
      <c r="CU289" s="78">
        <v>5.8692679740488529E-3</v>
      </c>
      <c r="CV289" s="78">
        <v>1.2856961227953434E-2</v>
      </c>
      <c r="CW289" s="78">
        <v>1.5953361988067627E-2</v>
      </c>
      <c r="CX289" s="78">
        <v>-4.6416446566581726E-2</v>
      </c>
      <c r="CY289" s="78">
        <v>-8.9457698166370392E-2</v>
      </c>
      <c r="CZ289" s="78">
        <v>-9.533064067363739E-2</v>
      </c>
      <c r="DA289" s="78">
        <v>-7.176702469587326E-2</v>
      </c>
      <c r="DB289" s="78">
        <v>-7.0887655019760132E-2</v>
      </c>
      <c r="DC289" s="78">
        <v>-5.5846415460109711E-2</v>
      </c>
      <c r="DD289" s="78">
        <v>-4.9698781222105026E-2</v>
      </c>
      <c r="DE289" s="78">
        <v>-3.9694976061582565E-2</v>
      </c>
      <c r="DF289" s="78">
        <v>-3.6313913762569427E-2</v>
      </c>
      <c r="DG289" s="78">
        <v>-3.0729493591934443E-3</v>
      </c>
      <c r="DH289" s="78">
        <v>-5.2519578486680984E-2</v>
      </c>
      <c r="DI289" s="78">
        <v>-6.7366205155849457E-2</v>
      </c>
      <c r="DJ289" s="78">
        <v>-5.5358119308948517E-2</v>
      </c>
      <c r="DK289" s="78">
        <v>-4.3671023100614548E-2</v>
      </c>
      <c r="DL289" s="78">
        <v>-5.1530893892049789E-2</v>
      </c>
      <c r="DM289" s="78">
        <v>-5.4846055805683136E-2</v>
      </c>
      <c r="DN289" s="78">
        <v>-6.4653649926185608E-2</v>
      </c>
      <c r="DO289" s="78">
        <v>-7.2707541286945343E-2</v>
      </c>
      <c r="DP289" s="78">
        <v>-3.7464175373315811E-2</v>
      </c>
      <c r="DQ289" s="78">
        <v>-6.024941336363554E-3</v>
      </c>
      <c r="DR289" s="78">
        <v>8.6692697368562222E-4</v>
      </c>
      <c r="DS289" s="78">
        <v>1.8770249560475349E-2</v>
      </c>
      <c r="DT289" s="78">
        <v>2.5509251281619072E-2</v>
      </c>
      <c r="DU289" s="78">
        <v>3.4970138221979141E-2</v>
      </c>
      <c r="DV289" s="78">
        <v>-2.5846488773822784E-2</v>
      </c>
      <c r="DW289" s="78">
        <v>-6.7885339260101318E-2</v>
      </c>
      <c r="DX289" s="78">
        <v>-7.3396578431129456E-2</v>
      </c>
      <c r="DY289" s="78">
        <v>-3.9445776492357254E-2</v>
      </c>
      <c r="DZ289" s="78">
        <v>-3.9025865495204926E-2</v>
      </c>
      <c r="EA289" s="78">
        <v>-2.4141252040863037E-2</v>
      </c>
      <c r="EB289" s="78">
        <v>-1.8082389608025551E-2</v>
      </c>
      <c r="EC289" s="78">
        <v>-8.1365974619984627E-3</v>
      </c>
      <c r="ED289" s="78">
        <v>-3.9790994487702847E-3</v>
      </c>
      <c r="EE289" s="78">
        <v>3.0128210783004761E-2</v>
      </c>
      <c r="EF289" s="78">
        <v>-2.1134974434971809E-2</v>
      </c>
      <c r="EG289" s="78">
        <v>-4.233124852180481E-2</v>
      </c>
      <c r="EH289" s="78">
        <v>-3.4698907285928726E-2</v>
      </c>
      <c r="EI289" s="78">
        <v>-2.3496154695749283E-2</v>
      </c>
      <c r="EJ289" s="78">
        <v>-3.182322159409523E-2</v>
      </c>
      <c r="EK289" s="78">
        <v>-3.579678013920784E-2</v>
      </c>
      <c r="EL289" s="78">
        <v>-4.6295192092657089E-2</v>
      </c>
      <c r="EM289" s="78">
        <v>-5.5498808622360229E-2</v>
      </c>
      <c r="EN289" s="78">
        <v>-2.1985819563269615E-2</v>
      </c>
      <c r="EO289" s="78">
        <v>9.1791572049260139E-3</v>
      </c>
      <c r="EP289" s="78">
        <v>1.7978031188249588E-2</v>
      </c>
      <c r="EQ289" s="78">
        <v>3.7397217005491257E-2</v>
      </c>
      <c r="ER289" s="78">
        <v>4.3777145445346832E-2</v>
      </c>
      <c r="ES289" s="78">
        <v>6.2427345663309097E-2</v>
      </c>
      <c r="ET289" s="78">
        <v>3.8532665930688381E-3</v>
      </c>
      <c r="EU289" s="78">
        <v>-3.6738283932209015E-2</v>
      </c>
      <c r="EV289" s="78">
        <v>-4.1727256029844284E-2</v>
      </c>
      <c r="EW289" s="78">
        <v>49.875480651855469</v>
      </c>
      <c r="EX289" s="78">
        <v>48.985687255859375</v>
      </c>
      <c r="EY289" s="78">
        <v>48.294910430908203</v>
      </c>
      <c r="EZ289" s="78">
        <v>47.598663330078125</v>
      </c>
      <c r="FA289" s="78">
        <v>47.034488677978516</v>
      </c>
      <c r="FB289" s="78">
        <v>46.674289703369141</v>
      </c>
      <c r="FC289" s="78">
        <v>46.369960784912109</v>
      </c>
      <c r="FD289" s="78">
        <v>46.374042510986328</v>
      </c>
      <c r="FE289" s="78">
        <v>48.344646453857422</v>
      </c>
      <c r="FF289" s="78">
        <v>51.4168701171875</v>
      </c>
      <c r="FG289" s="78">
        <v>54.223289489746094</v>
      </c>
      <c r="FH289" s="78">
        <v>56.594413757324219</v>
      </c>
      <c r="FI289" s="78">
        <v>58.772716522216797</v>
      </c>
      <c r="FJ289" s="78">
        <v>60.12908935546875</v>
      </c>
      <c r="FK289" s="78">
        <v>61.110496520996094</v>
      </c>
      <c r="FL289" s="78">
        <v>61.592861175537109</v>
      </c>
      <c r="FM289" s="78">
        <v>61.634109497070313</v>
      </c>
      <c r="FN289" s="78">
        <v>60.855369567871094</v>
      </c>
      <c r="FO289" s="78">
        <v>59.211055755615234</v>
      </c>
      <c r="FP289" s="78">
        <v>56.788433074951172</v>
      </c>
      <c r="FQ289" s="78">
        <v>54.76446533203125</v>
      </c>
      <c r="FR289" s="78">
        <v>53.346611022949219</v>
      </c>
      <c r="FS289" s="78">
        <v>52.076328277587891</v>
      </c>
      <c r="FT289" s="78">
        <v>51.033214569091797</v>
      </c>
      <c r="FU289" s="78">
        <v>2.5584757328033447E-2</v>
      </c>
      <c r="FV289" s="78">
        <v>2.1488860249519348E-2</v>
      </c>
      <c r="FW289" s="78">
        <v>2.8521351516246796E-2</v>
      </c>
      <c r="FX289" s="78">
        <v>0</v>
      </c>
      <c r="FY289" s="78">
        <v>686.227294921875</v>
      </c>
      <c r="FZ289" s="78">
        <v>1</v>
      </c>
    </row>
    <row r="290" spans="1:182" x14ac:dyDescent="0.2">
      <c r="A290" t="s">
        <v>186</v>
      </c>
      <c r="B290" t="s">
        <v>244</v>
      </c>
      <c r="C290" t="s">
        <v>194</v>
      </c>
      <c r="D290" t="s">
        <v>202</v>
      </c>
      <c r="E290" t="s">
        <v>204</v>
      </c>
      <c r="F290" t="s">
        <v>1</v>
      </c>
      <c r="G290" t="s">
        <v>1</v>
      </c>
      <c r="H290" s="78">
        <v>13965</v>
      </c>
      <c r="I290" s="78">
        <v>0.62190163135528564</v>
      </c>
      <c r="J290" s="78">
        <v>0.57039999961853027</v>
      </c>
      <c r="K290" s="78">
        <v>0.5444675087928772</v>
      </c>
      <c r="L290" s="78">
        <v>0.54805952310562134</v>
      </c>
      <c r="M290" s="78">
        <v>0.55909627676010132</v>
      </c>
      <c r="N290" s="78">
        <v>0.61392289400100708</v>
      </c>
      <c r="O290" s="78">
        <v>0.70804911851882935</v>
      </c>
      <c r="P290" s="78">
        <v>0.78248357772827148</v>
      </c>
      <c r="Q290" s="78">
        <v>0.79952061176300049</v>
      </c>
      <c r="R290" s="78">
        <v>0.77990895509719849</v>
      </c>
      <c r="S290" s="78">
        <v>0.76599973440170288</v>
      </c>
      <c r="T290" s="78">
        <v>0.75578767061233521</v>
      </c>
      <c r="U290" s="78">
        <v>0.74440985918045044</v>
      </c>
      <c r="V290" s="78">
        <v>0.72069823741912842</v>
      </c>
      <c r="W290" s="78">
        <v>0.69176620244979858</v>
      </c>
      <c r="X290" s="78">
        <v>0.69078320264816284</v>
      </c>
      <c r="Y290" s="78">
        <v>0.71145766973495483</v>
      </c>
      <c r="Z290" s="78">
        <v>0.77283495664596558</v>
      </c>
      <c r="AA290" s="78">
        <v>0.85317647457122803</v>
      </c>
      <c r="AB290" s="78">
        <v>0.90464496612548828</v>
      </c>
      <c r="AC290" s="78">
        <v>0.90292477607727051</v>
      </c>
      <c r="AD290" s="78">
        <v>0.86588418483734131</v>
      </c>
      <c r="AE290" s="78">
        <v>0.77742576599121094</v>
      </c>
      <c r="AF290" s="78">
        <v>0.69048029184341431</v>
      </c>
      <c r="AG290" s="78">
        <v>-0.11400211602449417</v>
      </c>
      <c r="AH290" s="78">
        <v>-0.11629790812730789</v>
      </c>
      <c r="AI290" s="78">
        <v>-0.11757209151983261</v>
      </c>
      <c r="AJ290" s="78">
        <v>-0.10416331887245178</v>
      </c>
      <c r="AK290" s="78">
        <v>-0.101554274559021</v>
      </c>
      <c r="AL290" s="78">
        <v>-9.6192888915538788E-2</v>
      </c>
      <c r="AM290" s="78">
        <v>-7.9567283391952515E-2</v>
      </c>
      <c r="AN290" s="78">
        <v>-8.9361377060413361E-2</v>
      </c>
      <c r="AO290" s="78">
        <v>-7.6739750802516937E-2</v>
      </c>
      <c r="AP290" s="78">
        <v>-5.791177973151207E-2</v>
      </c>
      <c r="AQ290" s="78">
        <v>-4.5027855783700943E-2</v>
      </c>
      <c r="AR290" s="78">
        <v>-5.0966806709766388E-2</v>
      </c>
      <c r="AS290" s="78">
        <v>-4.181116446852684E-2</v>
      </c>
      <c r="AT290" s="78">
        <v>-3.2054632902145386E-2</v>
      </c>
      <c r="AU290" s="78">
        <v>-3.0547544360160828E-2</v>
      </c>
      <c r="AV290" s="78">
        <v>-1.2633750215172768E-2</v>
      </c>
      <c r="AW290" s="78">
        <v>9.870561771094799E-3</v>
      </c>
      <c r="AX290" s="78">
        <v>1.2674051336944103E-2</v>
      </c>
      <c r="AY290" s="78">
        <v>1.6263877972960472E-2</v>
      </c>
      <c r="AZ290" s="78">
        <v>3.5563885467126966E-4</v>
      </c>
      <c r="BA290" s="78">
        <v>-2.2614529356360435E-2</v>
      </c>
      <c r="BB290" s="78">
        <v>-8.2670465111732483E-2</v>
      </c>
      <c r="BC290" s="78">
        <v>-0.11790578812360764</v>
      </c>
      <c r="BD290" s="78">
        <v>-0.11496900022029877</v>
      </c>
      <c r="BE290" s="78">
        <v>-9.5118157565593719E-2</v>
      </c>
      <c r="BF290" s="78">
        <v>-9.7776293754577637E-2</v>
      </c>
      <c r="BG290" s="78">
        <v>-9.9244765937328339E-2</v>
      </c>
      <c r="BH290" s="78">
        <v>-8.6222484707832336E-2</v>
      </c>
      <c r="BI290" s="78">
        <v>-8.3509966731071472E-2</v>
      </c>
      <c r="BJ290" s="78">
        <v>-7.73768350481987E-2</v>
      </c>
      <c r="BK290" s="78">
        <v>-6.1140626668930054E-2</v>
      </c>
      <c r="BL290" s="78">
        <v>-7.1577563881874084E-2</v>
      </c>
      <c r="BM290" s="78">
        <v>-6.1556465923786163E-2</v>
      </c>
      <c r="BN290" s="78">
        <v>-4.642476886510849E-2</v>
      </c>
      <c r="BO290" s="78">
        <v>-3.3856354653835297E-2</v>
      </c>
      <c r="BP290" s="78">
        <v>-4.0050111711025238E-2</v>
      </c>
      <c r="BQ290" s="78">
        <v>-3.0634539201855659E-2</v>
      </c>
      <c r="BR290" s="78">
        <v>-2.0499939098954201E-2</v>
      </c>
      <c r="BS290" s="78">
        <v>-1.9535113126039505E-2</v>
      </c>
      <c r="BT290" s="78">
        <v>-2.0558699034154415E-3</v>
      </c>
      <c r="BU290" s="78">
        <v>1.9906729459762573E-2</v>
      </c>
      <c r="BV290" s="78">
        <v>2.3019382730126381E-2</v>
      </c>
      <c r="BW290" s="78">
        <v>2.5452103465795517E-2</v>
      </c>
      <c r="BX290" s="78">
        <v>1.1532696895301342E-2</v>
      </c>
      <c r="BY290" s="78">
        <v>-9.0027265250682831E-3</v>
      </c>
      <c r="BZ290" s="78">
        <v>-6.575368344783783E-2</v>
      </c>
      <c r="CA290" s="78">
        <v>-9.936070442199707E-2</v>
      </c>
      <c r="CB290" s="78">
        <v>-9.6086837351322174E-2</v>
      </c>
      <c r="CC290" s="78">
        <v>-8.2039184868335724E-2</v>
      </c>
      <c r="CD290" s="78">
        <v>-8.4948271512985229E-2</v>
      </c>
      <c r="CE290" s="78">
        <v>-8.6551323533058167E-2</v>
      </c>
      <c r="CF290" s="78">
        <v>-7.379671186208725E-2</v>
      </c>
      <c r="CG290" s="78">
        <v>-7.1012534201145172E-2</v>
      </c>
      <c r="CH290" s="78">
        <v>-6.4344890415668488E-2</v>
      </c>
      <c r="CI290" s="78">
        <v>-4.8378381878137589E-2</v>
      </c>
      <c r="CJ290" s="78">
        <v>-5.9260547161102295E-2</v>
      </c>
      <c r="CK290" s="78">
        <v>-5.1040567457675934E-2</v>
      </c>
      <c r="CL290" s="78">
        <v>-3.8468897342681885E-2</v>
      </c>
      <c r="CM290" s="78">
        <v>-2.6119006797671318E-2</v>
      </c>
      <c r="CN290" s="78">
        <v>-3.2489247620105743E-2</v>
      </c>
      <c r="CO290" s="78">
        <v>-2.2893644869327545E-2</v>
      </c>
      <c r="CP290" s="78">
        <v>-1.2497193180024624E-2</v>
      </c>
      <c r="CQ290" s="78">
        <v>-1.1907939799129963E-2</v>
      </c>
      <c r="CR290" s="78">
        <v>5.2703376859426498E-3</v>
      </c>
      <c r="CS290" s="78">
        <v>2.6857746765017509E-2</v>
      </c>
      <c r="CT290" s="78">
        <v>3.0184525996446609E-2</v>
      </c>
      <c r="CU290" s="78">
        <v>3.1815841794013977E-2</v>
      </c>
      <c r="CV290" s="78">
        <v>1.9273893907666206E-2</v>
      </c>
      <c r="CW290" s="78">
        <v>4.2476656381040812E-4</v>
      </c>
      <c r="CX290" s="78">
        <v>-5.4037168622016907E-2</v>
      </c>
      <c r="CY290" s="78">
        <v>-8.6516425013542175E-2</v>
      </c>
      <c r="CZ290" s="78">
        <v>-8.3009108901023865E-2</v>
      </c>
      <c r="DA290" s="78">
        <v>-6.8960212171077728E-2</v>
      </c>
      <c r="DB290" s="78">
        <v>-7.2120249271392822E-2</v>
      </c>
      <c r="DC290" s="78">
        <v>-7.3857873678207397E-2</v>
      </c>
      <c r="DD290" s="78">
        <v>-6.1370942741632462E-2</v>
      </c>
      <c r="DE290" s="78">
        <v>-5.8515097945928574E-2</v>
      </c>
      <c r="DF290" s="78">
        <v>-5.1312945783138275E-2</v>
      </c>
      <c r="DG290" s="78">
        <v>-3.5616137087345123E-2</v>
      </c>
      <c r="DH290" s="78">
        <v>-4.6943534165620804E-2</v>
      </c>
      <c r="DI290" s="78">
        <v>-4.0524668991565704E-2</v>
      </c>
      <c r="DJ290" s="78">
        <v>-3.0513029545545578E-2</v>
      </c>
      <c r="DK290" s="78">
        <v>-1.8381658941507339E-2</v>
      </c>
      <c r="DL290" s="78">
        <v>-2.4928376078605652E-2</v>
      </c>
      <c r="DM290" s="78">
        <v>-1.5152749605476856E-2</v>
      </c>
      <c r="DN290" s="78">
        <v>-4.494447261095047E-3</v>
      </c>
      <c r="DO290" s="78">
        <v>-4.2807660065591335E-3</v>
      </c>
      <c r="DP290" s="78">
        <v>1.2596544809639454E-2</v>
      </c>
      <c r="DQ290" s="78">
        <v>3.3808764070272446E-2</v>
      </c>
      <c r="DR290" s="78">
        <v>3.7349671125411987E-2</v>
      </c>
      <c r="DS290" s="78">
        <v>3.8179576396942139E-2</v>
      </c>
      <c r="DT290" s="78">
        <v>2.7015088126063347E-2</v>
      </c>
      <c r="DU290" s="78">
        <v>9.8522594198584557E-3</v>
      </c>
      <c r="DV290" s="78">
        <v>-4.2320657521486282E-2</v>
      </c>
      <c r="DW290" s="78">
        <v>-7.367214560508728E-2</v>
      </c>
      <c r="DX290" s="78">
        <v>-6.9931387901306152E-2</v>
      </c>
      <c r="DY290" s="78">
        <v>-5.007624626159668E-2</v>
      </c>
      <c r="DZ290" s="78">
        <v>-5.3598638623952866E-2</v>
      </c>
      <c r="EA290" s="78">
        <v>-5.5530551820993423E-2</v>
      </c>
      <c r="EB290" s="78">
        <v>-4.3430104851722717E-2</v>
      </c>
      <c r="EC290" s="78">
        <v>-4.047079011797905E-2</v>
      </c>
      <c r="ED290" s="78">
        <v>-3.2496880739927292E-2</v>
      </c>
      <c r="EE290" s="78">
        <v>-1.7189482226967812E-2</v>
      </c>
      <c r="EF290" s="78">
        <v>-2.9159720987081528E-2</v>
      </c>
      <c r="EG290" s="78">
        <v>-2.5341378524899483E-2</v>
      </c>
      <c r="EH290" s="78">
        <v>-1.9026016816496849E-2</v>
      </c>
      <c r="EI290" s="78">
        <v>-7.2101568803191185E-3</v>
      </c>
      <c r="EJ290" s="78">
        <v>-1.40116848051548E-2</v>
      </c>
      <c r="EK290" s="78">
        <v>-3.9761262014508247E-3</v>
      </c>
      <c r="EL290" s="78">
        <v>7.0602460764348507E-3</v>
      </c>
      <c r="EM290" s="78">
        <v>6.7316624335944653E-3</v>
      </c>
      <c r="EN290" s="78">
        <v>2.3174425587058067E-2</v>
      </c>
      <c r="EO290" s="78">
        <v>4.3844927102327347E-2</v>
      </c>
      <c r="EP290" s="78">
        <v>4.7694999724626541E-2</v>
      </c>
      <c r="EQ290" s="78">
        <v>4.7367803752422333E-2</v>
      </c>
      <c r="ER290" s="78">
        <v>3.8192145526409149E-2</v>
      </c>
      <c r="ES290" s="78">
        <v>2.3464063182473183E-2</v>
      </c>
      <c r="ET290" s="78">
        <v>-2.5403881445527077E-2</v>
      </c>
      <c r="EU290" s="78">
        <v>-5.5127061903476715E-2</v>
      </c>
      <c r="EV290" s="78">
        <v>-5.1049225032329559E-2</v>
      </c>
      <c r="EW290" s="78">
        <v>50.027828216552734</v>
      </c>
      <c r="EX290" s="78">
        <v>49.168777465820313</v>
      </c>
      <c r="EY290" s="78">
        <v>48.470237731933594</v>
      </c>
      <c r="EZ290" s="78">
        <v>47.791015625</v>
      </c>
      <c r="FA290" s="78">
        <v>47.273052215576172</v>
      </c>
      <c r="FB290" s="78">
        <v>46.816574096679688</v>
      </c>
      <c r="FC290" s="78">
        <v>46.601009368896484</v>
      </c>
      <c r="FD290" s="78">
        <v>46.638542175292969</v>
      </c>
      <c r="FE290" s="78">
        <v>48.644378662109375</v>
      </c>
      <c r="FF290" s="78">
        <v>51.828182220458984</v>
      </c>
      <c r="FG290" s="78">
        <v>54.628196716308594</v>
      </c>
      <c r="FH290" s="78">
        <v>56.887550354003906</v>
      </c>
      <c r="FI290" s="78">
        <v>58.855880737304688</v>
      </c>
      <c r="FJ290" s="78">
        <v>60.286861419677734</v>
      </c>
      <c r="FK290" s="78">
        <v>61.227157592773438</v>
      </c>
      <c r="FL290" s="78">
        <v>61.513320922851563</v>
      </c>
      <c r="FM290" s="78">
        <v>61.362586975097656</v>
      </c>
      <c r="FN290" s="78">
        <v>60.531166076660156</v>
      </c>
      <c r="FO290" s="78">
        <v>58.976428985595703</v>
      </c>
      <c r="FP290" s="78">
        <v>56.609413146972656</v>
      </c>
      <c r="FQ290" s="78">
        <v>54.690277099609375</v>
      </c>
      <c r="FR290" s="78">
        <v>53.278079986572266</v>
      </c>
      <c r="FS290" s="78">
        <v>52.097450256347656</v>
      </c>
      <c r="FT290" s="78">
        <v>51.142646789550781</v>
      </c>
      <c r="FU290" s="78">
        <v>1.3618426397442818E-2</v>
      </c>
      <c r="FV290" s="78">
        <v>1.0622293688356876E-2</v>
      </c>
      <c r="FW290" s="78">
        <v>1.5650132670998573E-2</v>
      </c>
      <c r="FX290" s="78">
        <v>0</v>
      </c>
      <c r="FY290" s="78">
        <v>2645.636474609375</v>
      </c>
      <c r="FZ290" s="78">
        <v>1</v>
      </c>
    </row>
    <row r="291" spans="1:182" x14ac:dyDescent="0.2">
      <c r="A291" t="s">
        <v>186</v>
      </c>
      <c r="B291" t="s">
        <v>244</v>
      </c>
      <c r="C291" t="s">
        <v>194</v>
      </c>
      <c r="D291" t="s">
        <v>202</v>
      </c>
      <c r="E291" t="s">
        <v>204</v>
      </c>
      <c r="F291" t="s">
        <v>178</v>
      </c>
      <c r="G291" t="s">
        <v>1</v>
      </c>
      <c r="H291" s="78">
        <v>8048</v>
      </c>
      <c r="I291" s="78">
        <v>0.51248633861541748</v>
      </c>
      <c r="J291" s="78">
        <v>0.45912602543830872</v>
      </c>
      <c r="K291" s="78">
        <v>0.42941567301750183</v>
      </c>
      <c r="L291" s="78">
        <v>0.42508774995803833</v>
      </c>
      <c r="M291" s="78">
        <v>0.42661386728286743</v>
      </c>
      <c r="N291" s="78">
        <v>0.46144548058509827</v>
      </c>
      <c r="O291" s="78">
        <v>0.54407221078872681</v>
      </c>
      <c r="P291" s="78">
        <v>0.62292933464050293</v>
      </c>
      <c r="Q291" s="78">
        <v>0.63868552446365356</v>
      </c>
      <c r="R291" s="78">
        <v>0.63346034288406372</v>
      </c>
      <c r="S291" s="78">
        <v>0.62814897298812866</v>
      </c>
      <c r="T291" s="78">
        <v>0.62754279375076294</v>
      </c>
      <c r="U291" s="78">
        <v>0.62983912229537964</v>
      </c>
      <c r="V291" s="78">
        <v>0.60634970664978027</v>
      </c>
      <c r="W291" s="78">
        <v>0.5813259482383728</v>
      </c>
      <c r="X291" s="78">
        <v>0.57887738943099976</v>
      </c>
      <c r="Y291" s="78">
        <v>0.60241538286209106</v>
      </c>
      <c r="Z291" s="78">
        <v>0.66674220561981201</v>
      </c>
      <c r="AA291" s="78">
        <v>0.74403667449951172</v>
      </c>
      <c r="AB291" s="78">
        <v>0.79804950952529907</v>
      </c>
      <c r="AC291" s="78">
        <v>0.79917383193969727</v>
      </c>
      <c r="AD291" s="78">
        <v>0.75026994943618774</v>
      </c>
      <c r="AE291" s="78">
        <v>0.67654114961624146</v>
      </c>
      <c r="AF291" s="78">
        <v>0.58663761615753174</v>
      </c>
      <c r="AG291" s="78">
        <v>-7.2185248136520386E-2</v>
      </c>
      <c r="AH291" s="78">
        <v>-7.5337976217269897E-2</v>
      </c>
      <c r="AI291" s="78">
        <v>-8.0496348440647125E-2</v>
      </c>
      <c r="AJ291" s="78">
        <v>-6.64692223072052E-2</v>
      </c>
      <c r="AK291" s="78">
        <v>-6.6969431936740875E-2</v>
      </c>
      <c r="AL291" s="78">
        <v>-6.4036048948764801E-2</v>
      </c>
      <c r="AM291" s="78">
        <v>-5.5225934833288193E-2</v>
      </c>
      <c r="AN291" s="78">
        <v>-5.3133267909288406E-2</v>
      </c>
      <c r="AO291" s="78">
        <v>-6.6292785108089447E-2</v>
      </c>
      <c r="AP291" s="78">
        <v>-6.6077955067157745E-2</v>
      </c>
      <c r="AQ291" s="78">
        <v>-5.7428039610385895E-2</v>
      </c>
      <c r="AR291" s="78">
        <v>-6.3111230731010437E-2</v>
      </c>
      <c r="AS291" s="78">
        <v>-5.7974737137556076E-2</v>
      </c>
      <c r="AT291" s="78">
        <v>-4.7966651618480682E-2</v>
      </c>
      <c r="AU291" s="78">
        <v>-4.9968495965003967E-2</v>
      </c>
      <c r="AV291" s="78">
        <v>-3.3336669206619263E-2</v>
      </c>
      <c r="AW291" s="78">
        <v>-1.3596793636679649E-2</v>
      </c>
      <c r="AX291" s="78">
        <v>-1.1294195428490639E-2</v>
      </c>
      <c r="AY291" s="78">
        <v>-6.5512442961335182E-4</v>
      </c>
      <c r="AZ291" s="78">
        <v>6.2867403030395508E-3</v>
      </c>
      <c r="BA291" s="78">
        <v>6.2083909288048744E-3</v>
      </c>
      <c r="BB291" s="78">
        <v>-4.2841043323278427E-2</v>
      </c>
      <c r="BC291" s="78">
        <v>-6.3738279044628143E-2</v>
      </c>
      <c r="BD291" s="78">
        <v>-6.9841377437114716E-2</v>
      </c>
      <c r="BE291" s="78">
        <v>-6.0350149869918823E-2</v>
      </c>
      <c r="BF291" s="78">
        <v>-6.3644774258136749E-2</v>
      </c>
      <c r="BG291" s="78">
        <v>-6.8873226642608643E-2</v>
      </c>
      <c r="BH291" s="78">
        <v>-5.5289290845394135E-2</v>
      </c>
      <c r="BI291" s="78">
        <v>-5.578676238656044E-2</v>
      </c>
      <c r="BJ291" s="78">
        <v>-5.2529856562614441E-2</v>
      </c>
      <c r="BK291" s="78">
        <v>-4.3672580271959305E-2</v>
      </c>
      <c r="BL291" s="78">
        <v>-4.3019067496061325E-2</v>
      </c>
      <c r="BM291" s="78">
        <v>-5.5607397109270096E-2</v>
      </c>
      <c r="BN291" s="78">
        <v>-5.6162513792514801E-2</v>
      </c>
      <c r="BO291" s="78">
        <v>-4.8130787909030914E-2</v>
      </c>
      <c r="BP291" s="78">
        <v>-5.417792871594429E-2</v>
      </c>
      <c r="BQ291" s="78">
        <v>-4.9273129552602768E-2</v>
      </c>
      <c r="BR291" s="78">
        <v>-3.921160101890564E-2</v>
      </c>
      <c r="BS291" s="78">
        <v>-4.1508801281452179E-2</v>
      </c>
      <c r="BT291" s="78">
        <v>-2.5727326050400734E-2</v>
      </c>
      <c r="BU291" s="78">
        <v>-5.9684328734874725E-3</v>
      </c>
      <c r="BV291" s="78">
        <v>-2.4960744194686413E-3</v>
      </c>
      <c r="BW291" s="78">
        <v>7.5250663794577122E-3</v>
      </c>
      <c r="BX291" s="78">
        <v>1.4431383460760117E-2</v>
      </c>
      <c r="BY291" s="78">
        <v>1.4397180639207363E-2</v>
      </c>
      <c r="BZ291" s="78">
        <v>-3.2517202198505402E-2</v>
      </c>
      <c r="CA291" s="78">
        <v>-5.240226536989212E-2</v>
      </c>
      <c r="CB291" s="78">
        <v>-5.794849619269371E-2</v>
      </c>
      <c r="CC291" s="78">
        <v>-5.2153199911117554E-2</v>
      </c>
      <c r="CD291" s="78">
        <v>-5.5546093732118607E-2</v>
      </c>
      <c r="CE291" s="78">
        <v>-6.0823090374469757E-2</v>
      </c>
      <c r="CF291" s="78">
        <v>-4.7546107321977615E-2</v>
      </c>
      <c r="CG291" s="78">
        <v>-4.8041675239801407E-2</v>
      </c>
      <c r="CH291" s="78">
        <v>-4.4560696929693222E-2</v>
      </c>
      <c r="CI291" s="78">
        <v>-3.567076101899147E-2</v>
      </c>
      <c r="CJ291" s="78">
        <v>-3.6014005541801453E-2</v>
      </c>
      <c r="CK291" s="78">
        <v>-4.8206731677055359E-2</v>
      </c>
      <c r="CL291" s="78">
        <v>-4.9295108765363693E-2</v>
      </c>
      <c r="CM291" s="78">
        <v>-4.169154167175293E-2</v>
      </c>
      <c r="CN291" s="78">
        <v>-4.7990757972002029E-2</v>
      </c>
      <c r="CO291" s="78">
        <v>-4.3246425688266754E-2</v>
      </c>
      <c r="CP291" s="78">
        <v>-3.314787894487381E-2</v>
      </c>
      <c r="CQ291" s="78">
        <v>-3.5649638622999191E-2</v>
      </c>
      <c r="CR291" s="78">
        <v>-2.0457115024328232E-2</v>
      </c>
      <c r="CS291" s="78">
        <v>-6.8505370290949941E-4</v>
      </c>
      <c r="CT291" s="78">
        <v>3.5974776837974787E-3</v>
      </c>
      <c r="CU291" s="78">
        <v>1.319064199924469E-2</v>
      </c>
      <c r="CV291" s="78">
        <v>2.0072340965270996E-2</v>
      </c>
      <c r="CW291" s="78">
        <v>2.0068714395165443E-2</v>
      </c>
      <c r="CX291" s="78">
        <v>-2.5366939604282379E-2</v>
      </c>
      <c r="CY291" s="78">
        <v>-4.4550977647304535E-2</v>
      </c>
      <c r="CZ291" s="78">
        <v>-4.9711514264345169E-2</v>
      </c>
      <c r="DA291" s="78">
        <v>-4.3956242501735687E-2</v>
      </c>
      <c r="DB291" s="78">
        <v>-4.7447409480810165E-2</v>
      </c>
      <c r="DC291" s="78">
        <v>-5.277295783162117E-2</v>
      </c>
      <c r="DD291" s="78">
        <v>-3.9802920073270798E-2</v>
      </c>
      <c r="DE291" s="78">
        <v>-4.0296588093042374E-2</v>
      </c>
      <c r="DF291" s="78">
        <v>-3.6591537296772003E-2</v>
      </c>
      <c r="DG291" s="78">
        <v>-2.7668943628668785E-2</v>
      </c>
      <c r="DH291" s="78">
        <v>-2.9008939862251282E-2</v>
      </c>
      <c r="DI291" s="78">
        <v>-4.080606997013092E-2</v>
      </c>
      <c r="DJ291" s="78">
        <v>-4.2427703738212585E-2</v>
      </c>
      <c r="DK291" s="78">
        <v>-3.5252295434474945E-2</v>
      </c>
      <c r="DL291" s="78">
        <v>-4.1803579777479172E-2</v>
      </c>
      <c r="DM291" s="78">
        <v>-3.721972182393074E-2</v>
      </c>
      <c r="DN291" s="78">
        <v>-2.7084160596132278E-2</v>
      </c>
      <c r="DO291" s="78">
        <v>-2.9790479689836502E-2</v>
      </c>
      <c r="DP291" s="78">
        <v>-1.5186904929578304E-2</v>
      </c>
      <c r="DQ291" s="78">
        <v>4.5983255840837955E-3</v>
      </c>
      <c r="DR291" s="78">
        <v>9.6910297870635986E-3</v>
      </c>
      <c r="DS291" s="78">
        <v>1.8856216222047806E-2</v>
      </c>
      <c r="DT291" s="78">
        <v>2.5713296607136726E-2</v>
      </c>
      <c r="DU291" s="78">
        <v>2.5740243494510651E-2</v>
      </c>
      <c r="DV291" s="78">
        <v>-1.8216678872704506E-2</v>
      </c>
      <c r="DW291" s="78">
        <v>-3.6699693650007248E-2</v>
      </c>
      <c r="DX291" s="78">
        <v>-4.1474532335996628E-2</v>
      </c>
      <c r="DY291" s="78">
        <v>-3.2121144235134125E-2</v>
      </c>
      <c r="DZ291" s="78">
        <v>-3.5754207521677017E-2</v>
      </c>
      <c r="EA291" s="78">
        <v>-4.1149836033582687E-2</v>
      </c>
      <c r="EB291" s="78">
        <v>-2.8622990474104881E-2</v>
      </c>
      <c r="EC291" s="78">
        <v>-2.9113912954926491E-2</v>
      </c>
      <c r="ED291" s="78">
        <v>-2.5085341185331345E-2</v>
      </c>
      <c r="EE291" s="78">
        <v>-1.6115590929985046E-2</v>
      </c>
      <c r="EF291" s="78">
        <v>-1.889474131166935E-2</v>
      </c>
      <c r="EG291" s="78">
        <v>-3.0120687559247017E-2</v>
      </c>
      <c r="EH291" s="78">
        <v>-3.2512258738279343E-2</v>
      </c>
      <c r="EI291" s="78">
        <v>-2.5955045595765114E-2</v>
      </c>
      <c r="EJ291" s="78">
        <v>-3.287028893828392E-2</v>
      </c>
      <c r="EK291" s="78">
        <v>-2.8518116101622581E-2</v>
      </c>
      <c r="EL291" s="78">
        <v>-1.8329108133912086E-2</v>
      </c>
      <c r="EM291" s="78">
        <v>-2.1330781280994415E-2</v>
      </c>
      <c r="EN291" s="78">
        <v>-7.5775585137307644E-3</v>
      </c>
      <c r="EO291" s="78">
        <v>1.222668681293726E-2</v>
      </c>
      <c r="EP291" s="78">
        <v>1.8489150330424309E-2</v>
      </c>
      <c r="EQ291" s="78">
        <v>2.7036409825086594E-2</v>
      </c>
      <c r="ER291" s="78">
        <v>3.3857941627502441E-2</v>
      </c>
      <c r="ES291" s="78">
        <v>3.3929035067558289E-2</v>
      </c>
      <c r="ET291" s="78">
        <v>-7.892838679254055E-3</v>
      </c>
      <c r="EU291" s="78">
        <v>-2.5363685563206673E-2</v>
      </c>
      <c r="EV291" s="78">
        <v>-2.9581643640995026E-2</v>
      </c>
      <c r="EW291" s="78">
        <v>51.490379333496094</v>
      </c>
      <c r="EX291" s="78">
        <v>50.827114105224609</v>
      </c>
      <c r="EY291" s="78">
        <v>50.163177490234375</v>
      </c>
      <c r="EZ291" s="78">
        <v>49.591548919677734</v>
      </c>
      <c r="FA291" s="78">
        <v>49.234214782714844</v>
      </c>
      <c r="FB291" s="78">
        <v>48.884620666503906</v>
      </c>
      <c r="FC291" s="78">
        <v>48.848995208740234</v>
      </c>
      <c r="FD291" s="78">
        <v>48.867904663085938</v>
      </c>
      <c r="FE291" s="78">
        <v>50.541618347167969</v>
      </c>
      <c r="FF291" s="78">
        <v>53.312198638916016</v>
      </c>
      <c r="FG291" s="78">
        <v>55.674140930175781</v>
      </c>
      <c r="FH291" s="78">
        <v>57.5042724609375</v>
      </c>
      <c r="FI291" s="78">
        <v>59.231101989746094</v>
      </c>
      <c r="FJ291" s="78">
        <v>60.595310211181641</v>
      </c>
      <c r="FK291" s="78">
        <v>61.50042724609375</v>
      </c>
      <c r="FL291" s="78">
        <v>61.484249114990234</v>
      </c>
      <c r="FM291" s="78">
        <v>61.035320281982422</v>
      </c>
      <c r="FN291" s="78">
        <v>60.156734466552734</v>
      </c>
      <c r="FO291" s="78">
        <v>58.664939880371094</v>
      </c>
      <c r="FP291" s="78">
        <v>56.634307861328125</v>
      </c>
      <c r="FQ291" s="78">
        <v>55.110992431640625</v>
      </c>
      <c r="FR291" s="78">
        <v>54.087703704833984</v>
      </c>
      <c r="FS291" s="78">
        <v>53.151344299316406</v>
      </c>
      <c r="FT291" s="78">
        <v>52.411792755126953</v>
      </c>
      <c r="FU291" s="78">
        <v>1.0263148695230484E-2</v>
      </c>
      <c r="FV291" s="78">
        <v>9.2549873515963554E-3</v>
      </c>
      <c r="FW291" s="78">
        <v>1.1333082802593708E-2</v>
      </c>
      <c r="FX291" s="78">
        <v>0</v>
      </c>
      <c r="FY291" s="78">
        <v>1861.227294921875</v>
      </c>
      <c r="FZ291" s="78">
        <v>1</v>
      </c>
    </row>
    <row r="292" spans="1:182" x14ac:dyDescent="0.2">
      <c r="A292" t="s">
        <v>186</v>
      </c>
      <c r="B292" t="s">
        <v>244</v>
      </c>
      <c r="C292" t="s">
        <v>194</v>
      </c>
      <c r="D292" t="s">
        <v>202</v>
      </c>
      <c r="E292" t="s">
        <v>204</v>
      </c>
      <c r="F292" t="s">
        <v>179</v>
      </c>
      <c r="G292" t="s">
        <v>1</v>
      </c>
      <c r="H292" s="78">
        <v>989</v>
      </c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  <c r="BW292" s="78"/>
      <c r="BX292" s="78"/>
      <c r="BY292" s="78"/>
      <c r="BZ292" s="78"/>
      <c r="CA292" s="78"/>
      <c r="CB292" s="78"/>
      <c r="CC292" s="78"/>
      <c r="CD292" s="78"/>
      <c r="CE292" s="78"/>
      <c r="CF292" s="78"/>
      <c r="CG292" s="78"/>
      <c r="CH292" s="78"/>
      <c r="CI292" s="78"/>
      <c r="CJ292" s="78"/>
      <c r="CK292" s="78"/>
      <c r="CL292" s="78"/>
      <c r="CM292" s="78"/>
      <c r="CN292" s="78"/>
      <c r="CO292" s="78"/>
      <c r="CP292" s="78"/>
      <c r="CQ292" s="78"/>
      <c r="CR292" s="78"/>
      <c r="CS292" s="78"/>
      <c r="CT292" s="78"/>
      <c r="CU292" s="78"/>
      <c r="CV292" s="78"/>
      <c r="CW292" s="78"/>
      <c r="CX292" s="78"/>
      <c r="CY292" s="78"/>
      <c r="CZ292" s="78"/>
      <c r="DA292" s="78"/>
      <c r="DB292" s="78"/>
      <c r="DC292" s="78"/>
      <c r="DD292" s="78"/>
      <c r="DE292" s="78"/>
      <c r="DF292" s="78"/>
      <c r="DG292" s="78"/>
      <c r="DH292" s="78"/>
      <c r="DI292" s="78"/>
      <c r="DJ292" s="78"/>
      <c r="DK292" s="78"/>
      <c r="DL292" s="78"/>
      <c r="DM292" s="78"/>
      <c r="DN292" s="78"/>
      <c r="DO292" s="78"/>
      <c r="DP292" s="78"/>
      <c r="DQ292" s="78"/>
      <c r="DR292" s="78"/>
      <c r="DS292" s="78"/>
      <c r="DT292" s="78"/>
      <c r="DU292" s="78"/>
      <c r="DV292" s="78"/>
      <c r="DW292" s="78"/>
      <c r="DX292" s="78"/>
      <c r="DY292" s="78"/>
      <c r="DZ292" s="78"/>
      <c r="EA292" s="78"/>
      <c r="EB292" s="78"/>
      <c r="EC292" s="78"/>
      <c r="ED292" s="78"/>
      <c r="EE292" s="78"/>
      <c r="EF292" s="78"/>
      <c r="EG292" s="78"/>
      <c r="EH292" s="78"/>
      <c r="EI292" s="78"/>
      <c r="EJ292" s="78"/>
      <c r="EK292" s="78"/>
      <c r="EL292" s="78"/>
      <c r="EM292" s="78"/>
      <c r="EN292" s="78"/>
      <c r="EO292" s="78"/>
      <c r="EP292" s="78"/>
      <c r="EQ292" s="78"/>
      <c r="ER292" s="78"/>
      <c r="ES292" s="78"/>
      <c r="ET292" s="78"/>
      <c r="EU292" s="78"/>
      <c r="EV292" s="78"/>
      <c r="EW292" s="78"/>
      <c r="EX292" s="78"/>
      <c r="EY292" s="78"/>
      <c r="EZ292" s="78"/>
      <c r="FA292" s="78"/>
      <c r="FB292" s="78"/>
      <c r="FC292" s="78"/>
      <c r="FD292" s="78"/>
      <c r="FE292" s="78"/>
      <c r="FF292" s="78"/>
      <c r="FG292" s="78"/>
      <c r="FH292" s="78"/>
      <c r="FI292" s="78"/>
      <c r="FJ292" s="78"/>
      <c r="FK292" s="78"/>
      <c r="FL292" s="78"/>
      <c r="FM292" s="78"/>
      <c r="FN292" s="78"/>
      <c r="FO292" s="78"/>
      <c r="FP292" s="78"/>
      <c r="FQ292" s="78"/>
      <c r="FR292" s="78"/>
      <c r="FS292" s="78"/>
      <c r="FT292" s="78"/>
      <c r="FU292" s="78"/>
      <c r="FV292" s="78"/>
      <c r="FW292" s="78"/>
      <c r="FX292" s="78">
        <v>0</v>
      </c>
      <c r="FY292" s="78">
        <v>71.045455932617188</v>
      </c>
      <c r="FZ292" s="78">
        <v>0</v>
      </c>
    </row>
    <row r="293" spans="1:182" x14ac:dyDescent="0.2">
      <c r="A293" t="s">
        <v>186</v>
      </c>
      <c r="B293" t="s">
        <v>244</v>
      </c>
      <c r="C293" t="s">
        <v>194</v>
      </c>
      <c r="D293" t="s">
        <v>202</v>
      </c>
      <c r="E293" t="s">
        <v>204</v>
      </c>
      <c r="F293" t="s">
        <v>180</v>
      </c>
      <c r="G293" t="s">
        <v>1</v>
      </c>
      <c r="H293" s="78">
        <v>233</v>
      </c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  <c r="BW293" s="78"/>
      <c r="BX293" s="78"/>
      <c r="BY293" s="78"/>
      <c r="BZ293" s="78"/>
      <c r="CA293" s="78"/>
      <c r="CB293" s="78"/>
      <c r="CC293" s="78"/>
      <c r="CD293" s="78"/>
      <c r="CE293" s="78"/>
      <c r="CF293" s="78"/>
      <c r="CG293" s="78"/>
      <c r="CH293" s="78"/>
      <c r="CI293" s="78"/>
      <c r="CJ293" s="78"/>
      <c r="CK293" s="78"/>
      <c r="CL293" s="78"/>
      <c r="CM293" s="78"/>
      <c r="CN293" s="78"/>
      <c r="CO293" s="78"/>
      <c r="CP293" s="78"/>
      <c r="CQ293" s="78"/>
      <c r="CR293" s="78"/>
      <c r="CS293" s="78"/>
      <c r="CT293" s="78"/>
      <c r="CU293" s="78"/>
      <c r="CV293" s="78"/>
      <c r="CW293" s="78"/>
      <c r="CX293" s="78"/>
      <c r="CY293" s="78"/>
      <c r="CZ293" s="78"/>
      <c r="DA293" s="78"/>
      <c r="DB293" s="78"/>
      <c r="DC293" s="78"/>
      <c r="DD293" s="78"/>
      <c r="DE293" s="78"/>
      <c r="DF293" s="78"/>
      <c r="DG293" s="78"/>
      <c r="DH293" s="78"/>
      <c r="DI293" s="78"/>
      <c r="DJ293" s="78"/>
      <c r="DK293" s="78"/>
      <c r="DL293" s="78"/>
      <c r="DM293" s="78"/>
      <c r="DN293" s="78"/>
      <c r="DO293" s="78"/>
      <c r="DP293" s="78"/>
      <c r="DQ293" s="78"/>
      <c r="DR293" s="78"/>
      <c r="DS293" s="78"/>
      <c r="DT293" s="78"/>
      <c r="DU293" s="78"/>
      <c r="DV293" s="78"/>
      <c r="DW293" s="78"/>
      <c r="DX293" s="78"/>
      <c r="DY293" s="78"/>
      <c r="DZ293" s="78"/>
      <c r="EA293" s="78"/>
      <c r="EB293" s="78"/>
      <c r="EC293" s="78"/>
      <c r="ED293" s="78"/>
      <c r="EE293" s="78"/>
      <c r="EF293" s="78"/>
      <c r="EG293" s="78"/>
      <c r="EH293" s="78"/>
      <c r="EI293" s="78"/>
      <c r="EJ293" s="78"/>
      <c r="EK293" s="78"/>
      <c r="EL293" s="78"/>
      <c r="EM293" s="78"/>
      <c r="EN293" s="78"/>
      <c r="EO293" s="78"/>
      <c r="EP293" s="78"/>
      <c r="EQ293" s="78"/>
      <c r="ER293" s="78"/>
      <c r="ES293" s="78"/>
      <c r="ET293" s="78"/>
      <c r="EU293" s="78"/>
      <c r="EV293" s="78"/>
      <c r="EW293" s="78"/>
      <c r="EX293" s="78"/>
      <c r="EY293" s="78"/>
      <c r="EZ293" s="78"/>
      <c r="FA293" s="78"/>
      <c r="FB293" s="78"/>
      <c r="FC293" s="78"/>
      <c r="FD293" s="78"/>
      <c r="FE293" s="78"/>
      <c r="FF293" s="78"/>
      <c r="FG293" s="78"/>
      <c r="FH293" s="78"/>
      <c r="FI293" s="78"/>
      <c r="FJ293" s="78"/>
      <c r="FK293" s="78"/>
      <c r="FL293" s="78"/>
      <c r="FM293" s="78"/>
      <c r="FN293" s="78"/>
      <c r="FO293" s="78"/>
      <c r="FP293" s="78"/>
      <c r="FQ293" s="78"/>
      <c r="FR293" s="78"/>
      <c r="FS293" s="78"/>
      <c r="FT293" s="78"/>
      <c r="FU293" s="78"/>
      <c r="FV293" s="78"/>
      <c r="FW293" s="78"/>
      <c r="FX293" s="78">
        <v>0</v>
      </c>
      <c r="FY293" s="78">
        <v>46.590908050537109</v>
      </c>
      <c r="FZ293" s="78">
        <v>0</v>
      </c>
    </row>
    <row r="294" spans="1:182" x14ac:dyDescent="0.2">
      <c r="A294" t="s">
        <v>186</v>
      </c>
      <c r="B294" t="s">
        <v>244</v>
      </c>
      <c r="C294" t="s">
        <v>194</v>
      </c>
      <c r="D294" t="s">
        <v>202</v>
      </c>
      <c r="E294" t="s">
        <v>204</v>
      </c>
      <c r="F294" t="s">
        <v>181</v>
      </c>
      <c r="G294" t="s">
        <v>1</v>
      </c>
      <c r="H294" s="78">
        <v>299</v>
      </c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  <c r="BW294" s="78"/>
      <c r="BX294" s="78"/>
      <c r="BY294" s="78"/>
      <c r="BZ294" s="78"/>
      <c r="CA294" s="78"/>
      <c r="CB294" s="78"/>
      <c r="CC294" s="78"/>
      <c r="CD294" s="78"/>
      <c r="CE294" s="78"/>
      <c r="CF294" s="78"/>
      <c r="CG294" s="78"/>
      <c r="CH294" s="78"/>
      <c r="CI294" s="78"/>
      <c r="CJ294" s="78"/>
      <c r="CK294" s="78"/>
      <c r="CL294" s="78"/>
      <c r="CM294" s="78"/>
      <c r="CN294" s="78"/>
      <c r="CO294" s="78"/>
      <c r="CP294" s="78"/>
      <c r="CQ294" s="78"/>
      <c r="CR294" s="78"/>
      <c r="CS294" s="78"/>
      <c r="CT294" s="78"/>
      <c r="CU294" s="78"/>
      <c r="CV294" s="78"/>
      <c r="CW294" s="78"/>
      <c r="CX294" s="78"/>
      <c r="CY294" s="78"/>
      <c r="CZ294" s="78"/>
      <c r="DA294" s="78"/>
      <c r="DB294" s="78"/>
      <c r="DC294" s="78"/>
      <c r="DD294" s="78"/>
      <c r="DE294" s="78"/>
      <c r="DF294" s="78"/>
      <c r="DG294" s="78"/>
      <c r="DH294" s="78"/>
      <c r="DI294" s="78"/>
      <c r="DJ294" s="78"/>
      <c r="DK294" s="78"/>
      <c r="DL294" s="78"/>
      <c r="DM294" s="78"/>
      <c r="DN294" s="78"/>
      <c r="DO294" s="78"/>
      <c r="DP294" s="78"/>
      <c r="DQ294" s="78"/>
      <c r="DR294" s="78"/>
      <c r="DS294" s="78"/>
      <c r="DT294" s="78"/>
      <c r="DU294" s="78"/>
      <c r="DV294" s="78"/>
      <c r="DW294" s="78"/>
      <c r="DX294" s="78"/>
      <c r="DY294" s="78"/>
      <c r="DZ294" s="78"/>
      <c r="EA294" s="78"/>
      <c r="EB294" s="78"/>
      <c r="EC294" s="78"/>
      <c r="ED294" s="78"/>
      <c r="EE294" s="78"/>
      <c r="EF294" s="78"/>
      <c r="EG294" s="78"/>
      <c r="EH294" s="78"/>
      <c r="EI294" s="78"/>
      <c r="EJ294" s="78"/>
      <c r="EK294" s="78"/>
      <c r="EL294" s="78"/>
      <c r="EM294" s="78"/>
      <c r="EN294" s="78"/>
      <c r="EO294" s="78"/>
      <c r="EP294" s="78"/>
      <c r="EQ294" s="78"/>
      <c r="ER294" s="78"/>
      <c r="ES294" s="78"/>
      <c r="ET294" s="78"/>
      <c r="EU294" s="78"/>
      <c r="EV294" s="78"/>
      <c r="EW294" s="78"/>
      <c r="EX294" s="78"/>
      <c r="EY294" s="78"/>
      <c r="EZ294" s="78"/>
      <c r="FA294" s="78"/>
      <c r="FB294" s="78"/>
      <c r="FC294" s="78"/>
      <c r="FD294" s="78"/>
      <c r="FE294" s="78"/>
      <c r="FF294" s="78"/>
      <c r="FG294" s="78"/>
      <c r="FH294" s="78"/>
      <c r="FI294" s="78"/>
      <c r="FJ294" s="78"/>
      <c r="FK294" s="78"/>
      <c r="FL294" s="78"/>
      <c r="FM294" s="78"/>
      <c r="FN294" s="78"/>
      <c r="FO294" s="78"/>
      <c r="FP294" s="78"/>
      <c r="FQ294" s="78"/>
      <c r="FR294" s="78"/>
      <c r="FS294" s="78"/>
      <c r="FT294" s="78"/>
      <c r="FU294" s="78"/>
      <c r="FV294" s="78"/>
      <c r="FW294" s="78"/>
      <c r="FX294" s="78">
        <v>0</v>
      </c>
      <c r="FY294" s="78">
        <v>15.5</v>
      </c>
      <c r="FZ294" s="78">
        <v>0</v>
      </c>
    </row>
    <row r="295" spans="1:182" x14ac:dyDescent="0.2">
      <c r="A295" t="s">
        <v>186</v>
      </c>
      <c r="B295" t="s">
        <v>244</v>
      </c>
      <c r="C295" t="s">
        <v>194</v>
      </c>
      <c r="D295" t="s">
        <v>202</v>
      </c>
      <c r="E295" t="s">
        <v>204</v>
      </c>
      <c r="F295" t="s">
        <v>182</v>
      </c>
      <c r="G295" t="s">
        <v>1</v>
      </c>
      <c r="H295" s="78">
        <v>1222</v>
      </c>
      <c r="I295" s="78">
        <v>0.55092024803161621</v>
      </c>
      <c r="J295" s="78">
        <v>0.51405465602874756</v>
      </c>
      <c r="K295" s="78">
        <v>0.50473535060882568</v>
      </c>
      <c r="L295" s="78">
        <v>0.50222527980804443</v>
      </c>
      <c r="M295" s="78">
        <v>0.50692009925842285</v>
      </c>
      <c r="N295" s="78">
        <v>0.58378654718399048</v>
      </c>
      <c r="O295" s="78">
        <v>0.72187161445617676</v>
      </c>
      <c r="P295" s="78">
        <v>0.83783566951751709</v>
      </c>
      <c r="Q295" s="78">
        <v>0.88445538282394409</v>
      </c>
      <c r="R295" s="78">
        <v>0.85105454921722412</v>
      </c>
      <c r="S295" s="78">
        <v>0.81008899211883545</v>
      </c>
      <c r="T295" s="78">
        <v>0.79194545745849609</v>
      </c>
      <c r="U295" s="78">
        <v>0.76709699630737305</v>
      </c>
      <c r="V295" s="78">
        <v>0.73260867595672607</v>
      </c>
      <c r="W295" s="78">
        <v>0.69976484775543213</v>
      </c>
      <c r="X295" s="78">
        <v>0.7082403302192688</v>
      </c>
      <c r="Y295" s="78">
        <v>0.72640573978424072</v>
      </c>
      <c r="Z295" s="78">
        <v>0.77587491273880005</v>
      </c>
      <c r="AA295" s="78">
        <v>0.87994885444641113</v>
      </c>
      <c r="AB295" s="78">
        <v>0.93036395311355591</v>
      </c>
      <c r="AC295" s="78">
        <v>0.92632198333740234</v>
      </c>
      <c r="AD295" s="78">
        <v>0.84913873672485352</v>
      </c>
      <c r="AE295" s="78">
        <v>0.73409003019332886</v>
      </c>
      <c r="AF295" s="78">
        <v>0.63019329309463501</v>
      </c>
      <c r="AG295" s="78">
        <v>-0.16041620075702667</v>
      </c>
      <c r="AH295" s="78">
        <v>-0.14851321280002594</v>
      </c>
      <c r="AI295" s="78">
        <v>-0.14545115828514099</v>
      </c>
      <c r="AJ295" s="78">
        <v>-0.13925963640213013</v>
      </c>
      <c r="AK295" s="78">
        <v>-0.14172840118408203</v>
      </c>
      <c r="AL295" s="78">
        <v>-0.11129433661699295</v>
      </c>
      <c r="AM295" s="78">
        <v>-8.6813643574714661E-2</v>
      </c>
      <c r="AN295" s="78">
        <v>-0.11761120706796646</v>
      </c>
      <c r="AO295" s="78">
        <v>-5.8748692274093628E-2</v>
      </c>
      <c r="AP295" s="78">
        <v>-7.1956269443035126E-2</v>
      </c>
      <c r="AQ295" s="78">
        <v>-9.7461983561515808E-2</v>
      </c>
      <c r="AR295" s="78">
        <v>-0.11441643536090851</v>
      </c>
      <c r="AS295" s="78">
        <v>-0.12946577370166779</v>
      </c>
      <c r="AT295" s="78">
        <v>-0.10010827332735062</v>
      </c>
      <c r="AU295" s="78">
        <v>-7.7035747468471527E-2</v>
      </c>
      <c r="AV295" s="78">
        <v>-3.8034118711948395E-2</v>
      </c>
      <c r="AW295" s="78">
        <v>-1.5637623146176338E-3</v>
      </c>
      <c r="AX295" s="78">
        <v>-6.392601877450943E-3</v>
      </c>
      <c r="AY295" s="78">
        <v>1.2352741323411465E-2</v>
      </c>
      <c r="AZ295" s="78">
        <v>3.3696559257805347E-3</v>
      </c>
      <c r="BA295" s="78">
        <v>-7.6224870979785919E-2</v>
      </c>
      <c r="BB295" s="78">
        <v>-0.13980753719806671</v>
      </c>
      <c r="BC295" s="78">
        <v>-0.15358534455299377</v>
      </c>
      <c r="BD295" s="78">
        <v>-0.15869031846523285</v>
      </c>
      <c r="BE295" s="78">
        <v>-0.12295527011156082</v>
      </c>
      <c r="BF295" s="78">
        <v>-0.11191266775131226</v>
      </c>
      <c r="BG295" s="78">
        <v>-0.10925716906785965</v>
      </c>
      <c r="BH295" s="78">
        <v>-0.10289071500301361</v>
      </c>
      <c r="BI295" s="78">
        <v>-0.10497025400400162</v>
      </c>
      <c r="BJ295" s="78">
        <v>-7.3591135442256927E-2</v>
      </c>
      <c r="BK295" s="78">
        <v>-4.6574201434850693E-2</v>
      </c>
      <c r="BL295" s="78">
        <v>-7.5535275042057037E-2</v>
      </c>
      <c r="BM295" s="78">
        <v>-3.277679905295372E-2</v>
      </c>
      <c r="BN295" s="78">
        <v>-4.5641195029020309E-2</v>
      </c>
      <c r="BO295" s="78">
        <v>-6.8742901086807251E-2</v>
      </c>
      <c r="BP295" s="78">
        <v>-9.1384269297122955E-2</v>
      </c>
      <c r="BQ295" s="78">
        <v>-0.10597129166126251</v>
      </c>
      <c r="BR295" s="78">
        <v>-7.7807292342185974E-2</v>
      </c>
      <c r="BS295" s="78">
        <v>-5.6482814252376556E-2</v>
      </c>
      <c r="BT295" s="78">
        <v>-1.7641859129071236E-2</v>
      </c>
      <c r="BU295" s="78">
        <v>1.7560061067342758E-2</v>
      </c>
      <c r="BV295" s="78">
        <v>1.4185743406414986E-2</v>
      </c>
      <c r="BW295" s="78">
        <v>3.3098388463258743E-2</v>
      </c>
      <c r="BX295" s="78">
        <v>2.8907513245940208E-2</v>
      </c>
      <c r="BY295" s="78">
        <v>-3.7466049194335938E-2</v>
      </c>
      <c r="BZ295" s="78">
        <v>-0.10092690587043762</v>
      </c>
      <c r="CA295" s="78">
        <v>-0.11652883142232895</v>
      </c>
      <c r="CB295" s="78">
        <v>-0.12192043662071228</v>
      </c>
      <c r="CC295" s="78">
        <v>-9.7009956836700439E-2</v>
      </c>
      <c r="CD295" s="78">
        <v>-8.6563251912593842E-2</v>
      </c>
      <c r="CE295" s="78">
        <v>-8.4189333021640778E-2</v>
      </c>
      <c r="CF295" s="78">
        <v>-7.770170271396637E-2</v>
      </c>
      <c r="CG295" s="78">
        <v>-7.9511664807796478E-2</v>
      </c>
      <c r="CH295" s="78">
        <v>-4.7478020191192627E-2</v>
      </c>
      <c r="CI295" s="78">
        <v>-1.870448887348175E-2</v>
      </c>
      <c r="CJ295" s="78">
        <v>-4.6393610537052155E-2</v>
      </c>
      <c r="CK295" s="78">
        <v>-1.478874683380127E-2</v>
      </c>
      <c r="CL295" s="78">
        <v>-2.7415450662374496E-2</v>
      </c>
      <c r="CM295" s="78">
        <v>-4.8852141946554184E-2</v>
      </c>
      <c r="CN295" s="78">
        <v>-7.5432263314723969E-2</v>
      </c>
      <c r="CO295" s="78">
        <v>-8.9699096977710724E-2</v>
      </c>
      <c r="CP295" s="78">
        <v>-6.23617023229599E-2</v>
      </c>
      <c r="CQ295" s="78">
        <v>-4.224790632724762E-2</v>
      </c>
      <c r="CR295" s="78">
        <v>-3.5182435531169176E-3</v>
      </c>
      <c r="CS295" s="78">
        <v>3.0805163085460663E-2</v>
      </c>
      <c r="CT295" s="78">
        <v>2.8438244014978409E-2</v>
      </c>
      <c r="CU295" s="78">
        <v>4.7466762363910675E-2</v>
      </c>
      <c r="CV295" s="78">
        <v>4.6594951301813126E-2</v>
      </c>
      <c r="CW295" s="78">
        <v>-1.0621807537972927E-2</v>
      </c>
      <c r="CX295" s="78">
        <v>-7.3998294770717621E-2</v>
      </c>
      <c r="CY295" s="78">
        <v>-9.0863615274429321E-2</v>
      </c>
      <c r="CZ295" s="78">
        <v>-9.6453726291656494E-2</v>
      </c>
      <c r="DA295" s="78">
        <v>-7.106463611125946E-2</v>
      </c>
      <c r="DB295" s="78">
        <v>-6.1213839799165726E-2</v>
      </c>
      <c r="DC295" s="78">
        <v>-5.9121496975421906E-2</v>
      </c>
      <c r="DD295" s="78">
        <v>-5.2512701600790024E-2</v>
      </c>
      <c r="DE295" s="78">
        <v>-5.4053071886301041E-2</v>
      </c>
      <c r="DF295" s="78">
        <v>-2.1364901214838028E-2</v>
      </c>
      <c r="DG295" s="78">
        <v>9.1652246192097664E-3</v>
      </c>
      <c r="DH295" s="78">
        <v>-1.725194975733757E-2</v>
      </c>
      <c r="DI295" s="78">
        <v>3.1993056181818247E-3</v>
      </c>
      <c r="DJ295" s="78">
        <v>-9.1897090896964073E-3</v>
      </c>
      <c r="DK295" s="78">
        <v>-2.8961390256881714E-2</v>
      </c>
      <c r="DL295" s="78">
        <v>-5.9480257332324982E-2</v>
      </c>
      <c r="DM295" s="78">
        <v>-7.3426887392997742E-2</v>
      </c>
      <c r="DN295" s="78">
        <v>-4.6916108578443527E-2</v>
      </c>
      <c r="DO295" s="78">
        <v>-2.8013002127408981E-2</v>
      </c>
      <c r="DP295" s="78">
        <v>1.0605373419821262E-2</v>
      </c>
      <c r="DQ295" s="78">
        <v>4.4050265103578568E-2</v>
      </c>
      <c r="DR295" s="78">
        <v>4.2690746486186981E-2</v>
      </c>
      <c r="DS295" s="78">
        <v>6.1835132539272308E-2</v>
      </c>
      <c r="DT295" s="78">
        <v>6.428239494562149E-2</v>
      </c>
      <c r="DU295" s="78">
        <v>1.6222434118390083E-2</v>
      </c>
      <c r="DV295" s="78">
        <v>-4.7069691121578217E-2</v>
      </c>
      <c r="DW295" s="78">
        <v>-6.51983842253685E-2</v>
      </c>
      <c r="DX295" s="78">
        <v>-7.0987008512020111E-2</v>
      </c>
      <c r="DY295" s="78">
        <v>-3.3603716641664505E-2</v>
      </c>
      <c r="DZ295" s="78">
        <v>-2.461329847574234E-2</v>
      </c>
      <c r="EA295" s="78">
        <v>-2.2927524521946907E-2</v>
      </c>
      <c r="EB295" s="78">
        <v>-1.6143776476383209E-2</v>
      </c>
      <c r="EC295" s="78">
        <v>-1.729491725564003E-2</v>
      </c>
      <c r="ED295" s="78">
        <v>1.6338298097252846E-2</v>
      </c>
      <c r="EE295" s="78">
        <v>4.9404662102460861E-2</v>
      </c>
      <c r="EF295" s="78">
        <v>2.4823980405926704E-2</v>
      </c>
      <c r="EG295" s="78">
        <v>2.917119674384594E-2</v>
      </c>
      <c r="EH295" s="78">
        <v>1.7125366255640984E-2</v>
      </c>
      <c r="EI295" s="78">
        <v>-2.4230316921602935E-4</v>
      </c>
      <c r="EJ295" s="78">
        <v>-3.6448094993829727E-2</v>
      </c>
      <c r="EK295" s="78">
        <v>-4.9932420253753662E-2</v>
      </c>
      <c r="EL295" s="78">
        <v>-2.4615129455924034E-2</v>
      </c>
      <c r="EM295" s="78">
        <v>-7.4600614607334137E-3</v>
      </c>
      <c r="EN295" s="78">
        <v>3.0997632071375847E-2</v>
      </c>
      <c r="EO295" s="78">
        <v>6.3174091279506683E-2</v>
      </c>
      <c r="EP295" s="78">
        <v>6.3269093632698059E-2</v>
      </c>
      <c r="EQ295" s="78">
        <v>8.2580789923667908E-2</v>
      </c>
      <c r="ER295" s="78">
        <v>8.9820250868797302E-2</v>
      </c>
      <c r="ES295" s="78">
        <v>5.4981254041194916E-2</v>
      </c>
      <c r="ET295" s="78">
        <v>-8.189057931303978E-3</v>
      </c>
      <c r="EU295" s="78">
        <v>-2.8141872957348824E-2</v>
      </c>
      <c r="EV295" s="78">
        <v>-3.4217122942209244E-2</v>
      </c>
      <c r="EW295" s="78">
        <v>47.415580749511719</v>
      </c>
      <c r="EX295" s="78">
        <v>46.493785858154297</v>
      </c>
      <c r="EY295" s="78">
        <v>45.726112365722656</v>
      </c>
      <c r="EZ295" s="78">
        <v>44.920608520507813</v>
      </c>
      <c r="FA295" s="78">
        <v>44.353763580322266</v>
      </c>
      <c r="FB295" s="78">
        <v>43.939365386962891</v>
      </c>
      <c r="FC295" s="78">
        <v>43.82598876953125</v>
      </c>
      <c r="FD295" s="78">
        <v>43.631996154785156</v>
      </c>
      <c r="FE295" s="78">
        <v>45.419273376464844</v>
      </c>
      <c r="FF295" s="78">
        <v>49.034027099609375</v>
      </c>
      <c r="FG295" s="78">
        <v>52.331722259521484</v>
      </c>
      <c r="FH295" s="78">
        <v>55.249462127685547</v>
      </c>
      <c r="FI295" s="78">
        <v>58.124702453613281</v>
      </c>
      <c r="FJ295" s="78">
        <v>59.760814666748047</v>
      </c>
      <c r="FK295" s="78">
        <v>61.171474456787109</v>
      </c>
      <c r="FL295" s="78">
        <v>61.684066772460938</v>
      </c>
      <c r="FM295" s="78">
        <v>61.267940521240234</v>
      </c>
      <c r="FN295" s="78">
        <v>60.175209045410156</v>
      </c>
      <c r="FO295" s="78">
        <v>58.428165435791016</v>
      </c>
      <c r="FP295" s="78">
        <v>55.375240325927734</v>
      </c>
      <c r="FQ295" s="78">
        <v>52.885356903076172</v>
      </c>
      <c r="FR295" s="78">
        <v>50.8760986328125</v>
      </c>
      <c r="FS295" s="78">
        <v>49.667984008789063</v>
      </c>
      <c r="FT295" s="78">
        <v>48.396877288818359</v>
      </c>
      <c r="FU295" s="78">
        <v>3.1545616686344147E-2</v>
      </c>
      <c r="FV295" s="78">
        <v>2.7355421334505081E-2</v>
      </c>
      <c r="FW295" s="78">
        <v>3.4020412713289261E-2</v>
      </c>
      <c r="FX295" s="78">
        <v>0</v>
      </c>
      <c r="FY295" s="78">
        <v>265.59091186523438</v>
      </c>
      <c r="FZ295" s="78">
        <v>1</v>
      </c>
    </row>
    <row r="296" spans="1:182" x14ac:dyDescent="0.2">
      <c r="A296" t="s">
        <v>186</v>
      </c>
      <c r="B296" t="s">
        <v>244</v>
      </c>
      <c r="C296" t="s">
        <v>194</v>
      </c>
      <c r="D296" t="s">
        <v>202</v>
      </c>
      <c r="E296" t="s">
        <v>204</v>
      </c>
      <c r="F296" t="s">
        <v>183</v>
      </c>
      <c r="G296" t="s">
        <v>1</v>
      </c>
      <c r="H296" s="78">
        <v>1827</v>
      </c>
      <c r="I296" s="78">
        <v>0.73882138729095459</v>
      </c>
      <c r="J296" s="78">
        <v>0.69527173042297363</v>
      </c>
      <c r="K296" s="78">
        <v>0.67356371879577637</v>
      </c>
      <c r="L296" s="78">
        <v>0.68631196022033691</v>
      </c>
      <c r="M296" s="78">
        <v>0.70706284046173096</v>
      </c>
      <c r="N296" s="78">
        <v>0.8238862156867981</v>
      </c>
      <c r="O296" s="78">
        <v>1.0258866548538208</v>
      </c>
      <c r="P296" s="78">
        <v>1.0611034631729126</v>
      </c>
      <c r="Q296" s="78">
        <v>1.0214273929595947</v>
      </c>
      <c r="R296" s="78">
        <v>0.91711020469665527</v>
      </c>
      <c r="S296" s="78">
        <v>0.87534743547439575</v>
      </c>
      <c r="T296" s="78">
        <v>0.88160163164138794</v>
      </c>
      <c r="U296" s="78">
        <v>0.83548933267593384</v>
      </c>
      <c r="V296" s="78">
        <v>0.79782611131668091</v>
      </c>
      <c r="W296" s="78">
        <v>0.76658535003662109</v>
      </c>
      <c r="X296" s="78">
        <v>0.77453130483627319</v>
      </c>
      <c r="Y296" s="78">
        <v>0.79614496231079102</v>
      </c>
      <c r="Z296" s="78">
        <v>0.85834771394729614</v>
      </c>
      <c r="AA296" s="78">
        <v>0.93782776594161987</v>
      </c>
      <c r="AB296" s="78">
        <v>0.98276501893997192</v>
      </c>
      <c r="AC296" s="78">
        <v>0.98199445009231567</v>
      </c>
      <c r="AD296" s="78">
        <v>0.99211174249649048</v>
      </c>
      <c r="AE296" s="78">
        <v>0.90602219104766846</v>
      </c>
      <c r="AF296" s="78">
        <v>0.81083029508590698</v>
      </c>
      <c r="AG296" s="78">
        <v>-8.813997358083725E-2</v>
      </c>
      <c r="AH296" s="78">
        <v>-8.0185592174530029E-2</v>
      </c>
      <c r="AI296" s="78">
        <v>-7.7485375106334686E-2</v>
      </c>
      <c r="AJ296" s="78">
        <v>-8.5208460688591003E-2</v>
      </c>
      <c r="AK296" s="78">
        <v>-8.3182185888290405E-2</v>
      </c>
      <c r="AL296" s="78">
        <v>-6.4670853316783905E-2</v>
      </c>
      <c r="AM296" s="78">
        <v>-2.4274663999676704E-2</v>
      </c>
      <c r="AN296" s="78">
        <v>-6.6502787172794342E-2</v>
      </c>
      <c r="AO296" s="78">
        <v>-5.4454643279314041E-2</v>
      </c>
      <c r="AP296" s="78">
        <v>-5.3455416113138199E-2</v>
      </c>
      <c r="AQ296" s="78">
        <v>-6.1784543097019196E-2</v>
      </c>
      <c r="AR296" s="78">
        <v>-4.1292291134595871E-2</v>
      </c>
      <c r="AS296" s="78">
        <v>-5.1730431616306305E-2</v>
      </c>
      <c r="AT296" s="78">
        <v>-6.0718078166246414E-2</v>
      </c>
      <c r="AU296" s="78">
        <v>-6.6296681761741638E-2</v>
      </c>
      <c r="AV296" s="78">
        <v>-4.3883215636014938E-2</v>
      </c>
      <c r="AW296" s="78">
        <v>-2.6486314833164215E-2</v>
      </c>
      <c r="AX296" s="78">
        <v>-1.2408492155373096E-2</v>
      </c>
      <c r="AY296" s="78">
        <v>6.348759401589632E-3</v>
      </c>
      <c r="AZ296" s="78">
        <v>-2.9506988823413849E-2</v>
      </c>
      <c r="BA296" s="78">
        <v>-7.0675946772098541E-2</v>
      </c>
      <c r="BB296" s="78">
        <v>-0.11272828280925751</v>
      </c>
      <c r="BC296" s="78">
        <v>-0.12468709796667099</v>
      </c>
      <c r="BD296" s="78">
        <v>-0.10202188789844513</v>
      </c>
      <c r="BE296" s="78">
        <v>-4.8806637525558472E-2</v>
      </c>
      <c r="BF296" s="78">
        <v>-4.1840739548206329E-2</v>
      </c>
      <c r="BG296" s="78">
        <v>-3.9033334702253342E-2</v>
      </c>
      <c r="BH296" s="78">
        <v>-4.4270798563957214E-2</v>
      </c>
      <c r="BI296" s="78">
        <v>-4.0937211364507675E-2</v>
      </c>
      <c r="BJ296" s="78">
        <v>-2.118958905339241E-2</v>
      </c>
      <c r="BK296" s="78">
        <v>2.6708474382758141E-2</v>
      </c>
      <c r="BL296" s="78">
        <v>-1.9640360027551651E-2</v>
      </c>
      <c r="BM296" s="78">
        <v>-1.4962314628064632E-2</v>
      </c>
      <c r="BN296" s="78">
        <v>-1.8327381461858749E-2</v>
      </c>
      <c r="BO296" s="78">
        <v>-2.8091724961996078E-2</v>
      </c>
      <c r="BP296" s="78">
        <v>-7.7249868772923946E-3</v>
      </c>
      <c r="BQ296" s="78">
        <v>-2.0624006167054176E-2</v>
      </c>
      <c r="BR296" s="78">
        <v>-2.9906054958701134E-2</v>
      </c>
      <c r="BS296" s="78">
        <v>-3.5557318478822708E-2</v>
      </c>
      <c r="BT296" s="78">
        <v>-1.3496828265488148E-2</v>
      </c>
      <c r="BU296" s="78">
        <v>2.9159979894757271E-3</v>
      </c>
      <c r="BV296" s="78">
        <v>1.7253505066037178E-2</v>
      </c>
      <c r="BW296" s="78">
        <v>3.639686107635498E-2</v>
      </c>
      <c r="BX296" s="78">
        <v>5.3915809839963913E-3</v>
      </c>
      <c r="BY296" s="78">
        <v>-2.935471199452877E-2</v>
      </c>
      <c r="BZ296" s="78">
        <v>-7.1426212787628174E-2</v>
      </c>
      <c r="CA296" s="78">
        <v>-8.3431132137775421E-2</v>
      </c>
      <c r="CB296" s="78">
        <v>-6.0891188681125641E-2</v>
      </c>
      <c r="CC296" s="78">
        <v>-2.1564487367868423E-2</v>
      </c>
      <c r="CD296" s="78">
        <v>-1.5283209271728992E-2</v>
      </c>
      <c r="CE296" s="78">
        <v>-1.2401570565998554E-2</v>
      </c>
      <c r="CF296" s="78">
        <v>-1.5917494893074036E-2</v>
      </c>
      <c r="CG296" s="78">
        <v>-1.1678474955260754E-2</v>
      </c>
      <c r="CH296" s="78">
        <v>8.9254006743431091E-3</v>
      </c>
      <c r="CI296" s="78">
        <v>6.2019243836402893E-2</v>
      </c>
      <c r="CJ296" s="78">
        <v>1.2816407717764378E-2</v>
      </c>
      <c r="CK296" s="78">
        <v>1.2389950454235077E-2</v>
      </c>
      <c r="CL296" s="78">
        <v>6.0021849349141121E-3</v>
      </c>
      <c r="CM296" s="78">
        <v>-4.7561824321746826E-3</v>
      </c>
      <c r="CN296" s="78">
        <v>1.552362646907568E-2</v>
      </c>
      <c r="CO296" s="78">
        <v>9.2021061573177576E-4</v>
      </c>
      <c r="CP296" s="78">
        <v>-8.5657425224781036E-3</v>
      </c>
      <c r="CQ296" s="78">
        <v>-1.4267329126596451E-2</v>
      </c>
      <c r="CR296" s="78">
        <v>7.5486898422241211E-3</v>
      </c>
      <c r="CS296" s="78">
        <v>2.3279950022697449E-2</v>
      </c>
      <c r="CT296" s="78">
        <v>3.7797313183546066E-2</v>
      </c>
      <c r="CU296" s="78">
        <v>5.7208087295293808E-2</v>
      </c>
      <c r="CV296" s="78">
        <v>2.9562223702669144E-2</v>
      </c>
      <c r="CW296" s="78">
        <v>-7.3575216811150312E-4</v>
      </c>
      <c r="CX296" s="78">
        <v>-4.2820531874895096E-2</v>
      </c>
      <c r="CY296" s="78">
        <v>-5.4857376962900162E-2</v>
      </c>
      <c r="CZ296" s="78">
        <v>-3.2404199242591858E-2</v>
      </c>
      <c r="DA296" s="78">
        <v>5.6776651181280613E-3</v>
      </c>
      <c r="DB296" s="78">
        <v>1.127432007342577E-2</v>
      </c>
      <c r="DC296" s="78">
        <v>1.4230194501578808E-2</v>
      </c>
      <c r="DD296" s="78">
        <v>1.2435807846486568E-2</v>
      </c>
      <c r="DE296" s="78">
        <v>1.7580265179276466E-2</v>
      </c>
      <c r="DF296" s="78">
        <v>3.9040390402078629E-2</v>
      </c>
      <c r="DG296" s="78">
        <v>9.7330003976821899E-2</v>
      </c>
      <c r="DH296" s="78">
        <v>4.5273177325725555E-2</v>
      </c>
      <c r="DI296" s="78">
        <v>3.9742216467857361E-2</v>
      </c>
      <c r="DJ296" s="78">
        <v>3.0331751331686974E-2</v>
      </c>
      <c r="DK296" s="78">
        <v>1.8579360097646713E-2</v>
      </c>
      <c r="DL296" s="78">
        <v>3.8772240281105042E-2</v>
      </c>
      <c r="DM296" s="78">
        <v>2.2464428097009659E-2</v>
      </c>
      <c r="DN296" s="78">
        <v>1.2774568051099777E-2</v>
      </c>
      <c r="DO296" s="78">
        <v>7.0226620882749557E-3</v>
      </c>
      <c r="DP296" s="78">
        <v>2.8594205155968666E-2</v>
      </c>
      <c r="DQ296" s="78">
        <v>4.3643902987241745E-2</v>
      </c>
      <c r="DR296" s="78">
        <v>5.8341119438409805E-2</v>
      </c>
      <c r="DS296" s="78">
        <v>7.8019306063652039E-2</v>
      </c>
      <c r="DT296" s="78">
        <v>5.3732868283987045E-2</v>
      </c>
      <c r="DU296" s="78">
        <v>2.788320928812027E-2</v>
      </c>
      <c r="DV296" s="78">
        <v>-1.4214844442903996E-2</v>
      </c>
      <c r="DW296" s="78">
        <v>-2.6283623650670052E-2</v>
      </c>
      <c r="DX296" s="78">
        <v>-3.9172018878161907E-3</v>
      </c>
      <c r="DY296" s="78">
        <v>4.5011006295681E-2</v>
      </c>
      <c r="DZ296" s="78">
        <v>4.9619175493717194E-2</v>
      </c>
      <c r="EA296" s="78">
        <v>5.2682232111692429E-2</v>
      </c>
      <c r="EB296" s="78">
        <v>5.3373470902442932E-2</v>
      </c>
      <c r="EC296" s="78">
        <v>5.9825237840414047E-2</v>
      </c>
      <c r="ED296" s="78">
        <v>8.2521647214889526E-2</v>
      </c>
      <c r="EE296" s="78">
        <v>0.14831313490867615</v>
      </c>
      <c r="EF296" s="78">
        <v>9.2135585844516754E-2</v>
      </c>
      <c r="EG296" s="78">
        <v>7.9234540462493896E-2</v>
      </c>
      <c r="EH296" s="78">
        <v>6.5459780395030975E-2</v>
      </c>
      <c r="EI296" s="78">
        <v>5.2272174507379532E-2</v>
      </c>
      <c r="EJ296" s="78">
        <v>7.2339542210102081E-2</v>
      </c>
      <c r="EK296" s="78">
        <v>5.3570855408906937E-2</v>
      </c>
      <c r="EL296" s="78">
        <v>4.3586593121290207E-2</v>
      </c>
      <c r="EM296" s="78">
        <v>3.7762027233839035E-2</v>
      </c>
      <c r="EN296" s="78">
        <v>5.8980591595172882E-2</v>
      </c>
      <c r="EO296" s="78">
        <v>7.3046222329139709E-2</v>
      </c>
      <c r="EP296" s="78">
        <v>8.8003113865852356E-2</v>
      </c>
      <c r="EQ296" s="78">
        <v>0.10806740820407867</v>
      </c>
      <c r="ER296" s="78">
        <v>8.8631436228752136E-2</v>
      </c>
      <c r="ES296" s="78">
        <v>6.9204442203044891E-2</v>
      </c>
      <c r="ET296" s="78">
        <v>2.7087222784757614E-2</v>
      </c>
      <c r="EU296" s="78">
        <v>1.4972338452935219E-2</v>
      </c>
      <c r="EV296" s="78">
        <v>3.7213493138551712E-2</v>
      </c>
      <c r="EW296" s="78">
        <v>49.860904693603516</v>
      </c>
      <c r="EX296" s="78">
        <v>48.865367889404297</v>
      </c>
      <c r="EY296" s="78">
        <v>48.098648071289063</v>
      </c>
      <c r="EZ296" s="78">
        <v>47.268905639648438</v>
      </c>
      <c r="FA296" s="78">
        <v>46.518898010253906</v>
      </c>
      <c r="FB296" s="78">
        <v>45.925399780273438</v>
      </c>
      <c r="FC296" s="78">
        <v>45.405746459960938</v>
      </c>
      <c r="FD296" s="78">
        <v>45.563076019287109</v>
      </c>
      <c r="FE296" s="78">
        <v>47.920169830322266</v>
      </c>
      <c r="FF296" s="78">
        <v>51.351974487304688</v>
      </c>
      <c r="FG296" s="78">
        <v>54.636001586914063</v>
      </c>
      <c r="FH296" s="78">
        <v>57.231258392333984</v>
      </c>
      <c r="FI296" s="78">
        <v>59.305068969726563</v>
      </c>
      <c r="FJ296" s="78">
        <v>60.811557769775391</v>
      </c>
      <c r="FK296" s="78">
        <v>61.667350769042969</v>
      </c>
      <c r="FL296" s="78">
        <v>62.194087982177734</v>
      </c>
      <c r="FM296" s="78">
        <v>62.159656524658203</v>
      </c>
      <c r="FN296" s="78">
        <v>61.469268798828125</v>
      </c>
      <c r="FO296" s="78">
        <v>59.657550811767578</v>
      </c>
      <c r="FP296" s="78">
        <v>57.086688995361328</v>
      </c>
      <c r="FQ296" s="78">
        <v>54.918670654296875</v>
      </c>
      <c r="FR296" s="78">
        <v>53.472770690917969</v>
      </c>
      <c r="FS296" s="78">
        <v>52.228614807128906</v>
      </c>
      <c r="FT296" s="78">
        <v>51.254505157470703</v>
      </c>
      <c r="FU296" s="78">
        <v>3.6466844379901886E-2</v>
      </c>
      <c r="FV296" s="78">
        <v>3.564031794667244E-2</v>
      </c>
      <c r="FW296" s="78">
        <v>3.9210911840200424E-2</v>
      </c>
      <c r="FX296" s="78">
        <v>0</v>
      </c>
      <c r="FY296" s="78">
        <v>211.63636779785156</v>
      </c>
      <c r="FZ296" s="78">
        <v>1</v>
      </c>
    </row>
    <row r="297" spans="1:182" x14ac:dyDescent="0.2">
      <c r="A297" t="s">
        <v>186</v>
      </c>
      <c r="B297" t="s">
        <v>244</v>
      </c>
      <c r="C297" t="s">
        <v>194</v>
      </c>
      <c r="D297" t="s">
        <v>202</v>
      </c>
      <c r="E297" t="s">
        <v>204</v>
      </c>
      <c r="F297" t="s">
        <v>184</v>
      </c>
      <c r="G297" t="s">
        <v>1</v>
      </c>
      <c r="H297" s="78">
        <v>909</v>
      </c>
      <c r="I297" s="78">
        <v>1.0037518739700317</v>
      </c>
      <c r="J297" s="78">
        <v>0.95863747596740723</v>
      </c>
      <c r="K297" s="78">
        <v>0.92498517036437988</v>
      </c>
      <c r="L297" s="78">
        <v>0.96006125211715698</v>
      </c>
      <c r="M297" s="78">
        <v>0.98379409313201904</v>
      </c>
      <c r="N297" s="78">
        <v>1.0932337045669556</v>
      </c>
      <c r="O297" s="78">
        <v>1.1502398252487183</v>
      </c>
      <c r="P297" s="78">
        <v>1.239307165145874</v>
      </c>
      <c r="Q297" s="78">
        <v>1.3218762874603271</v>
      </c>
      <c r="R297" s="78">
        <v>1.3011679649353027</v>
      </c>
      <c r="S297" s="78">
        <v>1.2862582206726074</v>
      </c>
      <c r="T297" s="78">
        <v>1.2333323955535889</v>
      </c>
      <c r="U297" s="78">
        <v>1.1963677406311035</v>
      </c>
      <c r="V297" s="78">
        <v>1.1722606420516968</v>
      </c>
      <c r="W297" s="78">
        <v>1.1189385652542114</v>
      </c>
      <c r="X297" s="78">
        <v>1.1784065961837769</v>
      </c>
      <c r="Y297" s="78">
        <v>1.2031832933425903</v>
      </c>
      <c r="Z297" s="78">
        <v>1.2811119556427002</v>
      </c>
      <c r="AA297" s="78">
        <v>1.3767380714416504</v>
      </c>
      <c r="AB297" s="78">
        <v>1.3857934474945068</v>
      </c>
      <c r="AC297" s="78">
        <v>1.3780741691589355</v>
      </c>
      <c r="AD297" s="78">
        <v>1.3169622421264648</v>
      </c>
      <c r="AE297" s="78">
        <v>1.1664135456085205</v>
      </c>
      <c r="AF297" s="78">
        <v>1.069035530090332</v>
      </c>
      <c r="AG297" s="78">
        <v>-0.14160612225532532</v>
      </c>
      <c r="AH297" s="78">
        <v>-0.14598600566387177</v>
      </c>
      <c r="AI297" s="78">
        <v>-0.13497649133205414</v>
      </c>
      <c r="AJ297" s="78">
        <v>-0.12095175683498383</v>
      </c>
      <c r="AK297" s="78">
        <v>-0.15194086730480194</v>
      </c>
      <c r="AL297" s="78">
        <v>-0.13207679986953735</v>
      </c>
      <c r="AM297" s="78">
        <v>-0.15074685215950012</v>
      </c>
      <c r="AN297" s="78">
        <v>-0.20922470092773438</v>
      </c>
      <c r="AO297" s="78">
        <v>-0.10602608323097229</v>
      </c>
      <c r="AP297" s="78">
        <v>-2.3612601682543755E-2</v>
      </c>
      <c r="AQ297" s="78">
        <v>-1.3574886135756969E-2</v>
      </c>
      <c r="AR297" s="78">
        <v>-3.1784798949956894E-2</v>
      </c>
      <c r="AS297" s="78">
        <v>-1.1397091671824455E-2</v>
      </c>
      <c r="AT297" s="78">
        <v>2.9487023130059242E-2</v>
      </c>
      <c r="AU297" s="78">
        <v>2.7595195919275284E-2</v>
      </c>
      <c r="AV297" s="78">
        <v>8.0377168953418732E-2</v>
      </c>
      <c r="AW297" s="78">
        <v>0.10740353167057037</v>
      </c>
      <c r="AX297" s="78">
        <v>0.10467596352100372</v>
      </c>
      <c r="AY297" s="78">
        <v>0.10054619610309601</v>
      </c>
      <c r="AZ297" s="78">
        <v>8.1675902009010315E-2</v>
      </c>
      <c r="BA297" s="78">
        <v>8.5215136408805847E-2</v>
      </c>
      <c r="BB297" s="78">
        <v>-2.9966323636472225E-3</v>
      </c>
      <c r="BC297" s="78">
        <v>-0.16820870339870453</v>
      </c>
      <c r="BD297" s="78">
        <v>-0.18064184486865997</v>
      </c>
      <c r="BE297" s="78">
        <v>-7.6544910669326782E-2</v>
      </c>
      <c r="BF297" s="78">
        <v>-7.7942498028278351E-2</v>
      </c>
      <c r="BG297" s="78">
        <v>-7.0876382291316986E-2</v>
      </c>
      <c r="BH297" s="78">
        <v>-5.3130213171243668E-2</v>
      </c>
      <c r="BI297" s="78">
        <v>-8.2686841487884521E-2</v>
      </c>
      <c r="BJ297" s="78">
        <v>-5.5445458739995956E-2</v>
      </c>
      <c r="BK297" s="78">
        <v>-7.4694588780403137E-2</v>
      </c>
      <c r="BL297" s="78">
        <v>-0.13263596594333649</v>
      </c>
      <c r="BM297" s="78">
        <v>-4.592142254114151E-2</v>
      </c>
      <c r="BN297" s="78">
        <v>3.7460684776306152E-2</v>
      </c>
      <c r="BO297" s="78">
        <v>4.6321392059326172E-2</v>
      </c>
      <c r="BP297" s="78">
        <v>2.7551587671041489E-2</v>
      </c>
      <c r="BQ297" s="78">
        <v>4.6422727406024933E-2</v>
      </c>
      <c r="BR297" s="78">
        <v>8.8712684810161591E-2</v>
      </c>
      <c r="BS297" s="78">
        <v>8.0440536141395569E-2</v>
      </c>
      <c r="BT297" s="78">
        <v>0.14268627762794495</v>
      </c>
      <c r="BU297" s="78">
        <v>0.17057505249977112</v>
      </c>
      <c r="BV297" s="78">
        <v>0.17105482518672943</v>
      </c>
      <c r="BW297" s="78">
        <v>0.17227514088153839</v>
      </c>
      <c r="BX297" s="78">
        <v>0.14524652063846588</v>
      </c>
      <c r="BY297" s="78">
        <v>0.15073686838150024</v>
      </c>
      <c r="BZ297" s="78">
        <v>4.6782150864601135E-2</v>
      </c>
      <c r="CA297" s="78">
        <v>-0.10449846088886261</v>
      </c>
      <c r="CB297" s="78">
        <v>-0.11312068253755569</v>
      </c>
      <c r="CC297" s="78">
        <v>-3.1483687460422516E-2</v>
      </c>
      <c r="CD297" s="78">
        <v>-3.0815772712230682E-2</v>
      </c>
      <c r="CE297" s="78">
        <v>-2.6480842381715775E-2</v>
      </c>
      <c r="CF297" s="78">
        <v>-6.1572161503136158E-3</v>
      </c>
      <c r="CG297" s="78">
        <v>-3.472171351313591E-2</v>
      </c>
      <c r="CH297" s="78">
        <v>-2.3708227090537548E-3</v>
      </c>
      <c r="CI297" s="78">
        <v>-2.2021017968654633E-2</v>
      </c>
      <c r="CJ297" s="78">
        <v>-7.9590819776058197E-2</v>
      </c>
      <c r="CK297" s="78">
        <v>-4.2931162752211094E-3</v>
      </c>
      <c r="CL297" s="78">
        <v>7.9759865999221802E-2</v>
      </c>
      <c r="CM297" s="78">
        <v>8.7805368006229401E-2</v>
      </c>
      <c r="CN297" s="78">
        <v>6.8647786974906921E-2</v>
      </c>
      <c r="CO297" s="78">
        <v>8.6468562483787537E-2</v>
      </c>
      <c r="CP297" s="78">
        <v>0.12973220646381378</v>
      </c>
      <c r="CQ297" s="78">
        <v>0.11704104393720627</v>
      </c>
      <c r="CR297" s="78">
        <v>0.18584136664867401</v>
      </c>
      <c r="CS297" s="78">
        <v>0.21432745456695557</v>
      </c>
      <c r="CT297" s="78">
        <v>0.21702860295772552</v>
      </c>
      <c r="CU297" s="78">
        <v>0.22195437550544739</v>
      </c>
      <c r="CV297" s="78">
        <v>0.1892753392457962</v>
      </c>
      <c r="CW297" s="78">
        <v>0.19611701369285583</v>
      </c>
      <c r="CX297" s="78">
        <v>8.1258788704872131E-2</v>
      </c>
      <c r="CY297" s="78">
        <v>-6.0372926294803619E-2</v>
      </c>
      <c r="CZ297" s="78">
        <v>-6.6355720162391663E-2</v>
      </c>
      <c r="DA297" s="78">
        <v>1.3577524572610855E-2</v>
      </c>
      <c r="DB297" s="78">
        <v>1.6310954466462135E-2</v>
      </c>
      <c r="DC297" s="78">
        <v>1.7914697527885437E-2</v>
      </c>
      <c r="DD297" s="78">
        <v>4.0815778076648712E-2</v>
      </c>
      <c r="DE297" s="78">
        <v>1.3243413530290127E-2</v>
      </c>
      <c r="DF297" s="78">
        <v>5.0703812390565872E-2</v>
      </c>
      <c r="DG297" s="78">
        <v>3.0652550980448723E-2</v>
      </c>
      <c r="DH297" s="78">
        <v>-2.65456922352314E-2</v>
      </c>
      <c r="DI297" s="78">
        <v>3.7335187196731567E-2</v>
      </c>
      <c r="DJ297" s="78">
        <v>0.12205903232097626</v>
      </c>
      <c r="DK297" s="78">
        <v>0.12928935885429382</v>
      </c>
      <c r="DL297" s="78">
        <v>0.10974399000406265</v>
      </c>
      <c r="DM297" s="78">
        <v>0.12651439011096954</v>
      </c>
      <c r="DN297" s="78">
        <v>0.17075172066688538</v>
      </c>
      <c r="DO297" s="78">
        <v>0.15364156663417816</v>
      </c>
      <c r="DP297" s="78">
        <v>0.22899645566940308</v>
      </c>
      <c r="DQ297" s="78">
        <v>0.2580798864364624</v>
      </c>
      <c r="DR297" s="78">
        <v>0.26300239562988281</v>
      </c>
      <c r="DS297" s="78">
        <v>0.27163362503051758</v>
      </c>
      <c r="DT297" s="78">
        <v>0.23330414295196533</v>
      </c>
      <c r="DU297" s="78">
        <v>0.24149717390537262</v>
      </c>
      <c r="DV297" s="78">
        <v>0.11573541909456253</v>
      </c>
      <c r="DW297" s="78">
        <v>-1.6247399151325226E-2</v>
      </c>
      <c r="DX297" s="78">
        <v>-1.9590768963098526E-2</v>
      </c>
      <c r="DY297" s="78">
        <v>7.8638754785060883E-2</v>
      </c>
      <c r="DZ297" s="78">
        <v>8.4354452788829803E-2</v>
      </c>
      <c r="EA297" s="78">
        <v>8.2014814019203186E-2</v>
      </c>
      <c r="EB297" s="78">
        <v>0.10863732546567917</v>
      </c>
      <c r="EC297" s="78">
        <v>8.2497432827949524E-2</v>
      </c>
      <c r="ED297" s="78">
        <v>0.12733516097068787</v>
      </c>
      <c r="EE297" s="78">
        <v>0.10670481622219086</v>
      </c>
      <c r="EF297" s="78">
        <v>5.0043050199747086E-2</v>
      </c>
      <c r="EG297" s="78">
        <v>9.7439847886562347E-2</v>
      </c>
      <c r="EH297" s="78">
        <v>0.18313232064247131</v>
      </c>
      <c r="EI297" s="78">
        <v>0.18918563425540924</v>
      </c>
      <c r="EJ297" s="78">
        <v>0.16908037662506104</v>
      </c>
      <c r="EK297" s="78">
        <v>0.18433421850204468</v>
      </c>
      <c r="EL297" s="78">
        <v>0.22997738420963287</v>
      </c>
      <c r="EM297" s="78">
        <v>0.20648691058158875</v>
      </c>
      <c r="EN297" s="78">
        <v>0.29130557179450989</v>
      </c>
      <c r="EO297" s="78">
        <v>0.32125139236450195</v>
      </c>
      <c r="EP297" s="78">
        <v>0.32938125729560852</v>
      </c>
      <c r="EQ297" s="78">
        <v>0.34336256980895996</v>
      </c>
      <c r="ER297" s="78">
        <v>0.2968747615814209</v>
      </c>
      <c r="ES297" s="78">
        <v>0.30701890587806702</v>
      </c>
      <c r="ET297" s="78">
        <v>0.16551420092582703</v>
      </c>
      <c r="EU297" s="78">
        <v>4.7462854534387589E-2</v>
      </c>
      <c r="EV297" s="78">
        <v>4.7930397093296051E-2</v>
      </c>
      <c r="EW297" s="78">
        <v>45.838943481445313</v>
      </c>
      <c r="EX297" s="78">
        <v>44.873161315917969</v>
      </c>
      <c r="EY297" s="78">
        <v>44.203620910644531</v>
      </c>
      <c r="EZ297" s="78">
        <v>43.487415313720703</v>
      </c>
      <c r="FA297" s="78">
        <v>43.013557434082031</v>
      </c>
      <c r="FB297" s="78">
        <v>42.634807586669922</v>
      </c>
      <c r="FC297" s="78">
        <v>42.512332916259766</v>
      </c>
      <c r="FD297" s="78">
        <v>42.643604278564453</v>
      </c>
      <c r="FE297" s="78">
        <v>45.534908294677734</v>
      </c>
      <c r="FF297" s="78">
        <v>49.730438232421875</v>
      </c>
      <c r="FG297" s="78">
        <v>52.751415252685547</v>
      </c>
      <c r="FH297" s="78">
        <v>55.359928131103516</v>
      </c>
      <c r="FI297" s="78">
        <v>57.408306121826172</v>
      </c>
      <c r="FJ297" s="78">
        <v>58.676486968994141</v>
      </c>
      <c r="FK297" s="78">
        <v>59.208827972412109</v>
      </c>
      <c r="FL297" s="78">
        <v>59.783615112304688</v>
      </c>
      <c r="FM297" s="78">
        <v>60.053695678710938</v>
      </c>
      <c r="FN297" s="78">
        <v>59.595909118652344</v>
      </c>
      <c r="FO297" s="78">
        <v>57.226139068603516</v>
      </c>
      <c r="FP297" s="78">
        <v>54.150745391845703</v>
      </c>
      <c r="FQ297" s="78">
        <v>51.082500457763672</v>
      </c>
      <c r="FR297" s="78">
        <v>49.197761535644531</v>
      </c>
      <c r="FS297" s="78">
        <v>47.695613861083984</v>
      </c>
      <c r="FT297" s="78">
        <v>46.637771606445313</v>
      </c>
      <c r="FU297" s="78">
        <v>4.4194892048835754E-2</v>
      </c>
      <c r="FV297" s="78">
        <v>8.2014046609401703E-2</v>
      </c>
      <c r="FW297" s="78">
        <v>4.7421131283044815E-2</v>
      </c>
      <c r="FX297" s="78">
        <v>0</v>
      </c>
      <c r="FY297" s="78">
        <v>132.27272033691406</v>
      </c>
      <c r="FZ297" s="78">
        <v>1</v>
      </c>
    </row>
    <row r="298" spans="1:182" x14ac:dyDescent="0.2">
      <c r="A298" t="s">
        <v>186</v>
      </c>
      <c r="B298" t="s">
        <v>244</v>
      </c>
      <c r="C298" t="s">
        <v>194</v>
      </c>
      <c r="D298" t="s">
        <v>202</v>
      </c>
      <c r="E298" t="s">
        <v>204</v>
      </c>
      <c r="F298" t="s">
        <v>185</v>
      </c>
      <c r="G298" t="s">
        <v>1</v>
      </c>
      <c r="H298" s="78">
        <v>438</v>
      </c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  <c r="BX298" s="78"/>
      <c r="BY298" s="78"/>
      <c r="BZ298" s="78"/>
      <c r="CA298" s="78"/>
      <c r="CB298" s="78"/>
      <c r="CC298" s="78"/>
      <c r="CD298" s="78"/>
      <c r="CE298" s="78"/>
      <c r="CF298" s="78"/>
      <c r="CG298" s="78"/>
      <c r="CH298" s="78"/>
      <c r="CI298" s="78"/>
      <c r="CJ298" s="78"/>
      <c r="CK298" s="78"/>
      <c r="CL298" s="78"/>
      <c r="CM298" s="78"/>
      <c r="CN298" s="78"/>
      <c r="CO298" s="78"/>
      <c r="CP298" s="78"/>
      <c r="CQ298" s="78"/>
      <c r="CR298" s="78"/>
      <c r="CS298" s="78"/>
      <c r="CT298" s="78"/>
      <c r="CU298" s="78"/>
      <c r="CV298" s="78"/>
      <c r="CW298" s="78"/>
      <c r="CX298" s="78"/>
      <c r="CY298" s="78"/>
      <c r="CZ298" s="78"/>
      <c r="DA298" s="78"/>
      <c r="DB298" s="78"/>
      <c r="DC298" s="78"/>
      <c r="DD298" s="78"/>
      <c r="DE298" s="78"/>
      <c r="DF298" s="78"/>
      <c r="DG298" s="78"/>
      <c r="DH298" s="78"/>
      <c r="DI298" s="78"/>
      <c r="DJ298" s="78"/>
      <c r="DK298" s="78"/>
      <c r="DL298" s="78"/>
      <c r="DM298" s="78"/>
      <c r="DN298" s="78"/>
      <c r="DO298" s="78"/>
      <c r="DP298" s="78"/>
      <c r="DQ298" s="78"/>
      <c r="DR298" s="78"/>
      <c r="DS298" s="78"/>
      <c r="DT298" s="78"/>
      <c r="DU298" s="78"/>
      <c r="DV298" s="78"/>
      <c r="DW298" s="78"/>
      <c r="DX298" s="78"/>
      <c r="DY298" s="78"/>
      <c r="DZ298" s="78"/>
      <c r="EA298" s="78"/>
      <c r="EB298" s="78"/>
      <c r="EC298" s="78"/>
      <c r="ED298" s="78"/>
      <c r="EE298" s="78"/>
      <c r="EF298" s="78"/>
      <c r="EG298" s="78"/>
      <c r="EH298" s="78"/>
      <c r="EI298" s="78"/>
      <c r="EJ298" s="78"/>
      <c r="EK298" s="78"/>
      <c r="EL298" s="78"/>
      <c r="EM298" s="78"/>
      <c r="EN298" s="78"/>
      <c r="EO298" s="78"/>
      <c r="EP298" s="78"/>
      <c r="EQ298" s="78"/>
      <c r="ER298" s="78"/>
      <c r="ES298" s="78"/>
      <c r="ET298" s="78"/>
      <c r="EU298" s="78"/>
      <c r="EV298" s="78"/>
      <c r="EW298" s="78"/>
      <c r="EX298" s="78"/>
      <c r="EY298" s="78"/>
      <c r="EZ298" s="78"/>
      <c r="FA298" s="78"/>
      <c r="FB298" s="78"/>
      <c r="FC298" s="78"/>
      <c r="FD298" s="78"/>
      <c r="FE298" s="78"/>
      <c r="FF298" s="78"/>
      <c r="FG298" s="78"/>
      <c r="FH298" s="78"/>
      <c r="FI298" s="78"/>
      <c r="FJ298" s="78"/>
      <c r="FK298" s="78"/>
      <c r="FL298" s="78"/>
      <c r="FM298" s="78"/>
      <c r="FN298" s="78"/>
      <c r="FO298" s="78"/>
      <c r="FP298" s="78"/>
      <c r="FQ298" s="78"/>
      <c r="FR298" s="78"/>
      <c r="FS298" s="78"/>
      <c r="FT298" s="78"/>
      <c r="FU298" s="78"/>
      <c r="FV298" s="78"/>
      <c r="FW298" s="78"/>
      <c r="FX298" s="78">
        <v>0</v>
      </c>
      <c r="FY298" s="78">
        <v>41.772727966308594</v>
      </c>
      <c r="FZ298" s="78">
        <v>0</v>
      </c>
    </row>
    <row r="299" spans="1:182" x14ac:dyDescent="0.2">
      <c r="A299" t="s">
        <v>186</v>
      </c>
      <c r="B299" t="s">
        <v>244</v>
      </c>
      <c r="C299" t="s">
        <v>194</v>
      </c>
      <c r="D299" t="s">
        <v>202</v>
      </c>
      <c r="E299" t="s">
        <v>205</v>
      </c>
      <c r="F299" t="s">
        <v>1</v>
      </c>
      <c r="G299" t="s">
        <v>198</v>
      </c>
      <c r="H299" s="78">
        <v>11974</v>
      </c>
      <c r="I299" s="78">
        <v>0.55156463384628296</v>
      </c>
      <c r="J299" s="78">
        <v>0.4982781708240509</v>
      </c>
      <c r="K299" s="78">
        <v>0.47199782729148865</v>
      </c>
      <c r="L299" s="78">
        <v>0.46630007028579712</v>
      </c>
      <c r="M299" s="78">
        <v>0.47628200054168701</v>
      </c>
      <c r="N299" s="78">
        <v>0.51190650463104248</v>
      </c>
      <c r="O299" s="78">
        <v>0.58646959066390991</v>
      </c>
      <c r="P299" s="78">
        <v>0.6674656867980957</v>
      </c>
      <c r="Q299" s="78">
        <v>0.71970540285110474</v>
      </c>
      <c r="R299" s="78">
        <v>0.73087847232818604</v>
      </c>
      <c r="S299" s="78">
        <v>0.7244752049446106</v>
      </c>
      <c r="T299" s="78">
        <v>0.72525250911712646</v>
      </c>
      <c r="U299" s="78">
        <v>0.72672796249389648</v>
      </c>
      <c r="V299" s="78">
        <v>0.70092481374740601</v>
      </c>
      <c r="W299" s="78">
        <v>0.67344611883163452</v>
      </c>
      <c r="X299" s="78">
        <v>0.67049604654312134</v>
      </c>
      <c r="Y299" s="78">
        <v>0.68445998430252075</v>
      </c>
      <c r="Z299" s="78">
        <v>0.73968601226806641</v>
      </c>
      <c r="AA299" s="78">
        <v>0.78738868236541748</v>
      </c>
      <c r="AB299" s="78">
        <v>0.80586689710617065</v>
      </c>
      <c r="AC299" s="78">
        <v>0.82966256141662598</v>
      </c>
      <c r="AD299" s="78">
        <v>0.79562681913375854</v>
      </c>
      <c r="AE299" s="78">
        <v>0.71677541732788086</v>
      </c>
      <c r="AF299" s="78">
        <v>0.62189066410064697</v>
      </c>
      <c r="AG299" s="78">
        <v>-0.12367451190948486</v>
      </c>
      <c r="AH299" s="78">
        <v>-0.12794381380081177</v>
      </c>
      <c r="AI299" s="78">
        <v>-0.12569397687911987</v>
      </c>
      <c r="AJ299" s="78">
        <v>-0.11925314366817474</v>
      </c>
      <c r="AK299" s="78">
        <v>-0.11586166173219681</v>
      </c>
      <c r="AL299" s="78">
        <v>-0.11491119116544724</v>
      </c>
      <c r="AM299" s="78">
        <v>-9.8604790866374969E-2</v>
      </c>
      <c r="AN299" s="78">
        <v>-9.2660784721374512E-2</v>
      </c>
      <c r="AO299" s="78">
        <v>-6.8316295742988586E-2</v>
      </c>
      <c r="AP299" s="78">
        <v>-4.171907901763916E-2</v>
      </c>
      <c r="AQ299" s="78">
        <v>-4.1599627584218979E-2</v>
      </c>
      <c r="AR299" s="78">
        <v>-5.4584432393312454E-2</v>
      </c>
      <c r="AS299" s="78">
        <v>-5.0111457705497742E-2</v>
      </c>
      <c r="AT299" s="78">
        <v>-4.011915996670723E-2</v>
      </c>
      <c r="AU299" s="78">
        <v>-4.7500673681497574E-2</v>
      </c>
      <c r="AV299" s="78">
        <v>-2.5322601199150085E-2</v>
      </c>
      <c r="AW299" s="78">
        <v>-1.5521662309765816E-2</v>
      </c>
      <c r="AX299" s="78">
        <v>-5.0218421965837479E-3</v>
      </c>
      <c r="AY299" s="78">
        <v>-1.0818882845342159E-2</v>
      </c>
      <c r="AZ299" s="78">
        <v>-2.9865821823477745E-2</v>
      </c>
      <c r="BA299" s="78">
        <v>-5.594857782125473E-2</v>
      </c>
      <c r="BB299" s="78">
        <v>-0.10894045233726501</v>
      </c>
      <c r="BC299" s="78">
        <v>-0.12830038368701935</v>
      </c>
      <c r="BD299" s="78">
        <v>-0.12855823338031769</v>
      </c>
      <c r="BE299" s="78">
        <v>-0.10064356029033661</v>
      </c>
      <c r="BF299" s="78">
        <v>-0.10525930672883987</v>
      </c>
      <c r="BG299" s="78">
        <v>-0.10311423242092133</v>
      </c>
      <c r="BH299" s="78">
        <v>-9.6748203039169312E-2</v>
      </c>
      <c r="BI299" s="78">
        <v>-9.3153350055217743E-2</v>
      </c>
      <c r="BJ299" s="78">
        <v>-9.1747194528579712E-2</v>
      </c>
      <c r="BK299" s="78">
        <v>-7.674136757850647E-2</v>
      </c>
      <c r="BL299" s="78">
        <v>-7.0078924298286438E-2</v>
      </c>
      <c r="BM299" s="78">
        <v>-5.0299115478992462E-2</v>
      </c>
      <c r="BN299" s="78">
        <v>-2.6716249063611031E-2</v>
      </c>
      <c r="BO299" s="78">
        <v>-2.8818134218454361E-2</v>
      </c>
      <c r="BP299" s="78">
        <v>-4.0985126048326492E-2</v>
      </c>
      <c r="BQ299" s="78">
        <v>-3.6569669842720032E-2</v>
      </c>
      <c r="BR299" s="78">
        <v>-2.6749428361654282E-2</v>
      </c>
      <c r="BS299" s="78">
        <v>-3.4169495105743408E-2</v>
      </c>
      <c r="BT299" s="78">
        <v>-1.272403821349144E-2</v>
      </c>
      <c r="BU299" s="78">
        <v>-3.1067493837326765E-3</v>
      </c>
      <c r="BV299" s="78">
        <v>6.7210588604211807E-3</v>
      </c>
      <c r="BW299" s="78">
        <v>5.5562966736033559E-4</v>
      </c>
      <c r="BX299" s="78">
        <v>-1.5020604245364666E-2</v>
      </c>
      <c r="BY299" s="78">
        <v>-3.7161782383918762E-2</v>
      </c>
      <c r="BZ299" s="78">
        <v>-8.7288454174995422E-2</v>
      </c>
      <c r="CA299" s="78">
        <v>-0.10485251992940903</v>
      </c>
      <c r="CB299" s="78">
        <v>-0.1052703782916069</v>
      </c>
      <c r="CC299" s="78">
        <v>-8.4692396223545074E-2</v>
      </c>
      <c r="CD299" s="78">
        <v>-8.9548073709011078E-2</v>
      </c>
      <c r="CE299" s="78">
        <v>-8.747556060552597E-2</v>
      </c>
      <c r="CF299" s="78">
        <v>-8.1161364912986755E-2</v>
      </c>
      <c r="CG299" s="78">
        <v>-7.7425643801689148E-2</v>
      </c>
      <c r="CH299" s="78">
        <v>-7.570386677980423E-2</v>
      </c>
      <c r="CI299" s="78">
        <v>-6.1598826199769974E-2</v>
      </c>
      <c r="CJ299" s="78">
        <v>-5.4438799619674683E-2</v>
      </c>
      <c r="CK299" s="78">
        <v>-3.7820469588041306E-2</v>
      </c>
      <c r="CL299" s="78">
        <v>-1.6325335949659348E-2</v>
      </c>
      <c r="CM299" s="78">
        <v>-1.9965706393122673E-2</v>
      </c>
      <c r="CN299" s="78">
        <v>-3.156629204750061E-2</v>
      </c>
      <c r="CO299" s="78">
        <v>-2.7190664783120155E-2</v>
      </c>
      <c r="CP299" s="78">
        <v>-1.7489591613411903E-2</v>
      </c>
      <c r="CQ299" s="78">
        <v>-2.4936359375715256E-2</v>
      </c>
      <c r="CR299" s="78">
        <v>-3.9983135648071766E-3</v>
      </c>
      <c r="CS299" s="78">
        <v>5.4917819797992706E-3</v>
      </c>
      <c r="CT299" s="78">
        <v>1.4854156412184238E-2</v>
      </c>
      <c r="CU299" s="78">
        <v>8.4335813298821449E-3</v>
      </c>
      <c r="CV299" s="78">
        <v>-4.7388509847223759E-3</v>
      </c>
      <c r="CW299" s="78">
        <v>-2.415011078119278E-2</v>
      </c>
      <c r="CX299" s="78">
        <v>-7.2292342782020569E-2</v>
      </c>
      <c r="CY299" s="78">
        <v>-8.8612623512744904E-2</v>
      </c>
      <c r="CZ299" s="78">
        <v>-8.9141279458999634E-2</v>
      </c>
      <c r="DA299" s="78">
        <v>-6.874123215675354E-2</v>
      </c>
      <c r="DB299" s="78">
        <v>-7.3836855590343475E-2</v>
      </c>
      <c r="DC299" s="78">
        <v>-7.1836903691291809E-2</v>
      </c>
      <c r="DD299" s="78">
        <v>-6.5574511885643005E-2</v>
      </c>
      <c r="DE299" s="78">
        <v>-6.1697937548160553E-2</v>
      </c>
      <c r="DF299" s="78">
        <v>-5.9660542756319046E-2</v>
      </c>
      <c r="DG299" s="78">
        <v>-4.6456284821033478E-2</v>
      </c>
      <c r="DH299" s="78">
        <v>-3.8798671215772629E-2</v>
      </c>
      <c r="DI299" s="78">
        <v>-2.5341827422380447E-2</v>
      </c>
      <c r="DJ299" s="78">
        <v>-5.9344228357076645E-3</v>
      </c>
      <c r="DK299" s="78">
        <v>-1.1113280430436134E-2</v>
      </c>
      <c r="DL299" s="78">
        <v>-2.2147450596094131E-2</v>
      </c>
      <c r="DM299" s="78">
        <v>-1.7811661586165428E-2</v>
      </c>
      <c r="DN299" s="78">
        <v>-8.229757659137249E-3</v>
      </c>
      <c r="DO299" s="78">
        <v>-1.5703223645687103E-2</v>
      </c>
      <c r="DP299" s="78">
        <v>4.7274110838770866E-3</v>
      </c>
      <c r="DQ299" s="78">
        <v>1.4090311713516712E-2</v>
      </c>
      <c r="DR299" s="78">
        <v>2.2987253963947296E-2</v>
      </c>
      <c r="DS299" s="78">
        <v>1.6311533749103546E-2</v>
      </c>
      <c r="DT299" s="78">
        <v>5.5429022759199142E-3</v>
      </c>
      <c r="DU299" s="78">
        <v>-1.1138438247144222E-2</v>
      </c>
      <c r="DV299" s="78">
        <v>-5.7296231389045715E-2</v>
      </c>
      <c r="DW299" s="78">
        <v>-7.2372719645500183E-2</v>
      </c>
      <c r="DX299" s="78">
        <v>-7.3012180626392365E-2</v>
      </c>
      <c r="DY299" s="78">
        <v>-4.5710276812314987E-2</v>
      </c>
      <c r="DZ299" s="78">
        <v>-5.1152341067790985E-2</v>
      </c>
      <c r="EA299" s="78">
        <v>-4.9257155507802963E-2</v>
      </c>
      <c r="EB299" s="78">
        <v>-4.3069582432508469E-2</v>
      </c>
      <c r="EC299" s="78">
        <v>-3.898962214589119E-2</v>
      </c>
      <c r="ED299" s="78">
        <v>-3.6496527493000031E-2</v>
      </c>
      <c r="EE299" s="78">
        <v>-2.459285780787468E-2</v>
      </c>
      <c r="EF299" s="78">
        <v>-1.6216816380620003E-2</v>
      </c>
      <c r="EG299" s="78">
        <v>-7.3246476240456104E-3</v>
      </c>
      <c r="EH299" s="78">
        <v>9.0684052556753159E-3</v>
      </c>
      <c r="EI299" s="78">
        <v>1.6682170098647475E-3</v>
      </c>
      <c r="EJ299" s="78">
        <v>-8.5481442511081696E-3</v>
      </c>
      <c r="EK299" s="78">
        <v>-4.2698727920651436E-3</v>
      </c>
      <c r="EL299" s="78">
        <v>5.1399748772382736E-3</v>
      </c>
      <c r="EM299" s="78">
        <v>-2.3720462340861559E-3</v>
      </c>
      <c r="EN299" s="78">
        <v>1.7325973138213158E-2</v>
      </c>
      <c r="EO299" s="78">
        <v>2.6505226269364357E-2</v>
      </c>
      <c r="EP299" s="78">
        <v>3.4730158746242523E-2</v>
      </c>
      <c r="EQ299" s="78">
        <v>2.7686046436429024E-2</v>
      </c>
      <c r="ER299" s="78">
        <v>2.0388120785355568E-2</v>
      </c>
      <c r="ES299" s="78">
        <v>7.64835299924016E-3</v>
      </c>
      <c r="ET299" s="78">
        <v>-3.5644229501485825E-2</v>
      </c>
      <c r="EU299" s="78">
        <v>-4.8924874514341354E-2</v>
      </c>
      <c r="EV299" s="78">
        <v>-4.9724318087100983E-2</v>
      </c>
      <c r="EW299" s="78">
        <v>55.041492462158203</v>
      </c>
      <c r="EX299" s="78">
        <v>54.177310943603516</v>
      </c>
      <c r="EY299" s="78">
        <v>53.333881378173828</v>
      </c>
      <c r="EZ299" s="78">
        <v>52.549396514892578</v>
      </c>
      <c r="FA299" s="78">
        <v>51.912956237792969</v>
      </c>
      <c r="FB299" s="78">
        <v>51.271739959716797</v>
      </c>
      <c r="FC299" s="78">
        <v>50.668056488037109</v>
      </c>
      <c r="FD299" s="78">
        <v>51.398880004882813</v>
      </c>
      <c r="FE299" s="78">
        <v>54.640762329101563</v>
      </c>
      <c r="FF299" s="78">
        <v>57.699153900146484</v>
      </c>
      <c r="FG299" s="78">
        <v>60.668430328369141</v>
      </c>
      <c r="FH299" s="78">
        <v>63.270309448242188</v>
      </c>
      <c r="FI299" s="78">
        <v>65.481452941894531</v>
      </c>
      <c r="FJ299" s="78">
        <v>67.298545837402344</v>
      </c>
      <c r="FK299" s="78">
        <v>68.402297973632813</v>
      </c>
      <c r="FL299" s="78">
        <v>68.914207458496094</v>
      </c>
      <c r="FM299" s="78">
        <v>68.770973205566406</v>
      </c>
      <c r="FN299" s="78">
        <v>67.695686340332031</v>
      </c>
      <c r="FO299" s="78">
        <v>65.9781494140625</v>
      </c>
      <c r="FP299" s="78">
        <v>63.201923370361328</v>
      </c>
      <c r="FQ299" s="78">
        <v>60.599494934082031</v>
      </c>
      <c r="FR299" s="78">
        <v>59.000328063964844</v>
      </c>
      <c r="FS299" s="78">
        <v>57.756805419921875</v>
      </c>
      <c r="FT299" s="78">
        <v>56.624996185302734</v>
      </c>
      <c r="FU299" s="78">
        <v>1.7187220975756645E-2</v>
      </c>
      <c r="FV299" s="78">
        <v>1.3855265453457832E-2</v>
      </c>
      <c r="FW299" s="78">
        <v>1.9279418513178825E-2</v>
      </c>
      <c r="FX299" s="78">
        <v>0</v>
      </c>
      <c r="FY299" s="78">
        <v>2396</v>
      </c>
      <c r="FZ299" s="78">
        <v>1</v>
      </c>
    </row>
    <row r="300" spans="1:182" x14ac:dyDescent="0.2">
      <c r="A300" t="s">
        <v>186</v>
      </c>
      <c r="B300" t="s">
        <v>244</v>
      </c>
      <c r="C300" t="s">
        <v>194</v>
      </c>
      <c r="D300" t="s">
        <v>202</v>
      </c>
      <c r="E300" t="s">
        <v>205</v>
      </c>
      <c r="F300" t="s">
        <v>1</v>
      </c>
      <c r="G300" t="s">
        <v>200</v>
      </c>
      <c r="H300" s="78">
        <v>3134</v>
      </c>
      <c r="I300" s="78">
        <v>0.66924178600311279</v>
      </c>
      <c r="J300" s="78">
        <v>0.60872143507003784</v>
      </c>
      <c r="K300" s="78">
        <v>0.57870393991470337</v>
      </c>
      <c r="L300" s="78">
        <v>0.56660687923431396</v>
      </c>
      <c r="M300" s="78">
        <v>0.55979877710342407</v>
      </c>
      <c r="N300" s="78">
        <v>0.59528613090515137</v>
      </c>
      <c r="O300" s="78">
        <v>0.64967471361160278</v>
      </c>
      <c r="P300" s="78">
        <v>0.68484723567962646</v>
      </c>
      <c r="Q300" s="78">
        <v>0.72545993328094482</v>
      </c>
      <c r="R300" s="78">
        <v>0.74860715866088867</v>
      </c>
      <c r="S300" s="78">
        <v>0.76366490125656128</v>
      </c>
      <c r="T300" s="78">
        <v>0.77464210987091064</v>
      </c>
      <c r="U300" s="78">
        <v>0.77741587162017822</v>
      </c>
      <c r="V300" s="78">
        <v>0.76214605569839478</v>
      </c>
      <c r="W300" s="78">
        <v>0.76405245065689087</v>
      </c>
      <c r="X300" s="78">
        <v>0.77434414625167847</v>
      </c>
      <c r="Y300" s="78">
        <v>0.81107527017593384</v>
      </c>
      <c r="Z300" s="78">
        <v>0.85773330926895142</v>
      </c>
      <c r="AA300" s="78">
        <v>0.87969434261322021</v>
      </c>
      <c r="AB300" s="78">
        <v>0.92379486560821533</v>
      </c>
      <c r="AC300" s="78">
        <v>0.97473198175430298</v>
      </c>
      <c r="AD300" s="78">
        <v>0.9270251989364624</v>
      </c>
      <c r="AE300" s="78">
        <v>0.85342502593994141</v>
      </c>
      <c r="AF300" s="78">
        <v>0.75758737325668335</v>
      </c>
      <c r="AG300" s="78">
        <v>-0.11835110187530518</v>
      </c>
      <c r="AH300" s="78">
        <v>-0.12347625941038132</v>
      </c>
      <c r="AI300" s="78">
        <v>-0.11847768723964691</v>
      </c>
      <c r="AJ300" s="78">
        <v>-0.11640676856040955</v>
      </c>
      <c r="AK300" s="78">
        <v>-0.11294294148683548</v>
      </c>
      <c r="AL300" s="78">
        <v>-0.11543990671634674</v>
      </c>
      <c r="AM300" s="78">
        <v>-0.10284246504306793</v>
      </c>
      <c r="AN300" s="78">
        <v>-0.13404569029808044</v>
      </c>
      <c r="AO300" s="78">
        <v>-0.13538718223571777</v>
      </c>
      <c r="AP300" s="78">
        <v>-0.10212689638137817</v>
      </c>
      <c r="AQ300" s="78">
        <v>-9.1029606759548187E-2</v>
      </c>
      <c r="AR300" s="78">
        <v>-9.7775593400001526E-2</v>
      </c>
      <c r="AS300" s="78">
        <v>-0.11274568736553192</v>
      </c>
      <c r="AT300" s="78">
        <v>-0.11052268743515015</v>
      </c>
      <c r="AU300" s="78">
        <v>-8.8209852576255798E-2</v>
      </c>
      <c r="AV300" s="78">
        <v>-7.1091033518314362E-2</v>
      </c>
      <c r="AW300" s="78">
        <v>-3.5768128931522369E-2</v>
      </c>
      <c r="AX300" s="78">
        <v>-1.8859131261706352E-2</v>
      </c>
      <c r="AY300" s="78">
        <v>-2.7251860126852989E-2</v>
      </c>
      <c r="AZ300" s="78">
        <v>-2.9139872640371323E-3</v>
      </c>
      <c r="BA300" s="78">
        <v>-1.4896524371579289E-3</v>
      </c>
      <c r="BB300" s="78">
        <v>-8.7047584354877472E-2</v>
      </c>
      <c r="BC300" s="78">
        <v>-9.27777960896492E-2</v>
      </c>
      <c r="BD300" s="78">
        <v>-0.10828849673271179</v>
      </c>
      <c r="BE300" s="78">
        <v>-9.5385156571865082E-2</v>
      </c>
      <c r="BF300" s="78">
        <v>-0.10051732510328293</v>
      </c>
      <c r="BG300" s="78">
        <v>-9.5288306474685669E-2</v>
      </c>
      <c r="BH300" s="78">
        <v>-9.378892183303833E-2</v>
      </c>
      <c r="BI300" s="78">
        <v>-9.070093184709549E-2</v>
      </c>
      <c r="BJ300" s="78">
        <v>-9.1982051730155945E-2</v>
      </c>
      <c r="BK300" s="78">
        <v>-7.8275680541992188E-2</v>
      </c>
      <c r="BL300" s="78">
        <v>-0.10884989053010941</v>
      </c>
      <c r="BM300" s="78">
        <v>-0.11099051684141159</v>
      </c>
      <c r="BN300" s="78">
        <v>-8.1691503524780273E-2</v>
      </c>
      <c r="BO300" s="78">
        <v>-7.0883966982364655E-2</v>
      </c>
      <c r="BP300" s="78">
        <v>-7.8219234943389893E-2</v>
      </c>
      <c r="BQ300" s="78">
        <v>-9.2908993363380432E-2</v>
      </c>
      <c r="BR300" s="78">
        <v>-9.0884312987327576E-2</v>
      </c>
      <c r="BS300" s="78">
        <v>-6.9497980177402496E-2</v>
      </c>
      <c r="BT300" s="78">
        <v>-5.5488966405391693E-2</v>
      </c>
      <c r="BU300" s="78">
        <v>-2.016746811568737E-2</v>
      </c>
      <c r="BV300" s="78">
        <v>-2.7859576512128115E-3</v>
      </c>
      <c r="BW300" s="78">
        <v>-1.141832023859024E-2</v>
      </c>
      <c r="BX300" s="78">
        <v>1.2503275647759438E-2</v>
      </c>
      <c r="BY300" s="78">
        <v>1.8384227529168129E-2</v>
      </c>
      <c r="BZ300" s="78">
        <v>-6.4615614712238312E-2</v>
      </c>
      <c r="CA300" s="78">
        <v>-6.9381587207317352E-2</v>
      </c>
      <c r="CB300" s="78">
        <v>-8.5101298987865448E-2</v>
      </c>
      <c r="CC300" s="78">
        <v>-7.9479008913040161E-2</v>
      </c>
      <c r="CD300" s="78">
        <v>-8.4616042673587799E-2</v>
      </c>
      <c r="CE300" s="78">
        <v>-7.922741025686264E-2</v>
      </c>
      <c r="CF300" s="78">
        <v>-7.8123860061168671E-2</v>
      </c>
      <c r="CG300" s="78">
        <v>-7.5296193361282349E-2</v>
      </c>
      <c r="CH300" s="78">
        <v>-7.5735218822956085E-2</v>
      </c>
      <c r="CI300" s="78">
        <v>-6.1260797083377838E-2</v>
      </c>
      <c r="CJ300" s="78">
        <v>-9.1399349272251129E-2</v>
      </c>
      <c r="CK300" s="78">
        <v>-9.4093464314937592E-2</v>
      </c>
      <c r="CL300" s="78">
        <v>-6.753801554441452E-2</v>
      </c>
      <c r="CM300" s="78">
        <v>-5.6931156665086746E-2</v>
      </c>
      <c r="CN300" s="78">
        <v>-6.4674578607082367E-2</v>
      </c>
      <c r="CO300" s="78">
        <v>-7.9170167446136475E-2</v>
      </c>
      <c r="CP300" s="78">
        <v>-7.7282823622226715E-2</v>
      </c>
      <c r="CQ300" s="78">
        <v>-5.6538190692663193E-2</v>
      </c>
      <c r="CR300" s="78">
        <v>-4.4683024287223816E-2</v>
      </c>
      <c r="CS300" s="78">
        <v>-9.3625010922551155E-3</v>
      </c>
      <c r="CT300" s="78">
        <v>8.3462735638022423E-3</v>
      </c>
      <c r="CU300" s="78">
        <v>-4.5205824426375329E-4</v>
      </c>
      <c r="CV300" s="78">
        <v>2.318122610449791E-2</v>
      </c>
      <c r="CW300" s="78">
        <v>3.21488156914711E-2</v>
      </c>
      <c r="CX300" s="78">
        <v>-4.9079287797212601E-2</v>
      </c>
      <c r="CY300" s="78">
        <v>-5.3177446126937866E-2</v>
      </c>
      <c r="CZ300" s="78">
        <v>-6.9041907787322998E-2</v>
      </c>
      <c r="DA300" s="78">
        <v>-6.357286125421524E-2</v>
      </c>
      <c r="DB300" s="78">
        <v>-6.8714752793312073E-2</v>
      </c>
      <c r="DC300" s="78">
        <v>-6.3166506588459015E-2</v>
      </c>
      <c r="DD300" s="78">
        <v>-6.2458813190460205E-2</v>
      </c>
      <c r="DE300" s="78">
        <v>-5.9891439974308014E-2</v>
      </c>
      <c r="DF300" s="78">
        <v>-5.9488382190465927E-2</v>
      </c>
      <c r="DG300" s="78">
        <v>-4.4245917350053787E-2</v>
      </c>
      <c r="DH300" s="78">
        <v>-7.3948808014392853E-2</v>
      </c>
      <c r="DI300" s="78">
        <v>-7.7196411788463593E-2</v>
      </c>
      <c r="DJ300" s="78">
        <v>-5.3384523838758469E-2</v>
      </c>
      <c r="DK300" s="78">
        <v>-4.2978346347808838E-2</v>
      </c>
      <c r="DL300" s="78">
        <v>-5.1129907369613647E-2</v>
      </c>
      <c r="DM300" s="78">
        <v>-6.543133407831192E-2</v>
      </c>
      <c r="DN300" s="78">
        <v>-6.3681341707706451E-2</v>
      </c>
      <c r="DO300" s="78">
        <v>-4.3578401207923889E-2</v>
      </c>
      <c r="DP300" s="78">
        <v>-3.3877082169055939E-2</v>
      </c>
      <c r="DQ300" s="78">
        <v>1.4424658147618175E-3</v>
      </c>
      <c r="DR300" s="78">
        <v>1.9478503614664078E-2</v>
      </c>
      <c r="DS300" s="78">
        <v>1.0514203459024429E-2</v>
      </c>
      <c r="DT300" s="78">
        <v>3.3859174698591232E-2</v>
      </c>
      <c r="DU300" s="78">
        <v>4.5913401991128922E-2</v>
      </c>
      <c r="DV300" s="78">
        <v>-3.3542972058057785E-2</v>
      </c>
      <c r="DW300" s="78">
        <v>-3.6973301321268082E-2</v>
      </c>
      <c r="DX300" s="78">
        <v>-5.2982524037361145E-2</v>
      </c>
      <c r="DY300" s="78">
        <v>-4.0606919676065445E-2</v>
      </c>
      <c r="DZ300" s="78">
        <v>-4.5755822211503983E-2</v>
      </c>
      <c r="EA300" s="78">
        <v>-3.9977122098207474E-2</v>
      </c>
      <c r="EB300" s="78">
        <v>-3.9840962737798691E-2</v>
      </c>
      <c r="EC300" s="78">
        <v>-3.7649434059858322E-2</v>
      </c>
      <c r="ED300" s="78">
        <v>-3.6030538380146027E-2</v>
      </c>
      <c r="EE300" s="78">
        <v>-1.9679130986332893E-2</v>
      </c>
      <c r="EF300" s="78">
        <v>-4.8753000795841217E-2</v>
      </c>
      <c r="EG300" s="78">
        <v>-5.2799753844738007E-2</v>
      </c>
      <c r="EH300" s="78">
        <v>-3.294912725687027E-2</v>
      </c>
      <c r="EI300" s="78">
        <v>-2.2832710295915604E-2</v>
      </c>
      <c r="EJ300" s="78">
        <v>-3.1573556363582611E-2</v>
      </c>
      <c r="EK300" s="78">
        <v>-4.5594643801450729E-2</v>
      </c>
      <c r="EL300" s="78">
        <v>-4.4042948633432388E-2</v>
      </c>
      <c r="EM300" s="78">
        <v>-2.4866528809070587E-2</v>
      </c>
      <c r="EN300" s="78">
        <v>-1.8275016918778419E-2</v>
      </c>
      <c r="EO300" s="78">
        <v>1.704312302172184E-2</v>
      </c>
      <c r="EP300" s="78">
        <v>3.5551678389310837E-2</v>
      </c>
      <c r="EQ300" s="78">
        <v>2.6347745209932327E-2</v>
      </c>
      <c r="ER300" s="78">
        <v>4.9276437610387802E-2</v>
      </c>
      <c r="ES300" s="78">
        <v>6.5787278115749359E-2</v>
      </c>
      <c r="ET300" s="78">
        <v>-1.1110998690128326E-2</v>
      </c>
      <c r="EU300" s="78">
        <v>-1.3577094301581383E-2</v>
      </c>
      <c r="EV300" s="78">
        <v>-2.9795326292514801E-2</v>
      </c>
      <c r="EW300" s="78">
        <v>55.792591094970703</v>
      </c>
      <c r="EX300" s="78">
        <v>54.814369201660156</v>
      </c>
      <c r="EY300" s="78">
        <v>53.952178955078125</v>
      </c>
      <c r="EZ300" s="78">
        <v>53.144458770751953</v>
      </c>
      <c r="FA300" s="78">
        <v>52.436923980712891</v>
      </c>
      <c r="FB300" s="78">
        <v>51.820125579833984</v>
      </c>
      <c r="FC300" s="78">
        <v>51.178066253662109</v>
      </c>
      <c r="FD300" s="78">
        <v>51.804256439208984</v>
      </c>
      <c r="FE300" s="78">
        <v>54.943206787109375</v>
      </c>
      <c r="FF300" s="78">
        <v>58.175994873046875</v>
      </c>
      <c r="FG300" s="78">
        <v>61.178745269775391</v>
      </c>
      <c r="FH300" s="78">
        <v>64.057662963867188</v>
      </c>
      <c r="FI300" s="78">
        <v>66.457588195800781</v>
      </c>
      <c r="FJ300" s="78">
        <v>68.513626098632813</v>
      </c>
      <c r="FK300" s="78">
        <v>69.859130859375</v>
      </c>
      <c r="FL300" s="78">
        <v>70.729263305664063</v>
      </c>
      <c r="FM300" s="78">
        <v>70.940597534179688</v>
      </c>
      <c r="FN300" s="78">
        <v>69.901405334472656</v>
      </c>
      <c r="FO300" s="78">
        <v>68.169647216796875</v>
      </c>
      <c r="FP300" s="78">
        <v>65.232170104980469</v>
      </c>
      <c r="FQ300" s="78">
        <v>62.400165557861328</v>
      </c>
      <c r="FR300" s="78">
        <v>60.544567108154297</v>
      </c>
      <c r="FS300" s="78">
        <v>58.852954864501953</v>
      </c>
      <c r="FT300" s="78">
        <v>57.580966949462891</v>
      </c>
      <c r="FU300" s="78">
        <v>2.0867764949798584E-2</v>
      </c>
      <c r="FV300" s="78">
        <v>1.8103968352079391E-2</v>
      </c>
      <c r="FW300" s="78">
        <v>2.3396700620651245E-2</v>
      </c>
      <c r="FX300" s="78">
        <v>0</v>
      </c>
      <c r="FY300" s="78">
        <v>878.68182373046875</v>
      </c>
      <c r="FZ300" s="78">
        <v>1</v>
      </c>
    </row>
    <row r="301" spans="1:182" x14ac:dyDescent="0.2">
      <c r="A301" t="s">
        <v>186</v>
      </c>
      <c r="B301" t="s">
        <v>244</v>
      </c>
      <c r="C301" t="s">
        <v>194</v>
      </c>
      <c r="D301" t="s">
        <v>202</v>
      </c>
      <c r="E301" t="s">
        <v>205</v>
      </c>
      <c r="F301" t="s">
        <v>1</v>
      </c>
      <c r="G301" t="s">
        <v>1</v>
      </c>
      <c r="H301" s="78">
        <v>15108</v>
      </c>
      <c r="I301" s="78">
        <v>0.57597553730010986</v>
      </c>
      <c r="J301" s="78">
        <v>0.52118849754333496</v>
      </c>
      <c r="K301" s="78">
        <v>0.49413293600082397</v>
      </c>
      <c r="L301" s="78">
        <v>0.48710769414901733</v>
      </c>
      <c r="M301" s="78">
        <v>0.49360665678977966</v>
      </c>
      <c r="N301" s="78">
        <v>0.52920275926589966</v>
      </c>
      <c r="O301" s="78">
        <v>0.59958088397979736</v>
      </c>
      <c r="P301" s="78">
        <v>0.67107129096984863</v>
      </c>
      <c r="Q301" s="78">
        <v>0.72089922428131104</v>
      </c>
      <c r="R301" s="78">
        <v>0.73455613851547241</v>
      </c>
      <c r="S301" s="78">
        <v>0.73260468244552612</v>
      </c>
      <c r="T301" s="78">
        <v>0.73549783229827881</v>
      </c>
      <c r="U301" s="78">
        <v>0.73724263906478882</v>
      </c>
      <c r="V301" s="78">
        <v>0.71362459659576416</v>
      </c>
      <c r="W301" s="78">
        <v>0.69224148988723755</v>
      </c>
      <c r="X301" s="78">
        <v>0.69203823804855347</v>
      </c>
      <c r="Y301" s="78">
        <v>0.71072500944137573</v>
      </c>
      <c r="Z301" s="78">
        <v>0.76417368650436401</v>
      </c>
      <c r="AA301" s="78">
        <v>0.80653655529022217</v>
      </c>
      <c r="AB301" s="78">
        <v>0.83032983541488647</v>
      </c>
      <c r="AC301" s="78">
        <v>0.85975569486618042</v>
      </c>
      <c r="AD301" s="78">
        <v>0.82288408279418945</v>
      </c>
      <c r="AE301" s="78">
        <v>0.74512201547622681</v>
      </c>
      <c r="AF301" s="78">
        <v>0.65003955364227295</v>
      </c>
      <c r="AG301" s="78">
        <v>-0.11554156243801117</v>
      </c>
      <c r="AH301" s="78">
        <v>-0.12000551074743271</v>
      </c>
      <c r="AI301" s="78">
        <v>-0.11713018268346786</v>
      </c>
      <c r="AJ301" s="78">
        <v>-0.11174830794334412</v>
      </c>
      <c r="AK301" s="78">
        <v>-0.1084318608045578</v>
      </c>
      <c r="AL301" s="78">
        <v>-0.10785755515098572</v>
      </c>
      <c r="AM301" s="78">
        <v>-9.2100255191326141E-2</v>
      </c>
      <c r="AN301" s="78">
        <v>-9.3664415180683136E-2</v>
      </c>
      <c r="AO301" s="78">
        <v>-7.5136534869670868E-2</v>
      </c>
      <c r="AP301" s="78">
        <v>-4.831569641828537E-2</v>
      </c>
      <c r="AQ301" s="78">
        <v>-4.6181704849004745E-2</v>
      </c>
      <c r="AR301" s="78">
        <v>-5.7926960289478302E-2</v>
      </c>
      <c r="AS301" s="78">
        <v>-5.7428799569606781E-2</v>
      </c>
      <c r="AT301" s="78">
        <v>-4.9108173698186874E-2</v>
      </c>
      <c r="AU301" s="78">
        <v>-5.0544045865535736E-2</v>
      </c>
      <c r="AV301" s="78">
        <v>-3.0204359441995621E-2</v>
      </c>
      <c r="AW301" s="78">
        <v>-1.5121659263968468E-2</v>
      </c>
      <c r="AX301" s="78">
        <v>-3.22914426214993E-3</v>
      </c>
      <c r="AY301" s="78">
        <v>-9.6495850011706352E-3</v>
      </c>
      <c r="AZ301" s="78">
        <v>-1.9584352150559425E-2</v>
      </c>
      <c r="BA301" s="78">
        <v>-3.8621861487627029E-2</v>
      </c>
      <c r="BB301" s="78">
        <v>-9.7571782767772675E-2</v>
      </c>
      <c r="BC301" s="78">
        <v>-0.11377187073230743</v>
      </c>
      <c r="BD301" s="78">
        <v>-0.11725557595491409</v>
      </c>
      <c r="BE301" s="78">
        <v>-9.667668491601944E-2</v>
      </c>
      <c r="BF301" s="78">
        <v>-0.10140655934810638</v>
      </c>
      <c r="BG301" s="78">
        <v>-9.8599128425121307E-2</v>
      </c>
      <c r="BH301" s="78">
        <v>-9.3305021524429321E-2</v>
      </c>
      <c r="BI301" s="78">
        <v>-8.985215425491333E-2</v>
      </c>
      <c r="BJ301" s="78">
        <v>-8.8864736258983612E-2</v>
      </c>
      <c r="BK301" s="78">
        <v>-7.403833419084549E-2</v>
      </c>
      <c r="BL301" s="78">
        <v>-7.5019381940364838E-2</v>
      </c>
      <c r="BM301" s="78">
        <v>-5.998656153678894E-2</v>
      </c>
      <c r="BN301" s="78">
        <v>-3.5692010074853897E-2</v>
      </c>
      <c r="BO301" s="78">
        <v>-3.5223457962274551E-2</v>
      </c>
      <c r="BP301" s="78">
        <v>-4.6410519629716873E-2</v>
      </c>
      <c r="BQ301" s="78">
        <v>-4.5934319496154785E-2</v>
      </c>
      <c r="BR301" s="78">
        <v>-3.775574266910553E-2</v>
      </c>
      <c r="BS301" s="78">
        <v>-3.9287850260734558E-2</v>
      </c>
      <c r="BT301" s="78">
        <v>-1.970781572163105E-2</v>
      </c>
      <c r="BU301" s="78">
        <v>-4.7635696828365326E-3</v>
      </c>
      <c r="BV301" s="78">
        <v>6.657029502093792E-3</v>
      </c>
      <c r="BW301" s="78">
        <v>-5.4901618568692356E-5</v>
      </c>
      <c r="BX301" s="78">
        <v>-7.3917051777243614E-3</v>
      </c>
      <c r="BY301" s="78">
        <v>-2.3172000423073769E-2</v>
      </c>
      <c r="BZ301" s="78">
        <v>-7.9791560769081116E-2</v>
      </c>
      <c r="CA301" s="78">
        <v>-9.4564750790596008E-2</v>
      </c>
      <c r="CB301" s="78">
        <v>-9.818209707736969E-2</v>
      </c>
      <c r="CC301" s="78">
        <v>-8.3610929548740387E-2</v>
      </c>
      <c r="CD301" s="78">
        <v>-8.8524974882602692E-2</v>
      </c>
      <c r="CE301" s="78">
        <v>-8.5764572024345398E-2</v>
      </c>
      <c r="CF301" s="78">
        <v>-8.0531269311904907E-2</v>
      </c>
      <c r="CG301" s="78">
        <v>-7.6983906328678131E-2</v>
      </c>
      <c r="CH301" s="78">
        <v>-7.5710363686084747E-2</v>
      </c>
      <c r="CI301" s="78">
        <v>-6.1528705060482025E-2</v>
      </c>
      <c r="CJ301" s="78">
        <v>-6.210588663816452E-2</v>
      </c>
      <c r="CK301" s="78">
        <v>-4.9493726342916489E-2</v>
      </c>
      <c r="CL301" s="78">
        <v>-2.6948882266879082E-2</v>
      </c>
      <c r="CM301" s="78">
        <v>-2.7633810415863991E-2</v>
      </c>
      <c r="CN301" s="78">
        <v>-3.8434263318777084E-2</v>
      </c>
      <c r="CO301" s="78">
        <v>-3.7973280996084213E-2</v>
      </c>
      <c r="CP301" s="78">
        <v>-2.9893087223172188E-2</v>
      </c>
      <c r="CQ301" s="78">
        <v>-3.1491834670305252E-2</v>
      </c>
      <c r="CR301" s="78">
        <v>-1.2437940575182438E-2</v>
      </c>
      <c r="CS301" s="78">
        <v>2.4104127660393715E-3</v>
      </c>
      <c r="CT301" s="78">
        <v>1.3504163362085819E-2</v>
      </c>
      <c r="CU301" s="78">
        <v>6.5903468057513237E-3</v>
      </c>
      <c r="CV301" s="78">
        <v>1.0528831044211984E-3</v>
      </c>
      <c r="CW301" s="78">
        <v>-1.2471475638449192E-2</v>
      </c>
      <c r="CX301" s="78">
        <v>-6.7477032542228699E-2</v>
      </c>
      <c r="CY301" s="78">
        <v>-8.1261962652206421E-2</v>
      </c>
      <c r="CZ301" s="78">
        <v>-8.497186005115509E-2</v>
      </c>
      <c r="DA301" s="78">
        <v>-7.0545181632041931E-2</v>
      </c>
      <c r="DB301" s="78">
        <v>-7.5643405318260193E-2</v>
      </c>
      <c r="DC301" s="78">
        <v>-7.2930023074150085E-2</v>
      </c>
      <c r="DD301" s="78">
        <v>-6.7757502198219299E-2</v>
      </c>
      <c r="DE301" s="78">
        <v>-6.4115665853023529E-2</v>
      </c>
      <c r="DF301" s="78">
        <v>-6.2555998563766479E-2</v>
      </c>
      <c r="DG301" s="78">
        <v>-4.9019075930118561E-2</v>
      </c>
      <c r="DH301" s="78">
        <v>-4.9192387610673904E-2</v>
      </c>
      <c r="DI301" s="78">
        <v>-3.9000898599624634E-2</v>
      </c>
      <c r="DJ301" s="78">
        <v>-1.8205754458904266E-2</v>
      </c>
      <c r="DK301" s="78">
        <v>-2.004416286945343E-2</v>
      </c>
      <c r="DL301" s="78">
        <v>-3.0458012595772743E-2</v>
      </c>
      <c r="DM301" s="78">
        <v>-3.0012238770723343E-2</v>
      </c>
      <c r="DN301" s="78">
        <v>-2.2030428051948547E-2</v>
      </c>
      <c r="DO301" s="78">
        <v>-2.3695828393101692E-2</v>
      </c>
      <c r="DP301" s="78">
        <v>-5.1680654287338257E-3</v>
      </c>
      <c r="DQ301" s="78">
        <v>9.584394283592701E-3</v>
      </c>
      <c r="DR301" s="78">
        <v>2.0351298153400421E-2</v>
      </c>
      <c r="DS301" s="78">
        <v>1.323559507727623E-2</v>
      </c>
      <c r="DT301" s="78">
        <v>9.4974711537361145E-3</v>
      </c>
      <c r="DU301" s="78">
        <v>-1.7709494568407536E-3</v>
      </c>
      <c r="DV301" s="78">
        <v>-5.5162504315376282E-2</v>
      </c>
      <c r="DW301" s="78">
        <v>-6.7959174513816833E-2</v>
      </c>
      <c r="DX301" s="78">
        <v>-7.1761637926101685E-2</v>
      </c>
      <c r="DY301" s="78">
        <v>-5.16803078353405E-2</v>
      </c>
      <c r="DZ301" s="78">
        <v>-5.7044442743062973E-2</v>
      </c>
      <c r="EA301" s="78">
        <v>-5.4398968815803528E-2</v>
      </c>
      <c r="EB301" s="78">
        <v>-4.9314223229885101E-2</v>
      </c>
      <c r="EC301" s="78">
        <v>-4.5535974204540253E-2</v>
      </c>
      <c r="ED301" s="78">
        <v>-4.3563183397054672E-2</v>
      </c>
      <c r="EE301" s="78">
        <v>-3.0957154929637909E-2</v>
      </c>
      <c r="EF301" s="78">
        <v>-3.0547354370355606E-2</v>
      </c>
      <c r="EG301" s="78">
        <v>-2.385091595351696E-2</v>
      </c>
      <c r="EH301" s="78">
        <v>-5.5820653215050697E-3</v>
      </c>
      <c r="EI301" s="78">
        <v>-9.0859169140458107E-3</v>
      </c>
      <c r="EJ301" s="78">
        <v>-1.8941571936011314E-2</v>
      </c>
      <c r="EK301" s="78">
        <v>-1.8517758697271347E-2</v>
      </c>
      <c r="EL301" s="78">
        <v>-1.0677999816834927E-2</v>
      </c>
      <c r="EM301" s="78">
        <v>-1.2439624406397343E-2</v>
      </c>
      <c r="EN301" s="78">
        <v>5.3284787572920322E-3</v>
      </c>
      <c r="EO301" s="78">
        <v>1.994248665869236E-2</v>
      </c>
      <c r="EP301" s="78">
        <v>3.0237471684813499E-2</v>
      </c>
      <c r="EQ301" s="78">
        <v>2.2830279543995857E-2</v>
      </c>
      <c r="ER301" s="78">
        <v>2.1690115332603455E-2</v>
      </c>
      <c r="ES301" s="78">
        <v>1.3678910210728645E-2</v>
      </c>
      <c r="ET301" s="78">
        <v>-3.7382278591394424E-2</v>
      </c>
      <c r="EU301" s="78">
        <v>-4.8752058297395706E-2</v>
      </c>
      <c r="EV301" s="78">
        <v>-5.2688151597976685E-2</v>
      </c>
      <c r="EW301" s="78">
        <v>55.218353271484375</v>
      </c>
      <c r="EX301" s="78">
        <v>54.327587127685547</v>
      </c>
      <c r="EY301" s="78">
        <v>53.479400634765625</v>
      </c>
      <c r="EZ301" s="78">
        <v>52.689598083496094</v>
      </c>
      <c r="FA301" s="78">
        <v>52.033935546875</v>
      </c>
      <c r="FB301" s="78">
        <v>51.397930145263672</v>
      </c>
      <c r="FC301" s="78">
        <v>50.781826019287109</v>
      </c>
      <c r="FD301" s="78">
        <v>51.487911224365234</v>
      </c>
      <c r="FE301" s="78">
        <v>54.707504272460938</v>
      </c>
      <c r="FF301" s="78">
        <v>57.805168151855469</v>
      </c>
      <c r="FG301" s="78">
        <v>60.782695770263672</v>
      </c>
      <c r="FH301" s="78">
        <v>63.447437286376953</v>
      </c>
      <c r="FI301" s="78">
        <v>65.7052001953125</v>
      </c>
      <c r="FJ301" s="78">
        <v>67.583114624023438</v>
      </c>
      <c r="FK301" s="78">
        <v>68.744949340820313</v>
      </c>
      <c r="FL301" s="78">
        <v>69.351943969726563</v>
      </c>
      <c r="FM301" s="78">
        <v>69.292282104492188</v>
      </c>
      <c r="FN301" s="78">
        <v>68.213409423828125</v>
      </c>
      <c r="FO301" s="78">
        <v>66.478324890136719</v>
      </c>
      <c r="FP301" s="78">
        <v>63.659305572509766</v>
      </c>
      <c r="FQ301" s="78">
        <v>61.003154754638672</v>
      </c>
      <c r="FR301" s="78">
        <v>59.351512908935547</v>
      </c>
      <c r="FS301" s="78">
        <v>58.006263732910156</v>
      </c>
      <c r="FT301" s="78">
        <v>56.8480224609375</v>
      </c>
      <c r="FU301" s="78">
        <v>1.4293177984654903E-2</v>
      </c>
      <c r="FV301" s="78">
        <v>1.1605555191636086E-2</v>
      </c>
      <c r="FW301" s="78">
        <v>1.6032373532652855E-2</v>
      </c>
      <c r="FX301" s="78">
        <v>0</v>
      </c>
      <c r="FY301" s="78">
        <v>3274.681884765625</v>
      </c>
      <c r="FZ301" s="78">
        <v>1</v>
      </c>
    </row>
    <row r="302" spans="1:182" x14ac:dyDescent="0.2">
      <c r="A302" t="s">
        <v>186</v>
      </c>
      <c r="B302" t="s">
        <v>244</v>
      </c>
      <c r="C302" t="s">
        <v>194</v>
      </c>
      <c r="D302" t="s">
        <v>202</v>
      </c>
      <c r="E302" t="s">
        <v>205</v>
      </c>
      <c r="F302" t="s">
        <v>178</v>
      </c>
      <c r="G302" t="s">
        <v>1</v>
      </c>
      <c r="H302" s="78">
        <v>8781</v>
      </c>
      <c r="I302" s="78">
        <v>0.47034162282943726</v>
      </c>
      <c r="J302" s="78">
        <v>0.41389331221580505</v>
      </c>
      <c r="K302" s="78">
        <v>0.38569289445877075</v>
      </c>
      <c r="L302" s="78">
        <v>0.37640377879142761</v>
      </c>
      <c r="M302" s="78">
        <v>0.37500610947608948</v>
      </c>
      <c r="N302" s="78">
        <v>0.39617681503295898</v>
      </c>
      <c r="O302" s="78">
        <v>0.45642200112342834</v>
      </c>
      <c r="P302" s="78">
        <v>0.52750581502914429</v>
      </c>
      <c r="Q302" s="78">
        <v>0.57854503393173218</v>
      </c>
      <c r="R302" s="78">
        <v>0.59698206186294556</v>
      </c>
      <c r="S302" s="78">
        <v>0.61152887344360352</v>
      </c>
      <c r="T302" s="78">
        <v>0.62640130519866943</v>
      </c>
      <c r="U302" s="78">
        <v>0.63175737857818604</v>
      </c>
      <c r="V302" s="78">
        <v>0.60587573051452637</v>
      </c>
      <c r="W302" s="78">
        <v>0.58735805749893188</v>
      </c>
      <c r="X302" s="78">
        <v>0.57940822839736938</v>
      </c>
      <c r="Y302" s="78">
        <v>0.59665000438690186</v>
      </c>
      <c r="Z302" s="78">
        <v>0.64785194396972656</v>
      </c>
      <c r="AA302" s="78">
        <v>0.69173359870910645</v>
      </c>
      <c r="AB302" s="78">
        <v>0.72370612621307373</v>
      </c>
      <c r="AC302" s="78">
        <v>0.74268025159835815</v>
      </c>
      <c r="AD302" s="78">
        <v>0.70666927099227905</v>
      </c>
      <c r="AE302" s="78">
        <v>0.63373482227325439</v>
      </c>
      <c r="AF302" s="78">
        <v>0.54603379964828491</v>
      </c>
      <c r="AG302" s="78">
        <v>-5.2870199084281921E-2</v>
      </c>
      <c r="AH302" s="78">
        <v>-5.8951243758201599E-2</v>
      </c>
      <c r="AI302" s="78">
        <v>-6.0081660747528076E-2</v>
      </c>
      <c r="AJ302" s="78">
        <v>-5.4250221699476242E-2</v>
      </c>
      <c r="AK302" s="78">
        <v>-5.3528551012277603E-2</v>
      </c>
      <c r="AL302" s="78">
        <v>-5.5822402238845825E-2</v>
      </c>
      <c r="AM302" s="78">
        <v>-5.0043784081935883E-2</v>
      </c>
      <c r="AN302" s="78">
        <v>-4.6574875712394714E-2</v>
      </c>
      <c r="AO302" s="78">
        <v>-6.0482893139123917E-2</v>
      </c>
      <c r="AP302" s="78">
        <v>-6.4273163676261902E-2</v>
      </c>
      <c r="AQ302" s="78">
        <v>-6.0483738780021667E-2</v>
      </c>
      <c r="AR302" s="78">
        <v>-6.5496936440467834E-2</v>
      </c>
      <c r="AS302" s="78">
        <v>-6.4006447792053223E-2</v>
      </c>
      <c r="AT302" s="78">
        <v>-5.0194054841995239E-2</v>
      </c>
      <c r="AU302" s="78">
        <v>-4.5921377837657928E-2</v>
      </c>
      <c r="AV302" s="78">
        <v>-3.260643407702446E-2</v>
      </c>
      <c r="AW302" s="78">
        <v>-1.386706531047821E-2</v>
      </c>
      <c r="AX302" s="78">
        <v>-8.2953916862607002E-3</v>
      </c>
      <c r="AY302" s="78">
        <v>-4.0400163270533085E-3</v>
      </c>
      <c r="AZ302" s="78">
        <v>-7.0662610232830048E-4</v>
      </c>
      <c r="BA302" s="78">
        <v>1.8033633241429925E-3</v>
      </c>
      <c r="BB302" s="78">
        <v>-3.1183427199721336E-2</v>
      </c>
      <c r="BC302" s="78">
        <v>-4.5563273131847382E-2</v>
      </c>
      <c r="BD302" s="78">
        <v>-5.0720095634460449E-2</v>
      </c>
      <c r="BE302" s="78">
        <v>-4.2679082602262497E-2</v>
      </c>
      <c r="BF302" s="78">
        <v>-4.9036279320716858E-2</v>
      </c>
      <c r="BG302" s="78">
        <v>-5.0151962786912918E-2</v>
      </c>
      <c r="BH302" s="78">
        <v>-4.4496867805719376E-2</v>
      </c>
      <c r="BI302" s="78">
        <v>-4.3682828545570374E-2</v>
      </c>
      <c r="BJ302" s="78">
        <v>-4.5701570808887482E-2</v>
      </c>
      <c r="BK302" s="78">
        <v>-3.9708111435174942E-2</v>
      </c>
      <c r="BL302" s="78">
        <v>-3.6999113857746124E-2</v>
      </c>
      <c r="BM302" s="78">
        <v>-5.001431331038475E-2</v>
      </c>
      <c r="BN302" s="78">
        <v>-5.4661758244037628E-2</v>
      </c>
      <c r="BO302" s="78">
        <v>-5.14875128865242E-2</v>
      </c>
      <c r="BP302" s="78">
        <v>-5.687297135591507E-2</v>
      </c>
      <c r="BQ302" s="78">
        <v>-5.567101389169693E-2</v>
      </c>
      <c r="BR302" s="78">
        <v>-4.2185328900814056E-2</v>
      </c>
      <c r="BS302" s="78">
        <v>-3.8099110126495361E-2</v>
      </c>
      <c r="BT302" s="78">
        <v>-2.5427984073758125E-2</v>
      </c>
      <c r="BU302" s="78">
        <v>-6.6877594217658043E-3</v>
      </c>
      <c r="BV302" s="78">
        <v>-5.3746090270578861E-4</v>
      </c>
      <c r="BW302" s="78">
        <v>3.033521817997098E-3</v>
      </c>
      <c r="BX302" s="78">
        <v>6.4294291660189629E-3</v>
      </c>
      <c r="BY302" s="78">
        <v>9.073253720998764E-3</v>
      </c>
      <c r="BZ302" s="78">
        <v>-2.2168533876538277E-2</v>
      </c>
      <c r="CA302" s="78">
        <v>-3.5983521491289139E-2</v>
      </c>
      <c r="CB302" s="78">
        <v>-4.0396049618721008E-2</v>
      </c>
      <c r="CC302" s="78">
        <v>-3.5620748996734619E-2</v>
      </c>
      <c r="CD302" s="78">
        <v>-4.2169202119112015E-2</v>
      </c>
      <c r="CE302" s="78">
        <v>-4.3274685740470886E-2</v>
      </c>
      <c r="CF302" s="78">
        <v>-3.7741728127002716E-2</v>
      </c>
      <c r="CG302" s="78">
        <v>-3.6863707005977631E-2</v>
      </c>
      <c r="CH302" s="78">
        <v>-3.8691915571689606E-2</v>
      </c>
      <c r="CI302" s="78">
        <v>-3.2549656927585602E-2</v>
      </c>
      <c r="CJ302" s="78">
        <v>-3.0366972088813782E-2</v>
      </c>
      <c r="CK302" s="78">
        <v>-4.2763810604810715E-2</v>
      </c>
      <c r="CL302" s="78">
        <v>-4.8004932701587677E-2</v>
      </c>
      <c r="CM302" s="78">
        <v>-4.5256756246089935E-2</v>
      </c>
      <c r="CN302" s="78">
        <v>-5.0900038331747055E-2</v>
      </c>
      <c r="CO302" s="78">
        <v>-4.9897916615009308E-2</v>
      </c>
      <c r="CP302" s="78">
        <v>-3.6638505756855011E-2</v>
      </c>
      <c r="CQ302" s="78">
        <v>-3.2681431621313095E-2</v>
      </c>
      <c r="CR302" s="78">
        <v>-2.0456213504076004E-2</v>
      </c>
      <c r="CS302" s="78">
        <v>-1.7153930384665728E-3</v>
      </c>
      <c r="CT302" s="78">
        <v>4.8356587067246437E-3</v>
      </c>
      <c r="CU302" s="78">
        <v>7.9326331615447998E-3</v>
      </c>
      <c r="CV302" s="78">
        <v>1.1371838860213757E-2</v>
      </c>
      <c r="CW302" s="78">
        <v>1.4108357019722462E-2</v>
      </c>
      <c r="CX302" s="78">
        <v>-1.5924843028187752E-2</v>
      </c>
      <c r="CY302" s="78">
        <v>-2.9348608106374741E-2</v>
      </c>
      <c r="CZ302" s="78">
        <v>-3.3245649188756943E-2</v>
      </c>
      <c r="DA302" s="78">
        <v>-2.8562415391206741E-2</v>
      </c>
      <c r="DB302" s="78">
        <v>-3.530212864279747E-2</v>
      </c>
      <c r="DC302" s="78">
        <v>-3.6397408694028854E-2</v>
      </c>
      <c r="DD302" s="78">
        <v>-3.0986586585640907E-2</v>
      </c>
      <c r="DE302" s="78">
        <v>-3.0044589191675186E-2</v>
      </c>
      <c r="DF302" s="78">
        <v>-3.1682264059782028E-2</v>
      </c>
      <c r="DG302" s="78">
        <v>-2.5391204282641411E-2</v>
      </c>
      <c r="DH302" s="78">
        <v>-2.3734830319881439E-2</v>
      </c>
      <c r="DI302" s="78">
        <v>-3.5513307899236679E-2</v>
      </c>
      <c r="DJ302" s="78">
        <v>-4.1348099708557129E-2</v>
      </c>
      <c r="DK302" s="78">
        <v>-3.9025995880365372E-2</v>
      </c>
      <c r="DL302" s="78">
        <v>-4.4927105307579041E-2</v>
      </c>
      <c r="DM302" s="78">
        <v>-4.4124819338321686E-2</v>
      </c>
      <c r="DN302" s="78">
        <v>-3.1091684475541115E-2</v>
      </c>
      <c r="DO302" s="78">
        <v>-2.7263758704066277E-2</v>
      </c>
      <c r="DP302" s="78">
        <v>-1.5484442003071308E-2</v>
      </c>
      <c r="DQ302" s="78">
        <v>3.2569728791713715E-3</v>
      </c>
      <c r="DR302" s="78">
        <v>1.0208779014647007E-2</v>
      </c>
      <c r="DS302" s="78">
        <v>1.2831742875277996E-2</v>
      </c>
      <c r="DT302" s="78">
        <v>1.6314249485731125E-2</v>
      </c>
      <c r="DU302" s="78">
        <v>1.9143460318446159E-2</v>
      </c>
      <c r="DV302" s="78">
        <v>-9.6811531111598015E-3</v>
      </c>
      <c r="DW302" s="78">
        <v>-2.2713698446750641E-2</v>
      </c>
      <c r="DX302" s="78">
        <v>-2.609524130821228E-2</v>
      </c>
      <c r="DY302" s="78">
        <v>-1.8371302634477615E-2</v>
      </c>
      <c r="DZ302" s="78">
        <v>-2.538716234266758E-2</v>
      </c>
      <c r="EA302" s="78">
        <v>-2.6467710733413696E-2</v>
      </c>
      <c r="EB302" s="78">
        <v>-2.1233236417174339E-2</v>
      </c>
      <c r="EC302" s="78">
        <v>-2.0198866724967957E-2</v>
      </c>
      <c r="ED302" s="78">
        <v>-2.1561432629823685E-2</v>
      </c>
      <c r="EE302" s="78">
        <v>-1.505553163588047E-2</v>
      </c>
      <c r="EF302" s="78">
        <v>-1.4159069396555424E-2</v>
      </c>
      <c r="EG302" s="78">
        <v>-2.5044728070497513E-2</v>
      </c>
      <c r="EH302" s="78">
        <v>-3.1736701726913452E-2</v>
      </c>
      <c r="EI302" s="78">
        <v>-3.0029771849513054E-2</v>
      </c>
      <c r="EJ302" s="78">
        <v>-3.6303143948316574E-2</v>
      </c>
      <c r="EK302" s="78">
        <v>-3.5789381712675095E-2</v>
      </c>
      <c r="EL302" s="78">
        <v>-2.3082952946424484E-2</v>
      </c>
      <c r="EM302" s="78">
        <v>-1.9441492855548859E-2</v>
      </c>
      <c r="EN302" s="78">
        <v>-8.3059929311275482E-3</v>
      </c>
      <c r="EO302" s="78">
        <v>1.0436279699206352E-2</v>
      </c>
      <c r="EP302" s="78">
        <v>1.7966711893677711E-2</v>
      </c>
      <c r="EQ302" s="78">
        <v>1.9905282184481621E-2</v>
      </c>
      <c r="ER302" s="78">
        <v>2.3450303822755814E-2</v>
      </c>
      <c r="ES302" s="78">
        <v>2.641335129737854E-2</v>
      </c>
      <c r="ET302" s="78">
        <v>-6.6625623730942607E-4</v>
      </c>
      <c r="EU302" s="78">
        <v>-1.3133942149579525E-2</v>
      </c>
      <c r="EV302" s="78">
        <v>-1.577119342982769E-2</v>
      </c>
      <c r="EW302" s="78">
        <v>54.325687408447266</v>
      </c>
      <c r="EX302" s="78">
        <v>53.750877380371094</v>
      </c>
      <c r="EY302" s="78">
        <v>53.173160552978516</v>
      </c>
      <c r="EZ302" s="78">
        <v>52.594306945800781</v>
      </c>
      <c r="FA302" s="78">
        <v>52.197719573974609</v>
      </c>
      <c r="FB302" s="78">
        <v>51.793781280517578</v>
      </c>
      <c r="FC302" s="78">
        <v>51.452438354492188</v>
      </c>
      <c r="FD302" s="78">
        <v>51.976634979248047</v>
      </c>
      <c r="FE302" s="78">
        <v>54.7353515625</v>
      </c>
      <c r="FF302" s="78">
        <v>57.290523529052734</v>
      </c>
      <c r="FG302" s="78">
        <v>59.634723663330078</v>
      </c>
      <c r="FH302" s="78">
        <v>62.083187103271484</v>
      </c>
      <c r="FI302" s="78">
        <v>64.212196350097656</v>
      </c>
      <c r="FJ302" s="78">
        <v>65.86602783203125</v>
      </c>
      <c r="FK302" s="78">
        <v>66.822624206542969</v>
      </c>
      <c r="FL302" s="78">
        <v>67.121864318847656</v>
      </c>
      <c r="FM302" s="78">
        <v>66.759193420410156</v>
      </c>
      <c r="FN302" s="78">
        <v>65.440765380859375</v>
      </c>
      <c r="FO302" s="78">
        <v>63.447219848632813</v>
      </c>
      <c r="FP302" s="78">
        <v>60.734512329101563</v>
      </c>
      <c r="FQ302" s="78">
        <v>58.487224578857422</v>
      </c>
      <c r="FR302" s="78">
        <v>57.268409729003906</v>
      </c>
      <c r="FS302" s="78">
        <v>56.340126037597656</v>
      </c>
      <c r="FT302" s="78">
        <v>55.481216430664063</v>
      </c>
      <c r="FU302" s="78">
        <v>9.2715593054890633E-3</v>
      </c>
      <c r="FV302" s="78">
        <v>8.1834914162755013E-3</v>
      </c>
      <c r="FW302" s="78">
        <v>1.025213859975338E-2</v>
      </c>
      <c r="FX302" s="78">
        <v>0</v>
      </c>
      <c r="FY302" s="78">
        <v>2315.363525390625</v>
      </c>
      <c r="FZ302" s="78">
        <v>1</v>
      </c>
    </row>
    <row r="303" spans="1:182" x14ac:dyDescent="0.2">
      <c r="A303" t="s">
        <v>186</v>
      </c>
      <c r="B303" t="s">
        <v>244</v>
      </c>
      <c r="C303" t="s">
        <v>194</v>
      </c>
      <c r="D303" t="s">
        <v>202</v>
      </c>
      <c r="E303" t="s">
        <v>205</v>
      </c>
      <c r="F303" t="s">
        <v>179</v>
      </c>
      <c r="G303" t="s">
        <v>1</v>
      </c>
      <c r="H303" s="78">
        <v>1038</v>
      </c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  <c r="BW303" s="78"/>
      <c r="BX303" s="78"/>
      <c r="BY303" s="78"/>
      <c r="BZ303" s="78"/>
      <c r="CA303" s="78"/>
      <c r="CB303" s="78"/>
      <c r="CC303" s="78"/>
      <c r="CD303" s="78"/>
      <c r="CE303" s="78"/>
      <c r="CF303" s="78"/>
      <c r="CG303" s="78"/>
      <c r="CH303" s="78"/>
      <c r="CI303" s="78"/>
      <c r="CJ303" s="78"/>
      <c r="CK303" s="78"/>
      <c r="CL303" s="78"/>
      <c r="CM303" s="78"/>
      <c r="CN303" s="78"/>
      <c r="CO303" s="78"/>
      <c r="CP303" s="78"/>
      <c r="CQ303" s="78"/>
      <c r="CR303" s="78"/>
      <c r="CS303" s="78"/>
      <c r="CT303" s="78"/>
      <c r="CU303" s="78"/>
      <c r="CV303" s="78"/>
      <c r="CW303" s="78"/>
      <c r="CX303" s="78"/>
      <c r="CY303" s="78"/>
      <c r="CZ303" s="78"/>
      <c r="DA303" s="78"/>
      <c r="DB303" s="78"/>
      <c r="DC303" s="78"/>
      <c r="DD303" s="78"/>
      <c r="DE303" s="78"/>
      <c r="DF303" s="78"/>
      <c r="DG303" s="78"/>
      <c r="DH303" s="78"/>
      <c r="DI303" s="78"/>
      <c r="DJ303" s="78"/>
      <c r="DK303" s="78"/>
      <c r="DL303" s="78"/>
      <c r="DM303" s="78"/>
      <c r="DN303" s="78"/>
      <c r="DO303" s="78"/>
      <c r="DP303" s="78"/>
      <c r="DQ303" s="78"/>
      <c r="DR303" s="78"/>
      <c r="DS303" s="78"/>
      <c r="DT303" s="78"/>
      <c r="DU303" s="78"/>
      <c r="DV303" s="78"/>
      <c r="DW303" s="78"/>
      <c r="DX303" s="78"/>
      <c r="DY303" s="78"/>
      <c r="DZ303" s="78"/>
      <c r="EA303" s="78"/>
      <c r="EB303" s="78"/>
      <c r="EC303" s="78"/>
      <c r="ED303" s="78"/>
      <c r="EE303" s="78"/>
      <c r="EF303" s="78"/>
      <c r="EG303" s="78"/>
      <c r="EH303" s="78"/>
      <c r="EI303" s="78"/>
      <c r="EJ303" s="78"/>
      <c r="EK303" s="78"/>
      <c r="EL303" s="78"/>
      <c r="EM303" s="78"/>
      <c r="EN303" s="78"/>
      <c r="EO303" s="78"/>
      <c r="EP303" s="78"/>
      <c r="EQ303" s="78"/>
      <c r="ER303" s="78"/>
      <c r="ES303" s="78"/>
      <c r="ET303" s="78"/>
      <c r="EU303" s="78"/>
      <c r="EV303" s="78"/>
      <c r="EW303" s="78"/>
      <c r="EX303" s="78"/>
      <c r="EY303" s="78"/>
      <c r="EZ303" s="78"/>
      <c r="FA303" s="78"/>
      <c r="FB303" s="78"/>
      <c r="FC303" s="78"/>
      <c r="FD303" s="78"/>
      <c r="FE303" s="78"/>
      <c r="FF303" s="78"/>
      <c r="FG303" s="78"/>
      <c r="FH303" s="78"/>
      <c r="FI303" s="78"/>
      <c r="FJ303" s="78"/>
      <c r="FK303" s="78"/>
      <c r="FL303" s="78"/>
      <c r="FM303" s="78"/>
      <c r="FN303" s="78"/>
      <c r="FO303" s="78"/>
      <c r="FP303" s="78"/>
      <c r="FQ303" s="78"/>
      <c r="FR303" s="78"/>
      <c r="FS303" s="78"/>
      <c r="FT303" s="78"/>
      <c r="FU303" s="78"/>
      <c r="FV303" s="78"/>
      <c r="FW303" s="78"/>
      <c r="FX303" s="78">
        <v>0</v>
      </c>
      <c r="FY303" s="78">
        <v>80.636360168457031</v>
      </c>
      <c r="FZ303" s="78">
        <v>0</v>
      </c>
    </row>
    <row r="304" spans="1:182" x14ac:dyDescent="0.2">
      <c r="A304" t="s">
        <v>186</v>
      </c>
      <c r="B304" t="s">
        <v>244</v>
      </c>
      <c r="C304" t="s">
        <v>194</v>
      </c>
      <c r="D304" t="s">
        <v>202</v>
      </c>
      <c r="E304" t="s">
        <v>205</v>
      </c>
      <c r="F304" t="s">
        <v>180</v>
      </c>
      <c r="G304" t="s">
        <v>1</v>
      </c>
      <c r="H304" s="78">
        <v>260</v>
      </c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  <c r="BW304" s="78"/>
      <c r="BX304" s="78"/>
      <c r="BY304" s="78"/>
      <c r="BZ304" s="78"/>
      <c r="CA304" s="78"/>
      <c r="CB304" s="78"/>
      <c r="CC304" s="78"/>
      <c r="CD304" s="78"/>
      <c r="CE304" s="78"/>
      <c r="CF304" s="78"/>
      <c r="CG304" s="78"/>
      <c r="CH304" s="78"/>
      <c r="CI304" s="78"/>
      <c r="CJ304" s="78"/>
      <c r="CK304" s="78"/>
      <c r="CL304" s="78"/>
      <c r="CM304" s="78"/>
      <c r="CN304" s="78"/>
      <c r="CO304" s="78"/>
      <c r="CP304" s="78"/>
      <c r="CQ304" s="78"/>
      <c r="CR304" s="78"/>
      <c r="CS304" s="78"/>
      <c r="CT304" s="78"/>
      <c r="CU304" s="78"/>
      <c r="CV304" s="78"/>
      <c r="CW304" s="78"/>
      <c r="CX304" s="78"/>
      <c r="CY304" s="78"/>
      <c r="CZ304" s="78"/>
      <c r="DA304" s="78"/>
      <c r="DB304" s="78"/>
      <c r="DC304" s="78"/>
      <c r="DD304" s="78"/>
      <c r="DE304" s="78"/>
      <c r="DF304" s="78"/>
      <c r="DG304" s="78"/>
      <c r="DH304" s="78"/>
      <c r="DI304" s="78"/>
      <c r="DJ304" s="78"/>
      <c r="DK304" s="78"/>
      <c r="DL304" s="78"/>
      <c r="DM304" s="78"/>
      <c r="DN304" s="78"/>
      <c r="DO304" s="78"/>
      <c r="DP304" s="78"/>
      <c r="DQ304" s="78"/>
      <c r="DR304" s="78"/>
      <c r="DS304" s="78"/>
      <c r="DT304" s="78"/>
      <c r="DU304" s="78"/>
      <c r="DV304" s="78"/>
      <c r="DW304" s="78"/>
      <c r="DX304" s="78"/>
      <c r="DY304" s="78"/>
      <c r="DZ304" s="78"/>
      <c r="EA304" s="78"/>
      <c r="EB304" s="78"/>
      <c r="EC304" s="78"/>
      <c r="ED304" s="78"/>
      <c r="EE304" s="78"/>
      <c r="EF304" s="78"/>
      <c r="EG304" s="78"/>
      <c r="EH304" s="78"/>
      <c r="EI304" s="78"/>
      <c r="EJ304" s="78"/>
      <c r="EK304" s="78"/>
      <c r="EL304" s="78"/>
      <c r="EM304" s="78"/>
      <c r="EN304" s="78"/>
      <c r="EO304" s="78"/>
      <c r="EP304" s="78"/>
      <c r="EQ304" s="78"/>
      <c r="ER304" s="78"/>
      <c r="ES304" s="78"/>
      <c r="ET304" s="78"/>
      <c r="EU304" s="78"/>
      <c r="EV304" s="78"/>
      <c r="EW304" s="78"/>
      <c r="EX304" s="78"/>
      <c r="EY304" s="78"/>
      <c r="EZ304" s="78"/>
      <c r="FA304" s="78"/>
      <c r="FB304" s="78"/>
      <c r="FC304" s="78"/>
      <c r="FD304" s="78"/>
      <c r="FE304" s="78"/>
      <c r="FF304" s="78"/>
      <c r="FG304" s="78"/>
      <c r="FH304" s="78"/>
      <c r="FI304" s="78"/>
      <c r="FJ304" s="78"/>
      <c r="FK304" s="78"/>
      <c r="FL304" s="78"/>
      <c r="FM304" s="78"/>
      <c r="FN304" s="78"/>
      <c r="FO304" s="78"/>
      <c r="FP304" s="78"/>
      <c r="FQ304" s="78"/>
      <c r="FR304" s="78"/>
      <c r="FS304" s="78"/>
      <c r="FT304" s="78"/>
      <c r="FU304" s="78"/>
      <c r="FV304" s="78"/>
      <c r="FW304" s="78"/>
      <c r="FX304" s="78">
        <v>0</v>
      </c>
      <c r="FY304" s="78">
        <v>59.727272033691406</v>
      </c>
      <c r="FZ304" s="78">
        <v>0</v>
      </c>
    </row>
    <row r="305" spans="1:182" x14ac:dyDescent="0.2">
      <c r="A305" t="s">
        <v>186</v>
      </c>
      <c r="B305" t="s">
        <v>244</v>
      </c>
      <c r="C305" t="s">
        <v>194</v>
      </c>
      <c r="D305" t="s">
        <v>202</v>
      </c>
      <c r="E305" t="s">
        <v>205</v>
      </c>
      <c r="F305" t="s">
        <v>181</v>
      </c>
      <c r="G305" t="s">
        <v>1</v>
      </c>
      <c r="H305" s="78">
        <v>317</v>
      </c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  <c r="BW305" s="78"/>
      <c r="BX305" s="78"/>
      <c r="BY305" s="78"/>
      <c r="BZ305" s="78"/>
      <c r="CA305" s="78"/>
      <c r="CB305" s="78"/>
      <c r="CC305" s="78"/>
      <c r="CD305" s="78"/>
      <c r="CE305" s="78"/>
      <c r="CF305" s="78"/>
      <c r="CG305" s="78"/>
      <c r="CH305" s="78"/>
      <c r="CI305" s="78"/>
      <c r="CJ305" s="78"/>
      <c r="CK305" s="78"/>
      <c r="CL305" s="78"/>
      <c r="CM305" s="78"/>
      <c r="CN305" s="78"/>
      <c r="CO305" s="78"/>
      <c r="CP305" s="78"/>
      <c r="CQ305" s="78"/>
      <c r="CR305" s="78"/>
      <c r="CS305" s="78"/>
      <c r="CT305" s="78"/>
      <c r="CU305" s="78"/>
      <c r="CV305" s="78"/>
      <c r="CW305" s="78"/>
      <c r="CX305" s="78"/>
      <c r="CY305" s="78"/>
      <c r="CZ305" s="78"/>
      <c r="DA305" s="78"/>
      <c r="DB305" s="78"/>
      <c r="DC305" s="78"/>
      <c r="DD305" s="78"/>
      <c r="DE305" s="78"/>
      <c r="DF305" s="78"/>
      <c r="DG305" s="78"/>
      <c r="DH305" s="78"/>
      <c r="DI305" s="78"/>
      <c r="DJ305" s="78"/>
      <c r="DK305" s="78"/>
      <c r="DL305" s="78"/>
      <c r="DM305" s="78"/>
      <c r="DN305" s="78"/>
      <c r="DO305" s="78"/>
      <c r="DP305" s="78"/>
      <c r="DQ305" s="78"/>
      <c r="DR305" s="78"/>
      <c r="DS305" s="78"/>
      <c r="DT305" s="78"/>
      <c r="DU305" s="78"/>
      <c r="DV305" s="78"/>
      <c r="DW305" s="78"/>
      <c r="DX305" s="78"/>
      <c r="DY305" s="78"/>
      <c r="DZ305" s="78"/>
      <c r="EA305" s="78"/>
      <c r="EB305" s="78"/>
      <c r="EC305" s="78"/>
      <c r="ED305" s="78"/>
      <c r="EE305" s="78"/>
      <c r="EF305" s="78"/>
      <c r="EG305" s="78"/>
      <c r="EH305" s="78"/>
      <c r="EI305" s="78"/>
      <c r="EJ305" s="78"/>
      <c r="EK305" s="78"/>
      <c r="EL305" s="78"/>
      <c r="EM305" s="78"/>
      <c r="EN305" s="78"/>
      <c r="EO305" s="78"/>
      <c r="EP305" s="78"/>
      <c r="EQ305" s="78"/>
      <c r="ER305" s="78"/>
      <c r="ES305" s="78"/>
      <c r="ET305" s="78"/>
      <c r="EU305" s="78"/>
      <c r="EV305" s="78"/>
      <c r="EW305" s="78"/>
      <c r="EX305" s="78"/>
      <c r="EY305" s="78"/>
      <c r="EZ305" s="78"/>
      <c r="FA305" s="78"/>
      <c r="FB305" s="78"/>
      <c r="FC305" s="78"/>
      <c r="FD305" s="78"/>
      <c r="FE305" s="78"/>
      <c r="FF305" s="78"/>
      <c r="FG305" s="78"/>
      <c r="FH305" s="78"/>
      <c r="FI305" s="78"/>
      <c r="FJ305" s="78"/>
      <c r="FK305" s="78"/>
      <c r="FL305" s="78"/>
      <c r="FM305" s="78"/>
      <c r="FN305" s="78"/>
      <c r="FO305" s="78"/>
      <c r="FP305" s="78"/>
      <c r="FQ305" s="78"/>
      <c r="FR305" s="78"/>
      <c r="FS305" s="78"/>
      <c r="FT305" s="78"/>
      <c r="FU305" s="78"/>
      <c r="FV305" s="78"/>
      <c r="FW305" s="78"/>
      <c r="FX305" s="78">
        <v>0</v>
      </c>
      <c r="FY305" s="78">
        <v>16.272727966308594</v>
      </c>
      <c r="FZ305" s="78">
        <v>0</v>
      </c>
    </row>
    <row r="306" spans="1:182" x14ac:dyDescent="0.2">
      <c r="A306" t="s">
        <v>186</v>
      </c>
      <c r="B306" t="s">
        <v>244</v>
      </c>
      <c r="C306" t="s">
        <v>194</v>
      </c>
      <c r="D306" t="s">
        <v>202</v>
      </c>
      <c r="E306" t="s">
        <v>205</v>
      </c>
      <c r="F306" t="s">
        <v>182</v>
      </c>
      <c r="G306" t="s">
        <v>1</v>
      </c>
      <c r="H306" s="78">
        <v>1352</v>
      </c>
      <c r="I306" s="78">
        <v>0.51746749877929688</v>
      </c>
      <c r="J306" s="78">
        <v>0.48020142316818237</v>
      </c>
      <c r="K306" s="78">
        <v>0.46388635039329529</v>
      </c>
      <c r="L306" s="78">
        <v>0.46287938952445984</v>
      </c>
      <c r="M306" s="78">
        <v>0.46376073360443115</v>
      </c>
      <c r="N306" s="78">
        <v>0.51815098524093628</v>
      </c>
      <c r="O306" s="78">
        <v>0.60080057382583618</v>
      </c>
      <c r="P306" s="78">
        <v>0.69935619831085205</v>
      </c>
      <c r="Q306" s="78">
        <v>0.76838886737823486</v>
      </c>
      <c r="R306" s="78">
        <v>0.77337431907653809</v>
      </c>
      <c r="S306" s="78">
        <v>0.75053638219833374</v>
      </c>
      <c r="T306" s="78">
        <v>0.73022383451461792</v>
      </c>
      <c r="U306" s="78">
        <v>0.73748326301574707</v>
      </c>
      <c r="V306" s="78">
        <v>0.71895825862884521</v>
      </c>
      <c r="W306" s="78">
        <v>0.6900932788848877</v>
      </c>
      <c r="X306" s="78">
        <v>0.67296981811523438</v>
      </c>
      <c r="Y306" s="78">
        <v>0.68942564725875854</v>
      </c>
      <c r="Z306" s="78">
        <v>0.74844950437545776</v>
      </c>
      <c r="AA306" s="78">
        <v>0.80628389120101929</v>
      </c>
      <c r="AB306" s="78">
        <v>0.84124249219894409</v>
      </c>
      <c r="AC306" s="78">
        <v>0.88351553678512573</v>
      </c>
      <c r="AD306" s="78">
        <v>0.81189239025115967</v>
      </c>
      <c r="AE306" s="78">
        <v>0.70990711450576782</v>
      </c>
      <c r="AF306" s="78">
        <v>0.59806084632873535</v>
      </c>
      <c r="AG306" s="78">
        <v>-0.10900953412055969</v>
      </c>
      <c r="AH306" s="78">
        <v>-0.10705903917551041</v>
      </c>
      <c r="AI306" s="78">
        <v>-0.12167145311832428</v>
      </c>
      <c r="AJ306" s="78">
        <v>-9.6406422555446625E-2</v>
      </c>
      <c r="AK306" s="78">
        <v>-0.10724811255931854</v>
      </c>
      <c r="AL306" s="78">
        <v>-0.11044539511203766</v>
      </c>
      <c r="AM306" s="78">
        <v>-0.10284305363893509</v>
      </c>
      <c r="AN306" s="78">
        <v>-9.1187179088592529E-2</v>
      </c>
      <c r="AO306" s="78">
        <v>-6.0107246041297913E-2</v>
      </c>
      <c r="AP306" s="78">
        <v>-4.0881119668483734E-2</v>
      </c>
      <c r="AQ306" s="78">
        <v>-4.2323075234889984E-2</v>
      </c>
      <c r="AR306" s="78">
        <v>-7.2848230600357056E-2</v>
      </c>
      <c r="AS306" s="78">
        <v>-6.7755617201328278E-2</v>
      </c>
      <c r="AT306" s="78">
        <v>-5.2205305546522141E-2</v>
      </c>
      <c r="AU306" s="78">
        <v>-6.0827001929283142E-2</v>
      </c>
      <c r="AV306" s="78">
        <v>-5.305042490363121E-2</v>
      </c>
      <c r="AW306" s="78">
        <v>-3.2660841941833496E-2</v>
      </c>
      <c r="AX306" s="78">
        <v>-2.5192569941282272E-2</v>
      </c>
      <c r="AY306" s="78">
        <v>-9.2902760952711105E-3</v>
      </c>
      <c r="AZ306" s="78">
        <v>-3.2896365970373154E-2</v>
      </c>
      <c r="BA306" s="78">
        <v>-1.4323035255074501E-2</v>
      </c>
      <c r="BB306" s="78">
        <v>-8.1809282302856445E-2</v>
      </c>
      <c r="BC306" s="78">
        <v>-7.8649967908859253E-2</v>
      </c>
      <c r="BD306" s="78">
        <v>-9.7919173538684845E-2</v>
      </c>
      <c r="BE306" s="78">
        <v>-7.947356253862381E-2</v>
      </c>
      <c r="BF306" s="78">
        <v>-7.7321387827396393E-2</v>
      </c>
      <c r="BG306" s="78">
        <v>-9.079403430223465E-2</v>
      </c>
      <c r="BH306" s="78">
        <v>-6.6744863986968994E-2</v>
      </c>
      <c r="BI306" s="78">
        <v>-7.7348388731479645E-2</v>
      </c>
      <c r="BJ306" s="78">
        <v>-7.9573608934879303E-2</v>
      </c>
      <c r="BK306" s="78">
        <v>-7.1723602712154388E-2</v>
      </c>
      <c r="BL306" s="78">
        <v>-6.4942628145217896E-2</v>
      </c>
      <c r="BM306" s="78">
        <v>-3.4703612327575684E-2</v>
      </c>
      <c r="BN306" s="78">
        <v>-1.7998231574892998E-2</v>
      </c>
      <c r="BO306" s="78">
        <v>-2.0081624388694763E-2</v>
      </c>
      <c r="BP306" s="78">
        <v>-5.1622506231069565E-2</v>
      </c>
      <c r="BQ306" s="78">
        <v>-4.7801855951547623E-2</v>
      </c>
      <c r="BR306" s="78">
        <v>-3.1774472445249557E-2</v>
      </c>
      <c r="BS306" s="78">
        <v>-4.0858369320631027E-2</v>
      </c>
      <c r="BT306" s="78">
        <v>-3.4723423421382904E-2</v>
      </c>
      <c r="BU306" s="78">
        <v>-1.5692649409174919E-2</v>
      </c>
      <c r="BV306" s="78">
        <v>-7.7970689162611961E-3</v>
      </c>
      <c r="BW306" s="78">
        <v>1.0044461116194725E-2</v>
      </c>
      <c r="BX306" s="78">
        <v>-3.4910857211798429E-3</v>
      </c>
      <c r="BY306" s="78">
        <v>1.6110952943563461E-2</v>
      </c>
      <c r="BZ306" s="78">
        <v>-4.9093659967184067E-2</v>
      </c>
      <c r="CA306" s="78">
        <v>-4.7352194786071777E-2</v>
      </c>
      <c r="CB306" s="78">
        <v>-6.7403681576251984E-2</v>
      </c>
      <c r="CC306" s="78">
        <v>-5.9017036110162735E-2</v>
      </c>
      <c r="CD306" s="78">
        <v>-5.6725185364484787E-2</v>
      </c>
      <c r="CE306" s="78">
        <v>-6.9408439099788666E-2</v>
      </c>
      <c r="CF306" s="78">
        <v>-4.6201355755329132E-2</v>
      </c>
      <c r="CG306" s="78">
        <v>-5.6639932096004486E-2</v>
      </c>
      <c r="CH306" s="78">
        <v>-5.8191902935504913E-2</v>
      </c>
      <c r="CI306" s="78">
        <v>-5.0170369446277618E-2</v>
      </c>
      <c r="CJ306" s="78">
        <v>-4.6765729784965515E-2</v>
      </c>
      <c r="CK306" s="78">
        <v>-1.7109131440520287E-2</v>
      </c>
      <c r="CL306" s="78">
        <v>-2.1496100816875696E-3</v>
      </c>
      <c r="CM306" s="78">
        <v>-4.6772644855082035E-3</v>
      </c>
      <c r="CN306" s="78">
        <v>-3.6921624094247818E-2</v>
      </c>
      <c r="CO306" s="78">
        <v>-3.3981949090957642E-2</v>
      </c>
      <c r="CP306" s="78">
        <v>-1.7624141648411751E-2</v>
      </c>
      <c r="CQ306" s="78">
        <v>-2.7028152719140053E-2</v>
      </c>
      <c r="CR306" s="78">
        <v>-2.2030195221304893E-2</v>
      </c>
      <c r="CS306" s="78">
        <v>-3.9405287243425846E-3</v>
      </c>
      <c r="CT306" s="78">
        <v>4.2510014027357101E-3</v>
      </c>
      <c r="CU306" s="78">
        <v>2.3435641080141068E-2</v>
      </c>
      <c r="CV306" s="78">
        <v>1.6874920576810837E-2</v>
      </c>
      <c r="CW306" s="78">
        <v>3.7189442664384842E-2</v>
      </c>
      <c r="CX306" s="78">
        <v>-2.6434924453496933E-2</v>
      </c>
      <c r="CY306" s="78">
        <v>-2.5675447657704353E-2</v>
      </c>
      <c r="CZ306" s="78">
        <v>-4.6268735080957413E-2</v>
      </c>
      <c r="DA306" s="78">
        <v>-3.856050968170166E-2</v>
      </c>
      <c r="DB306" s="78">
        <v>-3.6128979176282883E-2</v>
      </c>
      <c r="DC306" s="78">
        <v>-4.8022832721471786E-2</v>
      </c>
      <c r="DD306" s="78">
        <v>-2.5657849386334419E-2</v>
      </c>
      <c r="DE306" s="78">
        <v>-3.5931471735239029E-2</v>
      </c>
      <c r="DF306" s="78">
        <v>-3.6810189485549927E-2</v>
      </c>
      <c r="DG306" s="78">
        <v>-2.8617134317755699E-2</v>
      </c>
      <c r="DH306" s="78">
        <v>-2.8588835150003433E-2</v>
      </c>
      <c r="DI306" s="78">
        <v>4.8535020323470235E-4</v>
      </c>
      <c r="DJ306" s="78">
        <v>1.3699009083211422E-2</v>
      </c>
      <c r="DK306" s="78">
        <v>1.0727096349000931E-2</v>
      </c>
      <c r="DL306" s="78">
        <v>-2.2220747545361519E-2</v>
      </c>
      <c r="DM306" s="78">
        <v>-2.0162040367722511E-2</v>
      </c>
      <c r="DN306" s="78">
        <v>-3.4738110844045877E-3</v>
      </c>
      <c r="DO306" s="78">
        <v>-1.3197936117649078E-2</v>
      </c>
      <c r="DP306" s="78">
        <v>-9.3369688838720322E-3</v>
      </c>
      <c r="DQ306" s="78">
        <v>7.8115919604897499E-3</v>
      </c>
      <c r="DR306" s="78">
        <v>1.6299072653055191E-2</v>
      </c>
      <c r="DS306" s="78">
        <v>3.6826822906732559E-2</v>
      </c>
      <c r="DT306" s="78">
        <v>3.7240926176309586E-2</v>
      </c>
      <c r="DU306" s="78">
        <v>5.8267928659915924E-2</v>
      </c>
      <c r="DV306" s="78">
        <v>-3.7761854473501444E-3</v>
      </c>
      <c r="DW306" s="78">
        <v>-3.9987028576433659E-3</v>
      </c>
      <c r="DX306" s="78">
        <v>-2.5133794173598289E-2</v>
      </c>
      <c r="DY306" s="78">
        <v>-9.0245343744754791E-3</v>
      </c>
      <c r="DZ306" s="78">
        <v>-6.3913296908140182E-3</v>
      </c>
      <c r="EA306" s="78">
        <v>-1.7145417630672455E-2</v>
      </c>
      <c r="EB306" s="78">
        <v>4.003716167062521E-3</v>
      </c>
      <c r="EC306" s="78">
        <v>-6.0317479074001312E-3</v>
      </c>
      <c r="ED306" s="78">
        <v>-5.938398651778698E-3</v>
      </c>
      <c r="EE306" s="78">
        <v>2.5023110210895538E-3</v>
      </c>
      <c r="EF306" s="78">
        <v>-2.3442828096449375E-3</v>
      </c>
      <c r="EG306" s="78">
        <v>2.5888985022902489E-2</v>
      </c>
      <c r="EH306" s="78">
        <v>3.6581903696060181E-2</v>
      </c>
      <c r="EI306" s="78">
        <v>3.2968547195196152E-2</v>
      </c>
      <c r="EJ306" s="78">
        <v>-9.9501560907810926E-4</v>
      </c>
      <c r="EK306" s="78">
        <v>-2.0828669948969036E-4</v>
      </c>
      <c r="EL306" s="78">
        <v>1.695701852440834E-2</v>
      </c>
      <c r="EM306" s="78">
        <v>6.770700216293335E-3</v>
      </c>
      <c r="EN306" s="78">
        <v>8.990035392343998E-3</v>
      </c>
      <c r="EO306" s="78">
        <v>2.4779785424470901E-2</v>
      </c>
      <c r="EP306" s="78">
        <v>3.3694572746753693E-2</v>
      </c>
      <c r="EQ306" s="78">
        <v>5.6161556392908096E-2</v>
      </c>
      <c r="ER306" s="78">
        <v>6.6646210849285126E-2</v>
      </c>
      <c r="ES306" s="78">
        <v>8.8701918721199036E-2</v>
      </c>
      <c r="ET306" s="78">
        <v>2.8939435258507729E-2</v>
      </c>
      <c r="EU306" s="78">
        <v>2.7299072593450546E-2</v>
      </c>
      <c r="EV306" s="78">
        <v>5.3817084990441799E-3</v>
      </c>
      <c r="EW306" s="78">
        <v>52.790737152099609</v>
      </c>
      <c r="EX306" s="78">
        <v>51.627861022949219</v>
      </c>
      <c r="EY306" s="78">
        <v>50.840274810791016</v>
      </c>
      <c r="EZ306" s="78">
        <v>50.048465728759766</v>
      </c>
      <c r="FA306" s="78">
        <v>49.070964813232422</v>
      </c>
      <c r="FB306" s="78">
        <v>48.410160064697266</v>
      </c>
      <c r="FC306" s="78">
        <v>48.066623687744141</v>
      </c>
      <c r="FD306" s="78">
        <v>48.786464691162109</v>
      </c>
      <c r="FE306" s="78">
        <v>52.349758148193359</v>
      </c>
      <c r="FF306" s="78">
        <v>56.127738952636719</v>
      </c>
      <c r="FG306" s="78">
        <v>60.483463287353516</v>
      </c>
      <c r="FH306" s="78">
        <v>64.345794677734375</v>
      </c>
      <c r="FI306" s="78">
        <v>67.469100952148438</v>
      </c>
      <c r="FJ306" s="78">
        <v>69.771530151367188</v>
      </c>
      <c r="FK306" s="78">
        <v>71.1015625</v>
      </c>
      <c r="FL306" s="78">
        <v>71.256576538085938</v>
      </c>
      <c r="FM306" s="78">
        <v>70.208824157714844</v>
      </c>
      <c r="FN306" s="78">
        <v>68.531631469726563</v>
      </c>
      <c r="FO306" s="78">
        <v>66.207923889160156</v>
      </c>
      <c r="FP306" s="78">
        <v>62.693576812744141</v>
      </c>
      <c r="FQ306" s="78">
        <v>59.631603240966797</v>
      </c>
      <c r="FR306" s="78">
        <v>57.644130706787109</v>
      </c>
      <c r="FS306" s="78">
        <v>56.22314453125</v>
      </c>
      <c r="FT306" s="78">
        <v>54.928157806396484</v>
      </c>
      <c r="FU306" s="78">
        <v>2.6621196419000626E-2</v>
      </c>
      <c r="FV306" s="78">
        <v>2.5361936539411545E-2</v>
      </c>
      <c r="FW306" s="78">
        <v>2.7997966855764389E-2</v>
      </c>
      <c r="FX306" s="78">
        <v>0</v>
      </c>
      <c r="FY306" s="78">
        <v>335.54544067382813</v>
      </c>
      <c r="FZ306" s="78">
        <v>1</v>
      </c>
    </row>
    <row r="307" spans="1:182" x14ac:dyDescent="0.2">
      <c r="A307" t="s">
        <v>186</v>
      </c>
      <c r="B307" t="s">
        <v>244</v>
      </c>
      <c r="C307" t="s">
        <v>194</v>
      </c>
      <c r="D307" t="s">
        <v>202</v>
      </c>
      <c r="E307" t="s">
        <v>205</v>
      </c>
      <c r="F307" t="s">
        <v>183</v>
      </c>
      <c r="G307" t="s">
        <v>1</v>
      </c>
      <c r="H307" s="78">
        <v>1930</v>
      </c>
      <c r="I307" s="78">
        <v>0.65191000699996948</v>
      </c>
      <c r="J307" s="78">
        <v>0.60425162315368652</v>
      </c>
      <c r="K307" s="78">
        <v>0.58308500051498413</v>
      </c>
      <c r="L307" s="78">
        <v>0.58608424663543701</v>
      </c>
      <c r="M307" s="78">
        <v>0.60177004337310791</v>
      </c>
      <c r="N307" s="78">
        <v>0.6725229024887085</v>
      </c>
      <c r="O307" s="78">
        <v>0.80331134796142578</v>
      </c>
      <c r="P307" s="78">
        <v>0.83626151084899902</v>
      </c>
      <c r="Q307" s="78">
        <v>0.88149130344390869</v>
      </c>
      <c r="R307" s="78">
        <v>0.8715890645980835</v>
      </c>
      <c r="S307" s="78">
        <v>0.85093307495117188</v>
      </c>
      <c r="T307" s="78">
        <v>0.85685020685195923</v>
      </c>
      <c r="U307" s="78">
        <v>0.83025181293487549</v>
      </c>
      <c r="V307" s="78">
        <v>0.78360122442245483</v>
      </c>
      <c r="W307" s="78">
        <v>0.75597703456878662</v>
      </c>
      <c r="X307" s="78">
        <v>0.76705259084701538</v>
      </c>
      <c r="Y307" s="78">
        <v>0.78224289417266846</v>
      </c>
      <c r="Z307" s="78">
        <v>0.84207922220230103</v>
      </c>
      <c r="AA307" s="78">
        <v>0.8735155463218689</v>
      </c>
      <c r="AB307" s="78">
        <v>0.89547920227050781</v>
      </c>
      <c r="AC307" s="78">
        <v>0.94165730476379395</v>
      </c>
      <c r="AD307" s="78">
        <v>0.93314671516418457</v>
      </c>
      <c r="AE307" s="78">
        <v>0.82692128419876099</v>
      </c>
      <c r="AF307" s="78">
        <v>0.72420567274093628</v>
      </c>
      <c r="AG307" s="78">
        <v>-0.21416674554347992</v>
      </c>
      <c r="AH307" s="78">
        <v>-0.20848368108272552</v>
      </c>
      <c r="AI307" s="78">
        <v>-0.20422734320163727</v>
      </c>
      <c r="AJ307" s="78">
        <v>-0.20637357234954834</v>
      </c>
      <c r="AK307" s="78">
        <v>-0.1977207213640213</v>
      </c>
      <c r="AL307" s="78">
        <v>-0.19853664934635162</v>
      </c>
      <c r="AM307" s="78">
        <v>-0.18781931698322296</v>
      </c>
      <c r="AN307" s="78">
        <v>-0.23062635958194733</v>
      </c>
      <c r="AO307" s="78">
        <v>-0.12114567309617996</v>
      </c>
      <c r="AP307" s="78">
        <v>-3.761637955904007E-2</v>
      </c>
      <c r="AQ307" s="78">
        <v>-6.106918677687645E-2</v>
      </c>
      <c r="AR307" s="78">
        <v>-7.5148962438106537E-2</v>
      </c>
      <c r="AS307" s="78">
        <v>-7.8002318739891052E-2</v>
      </c>
      <c r="AT307" s="78">
        <v>-7.1643151342868805E-2</v>
      </c>
      <c r="AU307" s="78">
        <v>-7.9851053655147552E-2</v>
      </c>
      <c r="AV307" s="78">
        <v>-6.4378581941127777E-2</v>
      </c>
      <c r="AW307" s="78">
        <v>-6.6741585731506348E-2</v>
      </c>
      <c r="AX307" s="78">
        <v>-3.7386316806077957E-2</v>
      </c>
      <c r="AY307" s="78">
        <v>-1.7380915582180023E-2</v>
      </c>
      <c r="AZ307" s="78">
        <v>-4.0529381483793259E-2</v>
      </c>
      <c r="BA307" s="78">
        <v>-0.12187302857637405</v>
      </c>
      <c r="BB307" s="78">
        <v>-0.19673025608062744</v>
      </c>
      <c r="BC307" s="78">
        <v>-0.20994046330451965</v>
      </c>
      <c r="BD307" s="78">
        <v>-0.21053171157836914</v>
      </c>
      <c r="BE307" s="78">
        <v>-0.16063763201236725</v>
      </c>
      <c r="BF307" s="78">
        <v>-0.15537926554679871</v>
      </c>
      <c r="BG307" s="78">
        <v>-0.15089432895183563</v>
      </c>
      <c r="BH307" s="78">
        <v>-0.15288303792476654</v>
      </c>
      <c r="BI307" s="78">
        <v>-0.14383165538311005</v>
      </c>
      <c r="BJ307" s="78">
        <v>-0.14326034486293793</v>
      </c>
      <c r="BK307" s="78">
        <v>-0.12892241775989532</v>
      </c>
      <c r="BL307" s="78">
        <v>-0.16813282668590546</v>
      </c>
      <c r="BM307" s="78">
        <v>-7.6329596340656281E-2</v>
      </c>
      <c r="BN307" s="78">
        <v>-4.9306955188512802E-3</v>
      </c>
      <c r="BO307" s="78">
        <v>-2.9533986002206802E-2</v>
      </c>
      <c r="BP307" s="78">
        <v>-4.2780224233865738E-2</v>
      </c>
      <c r="BQ307" s="78">
        <v>-4.7685269266366959E-2</v>
      </c>
      <c r="BR307" s="78">
        <v>-4.299665242433548E-2</v>
      </c>
      <c r="BS307" s="78">
        <v>-5.254552885890007E-2</v>
      </c>
      <c r="BT307" s="78">
        <v>-3.7107173353433609E-2</v>
      </c>
      <c r="BU307" s="78">
        <v>-3.8108795881271362E-2</v>
      </c>
      <c r="BV307" s="78">
        <v>-9.7072096541523933E-3</v>
      </c>
      <c r="BW307" s="78">
        <v>1.0335179977118969E-2</v>
      </c>
      <c r="BX307" s="78">
        <v>-3.900828305631876E-3</v>
      </c>
      <c r="BY307" s="78">
        <v>-7.113337516784668E-2</v>
      </c>
      <c r="BZ307" s="78">
        <v>-0.14210140705108643</v>
      </c>
      <c r="CA307" s="78">
        <v>-0.15311118960380554</v>
      </c>
      <c r="CB307" s="78">
        <v>-0.15619716048240662</v>
      </c>
      <c r="CC307" s="78">
        <v>-0.12356355786323547</v>
      </c>
      <c r="CD307" s="78">
        <v>-0.11859931796789169</v>
      </c>
      <c r="CE307" s="78">
        <v>-0.11395604908466339</v>
      </c>
      <c r="CF307" s="78">
        <v>-0.11583561450242996</v>
      </c>
      <c r="CG307" s="78">
        <v>-0.10650825500488281</v>
      </c>
      <c r="CH307" s="78">
        <v>-0.10497616976499557</v>
      </c>
      <c r="CI307" s="78">
        <v>-8.813060075044632E-2</v>
      </c>
      <c r="CJ307" s="78">
        <v>-0.12484997510910034</v>
      </c>
      <c r="CK307" s="78">
        <v>-4.5290123671293259E-2</v>
      </c>
      <c r="CL307" s="78">
        <v>1.7707308754324913E-2</v>
      </c>
      <c r="CM307" s="78">
        <v>-7.6928017660975456E-3</v>
      </c>
      <c r="CN307" s="78">
        <v>-2.0361727103590965E-2</v>
      </c>
      <c r="CO307" s="78">
        <v>-2.668776735663414E-2</v>
      </c>
      <c r="CP307" s="78">
        <v>-2.3156171664595604E-2</v>
      </c>
      <c r="CQ307" s="78">
        <v>-3.3633805811405182E-2</v>
      </c>
      <c r="CR307" s="78">
        <v>-1.8219081684947014E-2</v>
      </c>
      <c r="CS307" s="78">
        <v>-1.8277812749147415E-2</v>
      </c>
      <c r="CT307" s="78">
        <v>9.4632571563124657E-3</v>
      </c>
      <c r="CU307" s="78">
        <v>2.9531264677643776E-2</v>
      </c>
      <c r="CV307" s="78">
        <v>2.1467996761202812E-2</v>
      </c>
      <c r="CW307" s="78">
        <v>-3.5991251468658447E-2</v>
      </c>
      <c r="CX307" s="78">
        <v>-0.10426560789346695</v>
      </c>
      <c r="CY307" s="78">
        <v>-0.11375141143798828</v>
      </c>
      <c r="CZ307" s="78">
        <v>-0.11856520920991898</v>
      </c>
      <c r="DA307" s="78">
        <v>-8.6489468812942505E-2</v>
      </c>
      <c r="DB307" s="78">
        <v>-8.1819362938404083E-2</v>
      </c>
      <c r="DC307" s="78">
        <v>-7.7017761766910553E-2</v>
      </c>
      <c r="DD307" s="78">
        <v>-7.8788220882415771E-2</v>
      </c>
      <c r="DE307" s="78">
        <v>-6.9184854626655579E-2</v>
      </c>
      <c r="DF307" s="78">
        <v>-6.6691987216472626E-2</v>
      </c>
      <c r="DG307" s="78">
        <v>-4.7338787466287613E-2</v>
      </c>
      <c r="DH307" s="78">
        <v>-8.1567138433456421E-2</v>
      </c>
      <c r="DI307" s="78">
        <v>-1.425064355134964E-2</v>
      </c>
      <c r="DJ307" s="78">
        <v>4.0345311164855957E-2</v>
      </c>
      <c r="DK307" s="78">
        <v>1.4148382470011711E-2</v>
      </c>
      <c r="DL307" s="78">
        <v>2.0567683968693018E-3</v>
      </c>
      <c r="DM307" s="78">
        <v>-5.6902682408690453E-3</v>
      </c>
      <c r="DN307" s="78">
        <v>-3.3156902063637972E-3</v>
      </c>
      <c r="DO307" s="78">
        <v>-1.4722081832587719E-2</v>
      </c>
      <c r="DP307" s="78">
        <v>6.690099835395813E-4</v>
      </c>
      <c r="DQ307" s="78">
        <v>1.5531732933595777E-3</v>
      </c>
      <c r="DR307" s="78">
        <v>2.863372303545475E-2</v>
      </c>
      <c r="DS307" s="78">
        <v>4.8727348446846008E-2</v>
      </c>
      <c r="DT307" s="78">
        <v>4.6836819499731064E-2</v>
      </c>
      <c r="DU307" s="78">
        <v>-8.4912718739360571E-4</v>
      </c>
      <c r="DV307" s="78">
        <v>-6.6429831087589264E-2</v>
      </c>
      <c r="DW307" s="78">
        <v>-7.4391633272171021E-2</v>
      </c>
      <c r="DX307" s="78">
        <v>-8.0933250486850739E-2</v>
      </c>
      <c r="DY307" s="78">
        <v>-3.2960370182991028E-2</v>
      </c>
      <c r="DZ307" s="78">
        <v>-2.8714956715703011E-2</v>
      </c>
      <c r="EA307" s="78">
        <v>-2.3684745654463768E-2</v>
      </c>
      <c r="EB307" s="78">
        <v>-2.5297656655311584E-2</v>
      </c>
      <c r="EC307" s="78">
        <v>-1.5295783989131451E-2</v>
      </c>
      <c r="ED307" s="78">
        <v>-1.1415700428187847E-2</v>
      </c>
      <c r="EE307" s="78">
        <v>1.1558107100427151E-2</v>
      </c>
      <c r="EF307" s="78">
        <v>-1.9073586910963058E-2</v>
      </c>
      <c r="EG307" s="78">
        <v>3.0565431341528893E-2</v>
      </c>
      <c r="EH307" s="78">
        <v>7.3030993342399597E-2</v>
      </c>
      <c r="EI307" s="78">
        <v>4.5683585107326508E-2</v>
      </c>
      <c r="EJ307" s="78">
        <v>3.4425515681505203E-2</v>
      </c>
      <c r="EK307" s="78">
        <v>2.4626785889267921E-2</v>
      </c>
      <c r="EL307" s="78">
        <v>2.5330811738967896E-2</v>
      </c>
      <c r="EM307" s="78">
        <v>1.2583442963659763E-2</v>
      </c>
      <c r="EN307" s="78">
        <v>2.7940414845943451E-2</v>
      </c>
      <c r="EO307" s="78">
        <v>3.0185967683792114E-2</v>
      </c>
      <c r="EP307" s="78">
        <v>5.6312829256057739E-2</v>
      </c>
      <c r="EQ307" s="78">
        <v>7.6443441212177277E-2</v>
      </c>
      <c r="ER307" s="78">
        <v>8.3465375006198883E-2</v>
      </c>
      <c r="ES307" s="78">
        <v>4.9890521913766861E-2</v>
      </c>
      <c r="ET307" s="78">
        <v>-1.1800956912338734E-2</v>
      </c>
      <c r="EU307" s="78">
        <v>-1.7562352120876312E-2</v>
      </c>
      <c r="EV307" s="78">
        <v>-2.6598690077662468E-2</v>
      </c>
      <c r="EW307" s="78">
        <v>56.460090637207031</v>
      </c>
      <c r="EX307" s="78">
        <v>55.385032653808594</v>
      </c>
      <c r="EY307" s="78">
        <v>54.390384674072266</v>
      </c>
      <c r="EZ307" s="78">
        <v>53.325515747070313</v>
      </c>
      <c r="FA307" s="78">
        <v>52.53399658203125</v>
      </c>
      <c r="FB307" s="78">
        <v>51.6937255859375</v>
      </c>
      <c r="FC307" s="78">
        <v>50.94805908203125</v>
      </c>
      <c r="FD307" s="78">
        <v>51.800304412841797</v>
      </c>
      <c r="FE307" s="78">
        <v>55.1824951171875</v>
      </c>
      <c r="FF307" s="78">
        <v>58.598583221435547</v>
      </c>
      <c r="FG307" s="78">
        <v>62.277080535888672</v>
      </c>
      <c r="FH307" s="78">
        <v>65.410224914550781</v>
      </c>
      <c r="FI307" s="78">
        <v>67.775619506835938</v>
      </c>
      <c r="FJ307" s="78">
        <v>69.731758117675781</v>
      </c>
      <c r="FK307" s="78">
        <v>70.905349731445313</v>
      </c>
      <c r="FL307" s="78">
        <v>71.755256652832031</v>
      </c>
      <c r="FM307" s="78">
        <v>71.955825805664063</v>
      </c>
      <c r="FN307" s="78">
        <v>70.942634582519531</v>
      </c>
      <c r="FO307" s="78">
        <v>68.965896606445313</v>
      </c>
      <c r="FP307" s="78">
        <v>65.856048583984375</v>
      </c>
      <c r="FQ307" s="78">
        <v>63.031402587890625</v>
      </c>
      <c r="FR307" s="78">
        <v>61.5106201171875</v>
      </c>
      <c r="FS307" s="78">
        <v>59.942764282226563</v>
      </c>
      <c r="FT307" s="78">
        <v>58.473609924316406</v>
      </c>
      <c r="FU307" s="78">
        <v>4.6013116836547852E-2</v>
      </c>
      <c r="FV307" s="78">
        <v>3.8123074918985367E-2</v>
      </c>
      <c r="FW307" s="78">
        <v>5.0895817577838898E-2</v>
      </c>
      <c r="FX307" s="78">
        <v>0</v>
      </c>
      <c r="FY307" s="78">
        <v>262.04544067382813</v>
      </c>
      <c r="FZ307" s="78">
        <v>1</v>
      </c>
    </row>
    <row r="308" spans="1:182" x14ac:dyDescent="0.2">
      <c r="A308" t="s">
        <v>186</v>
      </c>
      <c r="B308" t="s">
        <v>244</v>
      </c>
      <c r="C308" t="s">
        <v>194</v>
      </c>
      <c r="D308" t="s">
        <v>202</v>
      </c>
      <c r="E308" t="s">
        <v>205</v>
      </c>
      <c r="F308" t="s">
        <v>184</v>
      </c>
      <c r="G308" t="s">
        <v>1</v>
      </c>
      <c r="H308" s="78">
        <v>963</v>
      </c>
      <c r="I308" s="78">
        <v>0.97456926107406616</v>
      </c>
      <c r="J308" s="78">
        <v>0.92159825563430786</v>
      </c>
      <c r="K308" s="78">
        <v>0.88883191347122192</v>
      </c>
      <c r="L308" s="78">
        <v>0.89521884918212891</v>
      </c>
      <c r="M308" s="78">
        <v>0.92889297008514404</v>
      </c>
      <c r="N308" s="78">
        <v>1.027584433555603</v>
      </c>
      <c r="O308" s="78">
        <v>1.0516986846923828</v>
      </c>
      <c r="P308" s="78">
        <v>1.1835510730743408</v>
      </c>
      <c r="Q308" s="78">
        <v>1.2028664350509644</v>
      </c>
      <c r="R308" s="78">
        <v>1.2601418495178223</v>
      </c>
      <c r="S308" s="78">
        <v>1.1696459054946899</v>
      </c>
      <c r="T308" s="78">
        <v>1.104460597038269</v>
      </c>
      <c r="U308" s="78">
        <v>1.083483099937439</v>
      </c>
      <c r="V308" s="78">
        <v>1.0576382875442505</v>
      </c>
      <c r="W308" s="78">
        <v>1.0509964227676392</v>
      </c>
      <c r="X308" s="78">
        <v>1.0958671569824219</v>
      </c>
      <c r="Y308" s="78">
        <v>1.1188068389892578</v>
      </c>
      <c r="Z308" s="78">
        <v>1.1798921823501587</v>
      </c>
      <c r="AA308" s="78">
        <v>1.2722175121307373</v>
      </c>
      <c r="AB308" s="78">
        <v>1.3005660772323608</v>
      </c>
      <c r="AC308" s="78">
        <v>1.3342698812484741</v>
      </c>
      <c r="AD308" s="78">
        <v>1.2526642084121704</v>
      </c>
      <c r="AE308" s="78">
        <v>1.1835817098617554</v>
      </c>
      <c r="AF308" s="78">
        <v>1.0533452033996582</v>
      </c>
      <c r="AG308" s="78">
        <v>-0.11287300288677216</v>
      </c>
      <c r="AH308" s="78">
        <v>-0.10761691629886627</v>
      </c>
      <c r="AI308" s="78">
        <v>-9.7822479903697968E-2</v>
      </c>
      <c r="AJ308" s="78">
        <v>-7.6144181191921234E-2</v>
      </c>
      <c r="AK308" s="78">
        <v>-7.9957477748394012E-2</v>
      </c>
      <c r="AL308" s="78">
        <v>-5.5044792592525482E-2</v>
      </c>
      <c r="AM308" s="78">
        <v>-0.13158993422985077</v>
      </c>
      <c r="AN308" s="78">
        <v>-0.13262809813022614</v>
      </c>
      <c r="AO308" s="78">
        <v>-0.14183571934700012</v>
      </c>
      <c r="AP308" s="78">
        <v>-1.3923141174018383E-2</v>
      </c>
      <c r="AQ308" s="78">
        <v>-6.6031269729137421E-2</v>
      </c>
      <c r="AR308" s="78">
        <v>-0.12896046042442322</v>
      </c>
      <c r="AS308" s="78">
        <v>-0.14204417169094086</v>
      </c>
      <c r="AT308" s="78">
        <v>-0.11146723479032516</v>
      </c>
      <c r="AU308" s="78">
        <v>-0.11690416932106018</v>
      </c>
      <c r="AV308" s="78">
        <v>-4.1129231452941895E-2</v>
      </c>
      <c r="AW308" s="78">
        <v>-4.7164738178253174E-2</v>
      </c>
      <c r="AX308" s="78">
        <v>-3.4013237804174423E-2</v>
      </c>
      <c r="AY308" s="78">
        <v>-3.6477129906415939E-3</v>
      </c>
      <c r="AZ308" s="78">
        <v>2.7457594871520996E-2</v>
      </c>
      <c r="BA308" s="78">
        <v>2.6569642126560211E-2</v>
      </c>
      <c r="BB308" s="78">
        <v>-0.1304832249879837</v>
      </c>
      <c r="BC308" s="78">
        <v>-0.14632563292980194</v>
      </c>
      <c r="BD308" s="78">
        <v>-0.14439880847930908</v>
      </c>
      <c r="BE308" s="78">
        <v>-4.9812357872724533E-2</v>
      </c>
      <c r="BF308" s="78">
        <v>-4.5440468937158585E-2</v>
      </c>
      <c r="BG308" s="78">
        <v>-3.9214123040437698E-2</v>
      </c>
      <c r="BH308" s="78">
        <v>-1.8604476004838943E-2</v>
      </c>
      <c r="BI308" s="78">
        <v>-2.0634058862924576E-2</v>
      </c>
      <c r="BJ308" s="78">
        <v>9.8541360348463058E-3</v>
      </c>
      <c r="BK308" s="78">
        <v>-6.6660940647125244E-2</v>
      </c>
      <c r="BL308" s="78">
        <v>-6.2987297773361206E-2</v>
      </c>
      <c r="BM308" s="78">
        <v>-8.7680771946907043E-2</v>
      </c>
      <c r="BN308" s="78">
        <v>6.0424286872148514E-2</v>
      </c>
      <c r="BO308" s="78">
        <v>-5.8344327844679356E-3</v>
      </c>
      <c r="BP308" s="78">
        <v>-7.0996768772602081E-2</v>
      </c>
      <c r="BQ308" s="78">
        <v>-8.8919058442115784E-2</v>
      </c>
      <c r="BR308" s="78">
        <v>-5.9820104390382767E-2</v>
      </c>
      <c r="BS308" s="78">
        <v>-5.5803742259740829E-2</v>
      </c>
      <c r="BT308" s="78">
        <v>1.7663894221186638E-2</v>
      </c>
      <c r="BU308" s="78">
        <v>1.4433004893362522E-2</v>
      </c>
      <c r="BV308" s="78">
        <v>2.9212877154350281E-2</v>
      </c>
      <c r="BW308" s="78">
        <v>5.9909258037805557E-2</v>
      </c>
      <c r="BX308" s="78">
        <v>8.9925557374954224E-2</v>
      </c>
      <c r="BY308" s="78">
        <v>0.10020602494478226</v>
      </c>
      <c r="BZ308" s="78">
        <v>-6.8423181772232056E-2</v>
      </c>
      <c r="CA308" s="78">
        <v>-8.1248663365840912E-2</v>
      </c>
      <c r="CB308" s="78">
        <v>-7.8820273280143738E-2</v>
      </c>
      <c r="CC308" s="78">
        <v>-6.1367484740912914E-3</v>
      </c>
      <c r="CD308" s="78">
        <v>-2.3772474378347397E-3</v>
      </c>
      <c r="CE308" s="78">
        <v>1.377846347168088E-3</v>
      </c>
      <c r="CF308" s="78">
        <v>2.1247349679470062E-2</v>
      </c>
      <c r="CG308" s="78">
        <v>2.0453160628676414E-2</v>
      </c>
      <c r="CH308" s="78">
        <v>5.4802935570478439E-2</v>
      </c>
      <c r="CI308" s="78">
        <v>-2.1691311150789261E-2</v>
      </c>
      <c r="CJ308" s="78">
        <v>-1.4754282310605049E-2</v>
      </c>
      <c r="CK308" s="78">
        <v>-5.0173234194517136E-2</v>
      </c>
      <c r="CL308" s="78">
        <v>0.11191709339618683</v>
      </c>
      <c r="CM308" s="78">
        <v>3.5857710987329483E-2</v>
      </c>
      <c r="CN308" s="78">
        <v>-3.0851289629936218E-2</v>
      </c>
      <c r="CO308" s="78">
        <v>-5.2124772220849991E-2</v>
      </c>
      <c r="CP308" s="78">
        <v>-2.4049457162618637E-2</v>
      </c>
      <c r="CQ308" s="78">
        <v>-1.3485767878592014E-2</v>
      </c>
      <c r="CR308" s="78">
        <v>5.8383837342262268E-2</v>
      </c>
      <c r="CS308" s="78">
        <v>5.7095412164926529E-2</v>
      </c>
      <c r="CT308" s="78">
        <v>7.3003098368644714E-2</v>
      </c>
      <c r="CU308" s="78">
        <v>0.10392861813306808</v>
      </c>
      <c r="CV308" s="78">
        <v>0.13319066166877747</v>
      </c>
      <c r="CW308" s="78">
        <v>0.15120634436607361</v>
      </c>
      <c r="CX308" s="78">
        <v>-2.5440569967031479E-2</v>
      </c>
      <c r="CY308" s="78">
        <v>-3.6176547408103943E-2</v>
      </c>
      <c r="CZ308" s="78">
        <v>-3.3400774002075195E-2</v>
      </c>
      <c r="DA308" s="78">
        <v>3.7538859993219376E-2</v>
      </c>
      <c r="DB308" s="78">
        <v>4.0685974061489105E-2</v>
      </c>
      <c r="DC308" s="78">
        <v>4.1969813406467438E-2</v>
      </c>
      <c r="DD308" s="78">
        <v>6.1099179089069366E-2</v>
      </c>
      <c r="DE308" s="78">
        <v>6.1540383845567703E-2</v>
      </c>
      <c r="DF308" s="78">
        <v>9.9751725792884827E-2</v>
      </c>
      <c r="DG308" s="78">
        <v>2.3278312757611275E-2</v>
      </c>
      <c r="DH308" s="78">
        <v>3.3478733152151108E-2</v>
      </c>
      <c r="DI308" s="78">
        <v>-1.266569085419178E-2</v>
      </c>
      <c r="DJ308" s="78">
        <v>0.16340988874435425</v>
      </c>
      <c r="DK308" s="78">
        <v>7.7549859881401062E-2</v>
      </c>
      <c r="DL308" s="78">
        <v>9.2941876500844955E-3</v>
      </c>
      <c r="DM308" s="78">
        <v>-1.5330487862229347E-2</v>
      </c>
      <c r="DN308" s="78">
        <v>1.1721189133822918E-2</v>
      </c>
      <c r="DO308" s="78">
        <v>2.8832206502556801E-2</v>
      </c>
      <c r="DP308" s="78">
        <v>9.9103778600692749E-2</v>
      </c>
      <c r="DQ308" s="78">
        <v>9.975782036781311E-2</v>
      </c>
      <c r="DR308" s="78">
        <v>0.11679331213235855</v>
      </c>
      <c r="DS308" s="78">
        <v>0.14794798195362091</v>
      </c>
      <c r="DT308" s="78">
        <v>0.1764557808637619</v>
      </c>
      <c r="DU308" s="78">
        <v>0.20220668613910675</v>
      </c>
      <c r="DV308" s="78">
        <v>1.754203625023365E-2</v>
      </c>
      <c r="DW308" s="78">
        <v>8.8955610990524292E-3</v>
      </c>
      <c r="DX308" s="78">
        <v>1.2018719688057899E-2</v>
      </c>
      <c r="DY308" s="78">
        <v>0.1005994975566864</v>
      </c>
      <c r="DZ308" s="78">
        <v>0.10286242514848709</v>
      </c>
      <c r="EA308" s="78">
        <v>0.10057817399501801</v>
      </c>
      <c r="EB308" s="78">
        <v>0.11863888055086136</v>
      </c>
      <c r="EC308" s="78">
        <v>0.12086380273103714</v>
      </c>
      <c r="ED308" s="78">
        <v>0.16465067863464355</v>
      </c>
      <c r="EE308" s="78">
        <v>8.820730447769165E-2</v>
      </c>
      <c r="EF308" s="78">
        <v>0.10311955213546753</v>
      </c>
      <c r="EG308" s="78">
        <v>4.1489247232675552E-2</v>
      </c>
      <c r="EH308" s="78">
        <v>0.23775732517242432</v>
      </c>
      <c r="EI308" s="78">
        <v>0.13774670660495758</v>
      </c>
      <c r="EJ308" s="78">
        <v>6.7257873713970184E-2</v>
      </c>
      <c r="EK308" s="78">
        <v>3.779461607336998E-2</v>
      </c>
      <c r="EL308" s="78">
        <v>6.3368320465087891E-2</v>
      </c>
      <c r="EM308" s="78">
        <v>8.9932642877101898E-2</v>
      </c>
      <c r="EN308" s="78">
        <v>0.15789689123630524</v>
      </c>
      <c r="EO308" s="78">
        <v>0.16135556995868683</v>
      </c>
      <c r="EP308" s="78">
        <v>0.18001942336559296</v>
      </c>
      <c r="EQ308" s="78">
        <v>0.21150495111942291</v>
      </c>
      <c r="ER308" s="78">
        <v>0.23892372846603394</v>
      </c>
      <c r="ES308" s="78">
        <v>0.2758430540561676</v>
      </c>
      <c r="ET308" s="78">
        <v>7.960209995508194E-2</v>
      </c>
      <c r="EU308" s="78">
        <v>7.3972530663013458E-2</v>
      </c>
      <c r="EV308" s="78">
        <v>7.7597260475158691E-2</v>
      </c>
      <c r="EW308" s="78">
        <v>52.786182403564453</v>
      </c>
      <c r="EX308" s="78">
        <v>51.81842041015625</v>
      </c>
      <c r="EY308" s="78">
        <v>50.733585357666016</v>
      </c>
      <c r="EZ308" s="78">
        <v>49.820064544677734</v>
      </c>
      <c r="FA308" s="78">
        <v>49.213264465332031</v>
      </c>
      <c r="FB308" s="78">
        <v>48.140785217285156</v>
      </c>
      <c r="FC308" s="78">
        <v>47.404556274414063</v>
      </c>
      <c r="FD308" s="78">
        <v>48.675769805908203</v>
      </c>
      <c r="FE308" s="78">
        <v>54.040790557861328</v>
      </c>
      <c r="FF308" s="78">
        <v>58.611499786376953</v>
      </c>
      <c r="FG308" s="78">
        <v>62.095359802246094</v>
      </c>
      <c r="FH308" s="78">
        <v>64.346664428710938</v>
      </c>
      <c r="FI308" s="78">
        <v>66.187644958496094</v>
      </c>
      <c r="FJ308" s="78">
        <v>68.265861511230469</v>
      </c>
      <c r="FK308" s="78">
        <v>69.710830688476563</v>
      </c>
      <c r="FL308" s="78">
        <v>70.933807373046875</v>
      </c>
      <c r="FM308" s="78">
        <v>71.258201599121094</v>
      </c>
      <c r="FN308" s="78">
        <v>71.046775817871094</v>
      </c>
      <c r="FO308" s="78">
        <v>69.666786193847656</v>
      </c>
      <c r="FP308" s="78">
        <v>66.058403015136719</v>
      </c>
      <c r="FQ308" s="78">
        <v>60.918617248535156</v>
      </c>
      <c r="FR308" s="78">
        <v>58.017501831054688</v>
      </c>
      <c r="FS308" s="78">
        <v>55.752971649169922</v>
      </c>
      <c r="FT308" s="78">
        <v>54.376125335693359</v>
      </c>
      <c r="FU308" s="78">
        <v>4.7437276691198349E-2</v>
      </c>
      <c r="FV308" s="78">
        <v>8.0498702824115753E-2</v>
      </c>
      <c r="FW308" s="78">
        <v>5.0211869180202484E-2</v>
      </c>
      <c r="FX308" s="78">
        <v>0</v>
      </c>
      <c r="FY308" s="78">
        <v>149.5</v>
      </c>
      <c r="FZ308" s="78">
        <v>1</v>
      </c>
    </row>
    <row r="309" spans="1:182" x14ac:dyDescent="0.2">
      <c r="A309" t="s">
        <v>186</v>
      </c>
      <c r="B309" t="s">
        <v>244</v>
      </c>
      <c r="C309" t="s">
        <v>194</v>
      </c>
      <c r="D309" t="s">
        <v>202</v>
      </c>
      <c r="E309" t="s">
        <v>205</v>
      </c>
      <c r="F309" t="s">
        <v>185</v>
      </c>
      <c r="G309" t="s">
        <v>1</v>
      </c>
      <c r="H309" s="78">
        <v>467</v>
      </c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  <c r="BW309" s="78"/>
      <c r="BX309" s="78"/>
      <c r="BY309" s="78"/>
      <c r="BZ309" s="78"/>
      <c r="CA309" s="78"/>
      <c r="CB309" s="78"/>
      <c r="CC309" s="78"/>
      <c r="CD309" s="78"/>
      <c r="CE309" s="78"/>
      <c r="CF309" s="78"/>
      <c r="CG309" s="78"/>
      <c r="CH309" s="78"/>
      <c r="CI309" s="78"/>
      <c r="CJ309" s="78"/>
      <c r="CK309" s="78"/>
      <c r="CL309" s="78"/>
      <c r="CM309" s="78"/>
      <c r="CN309" s="78"/>
      <c r="CO309" s="78"/>
      <c r="CP309" s="78"/>
      <c r="CQ309" s="78"/>
      <c r="CR309" s="78"/>
      <c r="CS309" s="78"/>
      <c r="CT309" s="78"/>
      <c r="CU309" s="78"/>
      <c r="CV309" s="78"/>
      <c r="CW309" s="78"/>
      <c r="CX309" s="78"/>
      <c r="CY309" s="78"/>
      <c r="CZ309" s="78"/>
      <c r="DA309" s="78"/>
      <c r="DB309" s="78"/>
      <c r="DC309" s="78"/>
      <c r="DD309" s="78"/>
      <c r="DE309" s="78"/>
      <c r="DF309" s="78"/>
      <c r="DG309" s="78"/>
      <c r="DH309" s="78"/>
      <c r="DI309" s="78"/>
      <c r="DJ309" s="78"/>
      <c r="DK309" s="78"/>
      <c r="DL309" s="78"/>
      <c r="DM309" s="78"/>
      <c r="DN309" s="78"/>
      <c r="DO309" s="78"/>
      <c r="DP309" s="78"/>
      <c r="DQ309" s="78"/>
      <c r="DR309" s="78"/>
      <c r="DS309" s="78"/>
      <c r="DT309" s="78"/>
      <c r="DU309" s="78"/>
      <c r="DV309" s="78"/>
      <c r="DW309" s="78"/>
      <c r="DX309" s="78"/>
      <c r="DY309" s="78"/>
      <c r="DZ309" s="78"/>
      <c r="EA309" s="78"/>
      <c r="EB309" s="78"/>
      <c r="EC309" s="78"/>
      <c r="ED309" s="78"/>
      <c r="EE309" s="78"/>
      <c r="EF309" s="78"/>
      <c r="EG309" s="78"/>
      <c r="EH309" s="78"/>
      <c r="EI309" s="78"/>
      <c r="EJ309" s="78"/>
      <c r="EK309" s="78"/>
      <c r="EL309" s="78"/>
      <c r="EM309" s="78"/>
      <c r="EN309" s="78"/>
      <c r="EO309" s="78"/>
      <c r="EP309" s="78"/>
      <c r="EQ309" s="78"/>
      <c r="ER309" s="78"/>
      <c r="ES309" s="78"/>
      <c r="ET309" s="78"/>
      <c r="EU309" s="78"/>
      <c r="EV309" s="78"/>
      <c r="EW309" s="78"/>
      <c r="EX309" s="78"/>
      <c r="EY309" s="78"/>
      <c r="EZ309" s="78"/>
      <c r="FA309" s="78"/>
      <c r="FB309" s="78"/>
      <c r="FC309" s="78"/>
      <c r="FD309" s="78"/>
      <c r="FE309" s="78"/>
      <c r="FF309" s="78"/>
      <c r="FG309" s="78"/>
      <c r="FH309" s="78"/>
      <c r="FI309" s="78"/>
      <c r="FJ309" s="78"/>
      <c r="FK309" s="78"/>
      <c r="FL309" s="78"/>
      <c r="FM309" s="78"/>
      <c r="FN309" s="78"/>
      <c r="FO309" s="78"/>
      <c r="FP309" s="78"/>
      <c r="FQ309" s="78"/>
      <c r="FR309" s="78"/>
      <c r="FS309" s="78"/>
      <c r="FT309" s="78"/>
      <c r="FU309" s="78"/>
      <c r="FV309" s="78"/>
      <c r="FW309" s="78"/>
      <c r="FX309" s="78">
        <v>0</v>
      </c>
      <c r="FY309" s="78">
        <v>55.590908050537109</v>
      </c>
      <c r="FZ309" s="78">
        <v>0</v>
      </c>
    </row>
    <row r="310" spans="1:182" x14ac:dyDescent="0.2">
      <c r="A310" t="s">
        <v>186</v>
      </c>
      <c r="B310" t="s">
        <v>244</v>
      </c>
      <c r="C310" t="s">
        <v>194</v>
      </c>
      <c r="D310" t="s">
        <v>202</v>
      </c>
      <c r="E310" t="s">
        <v>206</v>
      </c>
      <c r="F310" t="s">
        <v>1</v>
      </c>
      <c r="G310" t="s">
        <v>198</v>
      </c>
      <c r="H310" s="78">
        <v>12515</v>
      </c>
      <c r="I310" s="78">
        <v>0.56350213289260864</v>
      </c>
      <c r="J310" s="78">
        <v>0.50457239151000977</v>
      </c>
      <c r="K310" s="78">
        <v>0.4783490002155304</v>
      </c>
      <c r="L310" s="78">
        <v>0.46578669548034668</v>
      </c>
      <c r="M310" s="78">
        <v>0.46368983387947083</v>
      </c>
      <c r="N310" s="78">
        <v>0.49416947364807129</v>
      </c>
      <c r="O310" s="78">
        <v>0.55932497978210449</v>
      </c>
      <c r="P310" s="78">
        <v>0.61674445867538452</v>
      </c>
      <c r="Q310" s="78">
        <v>0.65024387836456299</v>
      </c>
      <c r="R310" s="78">
        <v>0.66902810335159302</v>
      </c>
      <c r="S310" s="78">
        <v>0.68563252687454224</v>
      </c>
      <c r="T310" s="78">
        <v>0.7151762843132019</v>
      </c>
      <c r="U310" s="78">
        <v>0.73174941539764404</v>
      </c>
      <c r="V310" s="78">
        <v>0.73354482650756836</v>
      </c>
      <c r="W310" s="78">
        <v>0.72566980123519897</v>
      </c>
      <c r="X310" s="78">
        <v>0.74033522605895996</v>
      </c>
      <c r="Y310" s="78">
        <v>0.76545459032058716</v>
      </c>
      <c r="Z310" s="78">
        <v>0.82017475366592407</v>
      </c>
      <c r="AA310" s="78">
        <v>0.84305208921432495</v>
      </c>
      <c r="AB310" s="78">
        <v>0.83740025758743286</v>
      </c>
      <c r="AC310" s="78">
        <v>0.86375689506530762</v>
      </c>
      <c r="AD310" s="78">
        <v>0.83803451061248779</v>
      </c>
      <c r="AE310" s="78">
        <v>0.74466186761856079</v>
      </c>
      <c r="AF310" s="78">
        <v>0.64296525716781616</v>
      </c>
      <c r="AG310" s="78">
        <v>-8.632843941450119E-2</v>
      </c>
      <c r="AH310" s="78">
        <v>-9.2480532824993134E-2</v>
      </c>
      <c r="AI310" s="78">
        <v>-8.5726127028465271E-2</v>
      </c>
      <c r="AJ310" s="78">
        <v>-7.6869934797286987E-2</v>
      </c>
      <c r="AK310" s="78">
        <v>-8.0102384090423584E-2</v>
      </c>
      <c r="AL310" s="78">
        <v>-7.5541652739048004E-2</v>
      </c>
      <c r="AM310" s="78">
        <v>-5.4529480636119843E-2</v>
      </c>
      <c r="AN310" s="78">
        <v>-5.8124694973230362E-2</v>
      </c>
      <c r="AO310" s="78">
        <v>-6.5871626138687134E-2</v>
      </c>
      <c r="AP310" s="78">
        <v>-4.0015652775764465E-2</v>
      </c>
      <c r="AQ310" s="78">
        <v>-3.4596644341945648E-2</v>
      </c>
      <c r="AR310" s="78">
        <v>-3.8541220128536224E-2</v>
      </c>
      <c r="AS310" s="78">
        <v>-3.8897328078746796E-2</v>
      </c>
      <c r="AT310" s="78">
        <v>-2.5832541286945343E-2</v>
      </c>
      <c r="AU310" s="78">
        <v>-2.7386654168367386E-2</v>
      </c>
      <c r="AV310" s="78">
        <v>-9.4770742580294609E-3</v>
      </c>
      <c r="AW310" s="78">
        <v>-2.8529514092952013E-3</v>
      </c>
      <c r="AX310" s="78">
        <v>4.8223575577139854E-3</v>
      </c>
      <c r="AY310" s="78">
        <v>3.2658730633556843E-3</v>
      </c>
      <c r="AZ310" s="78">
        <v>-6.4310315065085888E-3</v>
      </c>
      <c r="BA310" s="78">
        <v>-1.8929043784737587E-2</v>
      </c>
      <c r="BB310" s="78">
        <v>-6.4304754137992859E-2</v>
      </c>
      <c r="BC310" s="78">
        <v>-9.2616438865661621E-2</v>
      </c>
      <c r="BD310" s="78">
        <v>-9.2514470219612122E-2</v>
      </c>
      <c r="BE310" s="78">
        <v>-6.5552778542041779E-2</v>
      </c>
      <c r="BF310" s="78">
        <v>-7.1547642350196838E-2</v>
      </c>
      <c r="BG310" s="78">
        <v>-6.5807558596134186E-2</v>
      </c>
      <c r="BH310" s="78">
        <v>-5.6961845606565475E-2</v>
      </c>
      <c r="BI310" s="78">
        <v>-5.9640388935804367E-2</v>
      </c>
      <c r="BJ310" s="78">
        <v>-5.5218964815139771E-2</v>
      </c>
      <c r="BK310" s="78">
        <v>-3.4282639622688293E-2</v>
      </c>
      <c r="BL310" s="78">
        <v>-3.7448551505804062E-2</v>
      </c>
      <c r="BM310" s="78">
        <v>-4.999915137887001E-2</v>
      </c>
      <c r="BN310" s="78">
        <v>-2.7824245393276215E-2</v>
      </c>
      <c r="BO310" s="78">
        <v>-2.3823738098144531E-2</v>
      </c>
      <c r="BP310" s="78">
        <v>-2.7638733386993408E-2</v>
      </c>
      <c r="BQ310" s="78">
        <v>-2.7301037684082985E-2</v>
      </c>
      <c r="BR310" s="78">
        <v>-1.3758881948888302E-2</v>
      </c>
      <c r="BS310" s="78">
        <v>-1.5207497403025627E-2</v>
      </c>
      <c r="BT310" s="78">
        <v>2.4905740283429623E-3</v>
      </c>
      <c r="BU310" s="78">
        <v>9.3633048236370087E-3</v>
      </c>
      <c r="BV310" s="78">
        <v>1.6616528853774071E-2</v>
      </c>
      <c r="BW310" s="78">
        <v>1.4933347702026367E-2</v>
      </c>
      <c r="BX310" s="78">
        <v>6.8998853676021099E-3</v>
      </c>
      <c r="BY310" s="78">
        <v>-9.0655504027381539E-4</v>
      </c>
      <c r="BZ310" s="78">
        <v>-4.3225627392530441E-2</v>
      </c>
      <c r="CA310" s="78">
        <v>-7.1234814822673798E-2</v>
      </c>
      <c r="CB310" s="78">
        <v>-7.1153998374938965E-2</v>
      </c>
      <c r="CC310" s="78">
        <v>-5.1163617521524429E-2</v>
      </c>
      <c r="CD310" s="78">
        <v>-5.7049579918384552E-2</v>
      </c>
      <c r="CE310" s="78">
        <v>-5.2012011408805847E-2</v>
      </c>
      <c r="CF310" s="78">
        <v>-4.3173562735319138E-2</v>
      </c>
      <c r="CG310" s="78">
        <v>-4.5468471944332123E-2</v>
      </c>
      <c r="CH310" s="78">
        <v>-4.1143525391817093E-2</v>
      </c>
      <c r="CI310" s="78">
        <v>-2.0259737968444824E-2</v>
      </c>
      <c r="CJ310" s="78">
        <v>-2.3128313943743706E-2</v>
      </c>
      <c r="CK310" s="78">
        <v>-3.9005927741527557E-2</v>
      </c>
      <c r="CL310" s="78">
        <v>-1.9380513578653336E-2</v>
      </c>
      <c r="CM310" s="78">
        <v>-1.6362454742193222E-2</v>
      </c>
      <c r="CN310" s="78">
        <v>-2.0087705925107002E-2</v>
      </c>
      <c r="CO310" s="78">
        <v>-1.9269483163952827E-2</v>
      </c>
      <c r="CP310" s="78">
        <v>-5.3967027924954891E-3</v>
      </c>
      <c r="CQ310" s="78">
        <v>-6.7722517997026443E-3</v>
      </c>
      <c r="CR310" s="78">
        <v>1.0779331438243389E-2</v>
      </c>
      <c r="CS310" s="78">
        <v>1.7824247479438782E-2</v>
      </c>
      <c r="CT310" s="78">
        <v>2.4785134941339493E-2</v>
      </c>
      <c r="CU310" s="78">
        <v>2.301420271396637E-2</v>
      </c>
      <c r="CV310" s="78">
        <v>1.6132837161421776E-2</v>
      </c>
      <c r="CW310" s="78">
        <v>1.1575765907764435E-2</v>
      </c>
      <c r="CX310" s="78">
        <v>-2.862628735601902E-2</v>
      </c>
      <c r="CY310" s="78">
        <v>-5.6425958871841431E-2</v>
      </c>
      <c r="CZ310" s="78">
        <v>-5.6359801441431046E-2</v>
      </c>
      <c r="DA310" s="78">
        <v>-3.6774460226297379E-2</v>
      </c>
      <c r="DB310" s="78">
        <v>-4.2551513761281967E-2</v>
      </c>
      <c r="DC310" s="78">
        <v>-3.8216467946767807E-2</v>
      </c>
      <c r="DD310" s="78">
        <v>-2.9385287314653397E-2</v>
      </c>
      <c r="DE310" s="78">
        <v>-3.1296554952859879E-2</v>
      </c>
      <c r="DF310" s="78">
        <v>-2.7068089693784714E-2</v>
      </c>
      <c r="DG310" s="78">
        <v>-6.2368353828787804E-3</v>
      </c>
      <c r="DH310" s="78">
        <v>-8.8080782443284988E-3</v>
      </c>
      <c r="DI310" s="78">
        <v>-2.8012702241539955E-2</v>
      </c>
      <c r="DJ310" s="78">
        <v>-1.0936781764030457E-2</v>
      </c>
      <c r="DK310" s="78">
        <v>-8.9011741802096367E-3</v>
      </c>
      <c r="DL310" s="78">
        <v>-1.2536676600575447E-2</v>
      </c>
      <c r="DM310" s="78">
        <v>-1.123792864382267E-2</v>
      </c>
      <c r="DN310" s="78">
        <v>2.96547613106668E-3</v>
      </c>
      <c r="DO310" s="78">
        <v>1.6629945021122694E-3</v>
      </c>
      <c r="DP310" s="78">
        <v>1.9068088382482529E-2</v>
      </c>
      <c r="DQ310" s="78">
        <v>2.6285188272595406E-2</v>
      </c>
      <c r="DR310" s="78">
        <v>3.2953739166259766E-2</v>
      </c>
      <c r="DS310" s="78">
        <v>3.1095059588551521E-2</v>
      </c>
      <c r="DT310" s="78">
        <v>2.5365790352225304E-2</v>
      </c>
      <c r="DU310" s="78">
        <v>2.4058086797595024E-2</v>
      </c>
      <c r="DV310" s="78">
        <v>-1.4026946388185024E-2</v>
      </c>
      <c r="DW310" s="78">
        <v>-4.1617106646299362E-2</v>
      </c>
      <c r="DX310" s="78">
        <v>-4.1565604507923126E-2</v>
      </c>
      <c r="DY310" s="78">
        <v>-1.5998804941773415E-2</v>
      </c>
      <c r="DZ310" s="78">
        <v>-2.1618617698550224E-2</v>
      </c>
      <c r="EA310" s="78">
        <v>-1.8297895789146423E-2</v>
      </c>
      <c r="EB310" s="78">
        <v>-9.4772009178996086E-3</v>
      </c>
      <c r="EC310" s="78">
        <v>-1.0834560729563236E-2</v>
      </c>
      <c r="ED310" s="78">
        <v>-6.7453966476023197E-3</v>
      </c>
      <c r="EE310" s="78">
        <v>1.4010008424520493E-2</v>
      </c>
      <c r="EF310" s="78">
        <v>1.1868068017065525E-2</v>
      </c>
      <c r="EG310" s="78">
        <v>-1.2140230275690556E-2</v>
      </c>
      <c r="EH310" s="78">
        <v>1.2546253856271505E-3</v>
      </c>
      <c r="EI310" s="78">
        <v>1.8717311322689056E-3</v>
      </c>
      <c r="EJ310" s="78">
        <v>-1.634191838093102E-3</v>
      </c>
      <c r="EK310" s="78">
        <v>3.5836049937643111E-4</v>
      </c>
      <c r="EL310" s="78">
        <v>1.5039133839309216E-2</v>
      </c>
      <c r="EM310" s="78">
        <v>1.3842150568962097E-2</v>
      </c>
      <c r="EN310" s="78">
        <v>3.1035736203193665E-2</v>
      </c>
      <c r="EO310" s="78">
        <v>3.8501445204019547E-2</v>
      </c>
      <c r="EP310" s="78">
        <v>4.4747915118932724E-2</v>
      </c>
      <c r="EQ310" s="78">
        <v>4.2762532830238342E-2</v>
      </c>
      <c r="ER310" s="78">
        <v>3.8696706295013428E-2</v>
      </c>
      <c r="ES310" s="78">
        <v>4.2080573737621307E-2</v>
      </c>
      <c r="ET310" s="78">
        <v>7.0521808229386806E-3</v>
      </c>
      <c r="EU310" s="78">
        <v>-2.023547887802124E-2</v>
      </c>
      <c r="EV310" s="78">
        <v>-2.0205132663249969E-2</v>
      </c>
      <c r="EW310" s="78">
        <v>61.170600891113281</v>
      </c>
      <c r="EX310" s="78">
        <v>59.935543060302734</v>
      </c>
      <c r="EY310" s="78">
        <v>58.828365325927734</v>
      </c>
      <c r="EZ310" s="78">
        <v>57.824703216552734</v>
      </c>
      <c r="FA310" s="78">
        <v>56.896419525146484</v>
      </c>
      <c r="FB310" s="78">
        <v>56.135879516601563</v>
      </c>
      <c r="FC310" s="78">
        <v>55.532394409179688</v>
      </c>
      <c r="FD310" s="78">
        <v>57.865226745605469</v>
      </c>
      <c r="FE310" s="78">
        <v>61.442436218261719</v>
      </c>
      <c r="FF310" s="78">
        <v>64.887870788574219</v>
      </c>
      <c r="FG310" s="78">
        <v>68.050163269042969</v>
      </c>
      <c r="FH310" s="78">
        <v>70.972541809082031</v>
      </c>
      <c r="FI310" s="78">
        <v>73.718734741210938</v>
      </c>
      <c r="FJ310" s="78">
        <v>75.923919677734375</v>
      </c>
      <c r="FK310" s="78">
        <v>77.476654052734375</v>
      </c>
      <c r="FL310" s="78">
        <v>78.130691528320313</v>
      </c>
      <c r="FM310" s="78">
        <v>78.009819030761719</v>
      </c>
      <c r="FN310" s="78">
        <v>76.854042053222656</v>
      </c>
      <c r="FO310" s="78">
        <v>75.005271911621094</v>
      </c>
      <c r="FP310" s="78">
        <v>71.881744384765625</v>
      </c>
      <c r="FQ310" s="78">
        <v>68.029510498046875</v>
      </c>
      <c r="FR310" s="78">
        <v>65.436790466308594</v>
      </c>
      <c r="FS310" s="78">
        <v>63.775882720947266</v>
      </c>
      <c r="FT310" s="78">
        <v>62.3443603515625</v>
      </c>
      <c r="FU310" s="78">
        <v>1.608474925160408E-2</v>
      </c>
      <c r="FV310" s="78">
        <v>1.3840723782777786E-2</v>
      </c>
      <c r="FW310" s="78">
        <v>1.772322878241539E-2</v>
      </c>
      <c r="FX310" s="78">
        <v>0</v>
      </c>
      <c r="FY310" s="78">
        <v>2783.5</v>
      </c>
      <c r="FZ310" s="78">
        <v>1</v>
      </c>
    </row>
    <row r="311" spans="1:182" x14ac:dyDescent="0.2">
      <c r="A311" t="s">
        <v>186</v>
      </c>
      <c r="B311" t="s">
        <v>244</v>
      </c>
      <c r="C311" t="s">
        <v>194</v>
      </c>
      <c r="D311" t="s">
        <v>202</v>
      </c>
      <c r="E311" t="s">
        <v>206</v>
      </c>
      <c r="F311" t="s">
        <v>1</v>
      </c>
      <c r="G311" t="s">
        <v>200</v>
      </c>
      <c r="H311" s="78">
        <v>3383</v>
      </c>
      <c r="I311" s="78">
        <v>0.6785927414894104</v>
      </c>
      <c r="J311" s="78">
        <v>0.61238420009613037</v>
      </c>
      <c r="K311" s="78">
        <v>0.56858044862747192</v>
      </c>
      <c r="L311" s="78">
        <v>0.5379984974861145</v>
      </c>
      <c r="M311" s="78">
        <v>0.52990925312042236</v>
      </c>
      <c r="N311" s="78">
        <v>0.54553389549255371</v>
      </c>
      <c r="O311" s="78">
        <v>0.60060840845108032</v>
      </c>
      <c r="P311" s="78">
        <v>0.65297776460647583</v>
      </c>
      <c r="Q311" s="78">
        <v>0.66402781009674072</v>
      </c>
      <c r="R311" s="78">
        <v>0.68574106693267822</v>
      </c>
      <c r="S311" s="78">
        <v>0.73662495613098145</v>
      </c>
      <c r="T311" s="78">
        <v>0.78185492753982544</v>
      </c>
      <c r="U311" s="78">
        <v>0.81672120094299316</v>
      </c>
      <c r="V311" s="78">
        <v>0.84830397367477417</v>
      </c>
      <c r="W311" s="78">
        <v>0.86641895771026611</v>
      </c>
      <c r="X311" s="78">
        <v>0.89220958948135376</v>
      </c>
      <c r="Y311" s="78">
        <v>0.93156594038009644</v>
      </c>
      <c r="Z311" s="78">
        <v>0.97163289785385132</v>
      </c>
      <c r="AA311" s="78">
        <v>0.98267918825149536</v>
      </c>
      <c r="AB311" s="78">
        <v>0.97565090656280518</v>
      </c>
      <c r="AC311" s="78">
        <v>0.97880584001541138</v>
      </c>
      <c r="AD311" s="78">
        <v>0.98585253953933716</v>
      </c>
      <c r="AE311" s="78">
        <v>0.88498324155807495</v>
      </c>
      <c r="AF311" s="78">
        <v>0.77593433856964111</v>
      </c>
      <c r="AG311" s="78">
        <v>-0.1129477396607399</v>
      </c>
      <c r="AH311" s="78">
        <v>-0.11253291368484497</v>
      </c>
      <c r="AI311" s="78">
        <v>-0.12502102553844452</v>
      </c>
      <c r="AJ311" s="78">
        <v>-0.1348322331905365</v>
      </c>
      <c r="AK311" s="78">
        <v>-0.12541286647319794</v>
      </c>
      <c r="AL311" s="78">
        <v>-0.1368519514799118</v>
      </c>
      <c r="AM311" s="78">
        <v>-0.10345745831727982</v>
      </c>
      <c r="AN311" s="78">
        <v>-9.4777218997478485E-2</v>
      </c>
      <c r="AO311" s="78">
        <v>-0.13036267459392548</v>
      </c>
      <c r="AP311" s="78">
        <v>-8.8185355067253113E-2</v>
      </c>
      <c r="AQ311" s="78">
        <v>-7.7020980417728424E-2</v>
      </c>
      <c r="AR311" s="78">
        <v>-7.3195397853851318E-2</v>
      </c>
      <c r="AS311" s="78">
        <v>-6.3909441232681274E-2</v>
      </c>
      <c r="AT311" s="78">
        <v>-7.0846289396286011E-2</v>
      </c>
      <c r="AU311" s="78">
        <v>-6.7961134016513824E-2</v>
      </c>
      <c r="AV311" s="78">
        <v>-4.7563202679157257E-2</v>
      </c>
      <c r="AW311" s="78">
        <v>-4.0808305144309998E-2</v>
      </c>
      <c r="AX311" s="78">
        <v>-2.7395432814955711E-2</v>
      </c>
      <c r="AY311" s="78">
        <v>-2.4436565116047859E-2</v>
      </c>
      <c r="AZ311" s="78">
        <v>-2.3776862770318985E-2</v>
      </c>
      <c r="BA311" s="78">
        <v>-3.8721378892660141E-2</v>
      </c>
      <c r="BB311" s="78">
        <v>-9.8387002944946289E-2</v>
      </c>
      <c r="BC311" s="78">
        <v>-0.11838442087173462</v>
      </c>
      <c r="BD311" s="78">
        <v>-0.11228683590888977</v>
      </c>
      <c r="BE311" s="78">
        <v>-8.7084881961345673E-2</v>
      </c>
      <c r="BF311" s="78">
        <v>-8.736506849527359E-2</v>
      </c>
      <c r="BG311" s="78">
        <v>-9.9546745419502258E-2</v>
      </c>
      <c r="BH311" s="78">
        <v>-0.10947249084711075</v>
      </c>
      <c r="BI311" s="78">
        <v>-0.10000960528850555</v>
      </c>
      <c r="BJ311" s="78">
        <v>-0.11052483320236206</v>
      </c>
      <c r="BK311" s="78">
        <v>-7.7110759913921356E-2</v>
      </c>
      <c r="BL311" s="78">
        <v>-6.9417238235473633E-2</v>
      </c>
      <c r="BM311" s="78">
        <v>-0.10657774657011032</v>
      </c>
      <c r="BN311" s="78">
        <v>-6.9184467196464539E-2</v>
      </c>
      <c r="BO311" s="78">
        <v>-5.7735882699489594E-2</v>
      </c>
      <c r="BP311" s="78">
        <v>-5.2763219922780991E-2</v>
      </c>
      <c r="BQ311" s="78">
        <v>-4.3502304702997208E-2</v>
      </c>
      <c r="BR311" s="78">
        <v>-4.9362681806087494E-2</v>
      </c>
      <c r="BS311" s="78">
        <v>-4.6180441975593567E-2</v>
      </c>
      <c r="BT311" s="78">
        <v>-2.7610089629888535E-2</v>
      </c>
      <c r="BU311" s="78">
        <v>-2.1554570645093918E-2</v>
      </c>
      <c r="BV311" s="78">
        <v>-7.3019475676119328E-3</v>
      </c>
      <c r="BW311" s="78">
        <v>-6.2494408339262009E-3</v>
      </c>
      <c r="BX311" s="78">
        <v>-5.0310702063143253E-3</v>
      </c>
      <c r="BY311" s="78">
        <v>-2.1724613383412361E-2</v>
      </c>
      <c r="BZ311" s="78">
        <v>-7.2793669998645782E-2</v>
      </c>
      <c r="CA311" s="78">
        <v>-9.1673985123634338E-2</v>
      </c>
      <c r="CB311" s="78">
        <v>-8.6276330053806305E-2</v>
      </c>
      <c r="CC311" s="78">
        <v>-6.9172345101833344E-2</v>
      </c>
      <c r="CD311" s="78">
        <v>-6.9933891296386719E-2</v>
      </c>
      <c r="CE311" s="78">
        <v>-8.1903338432312012E-2</v>
      </c>
      <c r="CF311" s="78">
        <v>-9.190841019153595E-2</v>
      </c>
      <c r="CG311" s="78">
        <v>-8.2415372133255005E-2</v>
      </c>
      <c r="CH311" s="78">
        <v>-9.2290744185447693E-2</v>
      </c>
      <c r="CI311" s="78">
        <v>-5.886310338973999E-2</v>
      </c>
      <c r="CJ311" s="78">
        <v>-5.1853008568286896E-2</v>
      </c>
      <c r="CK311" s="78">
        <v>-9.0104371309280396E-2</v>
      </c>
      <c r="CL311" s="78">
        <v>-5.6024506688117981E-2</v>
      </c>
      <c r="CM311" s="78">
        <v>-4.4379089027643204E-2</v>
      </c>
      <c r="CN311" s="78">
        <v>-3.8611955940723419E-2</v>
      </c>
      <c r="CO311" s="78">
        <v>-2.9368381947278976E-2</v>
      </c>
      <c r="CP311" s="78">
        <v>-3.4483201801776886E-2</v>
      </c>
      <c r="CQ311" s="78">
        <v>-3.1095197424292564E-2</v>
      </c>
      <c r="CR311" s="78">
        <v>-1.3790624216198921E-2</v>
      </c>
      <c r="CS311" s="78">
        <v>-8.2194963470101357E-3</v>
      </c>
      <c r="CT311" s="78">
        <v>6.6147386096417904E-3</v>
      </c>
      <c r="CU311" s="78">
        <v>6.3469056040048599E-3</v>
      </c>
      <c r="CV311" s="78">
        <v>7.9522086307406425E-3</v>
      </c>
      <c r="CW311" s="78">
        <v>-9.9527044221758842E-3</v>
      </c>
      <c r="CX311" s="78">
        <v>-5.5067799985408783E-2</v>
      </c>
      <c r="CY311" s="78">
        <v>-7.3174417018890381E-2</v>
      </c>
      <c r="CZ311" s="78">
        <v>-6.8261541426181793E-2</v>
      </c>
      <c r="DA311" s="78">
        <v>-5.1259811967611313E-2</v>
      </c>
      <c r="DB311" s="78">
        <v>-5.2502710372209549E-2</v>
      </c>
      <c r="DC311" s="78">
        <v>-6.4259923994541168E-2</v>
      </c>
      <c r="DD311" s="78">
        <v>-7.4344336986541748E-2</v>
      </c>
      <c r="DE311" s="78">
        <v>-6.4821138978004456E-2</v>
      </c>
      <c r="DF311" s="78">
        <v>-7.4056655168533325E-2</v>
      </c>
      <c r="DG311" s="78">
        <v>-4.061545804142952E-2</v>
      </c>
      <c r="DH311" s="78">
        <v>-3.4288767725229263E-2</v>
      </c>
      <c r="DI311" s="78">
        <v>-7.3631003499031067E-2</v>
      </c>
      <c r="DJ311" s="78">
        <v>-4.2864549905061722E-2</v>
      </c>
      <c r="DK311" s="78">
        <v>-3.1022289767861366E-2</v>
      </c>
      <c r="DL311" s="78">
        <v>-2.4460691958665848E-2</v>
      </c>
      <c r="DM311" s="78">
        <v>-1.5234461985528469E-2</v>
      </c>
      <c r="DN311" s="78">
        <v>-1.9603719934821129E-2</v>
      </c>
      <c r="DO311" s="78">
        <v>-1.600995846092701E-2</v>
      </c>
      <c r="DP311" s="78">
        <v>2.8840137019869871E-5</v>
      </c>
      <c r="DQ311" s="78">
        <v>5.1155788823962212E-3</v>
      </c>
      <c r="DR311" s="78">
        <v>2.0531425252556801E-2</v>
      </c>
      <c r="DS311" s="78">
        <v>1.8943252041935921E-2</v>
      </c>
      <c r="DT311" s="78">
        <v>2.0935487002134323E-2</v>
      </c>
      <c r="DU311" s="78">
        <v>1.8192052375525236E-3</v>
      </c>
      <c r="DV311" s="78">
        <v>-3.7341933697462082E-2</v>
      </c>
      <c r="DW311" s="78">
        <v>-5.4674852639436722E-2</v>
      </c>
      <c r="DX311" s="78">
        <v>-5.0246745347976685E-2</v>
      </c>
      <c r="DY311" s="78">
        <v>-2.5396963581442833E-2</v>
      </c>
      <c r="DZ311" s="78">
        <v>-2.7334855869412422E-2</v>
      </c>
      <c r="EA311" s="78">
        <v>-3.8785651326179504E-2</v>
      </c>
      <c r="EB311" s="78">
        <v>-4.8984602093696594E-2</v>
      </c>
      <c r="EC311" s="78">
        <v>-3.941785916686058E-2</v>
      </c>
      <c r="ED311" s="78">
        <v>-4.7729525715112686E-2</v>
      </c>
      <c r="EE311" s="78">
        <v>-1.4268749393522739E-2</v>
      </c>
      <c r="EF311" s="78">
        <v>-8.9287981390953064E-3</v>
      </c>
      <c r="EG311" s="78">
        <v>-4.9846068024635315E-2</v>
      </c>
      <c r="EH311" s="78">
        <v>-2.3863662034273148E-2</v>
      </c>
      <c r="EI311" s="78">
        <v>-1.1737197637557983E-2</v>
      </c>
      <c r="EJ311" s="78">
        <v>-4.02851402759552E-3</v>
      </c>
      <c r="EK311" s="78">
        <v>5.172675009816885E-3</v>
      </c>
      <c r="EL311" s="78">
        <v>1.8798902165144682E-3</v>
      </c>
      <c r="EM311" s="78">
        <v>5.7707345113158226E-3</v>
      </c>
      <c r="EN311" s="78">
        <v>1.9981952384114265E-2</v>
      </c>
      <c r="EO311" s="78">
        <v>2.4369310587644577E-2</v>
      </c>
      <c r="EP311" s="78">
        <v>4.0624909102916718E-2</v>
      </c>
      <c r="EQ311" s="78">
        <v>3.713037446141243E-2</v>
      </c>
      <c r="ER311" s="78">
        <v>3.9681281894445419E-2</v>
      </c>
      <c r="ES311" s="78">
        <v>1.8815971910953522E-2</v>
      </c>
      <c r="ET311" s="78">
        <v>-1.1748602613806725E-2</v>
      </c>
      <c r="EU311" s="78">
        <v>-2.796442061662674E-2</v>
      </c>
      <c r="EV311" s="78">
        <v>-2.4236245080828667E-2</v>
      </c>
      <c r="EW311" s="78">
        <v>62.869735717773438</v>
      </c>
      <c r="EX311" s="78">
        <v>61.563301086425781</v>
      </c>
      <c r="EY311" s="78">
        <v>60.355087280273438</v>
      </c>
      <c r="EZ311" s="78">
        <v>59.315177917480469</v>
      </c>
      <c r="FA311" s="78">
        <v>58.333248138427734</v>
      </c>
      <c r="FB311" s="78">
        <v>57.485157012939453</v>
      </c>
      <c r="FC311" s="78">
        <v>56.766345977783203</v>
      </c>
      <c r="FD311" s="78">
        <v>58.756694793701172</v>
      </c>
      <c r="FE311" s="78">
        <v>62.076587677001953</v>
      </c>
      <c r="FF311" s="78">
        <v>65.934547424316406</v>
      </c>
      <c r="FG311" s="78">
        <v>69.195381164550781</v>
      </c>
      <c r="FH311" s="78">
        <v>72.270225524902344</v>
      </c>
      <c r="FI311" s="78">
        <v>75.340652465820313</v>
      </c>
      <c r="FJ311" s="78">
        <v>77.887092590332031</v>
      </c>
      <c r="FK311" s="78">
        <v>79.609199523925781</v>
      </c>
      <c r="FL311" s="78">
        <v>80.561294555664063</v>
      </c>
      <c r="FM311" s="78">
        <v>80.532135009765625</v>
      </c>
      <c r="FN311" s="78">
        <v>79.695838928222656</v>
      </c>
      <c r="FO311" s="78">
        <v>78.040077209472656</v>
      </c>
      <c r="FP311" s="78">
        <v>75.101371765136719</v>
      </c>
      <c r="FQ311" s="78">
        <v>71.233856201171875</v>
      </c>
      <c r="FR311" s="78">
        <v>68.190376281738281</v>
      </c>
      <c r="FS311" s="78">
        <v>65.996315002441406</v>
      </c>
      <c r="FT311" s="78">
        <v>64.232231140136719</v>
      </c>
      <c r="FU311" s="78">
        <v>2.4078933522105217E-2</v>
      </c>
      <c r="FV311" s="78">
        <v>2.2548647597432137E-2</v>
      </c>
      <c r="FW311" s="78">
        <v>2.6291782036423683E-2</v>
      </c>
      <c r="FX311" s="78">
        <v>0</v>
      </c>
      <c r="FY311" s="78">
        <v>1031.300048828125</v>
      </c>
      <c r="FZ311" s="78">
        <v>1</v>
      </c>
    </row>
    <row r="312" spans="1:182" x14ac:dyDescent="0.2">
      <c r="A312" t="s">
        <v>186</v>
      </c>
      <c r="B312" t="s">
        <v>244</v>
      </c>
      <c r="C312" t="s">
        <v>194</v>
      </c>
      <c r="D312" t="s">
        <v>202</v>
      </c>
      <c r="E312" t="s">
        <v>206</v>
      </c>
      <c r="F312" t="s">
        <v>1</v>
      </c>
      <c r="G312" t="s">
        <v>1</v>
      </c>
      <c r="H312" s="78">
        <v>15898</v>
      </c>
      <c r="I312" s="78">
        <v>0.58799278736114502</v>
      </c>
      <c r="J312" s="78">
        <v>0.52751410007476807</v>
      </c>
      <c r="K312" s="78">
        <v>0.49754971265792847</v>
      </c>
      <c r="L312" s="78">
        <v>0.48115295171737671</v>
      </c>
      <c r="M312" s="78">
        <v>0.47778093814849854</v>
      </c>
      <c r="N312" s="78">
        <v>0.50509953498840332</v>
      </c>
      <c r="O312" s="78">
        <v>0.56810981035232544</v>
      </c>
      <c r="P312" s="78">
        <v>0.62445467710494995</v>
      </c>
      <c r="Q312" s="78">
        <v>0.65317696332931519</v>
      </c>
      <c r="R312" s="78">
        <v>0.67258453369140625</v>
      </c>
      <c r="S312" s="78">
        <v>0.69648343324661255</v>
      </c>
      <c r="T312" s="78">
        <v>0.72936511039733887</v>
      </c>
      <c r="U312" s="78">
        <v>0.74983084201812744</v>
      </c>
      <c r="V312" s="78">
        <v>0.7579648494720459</v>
      </c>
      <c r="W312" s="78">
        <v>0.75562036037445068</v>
      </c>
      <c r="X312" s="78">
        <v>0.77265316247940063</v>
      </c>
      <c r="Y312" s="78">
        <v>0.80080205202102661</v>
      </c>
      <c r="Z312" s="78">
        <v>0.85240417718887329</v>
      </c>
      <c r="AA312" s="78">
        <v>0.87276393175125122</v>
      </c>
      <c r="AB312" s="78">
        <v>0.86681914329528809</v>
      </c>
      <c r="AC312" s="78">
        <v>0.88823860883712769</v>
      </c>
      <c r="AD312" s="78">
        <v>0.86948925256729126</v>
      </c>
      <c r="AE312" s="78">
        <v>0.7745213508605957</v>
      </c>
      <c r="AF312" s="78">
        <v>0.6712602972984314</v>
      </c>
      <c r="AG312" s="78">
        <v>-8.4202997386455536E-2</v>
      </c>
      <c r="AH312" s="78">
        <v>-8.9118823409080505E-2</v>
      </c>
      <c r="AI312" s="78">
        <v>-8.6453899741172791E-2</v>
      </c>
      <c r="AJ312" s="78">
        <v>-8.1598572432994843E-2</v>
      </c>
      <c r="AK312" s="78">
        <v>-8.2088887691497803E-2</v>
      </c>
      <c r="AL312" s="78">
        <v>-8.0718033015727997E-2</v>
      </c>
      <c r="AM312" s="78">
        <v>-5.707196518778801E-2</v>
      </c>
      <c r="AN312" s="78">
        <v>-5.8264844119548798E-2</v>
      </c>
      <c r="AO312" s="78">
        <v>-7.2697393596172333E-2</v>
      </c>
      <c r="AP312" s="78">
        <v>-4.4805001467466354E-2</v>
      </c>
      <c r="AQ312" s="78">
        <v>-3.8270577788352966E-2</v>
      </c>
      <c r="AR312" s="78">
        <v>-4.0313981473445892E-2</v>
      </c>
      <c r="AS312" s="78">
        <v>-3.8528773933649063E-2</v>
      </c>
      <c r="AT312" s="78">
        <v>-2.9437541961669922E-2</v>
      </c>
      <c r="AU312" s="78">
        <v>-2.9972529038786888E-2</v>
      </c>
      <c r="AV312" s="78">
        <v>-1.1939607560634613E-2</v>
      </c>
      <c r="AW312" s="78">
        <v>-5.4105808958411217E-3</v>
      </c>
      <c r="AX312" s="78">
        <v>3.6173693370074034E-3</v>
      </c>
      <c r="AY312" s="78">
        <v>2.597772516310215E-3</v>
      </c>
      <c r="AZ312" s="78">
        <v>-4.6103065833449364E-3</v>
      </c>
      <c r="BA312" s="78">
        <v>-1.7786968499422073E-2</v>
      </c>
      <c r="BB312" s="78">
        <v>-6.3813216984272003E-2</v>
      </c>
      <c r="BC312" s="78">
        <v>-9.0059779584407806E-2</v>
      </c>
      <c r="BD312" s="78">
        <v>-8.8855788111686707E-2</v>
      </c>
      <c r="BE312" s="78">
        <v>-6.6947124898433685E-2</v>
      </c>
      <c r="BF312" s="78">
        <v>-7.1791879832744598E-2</v>
      </c>
      <c r="BG312" s="78">
        <v>-6.9863304495811462E-2</v>
      </c>
      <c r="BH312" s="78">
        <v>-6.5023735165596008E-2</v>
      </c>
      <c r="BI312" s="78">
        <v>-6.509823352098465E-2</v>
      </c>
      <c r="BJ312" s="78">
        <v>-6.376735121011734E-2</v>
      </c>
      <c r="BK312" s="78">
        <v>-4.0176238864660263E-2</v>
      </c>
      <c r="BL312" s="78">
        <v>-4.1117176413536072E-2</v>
      </c>
      <c r="BM312" s="78">
        <v>-5.9216324239969254E-2</v>
      </c>
      <c r="BN312" s="78">
        <v>-3.4390904009342194E-2</v>
      </c>
      <c r="BO312" s="78">
        <v>-2.8849344700574875E-2</v>
      </c>
      <c r="BP312" s="78">
        <v>-3.0693013221025467E-2</v>
      </c>
      <c r="BQ312" s="78">
        <v>-2.8419869020581245E-2</v>
      </c>
      <c r="BR312" s="78">
        <v>-1.8890788778662682E-2</v>
      </c>
      <c r="BS312" s="78">
        <v>-1.9323507323861122E-2</v>
      </c>
      <c r="BT312" s="78">
        <v>-1.6060207271948457E-3</v>
      </c>
      <c r="BU312" s="78">
        <v>5.0425129011273384E-3</v>
      </c>
      <c r="BV312" s="78">
        <v>1.3839066959917545E-2</v>
      </c>
      <c r="BW312" s="78">
        <v>1.2564544565975666E-2</v>
      </c>
      <c r="BX312" s="78">
        <v>6.6164392046630383E-3</v>
      </c>
      <c r="BY312" s="78">
        <v>-3.1457957811653614E-3</v>
      </c>
      <c r="BZ312" s="78">
        <v>-4.6348735690116882E-2</v>
      </c>
      <c r="CA312" s="78">
        <v>-7.2294272482395172E-2</v>
      </c>
      <c r="CB312" s="78">
        <v>-7.1153193712234497E-2</v>
      </c>
      <c r="CC312" s="78">
        <v>-5.4995771497488022E-2</v>
      </c>
      <c r="CD312" s="78">
        <v>-5.9791285544633865E-2</v>
      </c>
      <c r="CE312" s="78">
        <v>-5.8372709900140762E-2</v>
      </c>
      <c r="CF312" s="78">
        <v>-5.3544051945209503E-2</v>
      </c>
      <c r="CG312" s="78">
        <v>-5.3330551832914352E-2</v>
      </c>
      <c r="CH312" s="78">
        <v>-5.2027348428964615E-2</v>
      </c>
      <c r="CI312" s="78">
        <v>-2.8474302962422371E-2</v>
      </c>
      <c r="CJ312" s="78">
        <v>-2.924075722694397E-2</v>
      </c>
      <c r="CK312" s="78">
        <v>-4.9879375845193863E-2</v>
      </c>
      <c r="CL312" s="78">
        <v>-2.7178136631846428E-2</v>
      </c>
      <c r="CM312" s="78">
        <v>-2.2324228659272194E-2</v>
      </c>
      <c r="CN312" s="78">
        <v>-2.4029556661844254E-2</v>
      </c>
      <c r="CO312" s="78">
        <v>-2.1418469026684761E-2</v>
      </c>
      <c r="CP312" s="78">
        <v>-1.1586137115955353E-2</v>
      </c>
      <c r="CQ312" s="78">
        <v>-1.194803137332201E-2</v>
      </c>
      <c r="CR312" s="78">
        <v>5.5509898811578751E-3</v>
      </c>
      <c r="CS312" s="78">
        <v>1.2282294221222401E-2</v>
      </c>
      <c r="CT312" s="78">
        <v>2.0918583497405052E-2</v>
      </c>
      <c r="CU312" s="78">
        <v>1.946750096976757E-2</v>
      </c>
      <c r="CV312" s="78">
        <v>1.4392049051821232E-2</v>
      </c>
      <c r="CW312" s="78">
        <v>6.9946357980370522E-3</v>
      </c>
      <c r="CX312" s="78">
        <v>-3.4252885729074478E-2</v>
      </c>
      <c r="CY312" s="78">
        <v>-5.9989932924509048E-2</v>
      </c>
      <c r="CZ312" s="78">
        <v>-5.8892417699098587E-2</v>
      </c>
      <c r="DA312" s="78">
        <v>-4.3044410645961761E-2</v>
      </c>
      <c r="DB312" s="78">
        <v>-4.7790691256523132E-2</v>
      </c>
      <c r="DC312" s="78">
        <v>-4.6882115304470062E-2</v>
      </c>
      <c r="DD312" s="78">
        <v>-4.20643649995327E-2</v>
      </c>
      <c r="DE312" s="78">
        <v>-4.1562866419553757E-2</v>
      </c>
      <c r="DF312" s="78">
        <v>-4.0287353098392487E-2</v>
      </c>
      <c r="DG312" s="78">
        <v>-1.6772374510765076E-2</v>
      </c>
      <c r="DH312" s="78">
        <v>-1.7364336177706718E-2</v>
      </c>
      <c r="DI312" s="78">
        <v>-4.0542423725128174E-2</v>
      </c>
      <c r="DJ312" s="78">
        <v>-1.9965367391705513E-2</v>
      </c>
      <c r="DK312" s="78">
        <v>-1.5799114480614662E-2</v>
      </c>
      <c r="DL312" s="78">
        <v>-1.736610010266304E-2</v>
      </c>
      <c r="DM312" s="78">
        <v>-1.4417069032788277E-2</v>
      </c>
      <c r="DN312" s="78">
        <v>-4.2814859189093113E-3</v>
      </c>
      <c r="DO312" s="78">
        <v>-4.5725526288151741E-3</v>
      </c>
      <c r="DP312" s="78">
        <v>1.2707999907433987E-2</v>
      </c>
      <c r="DQ312" s="78">
        <v>1.9522074609994888E-2</v>
      </c>
      <c r="DR312" s="78">
        <v>2.7998099103569984E-2</v>
      </c>
      <c r="DS312" s="78">
        <v>2.637045830488205E-2</v>
      </c>
      <c r="DT312" s="78">
        <v>2.2167658433318138E-2</v>
      </c>
      <c r="DU312" s="78">
        <v>1.7135066911578178E-2</v>
      </c>
      <c r="DV312" s="78">
        <v>-2.2157039493322372E-2</v>
      </c>
      <c r="DW312" s="78">
        <v>-4.7685589641332626E-2</v>
      </c>
      <c r="DX312" s="78">
        <v>-4.6631652861833572E-2</v>
      </c>
      <c r="DY312" s="78">
        <v>-2.5788541883230209E-2</v>
      </c>
      <c r="DZ312" s="78">
        <v>-3.0463742092251778E-2</v>
      </c>
      <c r="EA312" s="78">
        <v>-3.0291521921753883E-2</v>
      </c>
      <c r="EB312" s="78">
        <v>-2.5489527732133865E-2</v>
      </c>
      <c r="EC312" s="78">
        <v>-2.4572208523750305E-2</v>
      </c>
      <c r="ED312" s="78">
        <v>-2.3336660116910934E-2</v>
      </c>
      <c r="EE312" s="78">
        <v>1.2335734209045768E-4</v>
      </c>
      <c r="EF312" s="78">
        <v>-2.1667216788046062E-4</v>
      </c>
      <c r="EG312" s="78">
        <v>-2.7061352506279945E-2</v>
      </c>
      <c r="EH312" s="78">
        <v>-9.5512755215167999E-3</v>
      </c>
      <c r="EI312" s="78">
        <v>-6.37788325548172E-3</v>
      </c>
      <c r="EJ312" s="78">
        <v>-7.745127659291029E-3</v>
      </c>
      <c r="EK312" s="78">
        <v>-4.3081613257527351E-3</v>
      </c>
      <c r="EL312" s="78">
        <v>6.2652700580656528E-3</v>
      </c>
      <c r="EM312" s="78">
        <v>6.0764667578041553E-3</v>
      </c>
      <c r="EN312" s="78">
        <v>2.3041587322950363E-2</v>
      </c>
      <c r="EO312" s="78">
        <v>2.9975168406963348E-2</v>
      </c>
      <c r="EP312" s="78">
        <v>3.8219798356294632E-2</v>
      </c>
      <c r="EQ312" s="78">
        <v>3.6337230354547501E-2</v>
      </c>
      <c r="ER312" s="78">
        <v>3.3394403755664825E-2</v>
      </c>
      <c r="ES312" s="78">
        <v>3.1776241958141327E-2</v>
      </c>
      <c r="ET312" s="78">
        <v>-4.6925563365221024E-3</v>
      </c>
      <c r="EU312" s="78">
        <v>-2.9920076951384544E-2</v>
      </c>
      <c r="EV312" s="78">
        <v>-2.8929047286510468E-2</v>
      </c>
      <c r="EW312" s="78">
        <v>61.591083526611328</v>
      </c>
      <c r="EX312" s="78">
        <v>60.337955474853516</v>
      </c>
      <c r="EY312" s="78">
        <v>59.208503723144531</v>
      </c>
      <c r="EZ312" s="78">
        <v>58.198345184326172</v>
      </c>
      <c r="FA312" s="78">
        <v>57.248920440673828</v>
      </c>
      <c r="FB312" s="78">
        <v>56.464588165283203</v>
      </c>
      <c r="FC312" s="78">
        <v>55.822650909423828</v>
      </c>
      <c r="FD312" s="78">
        <v>58.069766998291016</v>
      </c>
      <c r="FE312" s="78">
        <v>61.587181091308594</v>
      </c>
      <c r="FF312" s="78">
        <v>65.123970031738281</v>
      </c>
      <c r="FG312" s="78">
        <v>68.314949035644531</v>
      </c>
      <c r="FH312" s="78">
        <v>71.273262023925781</v>
      </c>
      <c r="FI312" s="78">
        <v>74.097358703613281</v>
      </c>
      <c r="FJ312" s="78">
        <v>76.40313720703125</v>
      </c>
      <c r="FK312" s="78">
        <v>78.007270812988281</v>
      </c>
      <c r="FL312" s="78">
        <v>78.741561889648438</v>
      </c>
      <c r="FM312" s="78">
        <v>78.649513244628906</v>
      </c>
      <c r="FN312" s="78">
        <v>77.555877685546875</v>
      </c>
      <c r="FO312" s="78">
        <v>75.744178771972656</v>
      </c>
      <c r="FP312" s="78">
        <v>72.659515380859375</v>
      </c>
      <c r="FQ312" s="78">
        <v>68.794563293457031</v>
      </c>
      <c r="FR312" s="78">
        <v>66.111679077148438</v>
      </c>
      <c r="FS312" s="78">
        <v>64.318382263183594</v>
      </c>
      <c r="FT312" s="78">
        <v>62.808834075927734</v>
      </c>
      <c r="FU312" s="78">
        <v>1.3659442774951458E-2</v>
      </c>
      <c r="FV312" s="78">
        <v>1.1905243620276451E-2</v>
      </c>
      <c r="FW312" s="78">
        <v>1.5031788498163223E-2</v>
      </c>
      <c r="FX312" s="78">
        <v>0</v>
      </c>
      <c r="FY312" s="78">
        <v>3814.800048828125</v>
      </c>
      <c r="FZ312" s="78">
        <v>1</v>
      </c>
    </row>
    <row r="313" spans="1:182" x14ac:dyDescent="0.2">
      <c r="A313" t="s">
        <v>186</v>
      </c>
      <c r="B313" t="s">
        <v>244</v>
      </c>
      <c r="C313" t="s">
        <v>194</v>
      </c>
      <c r="D313" t="s">
        <v>202</v>
      </c>
      <c r="E313" t="s">
        <v>206</v>
      </c>
      <c r="F313" t="s">
        <v>178</v>
      </c>
      <c r="G313" t="s">
        <v>1</v>
      </c>
      <c r="H313" s="78">
        <v>9225</v>
      </c>
      <c r="I313" s="78">
        <v>0.47025826573371887</v>
      </c>
      <c r="J313" s="78">
        <v>0.41256347298622131</v>
      </c>
      <c r="K313" s="78">
        <v>0.38249635696411133</v>
      </c>
      <c r="L313" s="78">
        <v>0.36840203404426575</v>
      </c>
      <c r="M313" s="78">
        <v>0.36013239622116089</v>
      </c>
      <c r="N313" s="78">
        <v>0.37699979543685913</v>
      </c>
      <c r="O313" s="78">
        <v>0.42783117294311523</v>
      </c>
      <c r="P313" s="78">
        <v>0.48314681649208069</v>
      </c>
      <c r="Q313" s="78">
        <v>0.51896947622299194</v>
      </c>
      <c r="R313" s="78">
        <v>0.54716664552688599</v>
      </c>
      <c r="S313" s="78">
        <v>0.57104432582855225</v>
      </c>
      <c r="T313" s="78">
        <v>0.60323160886764526</v>
      </c>
      <c r="U313" s="78">
        <v>0.6212005615234375</v>
      </c>
      <c r="V313" s="78">
        <v>0.61678010225296021</v>
      </c>
      <c r="W313" s="78">
        <v>0.61004221439361572</v>
      </c>
      <c r="X313" s="78">
        <v>0.61746406555175781</v>
      </c>
      <c r="Y313" s="78">
        <v>0.6399914026260376</v>
      </c>
      <c r="Z313" s="78">
        <v>0.6853821873664856</v>
      </c>
      <c r="AA313" s="78">
        <v>0.7092021107673645</v>
      </c>
      <c r="AB313" s="78">
        <v>0.71062308549880981</v>
      </c>
      <c r="AC313" s="78">
        <v>0.73117023706436157</v>
      </c>
      <c r="AD313" s="78">
        <v>0.71096432209014893</v>
      </c>
      <c r="AE313" s="78">
        <v>0.63795161247253418</v>
      </c>
      <c r="AF313" s="78">
        <v>0.54775428771972656</v>
      </c>
      <c r="AG313" s="78">
        <v>-3.0188046395778656E-2</v>
      </c>
      <c r="AH313" s="78">
        <v>-3.6440294235944748E-2</v>
      </c>
      <c r="AI313" s="78">
        <v>-3.960016742348671E-2</v>
      </c>
      <c r="AJ313" s="78">
        <v>-3.5299032926559448E-2</v>
      </c>
      <c r="AK313" s="78">
        <v>-3.5252735018730164E-2</v>
      </c>
      <c r="AL313" s="78">
        <v>-3.3735647797584534E-2</v>
      </c>
      <c r="AM313" s="78">
        <v>-2.5924393907189369E-2</v>
      </c>
      <c r="AN313" s="78">
        <v>-2.1222054958343506E-2</v>
      </c>
      <c r="AO313" s="78">
        <v>-5.1137771457433701E-2</v>
      </c>
      <c r="AP313" s="78">
        <v>-3.8653843104839325E-2</v>
      </c>
      <c r="AQ313" s="78">
        <v>-4.651922732591629E-2</v>
      </c>
      <c r="AR313" s="78">
        <v>-5.1454592496156693E-2</v>
      </c>
      <c r="AS313" s="78">
        <v>-4.7795861959457397E-2</v>
      </c>
      <c r="AT313" s="78">
        <v>-3.2248713076114655E-2</v>
      </c>
      <c r="AU313" s="78">
        <v>-2.9112722724676132E-2</v>
      </c>
      <c r="AV313" s="78">
        <v>-1.5228734351694584E-2</v>
      </c>
      <c r="AW313" s="78">
        <v>-2.070119371637702E-3</v>
      </c>
      <c r="AX313" s="78">
        <v>6.5017091110348701E-3</v>
      </c>
      <c r="AY313" s="78">
        <v>1.4364911243319511E-2</v>
      </c>
      <c r="AZ313" s="78">
        <v>1.2446147389709949E-2</v>
      </c>
      <c r="BA313" s="78">
        <v>1.3145221397280693E-2</v>
      </c>
      <c r="BB313" s="78">
        <v>-2.3414937779307365E-2</v>
      </c>
      <c r="BC313" s="78">
        <v>-3.2622482627630234E-2</v>
      </c>
      <c r="BD313" s="78">
        <v>-3.3054124563932419E-2</v>
      </c>
      <c r="BE313" s="78">
        <v>-2.0073510706424713E-2</v>
      </c>
      <c r="BF313" s="78">
        <v>-2.6735199615359306E-2</v>
      </c>
      <c r="BG313" s="78">
        <v>-2.9891263693571091E-2</v>
      </c>
      <c r="BH313" s="78">
        <v>-2.5847217068076134E-2</v>
      </c>
      <c r="BI313" s="78">
        <v>-2.5833023712038994E-2</v>
      </c>
      <c r="BJ313" s="78">
        <v>-2.4152610450983047E-2</v>
      </c>
      <c r="BK313" s="78">
        <v>-1.5924688428640366E-2</v>
      </c>
      <c r="BL313" s="78">
        <v>-1.2174018658697605E-2</v>
      </c>
      <c r="BM313" s="78">
        <v>-4.1200835257768631E-2</v>
      </c>
      <c r="BN313" s="78">
        <v>-3.0260168015956879E-2</v>
      </c>
      <c r="BO313" s="78">
        <v>-3.7996873259544373E-2</v>
      </c>
      <c r="BP313" s="78">
        <v>-4.2862012982368469E-2</v>
      </c>
      <c r="BQ313" s="78">
        <v>-3.9438411593437195E-2</v>
      </c>
      <c r="BR313" s="78">
        <v>-2.4083012714982033E-2</v>
      </c>
      <c r="BS313" s="78">
        <v>-2.1115910261869431E-2</v>
      </c>
      <c r="BT313" s="78">
        <v>-7.546618115156889E-3</v>
      </c>
      <c r="BU313" s="78">
        <v>5.6149954907596111E-3</v>
      </c>
      <c r="BV313" s="78">
        <v>1.4541342854499817E-2</v>
      </c>
      <c r="BW313" s="78">
        <v>2.1367676556110382E-2</v>
      </c>
      <c r="BX313" s="78">
        <v>1.9309477880597115E-2</v>
      </c>
      <c r="BY313" s="78">
        <v>2.0205629989504814E-2</v>
      </c>
      <c r="BZ313" s="78">
        <v>-1.4285614714026451E-2</v>
      </c>
      <c r="CA313" s="78">
        <v>-2.2706246003508568E-2</v>
      </c>
      <c r="CB313" s="78">
        <v>-2.3046454414725304E-2</v>
      </c>
      <c r="CC313" s="78">
        <v>-1.3068212196230888E-2</v>
      </c>
      <c r="CD313" s="78">
        <v>-2.0013477653264999E-2</v>
      </c>
      <c r="CE313" s="78">
        <v>-2.316691167652607E-2</v>
      </c>
      <c r="CF313" s="78">
        <v>-1.9300920888781548E-2</v>
      </c>
      <c r="CG313" s="78">
        <v>-1.9308961927890778E-2</v>
      </c>
      <c r="CH313" s="78">
        <v>-1.7515424638986588E-2</v>
      </c>
      <c r="CI313" s="78">
        <v>-8.9989248663187027E-3</v>
      </c>
      <c r="CJ313" s="78">
        <v>-5.9073758311569691E-3</v>
      </c>
      <c r="CK313" s="78">
        <v>-3.4318536520004272E-2</v>
      </c>
      <c r="CL313" s="78">
        <v>-2.4446729570627213E-2</v>
      </c>
      <c r="CM313" s="78">
        <v>-3.2094318419694901E-2</v>
      </c>
      <c r="CN313" s="78">
        <v>-3.6910813301801682E-2</v>
      </c>
      <c r="CO313" s="78">
        <v>-3.3650066703557968E-2</v>
      </c>
      <c r="CP313" s="78">
        <v>-1.8427472561597824E-2</v>
      </c>
      <c r="CQ313" s="78">
        <v>-1.5577339567244053E-2</v>
      </c>
      <c r="CR313" s="78">
        <v>-2.2260076366364956E-3</v>
      </c>
      <c r="CS313" s="78">
        <v>1.0937683284282684E-2</v>
      </c>
      <c r="CT313" s="78">
        <v>2.0109567791223526E-2</v>
      </c>
      <c r="CU313" s="78">
        <v>2.6217769831418991E-2</v>
      </c>
      <c r="CV313" s="78">
        <v>2.4063002318143845E-2</v>
      </c>
      <c r="CW313" s="78">
        <v>2.5095649063587189E-2</v>
      </c>
      <c r="CX313" s="78">
        <v>-7.9626739025115967E-3</v>
      </c>
      <c r="CY313" s="78">
        <v>-1.5838289633393288E-2</v>
      </c>
      <c r="CZ313" s="78">
        <v>-1.6115173697471619E-2</v>
      </c>
      <c r="DA313" s="78">
        <v>-6.0629136860370636E-3</v>
      </c>
      <c r="DB313" s="78">
        <v>-1.3291755691170692E-2</v>
      </c>
      <c r="DC313" s="78">
        <v>-1.6442554071545601E-2</v>
      </c>
      <c r="DD313" s="78">
        <v>-1.2754622846841812E-2</v>
      </c>
      <c r="DE313" s="78">
        <v>-1.2784899212419987E-2</v>
      </c>
      <c r="DF313" s="78">
        <v>-1.0878242552280426E-2</v>
      </c>
      <c r="DG313" s="78">
        <v>-2.0731613039970398E-3</v>
      </c>
      <c r="DH313" s="78">
        <v>3.5926632699556649E-4</v>
      </c>
      <c r="DI313" s="78">
        <v>-2.7436245232820511E-2</v>
      </c>
      <c r="DJ313" s="78">
        <v>-1.8633294850587845E-2</v>
      </c>
      <c r="DK313" s="78">
        <v>-2.6191761717200279E-2</v>
      </c>
      <c r="DL313" s="78">
        <v>-3.0959617346525192E-2</v>
      </c>
      <c r="DM313" s="78">
        <v>-2.7861719951033592E-2</v>
      </c>
      <c r="DN313" s="78">
        <v>-1.2771932408213615E-2</v>
      </c>
      <c r="DO313" s="78">
        <v>-1.003876980394125E-2</v>
      </c>
      <c r="DP313" s="78">
        <v>3.0946033075451851E-3</v>
      </c>
      <c r="DQ313" s="78">
        <v>1.626037061214447E-2</v>
      </c>
      <c r="DR313" s="78">
        <v>2.5677794590592384E-2</v>
      </c>
      <c r="DS313" s="78">
        <v>3.10678631067276E-2</v>
      </c>
      <c r="DT313" s="78">
        <v>2.8816526755690575E-2</v>
      </c>
      <c r="DU313" s="78">
        <v>2.9985666275024414E-2</v>
      </c>
      <c r="DV313" s="78">
        <v>-1.6397330909967422E-3</v>
      </c>
      <c r="DW313" s="78">
        <v>-8.9703323319554329E-3</v>
      </c>
      <c r="DX313" s="78">
        <v>-9.1838901862502098E-3</v>
      </c>
      <c r="DY313" s="78">
        <v>4.0516238659620285E-3</v>
      </c>
      <c r="DZ313" s="78">
        <v>-3.586658276617527E-3</v>
      </c>
      <c r="EA313" s="78">
        <v>-6.7336540669202805E-3</v>
      </c>
      <c r="EB313" s="78">
        <v>-3.3028083853423595E-3</v>
      </c>
      <c r="EC313" s="78">
        <v>-3.3651883713901043E-3</v>
      </c>
      <c r="ED313" s="78">
        <v>-1.2952036922797561E-3</v>
      </c>
      <c r="EE313" s="78">
        <v>7.92654138058424E-3</v>
      </c>
      <c r="EF313" s="78">
        <v>9.4073032960295677E-3</v>
      </c>
      <c r="EG313" s="78">
        <v>-1.7499305307865143E-2</v>
      </c>
      <c r="EH313" s="78">
        <v>-1.0239615105092525E-2</v>
      </c>
      <c r="EI313" s="78">
        <v>-1.7669405788183212E-2</v>
      </c>
      <c r="EJ313" s="78">
        <v>-2.236703597009182E-2</v>
      </c>
      <c r="EK313" s="78">
        <v>-1.950426958501339E-2</v>
      </c>
      <c r="EL313" s="78">
        <v>-4.606231115758419E-3</v>
      </c>
      <c r="EM313" s="78">
        <v>-2.0419536158442497E-3</v>
      </c>
      <c r="EN313" s="78">
        <v>1.0776720009744167E-2</v>
      </c>
      <c r="EO313" s="78">
        <v>2.3945486173033714E-2</v>
      </c>
      <c r="EP313" s="78">
        <v>3.3717427402734756E-2</v>
      </c>
      <c r="EQ313" s="78">
        <v>3.8070626556873322E-2</v>
      </c>
      <c r="ER313" s="78">
        <v>3.5679854452610016E-2</v>
      </c>
      <c r="ES313" s="78">
        <v>3.7046074867248535E-2</v>
      </c>
      <c r="ET313" s="78">
        <v>7.4895895086228848E-3</v>
      </c>
      <c r="EU313" s="78">
        <v>9.4590615481138229E-4</v>
      </c>
      <c r="EV313" s="78">
        <v>8.2378101069480181E-4</v>
      </c>
      <c r="EW313" s="78">
        <v>59.592426300048828</v>
      </c>
      <c r="EX313" s="78">
        <v>58.642341613769531</v>
      </c>
      <c r="EY313" s="78">
        <v>57.872352600097656</v>
      </c>
      <c r="EZ313" s="78">
        <v>57.172481536865234</v>
      </c>
      <c r="FA313" s="78">
        <v>56.530948638916016</v>
      </c>
      <c r="FB313" s="78">
        <v>55.978645324707031</v>
      </c>
      <c r="FC313" s="78">
        <v>55.542938232421875</v>
      </c>
      <c r="FD313" s="78">
        <v>57.664020538330078</v>
      </c>
      <c r="FE313" s="78">
        <v>60.742374420166016</v>
      </c>
      <c r="FF313" s="78">
        <v>63.860488891601563</v>
      </c>
      <c r="FG313" s="78">
        <v>66.655220031738281</v>
      </c>
      <c r="FH313" s="78">
        <v>69.381912231445313</v>
      </c>
      <c r="FI313" s="78">
        <v>72.124725341796875</v>
      </c>
      <c r="FJ313" s="78">
        <v>74.010971069335938</v>
      </c>
      <c r="FK313" s="78">
        <v>75.200607299804688</v>
      </c>
      <c r="FL313" s="78">
        <v>75.56988525390625</v>
      </c>
      <c r="FM313" s="78">
        <v>75.057441711425781</v>
      </c>
      <c r="FN313" s="78">
        <v>73.525657653808594</v>
      </c>
      <c r="FO313" s="78">
        <v>71.234916687011719</v>
      </c>
      <c r="FP313" s="78">
        <v>68.047012329101563</v>
      </c>
      <c r="FQ313" s="78">
        <v>64.620262145996094</v>
      </c>
      <c r="FR313" s="78">
        <v>62.540611267089844</v>
      </c>
      <c r="FS313" s="78">
        <v>61.326900482177734</v>
      </c>
      <c r="FT313" s="78">
        <v>60.324367523193359</v>
      </c>
      <c r="FU313" s="78">
        <v>9.0074446052312851E-3</v>
      </c>
      <c r="FV313" s="78">
        <v>8.3363205194473267E-3</v>
      </c>
      <c r="FW313" s="78">
        <v>9.9244024604558945E-3</v>
      </c>
      <c r="FX313" s="78">
        <v>0</v>
      </c>
      <c r="FY313" s="78">
        <v>2717.800048828125</v>
      </c>
      <c r="FZ313" s="78">
        <v>1</v>
      </c>
    </row>
    <row r="314" spans="1:182" x14ac:dyDescent="0.2">
      <c r="A314" t="s">
        <v>186</v>
      </c>
      <c r="B314" t="s">
        <v>244</v>
      </c>
      <c r="C314" t="s">
        <v>194</v>
      </c>
      <c r="D314" t="s">
        <v>202</v>
      </c>
      <c r="E314" t="s">
        <v>206</v>
      </c>
      <c r="F314" t="s">
        <v>179</v>
      </c>
      <c r="G314" t="s">
        <v>1</v>
      </c>
      <c r="H314" s="78">
        <v>1105</v>
      </c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  <c r="BW314" s="78"/>
      <c r="BX314" s="78"/>
      <c r="BY314" s="78"/>
      <c r="BZ314" s="78"/>
      <c r="CA314" s="78"/>
      <c r="CB314" s="78"/>
      <c r="CC314" s="78"/>
      <c r="CD314" s="78"/>
      <c r="CE314" s="78"/>
      <c r="CF314" s="78"/>
      <c r="CG314" s="78"/>
      <c r="CH314" s="78"/>
      <c r="CI314" s="78"/>
      <c r="CJ314" s="78"/>
      <c r="CK314" s="78"/>
      <c r="CL314" s="78"/>
      <c r="CM314" s="78"/>
      <c r="CN314" s="78"/>
      <c r="CO314" s="78"/>
      <c r="CP314" s="78"/>
      <c r="CQ314" s="78"/>
      <c r="CR314" s="78"/>
      <c r="CS314" s="78"/>
      <c r="CT314" s="78"/>
      <c r="CU314" s="78"/>
      <c r="CV314" s="78"/>
      <c r="CW314" s="78"/>
      <c r="CX314" s="78"/>
      <c r="CY314" s="78"/>
      <c r="CZ314" s="78"/>
      <c r="DA314" s="78"/>
      <c r="DB314" s="78"/>
      <c r="DC314" s="78"/>
      <c r="DD314" s="78"/>
      <c r="DE314" s="78"/>
      <c r="DF314" s="78"/>
      <c r="DG314" s="78"/>
      <c r="DH314" s="78"/>
      <c r="DI314" s="78"/>
      <c r="DJ314" s="78"/>
      <c r="DK314" s="78"/>
      <c r="DL314" s="78"/>
      <c r="DM314" s="78"/>
      <c r="DN314" s="78"/>
      <c r="DO314" s="78"/>
      <c r="DP314" s="78"/>
      <c r="DQ314" s="78"/>
      <c r="DR314" s="78"/>
      <c r="DS314" s="78"/>
      <c r="DT314" s="78"/>
      <c r="DU314" s="78"/>
      <c r="DV314" s="78"/>
      <c r="DW314" s="78"/>
      <c r="DX314" s="78"/>
      <c r="DY314" s="78"/>
      <c r="DZ314" s="78"/>
      <c r="EA314" s="78"/>
      <c r="EB314" s="78"/>
      <c r="EC314" s="78"/>
      <c r="ED314" s="78"/>
      <c r="EE314" s="78"/>
      <c r="EF314" s="78"/>
      <c r="EG314" s="78"/>
      <c r="EH314" s="78"/>
      <c r="EI314" s="78"/>
      <c r="EJ314" s="78"/>
      <c r="EK314" s="78"/>
      <c r="EL314" s="78"/>
      <c r="EM314" s="78"/>
      <c r="EN314" s="78"/>
      <c r="EO314" s="78"/>
      <c r="EP314" s="78"/>
      <c r="EQ314" s="78"/>
      <c r="ER314" s="78"/>
      <c r="ES314" s="78"/>
      <c r="ET314" s="78"/>
      <c r="EU314" s="78"/>
      <c r="EV314" s="78"/>
      <c r="EW314" s="78"/>
      <c r="EX314" s="78"/>
      <c r="EY314" s="78"/>
      <c r="EZ314" s="78"/>
      <c r="FA314" s="78"/>
      <c r="FB314" s="78"/>
      <c r="FC314" s="78"/>
      <c r="FD314" s="78"/>
      <c r="FE314" s="78"/>
      <c r="FF314" s="78"/>
      <c r="FG314" s="78"/>
      <c r="FH314" s="78"/>
      <c r="FI314" s="78"/>
      <c r="FJ314" s="78"/>
      <c r="FK314" s="78"/>
      <c r="FL314" s="78"/>
      <c r="FM314" s="78"/>
      <c r="FN314" s="78"/>
      <c r="FO314" s="78"/>
      <c r="FP314" s="78"/>
      <c r="FQ314" s="78"/>
      <c r="FR314" s="78"/>
      <c r="FS314" s="78"/>
      <c r="FT314" s="78"/>
      <c r="FU314" s="78"/>
      <c r="FV314" s="78"/>
      <c r="FW314" s="78"/>
      <c r="FX314" s="78">
        <v>0</v>
      </c>
      <c r="FY314" s="78">
        <v>88.150001525878906</v>
      </c>
      <c r="FZ314" s="78">
        <v>0</v>
      </c>
    </row>
    <row r="315" spans="1:182" x14ac:dyDescent="0.2">
      <c r="A315" t="s">
        <v>186</v>
      </c>
      <c r="B315" t="s">
        <v>244</v>
      </c>
      <c r="C315" t="s">
        <v>194</v>
      </c>
      <c r="D315" t="s">
        <v>202</v>
      </c>
      <c r="E315" t="s">
        <v>206</v>
      </c>
      <c r="F315" t="s">
        <v>180</v>
      </c>
      <c r="G315" t="s">
        <v>1</v>
      </c>
      <c r="H315" s="78">
        <v>285</v>
      </c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  <c r="BW315" s="78"/>
      <c r="BX315" s="78"/>
      <c r="BY315" s="78"/>
      <c r="BZ315" s="78"/>
      <c r="CA315" s="78"/>
      <c r="CB315" s="78"/>
      <c r="CC315" s="78"/>
      <c r="CD315" s="78"/>
      <c r="CE315" s="78"/>
      <c r="CF315" s="78"/>
      <c r="CG315" s="78"/>
      <c r="CH315" s="78"/>
      <c r="CI315" s="78"/>
      <c r="CJ315" s="78"/>
      <c r="CK315" s="78"/>
      <c r="CL315" s="78"/>
      <c r="CM315" s="78"/>
      <c r="CN315" s="78"/>
      <c r="CO315" s="78"/>
      <c r="CP315" s="78"/>
      <c r="CQ315" s="78"/>
      <c r="CR315" s="78"/>
      <c r="CS315" s="78"/>
      <c r="CT315" s="78"/>
      <c r="CU315" s="78"/>
      <c r="CV315" s="78"/>
      <c r="CW315" s="78"/>
      <c r="CX315" s="78"/>
      <c r="CY315" s="78"/>
      <c r="CZ315" s="78"/>
      <c r="DA315" s="78"/>
      <c r="DB315" s="78"/>
      <c r="DC315" s="78"/>
      <c r="DD315" s="78"/>
      <c r="DE315" s="78"/>
      <c r="DF315" s="78"/>
      <c r="DG315" s="78"/>
      <c r="DH315" s="78"/>
      <c r="DI315" s="78"/>
      <c r="DJ315" s="78"/>
      <c r="DK315" s="78"/>
      <c r="DL315" s="78"/>
      <c r="DM315" s="78"/>
      <c r="DN315" s="78"/>
      <c r="DO315" s="78"/>
      <c r="DP315" s="78"/>
      <c r="DQ315" s="78"/>
      <c r="DR315" s="78"/>
      <c r="DS315" s="78"/>
      <c r="DT315" s="78"/>
      <c r="DU315" s="78"/>
      <c r="DV315" s="78"/>
      <c r="DW315" s="78"/>
      <c r="DX315" s="78"/>
      <c r="DY315" s="78"/>
      <c r="DZ315" s="78"/>
      <c r="EA315" s="78"/>
      <c r="EB315" s="78"/>
      <c r="EC315" s="78"/>
      <c r="ED315" s="78"/>
      <c r="EE315" s="78"/>
      <c r="EF315" s="78"/>
      <c r="EG315" s="78"/>
      <c r="EH315" s="78"/>
      <c r="EI315" s="78"/>
      <c r="EJ315" s="78"/>
      <c r="EK315" s="78"/>
      <c r="EL315" s="78"/>
      <c r="EM315" s="78"/>
      <c r="EN315" s="78"/>
      <c r="EO315" s="78"/>
      <c r="EP315" s="78"/>
      <c r="EQ315" s="78"/>
      <c r="ER315" s="78"/>
      <c r="ES315" s="78"/>
      <c r="ET315" s="78"/>
      <c r="EU315" s="78"/>
      <c r="EV315" s="78"/>
      <c r="EW315" s="78"/>
      <c r="EX315" s="78"/>
      <c r="EY315" s="78"/>
      <c r="EZ315" s="78"/>
      <c r="FA315" s="78"/>
      <c r="FB315" s="78"/>
      <c r="FC315" s="78"/>
      <c r="FD315" s="78"/>
      <c r="FE315" s="78"/>
      <c r="FF315" s="78"/>
      <c r="FG315" s="78"/>
      <c r="FH315" s="78"/>
      <c r="FI315" s="78"/>
      <c r="FJ315" s="78"/>
      <c r="FK315" s="78"/>
      <c r="FL315" s="78"/>
      <c r="FM315" s="78"/>
      <c r="FN315" s="78"/>
      <c r="FO315" s="78"/>
      <c r="FP315" s="78"/>
      <c r="FQ315" s="78"/>
      <c r="FR315" s="78"/>
      <c r="FS315" s="78"/>
      <c r="FT315" s="78"/>
      <c r="FU315" s="78"/>
      <c r="FV315" s="78"/>
      <c r="FW315" s="78"/>
      <c r="FX315" s="78">
        <v>0</v>
      </c>
      <c r="FY315" s="78">
        <v>70.400001525878906</v>
      </c>
      <c r="FZ315" s="78">
        <v>0</v>
      </c>
    </row>
    <row r="316" spans="1:182" x14ac:dyDescent="0.2">
      <c r="A316" t="s">
        <v>186</v>
      </c>
      <c r="B316" t="s">
        <v>244</v>
      </c>
      <c r="C316" t="s">
        <v>194</v>
      </c>
      <c r="D316" t="s">
        <v>202</v>
      </c>
      <c r="E316" t="s">
        <v>206</v>
      </c>
      <c r="F316" t="s">
        <v>181</v>
      </c>
      <c r="G316" t="s">
        <v>1</v>
      </c>
      <c r="H316" s="78">
        <v>338</v>
      </c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  <c r="BW316" s="78"/>
      <c r="BX316" s="78"/>
      <c r="BY316" s="78"/>
      <c r="BZ316" s="78"/>
      <c r="CA316" s="78"/>
      <c r="CB316" s="78"/>
      <c r="CC316" s="78"/>
      <c r="CD316" s="78"/>
      <c r="CE316" s="78"/>
      <c r="CF316" s="78"/>
      <c r="CG316" s="78"/>
      <c r="CH316" s="78"/>
      <c r="CI316" s="78"/>
      <c r="CJ316" s="78"/>
      <c r="CK316" s="78"/>
      <c r="CL316" s="78"/>
      <c r="CM316" s="78"/>
      <c r="CN316" s="78"/>
      <c r="CO316" s="78"/>
      <c r="CP316" s="78"/>
      <c r="CQ316" s="78"/>
      <c r="CR316" s="78"/>
      <c r="CS316" s="78"/>
      <c r="CT316" s="78"/>
      <c r="CU316" s="78"/>
      <c r="CV316" s="78"/>
      <c r="CW316" s="78"/>
      <c r="CX316" s="78"/>
      <c r="CY316" s="78"/>
      <c r="CZ316" s="78"/>
      <c r="DA316" s="78"/>
      <c r="DB316" s="78"/>
      <c r="DC316" s="78"/>
      <c r="DD316" s="78"/>
      <c r="DE316" s="78"/>
      <c r="DF316" s="78"/>
      <c r="DG316" s="78"/>
      <c r="DH316" s="78"/>
      <c r="DI316" s="78"/>
      <c r="DJ316" s="78"/>
      <c r="DK316" s="78"/>
      <c r="DL316" s="78"/>
      <c r="DM316" s="78"/>
      <c r="DN316" s="78"/>
      <c r="DO316" s="78"/>
      <c r="DP316" s="78"/>
      <c r="DQ316" s="78"/>
      <c r="DR316" s="78"/>
      <c r="DS316" s="78"/>
      <c r="DT316" s="78"/>
      <c r="DU316" s="78"/>
      <c r="DV316" s="78"/>
      <c r="DW316" s="78"/>
      <c r="DX316" s="78"/>
      <c r="DY316" s="78"/>
      <c r="DZ316" s="78"/>
      <c r="EA316" s="78"/>
      <c r="EB316" s="78"/>
      <c r="EC316" s="78"/>
      <c r="ED316" s="78"/>
      <c r="EE316" s="78"/>
      <c r="EF316" s="78"/>
      <c r="EG316" s="78"/>
      <c r="EH316" s="78"/>
      <c r="EI316" s="78"/>
      <c r="EJ316" s="78"/>
      <c r="EK316" s="78"/>
      <c r="EL316" s="78"/>
      <c r="EM316" s="78"/>
      <c r="EN316" s="78"/>
      <c r="EO316" s="78"/>
      <c r="EP316" s="78"/>
      <c r="EQ316" s="78"/>
      <c r="ER316" s="78"/>
      <c r="ES316" s="78"/>
      <c r="ET316" s="78"/>
      <c r="EU316" s="78"/>
      <c r="EV316" s="78"/>
      <c r="EW316" s="78"/>
      <c r="EX316" s="78"/>
      <c r="EY316" s="78"/>
      <c r="EZ316" s="78"/>
      <c r="FA316" s="78"/>
      <c r="FB316" s="78"/>
      <c r="FC316" s="78"/>
      <c r="FD316" s="78"/>
      <c r="FE316" s="78"/>
      <c r="FF316" s="78"/>
      <c r="FG316" s="78"/>
      <c r="FH316" s="78"/>
      <c r="FI316" s="78"/>
      <c r="FJ316" s="78"/>
      <c r="FK316" s="78"/>
      <c r="FL316" s="78"/>
      <c r="FM316" s="78"/>
      <c r="FN316" s="78"/>
      <c r="FO316" s="78"/>
      <c r="FP316" s="78"/>
      <c r="FQ316" s="78"/>
      <c r="FR316" s="78"/>
      <c r="FS316" s="78"/>
      <c r="FT316" s="78"/>
      <c r="FU316" s="78"/>
      <c r="FV316" s="78"/>
      <c r="FW316" s="78"/>
      <c r="FX316" s="78">
        <v>0</v>
      </c>
      <c r="FY316" s="78">
        <v>16.5</v>
      </c>
      <c r="FZ316" s="78">
        <v>0</v>
      </c>
    </row>
    <row r="317" spans="1:182" x14ac:dyDescent="0.2">
      <c r="A317" t="s">
        <v>186</v>
      </c>
      <c r="B317" t="s">
        <v>244</v>
      </c>
      <c r="C317" t="s">
        <v>194</v>
      </c>
      <c r="D317" t="s">
        <v>202</v>
      </c>
      <c r="E317" t="s">
        <v>206</v>
      </c>
      <c r="F317" t="s">
        <v>182</v>
      </c>
      <c r="G317" t="s">
        <v>1</v>
      </c>
      <c r="H317" s="78">
        <v>1390</v>
      </c>
      <c r="I317" s="78">
        <v>0.5294528603553772</v>
      </c>
      <c r="J317" s="78">
        <v>0.47996479272842407</v>
      </c>
      <c r="K317" s="78">
        <v>0.45282754302024841</v>
      </c>
      <c r="L317" s="78">
        <v>0.43522089719772339</v>
      </c>
      <c r="M317" s="78">
        <v>0.44355696439743042</v>
      </c>
      <c r="N317" s="78">
        <v>0.47852402925491333</v>
      </c>
      <c r="O317" s="78">
        <v>0.56725156307220459</v>
      </c>
      <c r="P317" s="78">
        <v>0.63393568992614746</v>
      </c>
      <c r="Q317" s="78">
        <v>0.67376190423965454</v>
      </c>
      <c r="R317" s="78">
        <v>0.68833470344543457</v>
      </c>
      <c r="S317" s="78">
        <v>0.68121898174285889</v>
      </c>
      <c r="T317" s="78">
        <v>0.7214544415473938</v>
      </c>
      <c r="U317" s="78">
        <v>0.7258450984954834</v>
      </c>
      <c r="V317" s="78">
        <v>0.72510820627212524</v>
      </c>
      <c r="W317" s="78">
        <v>0.70282912254333496</v>
      </c>
      <c r="X317" s="78">
        <v>0.70391297340393066</v>
      </c>
      <c r="Y317" s="78">
        <v>0.71993005275726318</v>
      </c>
      <c r="Z317" s="78">
        <v>0.78831326961517334</v>
      </c>
      <c r="AA317" s="78">
        <v>0.81769567728042603</v>
      </c>
      <c r="AB317" s="78">
        <v>0.81281918287277222</v>
      </c>
      <c r="AC317" s="78">
        <v>0.83480876684188843</v>
      </c>
      <c r="AD317" s="78">
        <v>0.82020628452301025</v>
      </c>
      <c r="AE317" s="78">
        <v>0.71766722202301025</v>
      </c>
      <c r="AF317" s="78">
        <v>0.60078537464141846</v>
      </c>
      <c r="AG317" s="78">
        <v>-9.2077396810054779E-2</v>
      </c>
      <c r="AH317" s="78">
        <v>-9.6509680151939392E-2</v>
      </c>
      <c r="AI317" s="78">
        <v>-0.11518586426973343</v>
      </c>
      <c r="AJ317" s="78">
        <v>-0.11333823204040527</v>
      </c>
      <c r="AK317" s="78">
        <v>-0.11219216138124466</v>
      </c>
      <c r="AL317" s="78">
        <v>-0.11848323792219162</v>
      </c>
      <c r="AM317" s="78">
        <v>-9.8962783813476563E-2</v>
      </c>
      <c r="AN317" s="78">
        <v>-9.9013008177280426E-2</v>
      </c>
      <c r="AO317" s="78">
        <v>-0.11029345542192459</v>
      </c>
      <c r="AP317" s="78">
        <v>-5.8461930602788925E-2</v>
      </c>
      <c r="AQ317" s="78">
        <v>-8.0462753772735596E-2</v>
      </c>
      <c r="AR317" s="78">
        <v>-6.238873302936554E-2</v>
      </c>
      <c r="AS317" s="78">
        <v>-7.5475320219993591E-2</v>
      </c>
      <c r="AT317" s="78">
        <v>-6.9463230669498444E-2</v>
      </c>
      <c r="AU317" s="78">
        <v>-8.3795562386512756E-2</v>
      </c>
      <c r="AV317" s="78">
        <v>-7.6582394540309906E-2</v>
      </c>
      <c r="AW317" s="78">
        <v>-4.8267509788274765E-2</v>
      </c>
      <c r="AX317" s="78">
        <v>-3.290952742099762E-2</v>
      </c>
      <c r="AY317" s="78">
        <v>-1.3132799416780472E-2</v>
      </c>
      <c r="AZ317" s="78">
        <v>-2.6819920167326927E-2</v>
      </c>
      <c r="BA317" s="78">
        <v>-2.3187136277556419E-2</v>
      </c>
      <c r="BB317" s="78">
        <v>-7.3091499507427216E-2</v>
      </c>
      <c r="BC317" s="78">
        <v>-8.8621072471141815E-2</v>
      </c>
      <c r="BD317" s="78">
        <v>-0.10048774629831314</v>
      </c>
      <c r="BE317" s="78">
        <v>-5.7478699833154678E-2</v>
      </c>
      <c r="BF317" s="78">
        <v>-6.212887167930603E-2</v>
      </c>
      <c r="BG317" s="78">
        <v>-8.039441704750061E-2</v>
      </c>
      <c r="BH317" s="78">
        <v>-7.8504249453544617E-2</v>
      </c>
      <c r="BI317" s="78">
        <v>-7.7432446181774139E-2</v>
      </c>
      <c r="BJ317" s="78">
        <v>-8.3118706941604614E-2</v>
      </c>
      <c r="BK317" s="78">
        <v>-6.3456423580646515E-2</v>
      </c>
      <c r="BL317" s="78">
        <v>-6.513851135969162E-2</v>
      </c>
      <c r="BM317" s="78">
        <v>-7.6649963855743408E-2</v>
      </c>
      <c r="BN317" s="78">
        <v>-3.7306193262338638E-2</v>
      </c>
      <c r="BO317" s="78">
        <v>-5.9800408780574799E-2</v>
      </c>
      <c r="BP317" s="78">
        <v>-4.2279899120330811E-2</v>
      </c>
      <c r="BQ317" s="78">
        <v>-5.6127429008483887E-2</v>
      </c>
      <c r="BR317" s="78">
        <v>-4.9648020416498184E-2</v>
      </c>
      <c r="BS317" s="78">
        <v>-6.3408426940441132E-2</v>
      </c>
      <c r="BT317" s="78">
        <v>-5.6910660117864609E-2</v>
      </c>
      <c r="BU317" s="78">
        <v>-2.9616735875606537E-2</v>
      </c>
      <c r="BV317" s="78">
        <v>-1.3680048286914825E-2</v>
      </c>
      <c r="BW317" s="78">
        <v>4.7913948073983192E-3</v>
      </c>
      <c r="BX317" s="78">
        <v>-5.4243705235421658E-3</v>
      </c>
      <c r="BY317" s="78">
        <v>-8.2521972944959998E-4</v>
      </c>
      <c r="BZ317" s="78">
        <v>-3.8890272378921509E-2</v>
      </c>
      <c r="CA317" s="78">
        <v>-5.400979146361351E-2</v>
      </c>
      <c r="CB317" s="78">
        <v>-6.5940134227275848E-2</v>
      </c>
      <c r="CC317" s="78">
        <v>-3.3515743911266327E-2</v>
      </c>
      <c r="CD317" s="78">
        <v>-3.8316827267408371E-2</v>
      </c>
      <c r="CE317" s="78">
        <v>-5.6297976523637772E-2</v>
      </c>
      <c r="CF317" s="78">
        <v>-5.4378334432840347E-2</v>
      </c>
      <c r="CG317" s="78">
        <v>-5.3357969969511032E-2</v>
      </c>
      <c r="CH317" s="78">
        <v>-5.862533301115036E-2</v>
      </c>
      <c r="CI317" s="78">
        <v>-3.8864821195602417E-2</v>
      </c>
      <c r="CJ317" s="78">
        <v>-4.1677143424749374E-2</v>
      </c>
      <c r="CK317" s="78">
        <v>-5.3348582237958908E-2</v>
      </c>
      <c r="CL317" s="78">
        <v>-2.2653795778751373E-2</v>
      </c>
      <c r="CM317" s="78">
        <v>-4.5489728450775146E-2</v>
      </c>
      <c r="CN317" s="78">
        <v>-2.8352580964565277E-2</v>
      </c>
      <c r="CO317" s="78">
        <v>-4.2727135121822357E-2</v>
      </c>
      <c r="CP317" s="78">
        <v>-3.5924062132835388E-2</v>
      </c>
      <c r="CQ317" s="78">
        <v>-4.9288365989923477E-2</v>
      </c>
      <c r="CR317" s="78">
        <v>-4.3286077678203583E-2</v>
      </c>
      <c r="CS317" s="78">
        <v>-1.6699269413948059E-2</v>
      </c>
      <c r="CT317" s="78">
        <v>-3.6176980938762426E-4</v>
      </c>
      <c r="CU317" s="78">
        <v>1.7205636948347092E-2</v>
      </c>
      <c r="CV317" s="78">
        <v>9.3941213563084602E-3</v>
      </c>
      <c r="CW317" s="78">
        <v>1.4662574976682663E-2</v>
      </c>
      <c r="CX317" s="78">
        <v>-1.5202609822154045E-2</v>
      </c>
      <c r="CY317" s="78">
        <v>-3.0038123950362206E-2</v>
      </c>
      <c r="CZ317" s="78">
        <v>-4.2012549936771393E-2</v>
      </c>
      <c r="DA317" s="78">
        <v>-9.5527926459908485E-3</v>
      </c>
      <c r="DB317" s="78">
        <v>-1.4504780992865562E-2</v>
      </c>
      <c r="DC317" s="78">
        <v>-3.2201524823904037E-2</v>
      </c>
      <c r="DD317" s="78">
        <v>-3.0252425000071526E-2</v>
      </c>
      <c r="DE317" s="78">
        <v>-2.9283497482538223E-2</v>
      </c>
      <c r="DF317" s="78">
        <v>-3.4131962805986404E-2</v>
      </c>
      <c r="DG317" s="78">
        <v>-1.4273227192461491E-2</v>
      </c>
      <c r="DH317" s="78">
        <v>-1.821577362716198E-2</v>
      </c>
      <c r="DI317" s="78">
        <v>-3.0047208070755005E-2</v>
      </c>
      <c r="DJ317" s="78">
        <v>-8.0013982951641083E-3</v>
      </c>
      <c r="DK317" s="78">
        <v>-3.1179049983620644E-2</v>
      </c>
      <c r="DL317" s="78">
        <v>-1.4425263740122318E-2</v>
      </c>
      <c r="DM317" s="78">
        <v>-2.9326843097805977E-2</v>
      </c>
      <c r="DN317" s="78">
        <v>-2.2200105711817741E-2</v>
      </c>
      <c r="DO317" s="78">
        <v>-3.5168301314115524E-2</v>
      </c>
      <c r="DP317" s="78">
        <v>-2.9661493375897408E-2</v>
      </c>
      <c r="DQ317" s="78">
        <v>-3.7817994598299265E-3</v>
      </c>
      <c r="DR317" s="78">
        <v>1.2956508435308933E-2</v>
      </c>
      <c r="DS317" s="78">
        <v>2.9619880020618439E-2</v>
      </c>
      <c r="DT317" s="78">
        <v>2.4212613701820374E-2</v>
      </c>
      <c r="DU317" s="78">
        <v>3.0150368809700012E-2</v>
      </c>
      <c r="DV317" s="78">
        <v>8.4850536659359932E-3</v>
      </c>
      <c r="DW317" s="78">
        <v>-6.0664541088044643E-3</v>
      </c>
      <c r="DX317" s="78">
        <v>-1.8084971234202385E-2</v>
      </c>
      <c r="DY317" s="78">
        <v>2.5045903399586678E-2</v>
      </c>
      <c r="DZ317" s="78">
        <v>1.9876027479767799E-2</v>
      </c>
      <c r="EA317" s="78">
        <v>2.5899228639900684E-3</v>
      </c>
      <c r="EB317" s="78">
        <v>4.5815580524504185E-3</v>
      </c>
      <c r="EC317" s="78">
        <v>5.4762172512710094E-3</v>
      </c>
      <c r="ED317" s="78">
        <v>1.2325757415965199E-3</v>
      </c>
      <c r="EE317" s="78">
        <v>2.1233130246400833E-2</v>
      </c>
      <c r="EF317" s="78">
        <v>1.5658721327781677E-2</v>
      </c>
      <c r="EG317" s="78">
        <v>3.5962800029665232E-3</v>
      </c>
      <c r="EH317" s="78">
        <v>1.3154336251318455E-2</v>
      </c>
      <c r="EI317" s="78">
        <v>-1.0516702197492123E-2</v>
      </c>
      <c r="EJ317" s="78">
        <v>5.6835715658962727E-3</v>
      </c>
      <c r="EK317" s="78">
        <v>-9.9789472296833992E-3</v>
      </c>
      <c r="EL317" s="78">
        <v>-2.3848912678658962E-3</v>
      </c>
      <c r="EM317" s="78">
        <v>-1.4781173318624496E-2</v>
      </c>
      <c r="EN317" s="78">
        <v>-9.9897580221295357E-3</v>
      </c>
      <c r="EO317" s="78">
        <v>1.4868972823023796E-2</v>
      </c>
      <c r="EP317" s="78">
        <v>3.2185986638069153E-2</v>
      </c>
      <c r="EQ317" s="78">
        <v>4.7544073313474655E-2</v>
      </c>
      <c r="ER317" s="78">
        <v>4.5608162879943848E-2</v>
      </c>
      <c r="ES317" s="78">
        <v>5.2512288093566895E-2</v>
      </c>
      <c r="ET317" s="78">
        <v>4.2686276137828827E-2</v>
      </c>
      <c r="EU317" s="78">
        <v>2.8544828295707703E-2</v>
      </c>
      <c r="EV317" s="78">
        <v>1.6462652012705803E-2</v>
      </c>
      <c r="EW317" s="78">
        <v>56.588737487792969</v>
      </c>
      <c r="EX317" s="78">
        <v>55.326488494873047</v>
      </c>
      <c r="EY317" s="78">
        <v>54.146835327148438</v>
      </c>
      <c r="EZ317" s="78">
        <v>53.229022979736328</v>
      </c>
      <c r="FA317" s="78">
        <v>52.46038818359375</v>
      </c>
      <c r="FB317" s="78">
        <v>51.758712768554688</v>
      </c>
      <c r="FC317" s="78">
        <v>51.287113189697266</v>
      </c>
      <c r="FD317" s="78">
        <v>53.839546203613281</v>
      </c>
      <c r="FE317" s="78">
        <v>58.148006439208984</v>
      </c>
      <c r="FF317" s="78">
        <v>62.294361114501953</v>
      </c>
      <c r="FG317" s="78">
        <v>66.106590270996094</v>
      </c>
      <c r="FH317" s="78">
        <v>69.3365478515625</v>
      </c>
      <c r="FI317" s="78">
        <v>72.538070678710938</v>
      </c>
      <c r="FJ317" s="78">
        <v>75.114814758300781</v>
      </c>
      <c r="FK317" s="78">
        <v>76.947860717773438</v>
      </c>
      <c r="FL317" s="78">
        <v>77.094413757324219</v>
      </c>
      <c r="FM317" s="78">
        <v>76.629135131835938</v>
      </c>
      <c r="FN317" s="78">
        <v>74.984046936035156</v>
      </c>
      <c r="FO317" s="78">
        <v>73.263221740722656</v>
      </c>
      <c r="FP317" s="78">
        <v>69.693359375</v>
      </c>
      <c r="FQ317" s="78">
        <v>65.321235656738281</v>
      </c>
      <c r="FR317" s="78">
        <v>61.909049987792969</v>
      </c>
      <c r="FS317" s="78">
        <v>59.810596466064453</v>
      </c>
      <c r="FT317" s="78">
        <v>58.134300231933594</v>
      </c>
      <c r="FU317" s="78">
        <v>2.8283350169658661E-2</v>
      </c>
      <c r="FV317" s="78">
        <v>2.2066347301006317E-2</v>
      </c>
      <c r="FW317" s="78">
        <v>3.1918779015541077E-2</v>
      </c>
      <c r="FX317" s="78">
        <v>0</v>
      </c>
      <c r="FY317" s="78">
        <v>399.04998779296875</v>
      </c>
      <c r="FZ317" s="78">
        <v>1</v>
      </c>
    </row>
    <row r="318" spans="1:182" x14ac:dyDescent="0.2">
      <c r="A318" t="s">
        <v>186</v>
      </c>
      <c r="B318" t="s">
        <v>244</v>
      </c>
      <c r="C318" t="s">
        <v>194</v>
      </c>
      <c r="D318" t="s">
        <v>202</v>
      </c>
      <c r="E318" t="s">
        <v>206</v>
      </c>
      <c r="F318" t="s">
        <v>183</v>
      </c>
      <c r="G318" t="s">
        <v>1</v>
      </c>
      <c r="H318" s="78">
        <v>2024</v>
      </c>
      <c r="I318" s="78">
        <v>0.70684301853179932</v>
      </c>
      <c r="J318" s="78">
        <v>0.66301846504211426</v>
      </c>
      <c r="K318" s="78">
        <v>0.6285020112991333</v>
      </c>
      <c r="L318" s="78">
        <v>0.60470324754714966</v>
      </c>
      <c r="M318" s="78">
        <v>0.61450028419494629</v>
      </c>
      <c r="N318" s="78">
        <v>0.66054189205169678</v>
      </c>
      <c r="O318" s="78">
        <v>0.74075448513031006</v>
      </c>
      <c r="P318" s="78">
        <v>0.76881116628646851</v>
      </c>
      <c r="Q318" s="78">
        <v>0.80809229612350464</v>
      </c>
      <c r="R318" s="78">
        <v>0.76911145448684692</v>
      </c>
      <c r="S318" s="78">
        <v>0.75899994373321533</v>
      </c>
      <c r="T318" s="78">
        <v>0.78969132900238037</v>
      </c>
      <c r="U318" s="78">
        <v>0.80694705247879028</v>
      </c>
      <c r="V318" s="78">
        <v>0.82343345880508423</v>
      </c>
      <c r="W318" s="78">
        <v>0.81693106889724731</v>
      </c>
      <c r="X318" s="78">
        <v>0.85003769397735596</v>
      </c>
      <c r="Y318" s="78">
        <v>0.87977975606918335</v>
      </c>
      <c r="Z318" s="78">
        <v>0.92345738410949707</v>
      </c>
      <c r="AA318" s="78">
        <v>0.92814731597900391</v>
      </c>
      <c r="AB318" s="78">
        <v>0.92193102836608887</v>
      </c>
      <c r="AC318" s="78">
        <v>0.97126388549804688</v>
      </c>
      <c r="AD318" s="78">
        <v>1.0167360305786133</v>
      </c>
      <c r="AE318" s="78">
        <v>0.9159553050994873</v>
      </c>
      <c r="AF318" s="78">
        <v>0.79671669006347656</v>
      </c>
      <c r="AG318" s="78">
        <v>-0.11514327675104141</v>
      </c>
      <c r="AH318" s="78">
        <v>-9.6431158483028412E-2</v>
      </c>
      <c r="AI318" s="78">
        <v>-0.11328915506601334</v>
      </c>
      <c r="AJ318" s="78">
        <v>-0.12098405510187149</v>
      </c>
      <c r="AK318" s="78">
        <v>-0.11943065375089645</v>
      </c>
      <c r="AL318" s="78">
        <v>-0.12056127190589905</v>
      </c>
      <c r="AM318" s="78">
        <v>-0.10700453072786331</v>
      </c>
      <c r="AN318" s="78">
        <v>-0.16949611902236938</v>
      </c>
      <c r="AO318" s="78">
        <v>-0.13727998733520508</v>
      </c>
      <c r="AP318" s="78">
        <v>-9.3617744743824005E-2</v>
      </c>
      <c r="AQ318" s="78">
        <v>-9.9484965205192566E-2</v>
      </c>
      <c r="AR318" s="78">
        <v>-0.103559210896492</v>
      </c>
      <c r="AS318" s="78">
        <v>-9.5480360090732574E-2</v>
      </c>
      <c r="AT318" s="78">
        <v>-8.0575034022331238E-2</v>
      </c>
      <c r="AU318" s="78">
        <v>-0.10000886023044586</v>
      </c>
      <c r="AV318" s="78">
        <v>-7.2523586452007294E-2</v>
      </c>
      <c r="AW318" s="78">
        <v>-9.6232973039150238E-2</v>
      </c>
      <c r="AX318" s="78">
        <v>-9.0764947235584259E-2</v>
      </c>
      <c r="AY318" s="78">
        <v>-7.2428867220878601E-2</v>
      </c>
      <c r="AZ318" s="78">
        <v>-6.2823675572872162E-2</v>
      </c>
      <c r="BA318" s="78">
        <v>-5.1298774778842926E-2</v>
      </c>
      <c r="BB318" s="78">
        <v>-0.10289150476455688</v>
      </c>
      <c r="BC318" s="78">
        <v>-0.1115507110953331</v>
      </c>
      <c r="BD318" s="78">
        <v>-0.13069753348827362</v>
      </c>
      <c r="BE318" s="78">
        <v>-7.67659991979599E-2</v>
      </c>
      <c r="BF318" s="78">
        <v>-5.9080015867948532E-2</v>
      </c>
      <c r="BG318" s="78">
        <v>-7.4897952377796173E-2</v>
      </c>
      <c r="BH318" s="78">
        <v>-8.428443968296051E-2</v>
      </c>
      <c r="BI318" s="78">
        <v>-8.170587569475174E-2</v>
      </c>
      <c r="BJ318" s="78">
        <v>-8.2603313028812408E-2</v>
      </c>
      <c r="BK318" s="78">
        <v>-6.7120671272277832E-2</v>
      </c>
      <c r="BL318" s="78">
        <v>-0.12357918918132782</v>
      </c>
      <c r="BM318" s="78">
        <v>-9.856010228395462E-2</v>
      </c>
      <c r="BN318" s="78">
        <v>-6.0329299420118332E-2</v>
      </c>
      <c r="BO318" s="78">
        <v>-6.5778665244579315E-2</v>
      </c>
      <c r="BP318" s="78">
        <v>-7.0806041359901428E-2</v>
      </c>
      <c r="BQ318" s="78">
        <v>-6.3781529664993286E-2</v>
      </c>
      <c r="BR318" s="78">
        <v>-4.7207538038492203E-2</v>
      </c>
      <c r="BS318" s="78">
        <v>-6.6168874502182007E-2</v>
      </c>
      <c r="BT318" s="78">
        <v>-4.0171485394239426E-2</v>
      </c>
      <c r="BU318" s="78">
        <v>-6.1969708651304245E-2</v>
      </c>
      <c r="BV318" s="78">
        <v>-5.7311411947011948E-2</v>
      </c>
      <c r="BW318" s="78">
        <v>-4.1543878614902496E-2</v>
      </c>
      <c r="BX318" s="78">
        <v>-2.9747568070888519E-2</v>
      </c>
      <c r="BY318" s="78">
        <v>-2.1499669179320335E-2</v>
      </c>
      <c r="BZ318" s="78">
        <v>-6.3090123236179352E-2</v>
      </c>
      <c r="CA318" s="78">
        <v>-7.053685188293457E-2</v>
      </c>
      <c r="CB318" s="78">
        <v>-8.9998781681060791E-2</v>
      </c>
      <c r="CC318" s="78">
        <v>-5.0186030566692352E-2</v>
      </c>
      <c r="CD318" s="78">
        <v>-3.3210732042789459E-2</v>
      </c>
      <c r="CE318" s="78">
        <v>-4.8308312892913818E-2</v>
      </c>
      <c r="CF318" s="78">
        <v>-5.8866385370492935E-2</v>
      </c>
      <c r="CG318" s="78">
        <v>-5.5577810853719711E-2</v>
      </c>
      <c r="CH318" s="78">
        <v>-5.6313749402761459E-2</v>
      </c>
      <c r="CI318" s="78">
        <v>-3.9497241377830505E-2</v>
      </c>
      <c r="CJ318" s="78">
        <v>-9.1777272522449493E-2</v>
      </c>
      <c r="CK318" s="78">
        <v>-7.1742817759513855E-2</v>
      </c>
      <c r="CL318" s="78">
        <v>-3.7273827940225601E-2</v>
      </c>
      <c r="CM318" s="78">
        <v>-4.2433783411979675E-2</v>
      </c>
      <c r="CN318" s="78">
        <v>-4.8121299594640732E-2</v>
      </c>
      <c r="CO318" s="78">
        <v>-4.1827019304037094E-2</v>
      </c>
      <c r="CP318" s="78">
        <v>-2.4097314104437828E-2</v>
      </c>
      <c r="CQ318" s="78">
        <v>-4.2731419205665588E-2</v>
      </c>
      <c r="CR318" s="78">
        <v>-1.7764521762728691E-2</v>
      </c>
      <c r="CS318" s="78">
        <v>-3.8239084184169769E-2</v>
      </c>
      <c r="CT318" s="78">
        <v>-3.4141600131988525E-2</v>
      </c>
      <c r="CU318" s="78">
        <v>-2.0153025165200233E-2</v>
      </c>
      <c r="CV318" s="78">
        <v>-6.8391603417694569E-3</v>
      </c>
      <c r="CW318" s="78">
        <v>-8.6089654359966516E-4</v>
      </c>
      <c r="CX318" s="78">
        <v>-3.5523805767297745E-2</v>
      </c>
      <c r="CY318" s="78">
        <v>-4.2130779474973679E-2</v>
      </c>
      <c r="CZ318" s="78">
        <v>-6.1810955405235291E-2</v>
      </c>
      <c r="DA318" s="78">
        <v>-2.360604889690876E-2</v>
      </c>
      <c r="DB318" s="78">
        <v>-7.3414463549852371E-3</v>
      </c>
      <c r="DC318" s="78">
        <v>-2.1718680858612061E-2</v>
      </c>
      <c r="DD318" s="78">
        <v>-3.3448338508605957E-2</v>
      </c>
      <c r="DE318" s="78">
        <v>-2.9449744150042534E-2</v>
      </c>
      <c r="DF318" s="78">
        <v>-3.0024187639355659E-2</v>
      </c>
      <c r="DG318" s="78">
        <v>-1.1873803101480007E-2</v>
      </c>
      <c r="DH318" s="78">
        <v>-5.9975340962409973E-2</v>
      </c>
      <c r="DI318" s="78">
        <v>-4.492553323507309E-2</v>
      </c>
      <c r="DJ318" s="78">
        <v>-1.421835646033287E-2</v>
      </c>
      <c r="DK318" s="78">
        <v>-1.9088901579380035E-2</v>
      </c>
      <c r="DL318" s="78">
        <v>-2.5436552241444588E-2</v>
      </c>
      <c r="DM318" s="78">
        <v>-1.9872510805726051E-2</v>
      </c>
      <c r="DN318" s="78">
        <v>-9.8709156736731529E-4</v>
      </c>
      <c r="DO318" s="78">
        <v>-1.9293952733278275E-2</v>
      </c>
      <c r="DP318" s="78">
        <v>4.64244419708848E-3</v>
      </c>
      <c r="DQ318" s="78">
        <v>-1.4508452266454697E-2</v>
      </c>
      <c r="DR318" s="78">
        <v>-1.0971787385642529E-2</v>
      </c>
      <c r="DS318" s="78">
        <v>1.2378264218568802E-3</v>
      </c>
      <c r="DT318" s="78">
        <v>1.6069246456027031E-2</v>
      </c>
      <c r="DU318" s="78">
        <v>1.9777873530983925E-2</v>
      </c>
      <c r="DV318" s="78">
        <v>-7.9574873670935631E-3</v>
      </c>
      <c r="DW318" s="78">
        <v>-1.3724701479077339E-2</v>
      </c>
      <c r="DX318" s="78">
        <v>-3.3623125404119492E-2</v>
      </c>
      <c r="DY318" s="78">
        <v>1.4771217480301857E-2</v>
      </c>
      <c r="DZ318" s="78">
        <v>3.0009692534804344E-2</v>
      </c>
      <c r="EA318" s="78">
        <v>1.6672529280185699E-2</v>
      </c>
      <c r="EB318" s="78">
        <v>3.2512880861759186E-3</v>
      </c>
      <c r="EC318" s="78">
        <v>8.2750348374247551E-3</v>
      </c>
      <c r="ED318" s="78">
        <v>7.9337656497955322E-3</v>
      </c>
      <c r="EE318" s="78">
        <v>2.801004983484745E-2</v>
      </c>
      <c r="EF318" s="78">
        <v>-1.4058412052690983E-2</v>
      </c>
      <c r="EG318" s="78">
        <v>-6.2056407332420349E-3</v>
      </c>
      <c r="EH318" s="78">
        <v>1.9070085138082504E-2</v>
      </c>
      <c r="EI318" s="78">
        <v>1.4617398381233215E-2</v>
      </c>
      <c r="EJ318" s="78">
        <v>7.3166186921298504E-3</v>
      </c>
      <c r="EK318" s="78">
        <v>1.1826319620013237E-2</v>
      </c>
      <c r="EL318" s="78">
        <v>3.2380402088165283E-2</v>
      </c>
      <c r="EM318" s="78">
        <v>1.4546021819114685E-2</v>
      </c>
      <c r="EN318" s="78">
        <v>3.6994542926549911E-2</v>
      </c>
      <c r="EO318" s="78">
        <v>1.9754806533455849E-2</v>
      </c>
      <c r="EP318" s="78">
        <v>2.248174324631691E-2</v>
      </c>
      <c r="EQ318" s="78">
        <v>3.2122816890478134E-2</v>
      </c>
      <c r="ER318" s="78">
        <v>4.9145348370075226E-2</v>
      </c>
      <c r="ES318" s="78">
        <v>4.9576982855796814E-2</v>
      </c>
      <c r="ET318" s="78">
        <v>3.1843893229961395E-2</v>
      </c>
      <c r="EU318" s="78">
        <v>2.728915773332119E-2</v>
      </c>
      <c r="EV318" s="78">
        <v>7.0756222121417522E-3</v>
      </c>
      <c r="EW318" s="78">
        <v>63.081924438476563</v>
      </c>
      <c r="EX318" s="78">
        <v>61.495723724365234</v>
      </c>
      <c r="EY318" s="78">
        <v>60.37384033203125</v>
      </c>
      <c r="EZ318" s="78">
        <v>59.094738006591797</v>
      </c>
      <c r="FA318" s="78">
        <v>57.887355804443359</v>
      </c>
      <c r="FB318" s="78">
        <v>57.110107421875</v>
      </c>
      <c r="FC318" s="78">
        <v>56.417564392089844</v>
      </c>
      <c r="FD318" s="78">
        <v>59.118816375732422</v>
      </c>
      <c r="FE318" s="78">
        <v>63.005123138427734</v>
      </c>
      <c r="FF318" s="78">
        <v>66.978836059570313</v>
      </c>
      <c r="FG318" s="78">
        <v>70.45428466796875</v>
      </c>
      <c r="FH318" s="78">
        <v>73.470016479492188</v>
      </c>
      <c r="FI318" s="78">
        <v>76.251571655273438</v>
      </c>
      <c r="FJ318" s="78">
        <v>78.242507934570313</v>
      </c>
      <c r="FK318" s="78">
        <v>79.816978454589844</v>
      </c>
      <c r="FL318" s="78">
        <v>80.648162841796875</v>
      </c>
      <c r="FM318" s="78">
        <v>80.417465209960938</v>
      </c>
      <c r="FN318" s="78">
        <v>79.474197387695313</v>
      </c>
      <c r="FO318" s="78">
        <v>77.702949523925781</v>
      </c>
      <c r="FP318" s="78">
        <v>74.619796752929688</v>
      </c>
      <c r="FQ318" s="78">
        <v>70.799789428710938</v>
      </c>
      <c r="FR318" s="78">
        <v>68.360610961914063</v>
      </c>
      <c r="FS318" s="78">
        <v>66.19757080078125</v>
      </c>
      <c r="FT318" s="78">
        <v>64.424186706542969</v>
      </c>
      <c r="FU318" s="78">
        <v>3.717041015625E-2</v>
      </c>
      <c r="FV318" s="78">
        <v>3.8159649819135666E-2</v>
      </c>
      <c r="FW318" s="78">
        <v>3.9941038936376572E-2</v>
      </c>
      <c r="FX318" s="78">
        <v>0</v>
      </c>
      <c r="FY318" s="78">
        <v>286.89999389648438</v>
      </c>
      <c r="FZ318" s="78">
        <v>1</v>
      </c>
    </row>
    <row r="319" spans="1:182" x14ac:dyDescent="0.2">
      <c r="A319" t="s">
        <v>186</v>
      </c>
      <c r="B319" t="s">
        <v>244</v>
      </c>
      <c r="C319" t="s">
        <v>194</v>
      </c>
      <c r="D319" t="s">
        <v>202</v>
      </c>
      <c r="E319" t="s">
        <v>206</v>
      </c>
      <c r="F319" t="s">
        <v>184</v>
      </c>
      <c r="G319" t="s">
        <v>1</v>
      </c>
      <c r="H319" s="78">
        <v>1037</v>
      </c>
      <c r="I319" s="78">
        <v>0.96382778882980347</v>
      </c>
      <c r="J319" s="78">
        <v>0.88826018571853638</v>
      </c>
      <c r="K319" s="78">
        <v>0.85355883836746216</v>
      </c>
      <c r="L319" s="78">
        <v>0.86094027757644653</v>
      </c>
      <c r="M319" s="78">
        <v>0.86239856481552124</v>
      </c>
      <c r="N319" s="78">
        <v>0.94460481405258179</v>
      </c>
      <c r="O319" s="78">
        <v>1.0024747848510742</v>
      </c>
      <c r="P319" s="78">
        <v>1.0984258651733398</v>
      </c>
      <c r="Q319" s="78">
        <v>1.1078053712844849</v>
      </c>
      <c r="R319" s="78">
        <v>1.1721729040145874</v>
      </c>
      <c r="S319" s="78">
        <v>1.1954553127288818</v>
      </c>
      <c r="T319" s="78">
        <v>1.2119413614273071</v>
      </c>
      <c r="U319" s="78">
        <v>1.2023019790649414</v>
      </c>
      <c r="V319" s="78">
        <v>1.215448260307312</v>
      </c>
      <c r="W319" s="78">
        <v>1.202350378036499</v>
      </c>
      <c r="X319" s="78">
        <v>1.2477893829345703</v>
      </c>
      <c r="Y319" s="78">
        <v>1.2902162075042725</v>
      </c>
      <c r="Z319" s="78">
        <v>1.3253098726272583</v>
      </c>
      <c r="AA319" s="78">
        <v>1.383716344833374</v>
      </c>
      <c r="AB319" s="78">
        <v>1.3953472375869751</v>
      </c>
      <c r="AC319" s="78">
        <v>1.4286969900131226</v>
      </c>
      <c r="AD319" s="78">
        <v>1.3134311437606812</v>
      </c>
      <c r="AE319" s="78">
        <v>1.1702995300292969</v>
      </c>
      <c r="AF319" s="78">
        <v>1.0438319444656372</v>
      </c>
      <c r="AG319" s="78">
        <v>-1.7876824364066124E-2</v>
      </c>
      <c r="AH319" s="78">
        <v>-1.9699703902006149E-2</v>
      </c>
      <c r="AI319" s="78">
        <v>-4.2626624926924706E-3</v>
      </c>
      <c r="AJ319" s="78">
        <v>2.545606903731823E-2</v>
      </c>
      <c r="AK319" s="78">
        <v>1.8340397626161575E-2</v>
      </c>
      <c r="AL319" s="78">
        <v>-6.3799913041293621E-3</v>
      </c>
      <c r="AM319" s="78">
        <v>-2.1499712020158768E-2</v>
      </c>
      <c r="AN319" s="78">
        <v>-2.5783522054553032E-2</v>
      </c>
      <c r="AO319" s="78">
        <v>-0.16082777082920074</v>
      </c>
      <c r="AP319" s="78">
        <v>-8.0173350870609283E-2</v>
      </c>
      <c r="AQ319" s="78">
        <v>1.3712980784475803E-2</v>
      </c>
      <c r="AR319" s="78">
        <v>7.2702132165431976E-3</v>
      </c>
      <c r="AS319" s="78">
        <v>-2.0034745335578918E-2</v>
      </c>
      <c r="AT319" s="78">
        <v>-1.6077114269137383E-2</v>
      </c>
      <c r="AU319" s="78">
        <v>-2.87164356559515E-2</v>
      </c>
      <c r="AV319" s="78">
        <v>1.6226641833782196E-2</v>
      </c>
      <c r="AW319" s="78">
        <v>2.9843650758266449E-2</v>
      </c>
      <c r="AX319" s="78">
        <v>4.0086866356432438E-3</v>
      </c>
      <c r="AY319" s="78">
        <v>3.9850149303674698E-2</v>
      </c>
      <c r="AZ319" s="78">
        <v>4.9996141344308853E-2</v>
      </c>
      <c r="BA319" s="78">
        <v>5.0237588584423065E-2</v>
      </c>
      <c r="BB319" s="78">
        <v>1.7690977081656456E-2</v>
      </c>
      <c r="BC319" s="78">
        <v>-4.4991951435804367E-2</v>
      </c>
      <c r="BD319" s="78">
        <v>-3.4317031502723694E-2</v>
      </c>
      <c r="BE319" s="78">
        <v>2.9695931822061539E-2</v>
      </c>
      <c r="BF319" s="78">
        <v>2.5976451113820076E-2</v>
      </c>
      <c r="BG319" s="78">
        <v>4.0157139301300049E-2</v>
      </c>
      <c r="BH319" s="78">
        <v>6.8999707698822021E-2</v>
      </c>
      <c r="BI319" s="78">
        <v>6.274772435426712E-2</v>
      </c>
      <c r="BJ319" s="78">
        <v>4.1848253458738327E-2</v>
      </c>
      <c r="BK319" s="78">
        <v>3.0599420890212059E-2</v>
      </c>
      <c r="BL319" s="78">
        <v>2.6073098182678223E-2</v>
      </c>
      <c r="BM319" s="78">
        <v>-7.6248735189437866E-2</v>
      </c>
      <c r="BN319" s="78">
        <v>-9.2861931771039963E-3</v>
      </c>
      <c r="BO319" s="78">
        <v>6.8056315183639526E-2</v>
      </c>
      <c r="BP319" s="78">
        <v>5.1723212003707886E-2</v>
      </c>
      <c r="BQ319" s="78">
        <v>2.0833296701312065E-2</v>
      </c>
      <c r="BR319" s="78">
        <v>2.7469316497445107E-2</v>
      </c>
      <c r="BS319" s="78">
        <v>1.9100412726402283E-2</v>
      </c>
      <c r="BT319" s="78">
        <v>6.1746120452880859E-2</v>
      </c>
      <c r="BU319" s="78">
        <v>7.7812172472476959E-2</v>
      </c>
      <c r="BV319" s="78">
        <v>5.3664881736040115E-2</v>
      </c>
      <c r="BW319" s="78">
        <v>8.8090099394321442E-2</v>
      </c>
      <c r="BX319" s="78">
        <v>0.10286960005760193</v>
      </c>
      <c r="BY319" s="78">
        <v>0.12711215019226074</v>
      </c>
      <c r="BZ319" s="78">
        <v>8.8055163621902466E-2</v>
      </c>
      <c r="CA319" s="78">
        <v>3.3263731747865677E-3</v>
      </c>
      <c r="CB319" s="78">
        <v>1.2145152315497398E-2</v>
      </c>
      <c r="CC319" s="78">
        <v>6.2644675374031067E-2</v>
      </c>
      <c r="CD319" s="78">
        <v>5.7611618191003799E-2</v>
      </c>
      <c r="CE319" s="78">
        <v>7.0922158658504486E-2</v>
      </c>
      <c r="CF319" s="78">
        <v>9.9157899618148804E-2</v>
      </c>
      <c r="CG319" s="78">
        <v>9.3504101037979126E-2</v>
      </c>
      <c r="CH319" s="78">
        <v>7.5250990688800812E-2</v>
      </c>
      <c r="CI319" s="78">
        <v>6.6683128476142883E-2</v>
      </c>
      <c r="CJ319" s="78">
        <v>6.1988838016986847E-2</v>
      </c>
      <c r="CK319" s="78">
        <v>-1.7669554799795151E-2</v>
      </c>
      <c r="CL319" s="78">
        <v>3.981003537774086E-2</v>
      </c>
      <c r="CM319" s="78">
        <v>0.10569434612989426</v>
      </c>
      <c r="CN319" s="78">
        <v>8.251122385263443E-2</v>
      </c>
      <c r="CO319" s="78">
        <v>4.9138378351926804E-2</v>
      </c>
      <c r="CP319" s="78">
        <v>5.7629439979791641E-2</v>
      </c>
      <c r="CQ319" s="78">
        <v>5.2218217402696609E-2</v>
      </c>
      <c r="CR319" s="78">
        <v>9.3272767961025238E-2</v>
      </c>
      <c r="CS319" s="78">
        <v>0.11103502660989761</v>
      </c>
      <c r="CT319" s="78">
        <v>8.8056609034538269E-2</v>
      </c>
      <c r="CU319" s="78">
        <v>0.12150093168020248</v>
      </c>
      <c r="CV319" s="78">
        <v>0.13948959112167358</v>
      </c>
      <c r="CW319" s="78">
        <v>0.18035523593425751</v>
      </c>
      <c r="CX319" s="78">
        <v>0.13678918778896332</v>
      </c>
      <c r="CY319" s="78">
        <v>3.6791499704122543E-2</v>
      </c>
      <c r="CZ319" s="78">
        <v>4.4324722141027451E-2</v>
      </c>
      <c r="DA319" s="78">
        <v>9.5593422651290894E-2</v>
      </c>
      <c r="DB319" s="78">
        <v>8.9246779680252075E-2</v>
      </c>
      <c r="DC319" s="78">
        <v>0.10168717801570892</v>
      </c>
      <c r="DD319" s="78">
        <v>0.12931610643863678</v>
      </c>
      <c r="DE319" s="78">
        <v>0.12426047772169113</v>
      </c>
      <c r="DF319" s="78">
        <v>0.108653724193573</v>
      </c>
      <c r="DG319" s="78">
        <v>0.10276682674884796</v>
      </c>
      <c r="DH319" s="78">
        <v>9.7904570400714874E-2</v>
      </c>
      <c r="DI319" s="78">
        <v>4.0909629315137863E-2</v>
      </c>
      <c r="DJ319" s="78">
        <v>8.8906273245811462E-2</v>
      </c>
      <c r="DK319" s="78">
        <v>0.14333237707614899</v>
      </c>
      <c r="DL319" s="78">
        <v>0.11329923570156097</v>
      </c>
      <c r="DM319" s="78">
        <v>7.7443458139896393E-2</v>
      </c>
      <c r="DN319" s="78">
        <v>8.7789565324783325E-2</v>
      </c>
      <c r="DO319" s="78">
        <v>8.5336014628410339E-2</v>
      </c>
      <c r="DP319" s="78">
        <v>0.12479942291975021</v>
      </c>
      <c r="DQ319" s="78">
        <v>0.14425787329673767</v>
      </c>
      <c r="DR319" s="78">
        <v>0.12244832515716553</v>
      </c>
      <c r="DS319" s="78">
        <v>0.15491178631782532</v>
      </c>
      <c r="DT319" s="78">
        <v>0.17610959708690643</v>
      </c>
      <c r="DU319" s="78">
        <v>0.23359832167625427</v>
      </c>
      <c r="DV319" s="78">
        <v>0.18552321195602417</v>
      </c>
      <c r="DW319" s="78">
        <v>7.0256628096103668E-2</v>
      </c>
      <c r="DX319" s="78">
        <v>7.6504290103912354E-2</v>
      </c>
      <c r="DY319" s="78">
        <v>0.143166184425354</v>
      </c>
      <c r="DZ319" s="78">
        <v>0.13492293655872345</v>
      </c>
      <c r="EA319" s="78">
        <v>0.14610697329044342</v>
      </c>
      <c r="EB319" s="78">
        <v>0.17285974323749542</v>
      </c>
      <c r="EC319" s="78">
        <v>0.16866780817508698</v>
      </c>
      <c r="ED319" s="78">
        <v>0.15688197314739227</v>
      </c>
      <c r="EE319" s="78">
        <v>0.15486598014831543</v>
      </c>
      <c r="EF319" s="78">
        <v>0.14976119995117188</v>
      </c>
      <c r="EG319" s="78">
        <v>0.12548865377902985</v>
      </c>
      <c r="EH319" s="78">
        <v>0.1597934365272522</v>
      </c>
      <c r="EI319" s="78">
        <v>0.19767571985721588</v>
      </c>
      <c r="EJ319" s="78">
        <v>0.15775223076343536</v>
      </c>
      <c r="EK319" s="78">
        <v>0.11831150203943253</v>
      </c>
      <c r="EL319" s="78">
        <v>0.13133598864078522</v>
      </c>
      <c r="EM319" s="78">
        <v>0.13315285742282867</v>
      </c>
      <c r="EN319" s="78">
        <v>0.17031888663768768</v>
      </c>
      <c r="EO319" s="78">
        <v>0.19222640991210938</v>
      </c>
      <c r="EP319" s="78">
        <v>0.17210452258586884</v>
      </c>
      <c r="EQ319" s="78">
        <v>0.20315171778202057</v>
      </c>
      <c r="ER319" s="78">
        <v>0.22898305952548981</v>
      </c>
      <c r="ES319" s="78">
        <v>0.31047287583351135</v>
      </c>
      <c r="ET319" s="78">
        <v>0.25588738918304443</v>
      </c>
      <c r="EU319" s="78">
        <v>0.11857494711875916</v>
      </c>
      <c r="EV319" s="78">
        <v>0.12296647578477859</v>
      </c>
      <c r="EW319" s="78">
        <v>59.895790100097656</v>
      </c>
      <c r="EX319" s="78">
        <v>58.890277862548828</v>
      </c>
      <c r="EY319" s="78">
        <v>57.630641937255859</v>
      </c>
      <c r="EZ319" s="78">
        <v>56.624847412109375</v>
      </c>
      <c r="FA319" s="78">
        <v>55.7808837890625</v>
      </c>
      <c r="FB319" s="78">
        <v>54.813907623291016</v>
      </c>
      <c r="FC319" s="78">
        <v>54.185943603515625</v>
      </c>
      <c r="FD319" s="78">
        <v>57.3402099609375</v>
      </c>
      <c r="FE319" s="78">
        <v>62.193088531494141</v>
      </c>
      <c r="FF319" s="78">
        <v>66.126976013183594</v>
      </c>
      <c r="FG319" s="78">
        <v>69.512062072753906</v>
      </c>
      <c r="FH319" s="78">
        <v>72.400405883789063</v>
      </c>
      <c r="FI319" s="78">
        <v>74.947723388671875</v>
      </c>
      <c r="FJ319" s="78">
        <v>77.708328247070313</v>
      </c>
      <c r="FK319" s="78">
        <v>79.689071655273438</v>
      </c>
      <c r="FL319" s="78">
        <v>80.736824035644531</v>
      </c>
      <c r="FM319" s="78">
        <v>81.238677978515625</v>
      </c>
      <c r="FN319" s="78">
        <v>81.234619140625</v>
      </c>
      <c r="FO319" s="78">
        <v>79.817436218261719</v>
      </c>
      <c r="FP319" s="78">
        <v>75.418098449707031</v>
      </c>
      <c r="FQ319" s="78">
        <v>69.341094970703125</v>
      </c>
      <c r="FR319" s="78">
        <v>65.560707092285156</v>
      </c>
      <c r="FS319" s="78">
        <v>62.998767852783203</v>
      </c>
      <c r="FT319" s="78">
        <v>61.448390960693359</v>
      </c>
      <c r="FU319" s="78">
        <v>4.5453570783138275E-2</v>
      </c>
      <c r="FV319" s="78">
        <v>6.3829042017459869E-2</v>
      </c>
      <c r="FW319" s="78">
        <v>4.7166187316179276E-2</v>
      </c>
      <c r="FX319" s="78">
        <v>0</v>
      </c>
      <c r="FY319" s="78">
        <v>170.39999389648438</v>
      </c>
      <c r="FZ319" s="78">
        <v>1</v>
      </c>
    </row>
    <row r="320" spans="1:182" x14ac:dyDescent="0.2">
      <c r="A320" t="s">
        <v>186</v>
      </c>
      <c r="B320" t="s">
        <v>244</v>
      </c>
      <c r="C320" t="s">
        <v>194</v>
      </c>
      <c r="D320" t="s">
        <v>202</v>
      </c>
      <c r="E320" t="s">
        <v>206</v>
      </c>
      <c r="F320" t="s">
        <v>185</v>
      </c>
      <c r="G320" t="s">
        <v>1</v>
      </c>
      <c r="H320" s="78">
        <v>494</v>
      </c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  <c r="BW320" s="78"/>
      <c r="BX320" s="78"/>
      <c r="BY320" s="78"/>
      <c r="BZ320" s="78"/>
      <c r="CA320" s="78"/>
      <c r="CB320" s="78"/>
      <c r="CC320" s="78"/>
      <c r="CD320" s="78"/>
      <c r="CE320" s="78"/>
      <c r="CF320" s="78"/>
      <c r="CG320" s="78"/>
      <c r="CH320" s="78"/>
      <c r="CI320" s="78"/>
      <c r="CJ320" s="78"/>
      <c r="CK320" s="78"/>
      <c r="CL320" s="78"/>
      <c r="CM320" s="78"/>
      <c r="CN320" s="78"/>
      <c r="CO320" s="78"/>
      <c r="CP320" s="78"/>
      <c r="CQ320" s="78"/>
      <c r="CR320" s="78"/>
      <c r="CS320" s="78"/>
      <c r="CT320" s="78"/>
      <c r="CU320" s="78"/>
      <c r="CV320" s="78"/>
      <c r="CW320" s="78"/>
      <c r="CX320" s="78"/>
      <c r="CY320" s="78"/>
      <c r="CZ320" s="78"/>
      <c r="DA320" s="78"/>
      <c r="DB320" s="78"/>
      <c r="DC320" s="78"/>
      <c r="DD320" s="78"/>
      <c r="DE320" s="78"/>
      <c r="DF320" s="78"/>
      <c r="DG320" s="78"/>
      <c r="DH320" s="78"/>
      <c r="DI320" s="78"/>
      <c r="DJ320" s="78"/>
      <c r="DK320" s="78"/>
      <c r="DL320" s="78"/>
      <c r="DM320" s="78"/>
      <c r="DN320" s="78"/>
      <c r="DO320" s="78"/>
      <c r="DP320" s="78"/>
      <c r="DQ320" s="78"/>
      <c r="DR320" s="78"/>
      <c r="DS320" s="78"/>
      <c r="DT320" s="78"/>
      <c r="DU320" s="78"/>
      <c r="DV320" s="78"/>
      <c r="DW320" s="78"/>
      <c r="DX320" s="78"/>
      <c r="DY320" s="78"/>
      <c r="DZ320" s="78"/>
      <c r="EA320" s="78"/>
      <c r="EB320" s="78"/>
      <c r="EC320" s="78"/>
      <c r="ED320" s="78"/>
      <c r="EE320" s="78"/>
      <c r="EF320" s="78"/>
      <c r="EG320" s="78"/>
      <c r="EH320" s="78"/>
      <c r="EI320" s="78"/>
      <c r="EJ320" s="78"/>
      <c r="EK320" s="78"/>
      <c r="EL320" s="78"/>
      <c r="EM320" s="78"/>
      <c r="EN320" s="78"/>
      <c r="EO320" s="78"/>
      <c r="EP320" s="78"/>
      <c r="EQ320" s="78"/>
      <c r="ER320" s="78"/>
      <c r="ES320" s="78"/>
      <c r="ET320" s="78"/>
      <c r="EU320" s="78"/>
      <c r="EV320" s="78"/>
      <c r="EW320" s="78"/>
      <c r="EX320" s="78"/>
      <c r="EY320" s="78"/>
      <c r="EZ320" s="78"/>
      <c r="FA320" s="78"/>
      <c r="FB320" s="78"/>
      <c r="FC320" s="78"/>
      <c r="FD320" s="78"/>
      <c r="FE320" s="78"/>
      <c r="FF320" s="78"/>
      <c r="FG320" s="78"/>
      <c r="FH320" s="78"/>
      <c r="FI320" s="78"/>
      <c r="FJ320" s="78"/>
      <c r="FK320" s="78"/>
      <c r="FL320" s="78"/>
      <c r="FM320" s="78"/>
      <c r="FN320" s="78"/>
      <c r="FO320" s="78"/>
      <c r="FP320" s="78"/>
      <c r="FQ320" s="78"/>
      <c r="FR320" s="78"/>
      <c r="FS320" s="78"/>
      <c r="FT320" s="78"/>
      <c r="FU320" s="78"/>
      <c r="FV320" s="78"/>
      <c r="FW320" s="78"/>
      <c r="FX320" s="78">
        <v>0</v>
      </c>
      <c r="FY320" s="78">
        <v>65.599998474121094</v>
      </c>
      <c r="FZ320" s="78">
        <v>0</v>
      </c>
    </row>
    <row r="321" spans="1:182" x14ac:dyDescent="0.2">
      <c r="A321" t="s">
        <v>186</v>
      </c>
      <c r="B321" t="s">
        <v>244</v>
      </c>
      <c r="C321" t="s">
        <v>194</v>
      </c>
      <c r="D321" t="s">
        <v>202</v>
      </c>
      <c r="E321" t="s">
        <v>207</v>
      </c>
      <c r="F321" t="s">
        <v>1</v>
      </c>
      <c r="G321" t="s">
        <v>198</v>
      </c>
      <c r="H321" s="78">
        <v>14799</v>
      </c>
      <c r="I321" s="78">
        <v>0.59050452709197998</v>
      </c>
      <c r="J321" s="78">
        <v>0.5268053412437439</v>
      </c>
      <c r="K321" s="78">
        <v>0.490276038646698</v>
      </c>
      <c r="L321" s="78">
        <v>0.46847823262214661</v>
      </c>
      <c r="M321" s="78">
        <v>0.46114888787269592</v>
      </c>
      <c r="N321" s="78">
        <v>0.48498126864433289</v>
      </c>
      <c r="O321" s="78">
        <v>0.53583157062530518</v>
      </c>
      <c r="P321" s="78">
        <v>0.59029388427734375</v>
      </c>
      <c r="Q321" s="78">
        <v>0.62327587604522705</v>
      </c>
      <c r="R321" s="78">
        <v>0.63901972770690918</v>
      </c>
      <c r="S321" s="78">
        <v>0.67105746269226074</v>
      </c>
      <c r="T321" s="78">
        <v>0.71341419219970703</v>
      </c>
      <c r="U321" s="78">
        <v>0.75042599439620972</v>
      </c>
      <c r="V321" s="78">
        <v>0.78302603960037231</v>
      </c>
      <c r="W321" s="78">
        <v>0.80604690313339233</v>
      </c>
      <c r="X321" s="78">
        <v>0.84147089719772339</v>
      </c>
      <c r="Y321" s="78">
        <v>0.88342165946960449</v>
      </c>
      <c r="Z321" s="78">
        <v>0.93391776084899902</v>
      </c>
      <c r="AA321" s="78">
        <v>0.95711100101470947</v>
      </c>
      <c r="AB321" s="78">
        <v>0.93499720096588135</v>
      </c>
      <c r="AC321" s="78">
        <v>0.93062257766723633</v>
      </c>
      <c r="AD321" s="78">
        <v>0.91729247570037842</v>
      </c>
      <c r="AE321" s="78">
        <v>0.81358355283737183</v>
      </c>
      <c r="AF321" s="78">
        <v>0.69407379627227783</v>
      </c>
      <c r="AG321" s="78">
        <v>-6.8012595176696777E-2</v>
      </c>
      <c r="AH321" s="78">
        <v>-6.9823972880840302E-2</v>
      </c>
      <c r="AI321" s="78">
        <v>-6.769830733537674E-2</v>
      </c>
      <c r="AJ321" s="78">
        <v>-6.5539143979549408E-2</v>
      </c>
      <c r="AK321" s="78">
        <v>-6.3462644815444946E-2</v>
      </c>
      <c r="AL321" s="78">
        <v>-5.9570413082838058E-2</v>
      </c>
      <c r="AM321" s="78">
        <v>-3.7384483963251114E-2</v>
      </c>
      <c r="AN321" s="78">
        <v>-3.9624650031328201E-2</v>
      </c>
      <c r="AO321" s="78">
        <v>-5.4488599300384521E-2</v>
      </c>
      <c r="AP321" s="78">
        <v>-5.3558547049760818E-2</v>
      </c>
      <c r="AQ321" s="78">
        <v>-4.8560496419668198E-2</v>
      </c>
      <c r="AR321" s="78">
        <v>-5.2001774311065674E-2</v>
      </c>
      <c r="AS321" s="78">
        <v>-4.6632274985313416E-2</v>
      </c>
      <c r="AT321" s="78">
        <v>-3.7332568317651749E-2</v>
      </c>
      <c r="AU321" s="78">
        <v>-3.3375401049852371E-2</v>
      </c>
      <c r="AV321" s="78">
        <v>-2.5483809411525726E-2</v>
      </c>
      <c r="AW321" s="78">
        <v>-8.5198991000652313E-3</v>
      </c>
      <c r="AX321" s="78">
        <v>-1.5516368672251701E-2</v>
      </c>
      <c r="AY321" s="78">
        <v>-1.8371979240328074E-3</v>
      </c>
      <c r="AZ321" s="78">
        <v>-6.8928510881960392E-3</v>
      </c>
      <c r="BA321" s="78">
        <v>-1.5994541347026825E-2</v>
      </c>
      <c r="BB321" s="78">
        <v>-4.7638449817895889E-2</v>
      </c>
      <c r="BC321" s="78">
        <v>-6.6101156175136566E-2</v>
      </c>
      <c r="BD321" s="78">
        <v>-6.9753177464008331E-2</v>
      </c>
      <c r="BE321" s="78">
        <v>-5.2359722554683685E-2</v>
      </c>
      <c r="BF321" s="78">
        <v>-5.4550111293792725E-2</v>
      </c>
      <c r="BG321" s="78">
        <v>-5.2899368107318878E-2</v>
      </c>
      <c r="BH321" s="78">
        <v>-5.0641406327486038E-2</v>
      </c>
      <c r="BI321" s="78">
        <v>-4.8910912126302719E-2</v>
      </c>
      <c r="BJ321" s="78">
        <v>-4.4948175549507141E-2</v>
      </c>
      <c r="BK321" s="78">
        <v>-2.3256449028849602E-2</v>
      </c>
      <c r="BL321" s="78">
        <v>-2.5578660890460014E-2</v>
      </c>
      <c r="BM321" s="78">
        <v>-4.3239358812570572E-2</v>
      </c>
      <c r="BN321" s="78">
        <v>-4.330667108297348E-2</v>
      </c>
      <c r="BO321" s="78">
        <v>-3.7411928176879883E-2</v>
      </c>
      <c r="BP321" s="78">
        <v>-4.0901217609643936E-2</v>
      </c>
      <c r="BQ321" s="78">
        <v>-3.5247150808572769E-2</v>
      </c>
      <c r="BR321" s="78">
        <v>-2.5235069915652275E-2</v>
      </c>
      <c r="BS321" s="78">
        <v>-2.1337173879146576E-2</v>
      </c>
      <c r="BT321" s="78">
        <v>-1.2341621331870556E-2</v>
      </c>
      <c r="BU321" s="78">
        <v>3.8350848481059074E-3</v>
      </c>
      <c r="BV321" s="78">
        <v>-2.7387803420424461E-3</v>
      </c>
      <c r="BW321" s="78">
        <v>1.052535604685545E-2</v>
      </c>
      <c r="BX321" s="78">
        <v>6.3377316109836102E-3</v>
      </c>
      <c r="BY321" s="78">
        <v>-9.3383621424436569E-4</v>
      </c>
      <c r="BZ321" s="78">
        <v>-3.1280297785997391E-2</v>
      </c>
      <c r="CA321" s="78">
        <v>-4.9813222140073776E-2</v>
      </c>
      <c r="CB321" s="78">
        <v>-5.3684845566749573E-2</v>
      </c>
      <c r="CC321" s="78">
        <v>-4.1518595069646835E-2</v>
      </c>
      <c r="CD321" s="78">
        <v>-4.3971482664346695E-2</v>
      </c>
      <c r="CE321" s="78">
        <v>-4.264967143535614E-2</v>
      </c>
      <c r="CF321" s="78">
        <v>-4.0323279798030853E-2</v>
      </c>
      <c r="CG321" s="78">
        <v>-3.8832422345876694E-2</v>
      </c>
      <c r="CH321" s="78">
        <v>-3.4820854663848877E-2</v>
      </c>
      <c r="CI321" s="78">
        <v>-1.3471412472426891E-2</v>
      </c>
      <c r="CJ321" s="78">
        <v>-1.5850450843572617E-2</v>
      </c>
      <c r="CK321" s="78">
        <v>-3.5448167473077774E-2</v>
      </c>
      <c r="CL321" s="78">
        <v>-3.6206256598234177E-2</v>
      </c>
      <c r="CM321" s="78">
        <v>-2.9690457507967949E-2</v>
      </c>
      <c r="CN321" s="78">
        <v>-3.3213000744581223E-2</v>
      </c>
      <c r="CO321" s="78">
        <v>-2.7361853048205376E-2</v>
      </c>
      <c r="CP321" s="78">
        <v>-1.6856379806995392E-2</v>
      </c>
      <c r="CQ321" s="78">
        <v>-1.2999534606933594E-2</v>
      </c>
      <c r="CR321" s="78">
        <v>-3.239382291212678E-3</v>
      </c>
      <c r="CS321" s="78">
        <v>1.2392109259963036E-2</v>
      </c>
      <c r="CT321" s="78">
        <v>6.1109387315809727E-3</v>
      </c>
      <c r="CU321" s="78">
        <v>1.9087623804807663E-2</v>
      </c>
      <c r="CV321" s="78">
        <v>1.5501192770898342E-2</v>
      </c>
      <c r="CW321" s="78">
        <v>9.4971619546413422E-3</v>
      </c>
      <c r="CX321" s="78">
        <v>-1.9950689747929573E-2</v>
      </c>
      <c r="CY321" s="78">
        <v>-3.853224590420723E-2</v>
      </c>
      <c r="CZ321" s="78">
        <v>-4.2555961757898331E-2</v>
      </c>
      <c r="DA321" s="78">
        <v>-3.0677467584609985E-2</v>
      </c>
      <c r="DB321" s="78">
        <v>-3.3392850309610367E-2</v>
      </c>
      <c r="DC321" s="78">
        <v>-3.2399971038103104E-2</v>
      </c>
      <c r="DD321" s="78">
        <v>-3.0005156993865967E-2</v>
      </c>
      <c r="DE321" s="78">
        <v>-2.8753934428095818E-2</v>
      </c>
      <c r="DF321" s="78">
        <v>-2.469354122877121E-2</v>
      </c>
      <c r="DG321" s="78">
        <v>-3.6863766144961119E-3</v>
      </c>
      <c r="DH321" s="78">
        <v>-6.1222412623465061E-3</v>
      </c>
      <c r="DI321" s="78">
        <v>-2.7656976133584976E-2</v>
      </c>
      <c r="DJ321" s="78">
        <v>-2.9105838388204575E-2</v>
      </c>
      <c r="DK321" s="78">
        <v>-2.1968990564346313E-2</v>
      </c>
      <c r="DL321" s="78">
        <v>-2.5524789467453957E-2</v>
      </c>
      <c r="DM321" s="78">
        <v>-1.9476553425192833E-2</v>
      </c>
      <c r="DN321" s="78">
        <v>-8.4776915609836578E-3</v>
      </c>
      <c r="DO321" s="78">
        <v>-4.6618934720754623E-3</v>
      </c>
      <c r="DP321" s="78">
        <v>5.8628567494452E-3</v>
      </c>
      <c r="DQ321" s="78">
        <v>2.0949132740497589E-2</v>
      </c>
      <c r="DR321" s="78">
        <v>1.4960658736526966E-2</v>
      </c>
      <c r="DS321" s="78">
        <v>2.7649888768792152E-2</v>
      </c>
      <c r="DT321" s="78">
        <v>2.4664653465151787E-2</v>
      </c>
      <c r="DU321" s="78">
        <v>1.9928161054849625E-2</v>
      </c>
      <c r="DV321" s="78">
        <v>-8.6210835725069046E-3</v>
      </c>
      <c r="DW321" s="78">
        <v>-2.7251273393630981E-2</v>
      </c>
      <c r="DX321" s="78">
        <v>-3.1427081674337387E-2</v>
      </c>
      <c r="DY321" s="78">
        <v>-1.502460241317749E-2</v>
      </c>
      <c r="DZ321" s="78">
        <v>-1.811898872256279E-2</v>
      </c>
      <c r="EA321" s="78">
        <v>-1.7601031810045242E-2</v>
      </c>
      <c r="EB321" s="78">
        <v>-1.510742399841547E-2</v>
      </c>
      <c r="EC321" s="78">
        <v>-1.4202198013663292E-2</v>
      </c>
      <c r="ED321" s="78">
        <v>-1.0071304626762867E-2</v>
      </c>
      <c r="EE321" s="78">
        <v>1.044166088104248E-2</v>
      </c>
      <c r="EF321" s="78">
        <v>7.9237492755055428E-3</v>
      </c>
      <c r="EG321" s="78">
        <v>-1.6407733783125877E-2</v>
      </c>
      <c r="EH321" s="78">
        <v>-1.8853966146707535E-2</v>
      </c>
      <c r="EI321" s="78">
        <v>-1.0820416733622551E-2</v>
      </c>
      <c r="EJ321" s="78">
        <v>-1.4424228109419346E-2</v>
      </c>
      <c r="EK321" s="78">
        <v>-8.0914301797747612E-3</v>
      </c>
      <c r="EL321" s="78">
        <v>3.6198054440319538E-3</v>
      </c>
      <c r="EM321" s="78">
        <v>7.3763346299529076E-3</v>
      </c>
      <c r="EN321" s="78">
        <v>1.9005045294761658E-2</v>
      </c>
      <c r="EO321" s="78">
        <v>3.3304117619991302E-2</v>
      </c>
      <c r="EP321" s="78">
        <v>2.7738247066736221E-2</v>
      </c>
      <c r="EQ321" s="78">
        <v>4.001244530081749E-2</v>
      </c>
      <c r="ER321" s="78">
        <v>3.7895239889621735E-2</v>
      </c>
      <c r="ES321" s="78">
        <v>3.4988865256309509E-2</v>
      </c>
      <c r="ET321" s="78">
        <v>7.7370703220367432E-3</v>
      </c>
      <c r="EU321" s="78">
        <v>-1.0963336564600468E-2</v>
      </c>
      <c r="EV321" s="78">
        <v>-1.5358742326498032E-2</v>
      </c>
      <c r="EW321" s="78">
        <v>65.702644348144531</v>
      </c>
      <c r="EX321" s="78">
        <v>64.671585083007813</v>
      </c>
      <c r="EY321" s="78">
        <v>63.462558746337891</v>
      </c>
      <c r="EZ321" s="78">
        <v>62.423549652099609</v>
      </c>
      <c r="FA321" s="78">
        <v>61.505245208740234</v>
      </c>
      <c r="FB321" s="78">
        <v>60.676021575927734</v>
      </c>
      <c r="FC321" s="78">
        <v>60.203681945800781</v>
      </c>
      <c r="FD321" s="78">
        <v>62.775985717773438</v>
      </c>
      <c r="FE321" s="78">
        <v>66.507026672363281</v>
      </c>
      <c r="FF321" s="78">
        <v>70.1005859375</v>
      </c>
      <c r="FG321" s="78">
        <v>73.687171936035156</v>
      </c>
      <c r="FH321" s="78">
        <v>77.012786865234375</v>
      </c>
      <c r="FI321" s="78">
        <v>79.929649353027344</v>
      </c>
      <c r="FJ321" s="78">
        <v>82.400146484375</v>
      </c>
      <c r="FK321" s="78">
        <v>84.248184204101563</v>
      </c>
      <c r="FL321" s="78">
        <v>85.214256286621094</v>
      </c>
      <c r="FM321" s="78">
        <v>85.14312744140625</v>
      </c>
      <c r="FN321" s="78">
        <v>83.960479736328125</v>
      </c>
      <c r="FO321" s="78">
        <v>81.879257202148438</v>
      </c>
      <c r="FP321" s="78">
        <v>78.919540405273438</v>
      </c>
      <c r="FQ321" s="78">
        <v>74.668418884277344</v>
      </c>
      <c r="FR321" s="78">
        <v>71.09246826171875</v>
      </c>
      <c r="FS321" s="78">
        <v>69.000030517578125</v>
      </c>
      <c r="FT321" s="78">
        <v>67.356033325195313</v>
      </c>
      <c r="FU321" s="78">
        <v>1.2910954654216766E-2</v>
      </c>
      <c r="FV321" s="78">
        <v>1.456176582723856E-2</v>
      </c>
      <c r="FW321" s="78">
        <v>1.3575810939073563E-2</v>
      </c>
      <c r="FX321" s="78">
        <v>0</v>
      </c>
      <c r="FY321" s="78">
        <v>3030.318115234375</v>
      </c>
      <c r="FZ321" s="78">
        <v>1</v>
      </c>
    </row>
    <row r="322" spans="1:182" x14ac:dyDescent="0.2">
      <c r="A322" t="s">
        <v>186</v>
      </c>
      <c r="B322" t="s">
        <v>244</v>
      </c>
      <c r="C322" t="s">
        <v>194</v>
      </c>
      <c r="D322" t="s">
        <v>202</v>
      </c>
      <c r="E322" t="s">
        <v>207</v>
      </c>
      <c r="F322" t="s">
        <v>1</v>
      </c>
      <c r="G322" t="s">
        <v>200</v>
      </c>
      <c r="H322" s="78">
        <v>4236</v>
      </c>
      <c r="I322" s="78">
        <v>0.76342201232910156</v>
      </c>
      <c r="J322" s="78">
        <v>0.67848515510559082</v>
      </c>
      <c r="K322" s="78">
        <v>0.61627352237701416</v>
      </c>
      <c r="L322" s="78">
        <v>0.58408159017562866</v>
      </c>
      <c r="M322" s="78">
        <v>0.56447845697402954</v>
      </c>
      <c r="N322" s="78">
        <v>0.5653192400932312</v>
      </c>
      <c r="O322" s="78">
        <v>0.59676414728164673</v>
      </c>
      <c r="P322" s="78">
        <v>0.64957064390182495</v>
      </c>
      <c r="Q322" s="78">
        <v>0.68573510646820068</v>
      </c>
      <c r="R322" s="78">
        <v>0.72599852085113525</v>
      </c>
      <c r="S322" s="78">
        <v>0.77833527326583862</v>
      </c>
      <c r="T322" s="78">
        <v>0.85784107446670532</v>
      </c>
      <c r="U322" s="78">
        <v>0.9310266375541687</v>
      </c>
      <c r="V322" s="78">
        <v>1.0082474946975708</v>
      </c>
      <c r="W322" s="78">
        <v>1.0699149370193481</v>
      </c>
      <c r="X322" s="78">
        <v>1.1243698596954346</v>
      </c>
      <c r="Y322" s="78">
        <v>1.1943206787109375</v>
      </c>
      <c r="Z322" s="78">
        <v>1.2299346923828125</v>
      </c>
      <c r="AA322" s="78">
        <v>1.2299866676330566</v>
      </c>
      <c r="AB322" s="78">
        <v>1.2020919322967529</v>
      </c>
      <c r="AC322" s="78">
        <v>1.1716865301132202</v>
      </c>
      <c r="AD322" s="78">
        <v>1.1359410285949707</v>
      </c>
      <c r="AE322" s="78">
        <v>1.014887809753418</v>
      </c>
      <c r="AF322" s="78">
        <v>0.88981431722640991</v>
      </c>
      <c r="AG322" s="78">
        <v>-9.0916946530342102E-2</v>
      </c>
      <c r="AH322" s="78">
        <v>-0.10428503900766373</v>
      </c>
      <c r="AI322" s="78">
        <v>-0.11936391890048981</v>
      </c>
      <c r="AJ322" s="78">
        <v>-0.12380658835172653</v>
      </c>
      <c r="AK322" s="78">
        <v>-0.12230329960584641</v>
      </c>
      <c r="AL322" s="78">
        <v>-0.13298366963863373</v>
      </c>
      <c r="AM322" s="78">
        <v>-0.12462123483419418</v>
      </c>
      <c r="AN322" s="78">
        <v>-0.11727295815944672</v>
      </c>
      <c r="AO322" s="78">
        <v>-0.11280003190040588</v>
      </c>
      <c r="AP322" s="78">
        <v>-8.1517823040485382E-2</v>
      </c>
      <c r="AQ322" s="78">
        <v>-9.7084008157253265E-2</v>
      </c>
      <c r="AR322" s="78">
        <v>-9.6111811697483063E-2</v>
      </c>
      <c r="AS322" s="78">
        <v>-9.7707688808441162E-2</v>
      </c>
      <c r="AT322" s="78">
        <v>-9.5243275165557861E-2</v>
      </c>
      <c r="AU322" s="78">
        <v>-9.0899206697940826E-2</v>
      </c>
      <c r="AV322" s="78">
        <v>-6.9766446948051453E-2</v>
      </c>
      <c r="AW322" s="78">
        <v>-3.6667238920927048E-2</v>
      </c>
      <c r="AX322" s="78">
        <v>-3.6868378520011902E-2</v>
      </c>
      <c r="AY322" s="78">
        <v>-1.2181496247649193E-2</v>
      </c>
      <c r="AZ322" s="78">
        <v>-4.8396256752312183E-3</v>
      </c>
      <c r="BA322" s="78">
        <v>-7.611321285367012E-3</v>
      </c>
      <c r="BB322" s="78">
        <v>-0.10301480442285538</v>
      </c>
      <c r="BC322" s="78">
        <v>-0.11088298261165619</v>
      </c>
      <c r="BD322" s="78">
        <v>-9.1292016208171844E-2</v>
      </c>
      <c r="BE322" s="78">
        <v>-6.5981380641460419E-2</v>
      </c>
      <c r="BF322" s="78">
        <v>-8.0005928874015808E-2</v>
      </c>
      <c r="BG322" s="78">
        <v>-9.5366023480892181E-2</v>
      </c>
      <c r="BH322" s="78">
        <v>-9.9621258676052094E-2</v>
      </c>
      <c r="BI322" s="78">
        <v>-9.8294563591480255E-2</v>
      </c>
      <c r="BJ322" s="78">
        <v>-0.10856154561042786</v>
      </c>
      <c r="BK322" s="78">
        <v>-0.1002519503235817</v>
      </c>
      <c r="BL322" s="78">
        <v>-9.236590564250946E-2</v>
      </c>
      <c r="BM322" s="78">
        <v>-8.9476287364959717E-2</v>
      </c>
      <c r="BN322" s="78">
        <v>-6.1539262533187866E-2</v>
      </c>
      <c r="BO322" s="78">
        <v>-7.5705796480178833E-2</v>
      </c>
      <c r="BP322" s="78">
        <v>-7.3931798338890076E-2</v>
      </c>
      <c r="BQ322" s="78">
        <v>-7.4757285416126251E-2</v>
      </c>
      <c r="BR322" s="78">
        <v>-7.1699023246765137E-2</v>
      </c>
      <c r="BS322" s="78">
        <v>-6.6800251603126526E-2</v>
      </c>
      <c r="BT322" s="78">
        <v>-4.7940339893102646E-2</v>
      </c>
      <c r="BU322" s="78">
        <v>-1.4424591325223446E-2</v>
      </c>
      <c r="BV322" s="78">
        <v>-1.4282978139817715E-2</v>
      </c>
      <c r="BW322" s="78">
        <v>8.5979904979467392E-3</v>
      </c>
      <c r="BX322" s="78">
        <v>1.7021575942635536E-2</v>
      </c>
      <c r="BY322" s="78">
        <v>1.1760083958506584E-2</v>
      </c>
      <c r="BZ322" s="78">
        <v>-7.8941307961940765E-2</v>
      </c>
      <c r="CA322" s="78">
        <v>-8.5531674325466156E-2</v>
      </c>
      <c r="CB322" s="78">
        <v>-6.5984614193439484E-2</v>
      </c>
      <c r="CC322" s="78">
        <v>-4.8711091279983521E-2</v>
      </c>
      <c r="CD322" s="78">
        <v>-6.3190281391143799E-2</v>
      </c>
      <c r="CE322" s="78">
        <v>-7.8745141625404358E-2</v>
      </c>
      <c r="CF322" s="78">
        <v>-8.287058025598526E-2</v>
      </c>
      <c r="CG322" s="78">
        <v>-8.1666193902492523E-2</v>
      </c>
      <c r="CH322" s="78">
        <v>-9.1646865010261536E-2</v>
      </c>
      <c r="CI322" s="78">
        <v>-8.3373852074146271E-2</v>
      </c>
      <c r="CJ322" s="78">
        <v>-7.5115352869033813E-2</v>
      </c>
      <c r="CK322" s="78">
        <v>-7.332233339548111E-2</v>
      </c>
      <c r="CL322" s="78">
        <v>-4.7702182084321976E-2</v>
      </c>
      <c r="CM322" s="78">
        <v>-6.0899298638105392E-2</v>
      </c>
      <c r="CN322" s="78">
        <v>-5.8569997549057007E-2</v>
      </c>
      <c r="CO322" s="78">
        <v>-5.886189267039299E-2</v>
      </c>
      <c r="CP322" s="78">
        <v>-5.5392351001501083E-2</v>
      </c>
      <c r="CQ322" s="78">
        <v>-5.0109390169382095E-2</v>
      </c>
      <c r="CR322" s="78">
        <v>-3.2823644578456879E-2</v>
      </c>
      <c r="CS322" s="78">
        <v>9.8060024902224541E-4</v>
      </c>
      <c r="CT322" s="78">
        <v>1.3596004573628306E-3</v>
      </c>
      <c r="CU322" s="78">
        <v>2.2989802062511444E-2</v>
      </c>
      <c r="CV322" s="78">
        <v>3.2162576913833618E-2</v>
      </c>
      <c r="CW322" s="78">
        <v>2.5176659226417542E-2</v>
      </c>
      <c r="CX322" s="78">
        <v>-6.2268082052469254E-2</v>
      </c>
      <c r="CY322" s="78">
        <v>-6.7973434925079346E-2</v>
      </c>
      <c r="CZ322" s="78">
        <v>-4.8456784337759018E-2</v>
      </c>
      <c r="DA322" s="78">
        <v>-3.1440794467926025E-2</v>
      </c>
      <c r="DB322" s="78">
        <v>-4.6374637633562088E-2</v>
      </c>
      <c r="DC322" s="78">
        <v>-6.212427094578743E-2</v>
      </c>
      <c r="DD322" s="78">
        <v>-6.6119909286499023E-2</v>
      </c>
      <c r="DE322" s="78">
        <v>-6.5037824213504791E-2</v>
      </c>
      <c r="DF322" s="78">
        <v>-7.4732184410095215E-2</v>
      </c>
      <c r="DG322" s="78">
        <v>-6.6495753824710846E-2</v>
      </c>
      <c r="DH322" s="78">
        <v>-5.7864800095558167E-2</v>
      </c>
      <c r="DI322" s="78">
        <v>-5.7168375700712204E-2</v>
      </c>
      <c r="DJ322" s="78">
        <v>-3.3865094184875488E-2</v>
      </c>
      <c r="DK322" s="78">
        <v>-4.6092811971902847E-2</v>
      </c>
      <c r="DL322" s="78">
        <v>-4.3208185583353043E-2</v>
      </c>
      <c r="DM322" s="78">
        <v>-4.2966507375240326E-2</v>
      </c>
      <c r="DN322" s="78">
        <v>-3.9085667580366135E-2</v>
      </c>
      <c r="DO322" s="78">
        <v>-3.3418528735637665E-2</v>
      </c>
      <c r="DP322" s="78">
        <v>-1.770695298910141E-2</v>
      </c>
      <c r="DQ322" s="78">
        <v>1.6385791823267937E-2</v>
      </c>
      <c r="DR322" s="78">
        <v>1.7002180218696594E-2</v>
      </c>
      <c r="DS322" s="78">
        <v>3.7381611764431E-2</v>
      </c>
      <c r="DT322" s="78">
        <v>4.7303576022386551E-2</v>
      </c>
      <c r="DU322" s="78">
        <v>3.8593236356973648E-2</v>
      </c>
      <c r="DV322" s="78">
        <v>-4.5594856142997742E-2</v>
      </c>
      <c r="DW322" s="78">
        <v>-5.0415195524692535E-2</v>
      </c>
      <c r="DX322" s="78">
        <v>-3.0928952619433403E-2</v>
      </c>
      <c r="DY322" s="78">
        <v>-6.5052369609475136E-3</v>
      </c>
      <c r="DZ322" s="78">
        <v>-2.2095518186688423E-2</v>
      </c>
      <c r="EA322" s="78">
        <v>-3.8126379251480103E-2</v>
      </c>
      <c r="EB322" s="78">
        <v>-4.1934583336114883E-2</v>
      </c>
      <c r="EC322" s="78">
        <v>-4.1029084473848343E-2</v>
      </c>
      <c r="ED322" s="78">
        <v>-5.0310064107179642E-2</v>
      </c>
      <c r="EE322" s="78">
        <v>-4.2126461863517761E-2</v>
      </c>
      <c r="EF322" s="78">
        <v>-3.2957743853330612E-2</v>
      </c>
      <c r="EG322" s="78">
        <v>-3.3844634890556335E-2</v>
      </c>
      <c r="EH322" s="78">
        <v>-1.3886541128158569E-2</v>
      </c>
      <c r="EI322" s="78">
        <v>-2.4714594706892967E-2</v>
      </c>
      <c r="EJ322" s="78">
        <v>-2.1028172224760056E-2</v>
      </c>
      <c r="EK322" s="78">
        <v>-2.0016098394989967E-2</v>
      </c>
      <c r="EL322" s="78">
        <v>-1.5541416592895985E-2</v>
      </c>
      <c r="EM322" s="78">
        <v>-9.3195745721459389E-3</v>
      </c>
      <c r="EN322" s="78">
        <v>4.1191531345248222E-3</v>
      </c>
      <c r="EO322" s="78">
        <v>3.8628440350294113E-2</v>
      </c>
      <c r="EP322" s="78">
        <v>3.9587579667568207E-2</v>
      </c>
      <c r="EQ322" s="78">
        <v>5.8161094784736633E-2</v>
      </c>
      <c r="ER322" s="78">
        <v>6.9164782762527466E-2</v>
      </c>
      <c r="ES322" s="78">
        <v>5.7964641600847244E-2</v>
      </c>
      <c r="ET322" s="78">
        <v>-2.1521367132663727E-2</v>
      </c>
      <c r="EU322" s="78">
        <v>-2.5063885375857353E-2</v>
      </c>
      <c r="EV322" s="78">
        <v>-5.6215501390397549E-3</v>
      </c>
      <c r="EW322" s="78">
        <v>68.4560546875</v>
      </c>
      <c r="EX322" s="78">
        <v>67.208961486816406</v>
      </c>
      <c r="EY322" s="78">
        <v>65.81109619140625</v>
      </c>
      <c r="EZ322" s="78">
        <v>64.551467895507813</v>
      </c>
      <c r="FA322" s="78">
        <v>63.386268615722656</v>
      </c>
      <c r="FB322" s="78">
        <v>62.363834381103516</v>
      </c>
      <c r="FC322" s="78">
        <v>62.019107818603516</v>
      </c>
      <c r="FD322" s="78">
        <v>64.434097290039063</v>
      </c>
      <c r="FE322" s="78">
        <v>68.23248291015625</v>
      </c>
      <c r="FF322" s="78">
        <v>72.089424133300781</v>
      </c>
      <c r="FG322" s="78">
        <v>75.866264343261719</v>
      </c>
      <c r="FH322" s="78">
        <v>79.251426696777344</v>
      </c>
      <c r="FI322" s="78">
        <v>82.355049133300781</v>
      </c>
      <c r="FJ322" s="78">
        <v>84.915390014648438</v>
      </c>
      <c r="FK322" s="78">
        <v>87.010063171386719</v>
      </c>
      <c r="FL322" s="78">
        <v>88.252723693847656</v>
      </c>
      <c r="FM322" s="78">
        <v>88.5950927734375</v>
      </c>
      <c r="FN322" s="78">
        <v>87.836982727050781</v>
      </c>
      <c r="FO322" s="78">
        <v>86.102874755859375</v>
      </c>
      <c r="FP322" s="78">
        <v>83.384696960449219</v>
      </c>
      <c r="FQ322" s="78">
        <v>79.155166625976563</v>
      </c>
      <c r="FR322" s="78">
        <v>75.4676513671875</v>
      </c>
      <c r="FS322" s="78">
        <v>72.874237060546875</v>
      </c>
      <c r="FT322" s="78">
        <v>70.720474243164063</v>
      </c>
      <c r="FU322" s="78">
        <v>2.3828467354178429E-2</v>
      </c>
      <c r="FV322" s="78">
        <v>2.5027116760611534E-2</v>
      </c>
      <c r="FW322" s="78">
        <v>2.5554070249199867E-2</v>
      </c>
      <c r="FX322" s="78">
        <v>0</v>
      </c>
      <c r="FY322" s="78">
        <v>1127.727294921875</v>
      </c>
      <c r="FZ322" s="78">
        <v>1</v>
      </c>
    </row>
    <row r="323" spans="1:182" x14ac:dyDescent="0.2">
      <c r="A323" t="s">
        <v>186</v>
      </c>
      <c r="B323" t="s">
        <v>244</v>
      </c>
      <c r="C323" t="s">
        <v>194</v>
      </c>
      <c r="D323" t="s">
        <v>202</v>
      </c>
      <c r="E323" t="s">
        <v>207</v>
      </c>
      <c r="F323" t="s">
        <v>1</v>
      </c>
      <c r="G323" t="s">
        <v>1</v>
      </c>
      <c r="H323" s="78">
        <v>19035</v>
      </c>
      <c r="I323" s="78">
        <v>0.62898516654968262</v>
      </c>
      <c r="J323" s="78">
        <v>0.56055980920791626</v>
      </c>
      <c r="K323" s="78">
        <v>0.51831519603729248</v>
      </c>
      <c r="L323" s="78">
        <v>0.49420428276062012</v>
      </c>
      <c r="M323" s="78">
        <v>0.48414358496665955</v>
      </c>
      <c r="N323" s="78">
        <v>0.50285947322845459</v>
      </c>
      <c r="O323" s="78">
        <v>0.54939138889312744</v>
      </c>
      <c r="P323" s="78">
        <v>0.60348522663116455</v>
      </c>
      <c r="Q323" s="78">
        <v>0.63717538118362427</v>
      </c>
      <c r="R323" s="78">
        <v>0.65837579965591431</v>
      </c>
      <c r="S323" s="78">
        <v>0.6949307918548584</v>
      </c>
      <c r="T323" s="78">
        <v>0.74555462598800659</v>
      </c>
      <c r="U323" s="78">
        <v>0.79061639308929443</v>
      </c>
      <c r="V323" s="78">
        <v>0.83314627408981323</v>
      </c>
      <c r="W323" s="78">
        <v>0.86476743221282959</v>
      </c>
      <c r="X323" s="78">
        <v>0.90442657470703125</v>
      </c>
      <c r="Y323" s="78">
        <v>0.95260834693908691</v>
      </c>
      <c r="Z323" s="78">
        <v>0.99979257583618164</v>
      </c>
      <c r="AA323" s="78">
        <v>1.0178360939025879</v>
      </c>
      <c r="AB323" s="78">
        <v>0.99443572759628296</v>
      </c>
      <c r="AC323" s="78">
        <v>0.98426836729049683</v>
      </c>
      <c r="AD323" s="78">
        <v>0.96594995260238647</v>
      </c>
      <c r="AE323" s="78">
        <v>0.85838133096694946</v>
      </c>
      <c r="AF323" s="78">
        <v>0.73763340711593628</v>
      </c>
      <c r="AG323" s="78">
        <v>-6.5757617354393005E-2</v>
      </c>
      <c r="AH323" s="78">
        <v>-7.0330433547496796E-2</v>
      </c>
      <c r="AI323" s="78">
        <v>-7.2152204811573029E-2</v>
      </c>
      <c r="AJ323" s="78">
        <v>-7.1409240365028381E-2</v>
      </c>
      <c r="AK323" s="78">
        <v>-6.9541610777378082E-2</v>
      </c>
      <c r="AL323" s="78">
        <v>-6.8794451653957367E-2</v>
      </c>
      <c r="AM323" s="78">
        <v>-4.9761362373828888E-2</v>
      </c>
      <c r="AN323" s="78">
        <v>-4.9767281860113144E-2</v>
      </c>
      <c r="AO323" s="78">
        <v>-6.1090432107448578E-2</v>
      </c>
      <c r="AP323" s="78">
        <v>-5.4212179034948349E-2</v>
      </c>
      <c r="AQ323" s="78">
        <v>-5.3370971232652664E-2</v>
      </c>
      <c r="AR323" s="78">
        <v>-5.568377673625946E-2</v>
      </c>
      <c r="AS323" s="78">
        <v>-5.1668930798768997E-2</v>
      </c>
      <c r="AT323" s="78">
        <v>-4.3655045330524445E-2</v>
      </c>
      <c r="AU323" s="78">
        <v>-3.951571136713028E-2</v>
      </c>
      <c r="AV323" s="78">
        <v>-2.8971802443265915E-2</v>
      </c>
      <c r="AW323" s="78">
        <v>-8.4373820573091507E-3</v>
      </c>
      <c r="AX323" s="78">
        <v>-1.3790417462587357E-2</v>
      </c>
      <c r="AY323" s="78">
        <v>1.9028236856684089E-3</v>
      </c>
      <c r="AZ323" s="78">
        <v>-5.0609003665158525E-5</v>
      </c>
      <c r="BA323" s="78">
        <v>-8.1328973174095154E-3</v>
      </c>
      <c r="BB323" s="78">
        <v>-5.2725974470376968E-2</v>
      </c>
      <c r="BC323" s="78">
        <v>-6.8548679351806641E-2</v>
      </c>
      <c r="BD323" s="78">
        <v>-6.7063316702842712E-2</v>
      </c>
      <c r="BE323" s="78">
        <v>-5.2382651716470718E-2</v>
      </c>
      <c r="BF323" s="78">
        <v>-5.7284180074930191E-2</v>
      </c>
      <c r="BG323" s="78">
        <v>-5.9467587620019913E-2</v>
      </c>
      <c r="BH323" s="78">
        <v>-5.8637391775846481E-2</v>
      </c>
      <c r="BI323" s="78">
        <v>-5.7030025869607925E-2</v>
      </c>
      <c r="BJ323" s="78">
        <v>-5.619388073682785E-2</v>
      </c>
      <c r="BK323" s="78">
        <v>-3.7511523813009262E-2</v>
      </c>
      <c r="BL323" s="78">
        <v>-3.7520907819271088E-2</v>
      </c>
      <c r="BM323" s="78">
        <v>-5.0920348614454269E-2</v>
      </c>
      <c r="BN323" s="78">
        <v>-4.508557915687561E-2</v>
      </c>
      <c r="BO323" s="78">
        <v>-4.3483570218086243E-2</v>
      </c>
      <c r="BP323" s="78">
        <v>-4.5741721987724304E-2</v>
      </c>
      <c r="BQ323" s="78">
        <v>-4.1449639946222305E-2</v>
      </c>
      <c r="BR323" s="78">
        <v>-3.288877010345459E-2</v>
      </c>
      <c r="BS323" s="78">
        <v>-2.8728827834129333E-2</v>
      </c>
      <c r="BT323" s="78">
        <v>-1.7658527940511703E-2</v>
      </c>
      <c r="BU323" s="78">
        <v>2.3684999905526638E-3</v>
      </c>
      <c r="BV323" s="78">
        <v>-2.6572258211672306E-3</v>
      </c>
      <c r="BW323" s="78">
        <v>1.2568788602948189E-2</v>
      </c>
      <c r="BX323" s="78">
        <v>1.1328108608722687E-2</v>
      </c>
      <c r="BY323" s="78">
        <v>4.3445760384202003E-3</v>
      </c>
      <c r="BZ323" s="78">
        <v>-3.8925830274820328E-2</v>
      </c>
      <c r="CA323" s="78">
        <v>-5.46855628490448E-2</v>
      </c>
      <c r="CB323" s="78">
        <v>-5.3360000252723694E-2</v>
      </c>
      <c r="CC323" s="78">
        <v>-4.3119195848703384E-2</v>
      </c>
      <c r="CD323" s="78">
        <v>-4.8248384147882462E-2</v>
      </c>
      <c r="CE323" s="78">
        <v>-5.068226158618927E-2</v>
      </c>
      <c r="CF323" s="78">
        <v>-4.9791652709245682E-2</v>
      </c>
      <c r="CG323" s="78">
        <v>-4.8364538699388504E-2</v>
      </c>
      <c r="CH323" s="78">
        <v>-4.7466769814491272E-2</v>
      </c>
      <c r="CI323" s="78">
        <v>-2.9027324169874191E-2</v>
      </c>
      <c r="CJ323" s="78">
        <v>-2.9039110988378525E-2</v>
      </c>
      <c r="CK323" s="78">
        <v>-4.3876584619283676E-2</v>
      </c>
      <c r="CL323" s="78">
        <v>-3.8764525204896927E-2</v>
      </c>
      <c r="CM323" s="78">
        <v>-3.6635592579841614E-2</v>
      </c>
      <c r="CN323" s="78">
        <v>-3.8855884224176407E-2</v>
      </c>
      <c r="CO323" s="78">
        <v>-3.4371789544820786E-2</v>
      </c>
      <c r="CP323" s="78">
        <v>-2.5432076305150986E-2</v>
      </c>
      <c r="CQ323" s="78">
        <v>-2.1257864311337471E-2</v>
      </c>
      <c r="CR323" s="78">
        <v>-9.8229879513382912E-3</v>
      </c>
      <c r="CS323" s="78">
        <v>9.8526217043399811E-3</v>
      </c>
      <c r="CT323" s="78">
        <v>5.0535881891846657E-3</v>
      </c>
      <c r="CU323" s="78">
        <v>1.9956003874540329E-2</v>
      </c>
      <c r="CV323" s="78">
        <v>1.9208973273634911E-2</v>
      </c>
      <c r="CW323" s="78">
        <v>1.2986436486244202E-2</v>
      </c>
      <c r="CX323" s="78">
        <v>-2.9367895796895027E-2</v>
      </c>
      <c r="CY323" s="78">
        <v>-4.5084010809659958E-2</v>
      </c>
      <c r="CZ323" s="78">
        <v>-4.3869119137525558E-2</v>
      </c>
      <c r="DA323" s="78">
        <v>-3.385573998093605E-2</v>
      </c>
      <c r="DB323" s="78">
        <v>-3.9212588220834732E-2</v>
      </c>
      <c r="DC323" s="78">
        <v>-4.1896935552358627E-2</v>
      </c>
      <c r="DD323" s="78">
        <v>-4.0945906192064285E-2</v>
      </c>
      <c r="DE323" s="78">
        <v>-3.969905897974968E-2</v>
      </c>
      <c r="DF323" s="78">
        <v>-3.8739655166864395E-2</v>
      </c>
      <c r="DG323" s="78">
        <v>-2.054312638938427E-2</v>
      </c>
      <c r="DH323" s="78">
        <v>-2.0557312294840813E-2</v>
      </c>
      <c r="DI323" s="78">
        <v>-3.6832824349403381E-2</v>
      </c>
      <c r="DJ323" s="78">
        <v>-3.2443474978208542E-2</v>
      </c>
      <c r="DK323" s="78">
        <v>-2.9787613078951836E-2</v>
      </c>
      <c r="DL323" s="78">
        <v>-3.197004646062851E-2</v>
      </c>
      <c r="DM323" s="78">
        <v>-2.7293939143419266E-2</v>
      </c>
      <c r="DN323" s="78">
        <v>-1.7975384369492531E-2</v>
      </c>
      <c r="DO323" s="78">
        <v>-1.3786903582513332E-2</v>
      </c>
      <c r="DP323" s="78">
        <v>-1.9874484278261662E-3</v>
      </c>
      <c r="DQ323" s="78">
        <v>1.7336742952466011E-2</v>
      </c>
      <c r="DR323" s="78">
        <v>1.2764401733875275E-2</v>
      </c>
      <c r="DS323" s="78">
        <v>2.7343215420842171E-2</v>
      </c>
      <c r="DT323" s="78">
        <v>2.7089839801192284E-2</v>
      </c>
      <c r="DU323" s="78">
        <v>2.1628297865390778E-2</v>
      </c>
      <c r="DV323" s="78">
        <v>-1.9809961318969727E-2</v>
      </c>
      <c r="DW323" s="78">
        <v>-3.5482458770275116E-2</v>
      </c>
      <c r="DX323" s="78">
        <v>-3.4378241747617722E-2</v>
      </c>
      <c r="DY323" s="78">
        <v>-2.0480776205658913E-2</v>
      </c>
      <c r="DZ323" s="78">
        <v>-2.6166331022977829E-2</v>
      </c>
      <c r="EA323" s="78">
        <v>-2.9212318360805511E-2</v>
      </c>
      <c r="EB323" s="78">
        <v>-2.8174059465527534E-2</v>
      </c>
      <c r="EC323" s="78">
        <v>-2.7187474071979523E-2</v>
      </c>
      <c r="ED323" s="78">
        <v>-2.6139082387089729E-2</v>
      </c>
      <c r="EE323" s="78">
        <v>-8.2932878285646439E-3</v>
      </c>
      <c r="EF323" s="78">
        <v>-8.3109438419342041E-3</v>
      </c>
      <c r="EG323" s="78">
        <v>-2.6662746444344521E-2</v>
      </c>
      <c r="EH323" s="78">
        <v>-2.3316878825426102E-2</v>
      </c>
      <c r="EI323" s="78">
        <v>-1.9900213927030563E-2</v>
      </c>
      <c r="EJ323" s="78">
        <v>-2.2027989849448204E-2</v>
      </c>
      <c r="EK323" s="78">
        <v>-1.7074646428227425E-2</v>
      </c>
      <c r="EL323" s="78">
        <v>-7.2091058827936649E-3</v>
      </c>
      <c r="EM323" s="78">
        <v>-3.0000186525285244E-3</v>
      </c>
      <c r="EN323" s="78">
        <v>9.325825609266758E-3</v>
      </c>
      <c r="EO323" s="78">
        <v>2.8142623603343964E-2</v>
      </c>
      <c r="EP323" s="78">
        <v>2.3897591978311539E-2</v>
      </c>
      <c r="EQ323" s="78">
        <v>3.8009181618690491E-2</v>
      </c>
      <c r="ER323" s="78">
        <v>3.8468554615974426E-2</v>
      </c>
      <c r="ES323" s="78">
        <v>3.4105770289897919E-2</v>
      </c>
      <c r="ET323" s="78">
        <v>-6.0098175890743732E-3</v>
      </c>
      <c r="EU323" s="78">
        <v>-2.1619344130158424E-2</v>
      </c>
      <c r="EV323" s="78">
        <v>-2.0674917846918106E-2</v>
      </c>
      <c r="EW323" s="78">
        <v>66.443038940429688</v>
      </c>
      <c r="EX323" s="78">
        <v>65.359474182128906</v>
      </c>
      <c r="EY323" s="78">
        <v>64.1009521484375</v>
      </c>
      <c r="EZ323" s="78">
        <v>63.004123687744141</v>
      </c>
      <c r="FA323" s="78">
        <v>62.013172149658203</v>
      </c>
      <c r="FB323" s="78">
        <v>61.124404907226563</v>
      </c>
      <c r="FC323" s="78">
        <v>60.678730010986328</v>
      </c>
      <c r="FD323" s="78">
        <v>63.198741912841797</v>
      </c>
      <c r="FE323" s="78">
        <v>66.934982299804688</v>
      </c>
      <c r="FF323" s="78">
        <v>70.591781616210938</v>
      </c>
      <c r="FG323" s="78">
        <v>74.243476867675781</v>
      </c>
      <c r="FH323" s="78">
        <v>77.594802856445313</v>
      </c>
      <c r="FI323" s="78">
        <v>80.577278137207031</v>
      </c>
      <c r="FJ323" s="78">
        <v>83.093574523925781</v>
      </c>
      <c r="FK323" s="78">
        <v>85.025123596191406</v>
      </c>
      <c r="FL323" s="78">
        <v>86.070106506347656</v>
      </c>
      <c r="FM323" s="78">
        <v>86.115509033203125</v>
      </c>
      <c r="FN323" s="78">
        <v>85.025932312011719</v>
      </c>
      <c r="FO323" s="78">
        <v>83.016143798828125</v>
      </c>
      <c r="FP323" s="78">
        <v>80.111587524414063</v>
      </c>
      <c r="FQ323" s="78">
        <v>75.847023010253906</v>
      </c>
      <c r="FR323" s="78">
        <v>72.264579772949219</v>
      </c>
      <c r="FS323" s="78">
        <v>70.033378601074219</v>
      </c>
      <c r="FT323" s="78">
        <v>68.254936218261719</v>
      </c>
      <c r="FU323" s="78">
        <v>1.1352356523275375E-2</v>
      </c>
      <c r="FV323" s="78">
        <v>1.2617019936442375E-2</v>
      </c>
      <c r="FW323" s="78">
        <v>1.1989176273345947E-2</v>
      </c>
      <c r="FX323" s="78">
        <v>0</v>
      </c>
      <c r="FY323" s="78">
        <v>4158.04541015625</v>
      </c>
      <c r="FZ323" s="78">
        <v>1</v>
      </c>
    </row>
    <row r="324" spans="1:182" x14ac:dyDescent="0.2">
      <c r="A324" t="s">
        <v>186</v>
      </c>
      <c r="B324" t="s">
        <v>244</v>
      </c>
      <c r="C324" t="s">
        <v>194</v>
      </c>
      <c r="D324" t="s">
        <v>202</v>
      </c>
      <c r="E324" t="s">
        <v>207</v>
      </c>
      <c r="F324" t="s">
        <v>178</v>
      </c>
      <c r="G324" t="s">
        <v>1</v>
      </c>
      <c r="H324" s="78">
        <v>10989</v>
      </c>
      <c r="I324" s="78">
        <v>0.47122654318809509</v>
      </c>
      <c r="J324" s="78">
        <v>0.40987420082092285</v>
      </c>
      <c r="K324" s="78">
        <v>0.37437230348587036</v>
      </c>
      <c r="L324" s="78">
        <v>0.35543644428253174</v>
      </c>
      <c r="M324" s="78">
        <v>0.34785997867584229</v>
      </c>
      <c r="N324" s="78">
        <v>0.36146813631057739</v>
      </c>
      <c r="O324" s="78">
        <v>0.40644943714141846</v>
      </c>
      <c r="P324" s="78">
        <v>0.45454186201095581</v>
      </c>
      <c r="Q324" s="78">
        <v>0.49569299817085266</v>
      </c>
      <c r="R324" s="78">
        <v>0.52085798978805542</v>
      </c>
      <c r="S324" s="78">
        <v>0.5458875298500061</v>
      </c>
      <c r="T324" s="78">
        <v>0.58019649982452393</v>
      </c>
      <c r="U324" s="78">
        <v>0.60869103670120239</v>
      </c>
      <c r="V324" s="78">
        <v>0.62164610624313354</v>
      </c>
      <c r="W324" s="78">
        <v>0.63644665479660034</v>
      </c>
      <c r="X324" s="78">
        <v>0.65978693962097168</v>
      </c>
      <c r="Y324" s="78">
        <v>0.68804538249969482</v>
      </c>
      <c r="Z324" s="78">
        <v>0.72824573516845703</v>
      </c>
      <c r="AA324" s="78">
        <v>0.74756211042404175</v>
      </c>
      <c r="AB324" s="78">
        <v>0.73460495471954346</v>
      </c>
      <c r="AC324" s="78">
        <v>0.73860049247741699</v>
      </c>
      <c r="AD324" s="78">
        <v>0.72812128067016602</v>
      </c>
      <c r="AE324" s="78">
        <v>0.65806663036346436</v>
      </c>
      <c r="AF324" s="78">
        <v>0.55833101272583008</v>
      </c>
      <c r="AG324" s="78">
        <v>-4.2841237038373947E-2</v>
      </c>
      <c r="AH324" s="78">
        <v>-4.3655790388584137E-2</v>
      </c>
      <c r="AI324" s="78">
        <v>-4.8700489103794098E-2</v>
      </c>
      <c r="AJ324" s="78">
        <v>-4.7406453639268875E-2</v>
      </c>
      <c r="AK324" s="78">
        <v>-4.6146336942911148E-2</v>
      </c>
      <c r="AL324" s="78">
        <v>-4.4952206313610077E-2</v>
      </c>
      <c r="AM324" s="78">
        <v>-3.3232431858778E-2</v>
      </c>
      <c r="AN324" s="78">
        <v>-3.388688713312149E-2</v>
      </c>
      <c r="AO324" s="78">
        <v>-4.5010369271039963E-2</v>
      </c>
      <c r="AP324" s="78">
        <v>-4.3246421962976456E-2</v>
      </c>
      <c r="AQ324" s="78">
        <v>-4.6678133308887482E-2</v>
      </c>
      <c r="AR324" s="78">
        <v>-5.4645899683237076E-2</v>
      </c>
      <c r="AS324" s="78">
        <v>-5.1267553120851517E-2</v>
      </c>
      <c r="AT324" s="78">
        <v>-4.451335221529007E-2</v>
      </c>
      <c r="AU324" s="78">
        <v>-3.8013484328985214E-2</v>
      </c>
      <c r="AV324" s="78">
        <v>-3.1863793730735779E-2</v>
      </c>
      <c r="AW324" s="78">
        <v>-1.9134292379021645E-2</v>
      </c>
      <c r="AX324" s="78">
        <v>-1.8026778474450111E-2</v>
      </c>
      <c r="AY324" s="78">
        <v>-1.2201056815683842E-2</v>
      </c>
      <c r="AZ324" s="78">
        <v>-9.7408611327409744E-3</v>
      </c>
      <c r="BA324" s="78">
        <v>-3.4801438450813293E-3</v>
      </c>
      <c r="BB324" s="78">
        <v>-4.0580600500106812E-2</v>
      </c>
      <c r="BC324" s="78">
        <v>-4.0704734623432159E-2</v>
      </c>
      <c r="BD324" s="78">
        <v>-4.2091887444257736E-2</v>
      </c>
      <c r="BE324" s="78">
        <v>-3.2652229070663452E-2</v>
      </c>
      <c r="BF324" s="78">
        <v>-3.455633670091629E-2</v>
      </c>
      <c r="BG324" s="78">
        <v>-3.9287164807319641E-2</v>
      </c>
      <c r="BH324" s="78">
        <v>-3.8098596036434174E-2</v>
      </c>
      <c r="BI324" s="78">
        <v>-3.6740675568580627E-2</v>
      </c>
      <c r="BJ324" s="78">
        <v>-3.5525999963283539E-2</v>
      </c>
      <c r="BK324" s="78">
        <v>-2.3735951632261276E-2</v>
      </c>
      <c r="BL324" s="78">
        <v>-2.4795189499855042E-2</v>
      </c>
      <c r="BM324" s="78">
        <v>-3.6210931837558746E-2</v>
      </c>
      <c r="BN324" s="78">
        <v>-3.5623330622911453E-2</v>
      </c>
      <c r="BO324" s="78">
        <v>-3.9163503795862198E-2</v>
      </c>
      <c r="BP324" s="78">
        <v>-4.7075890004634857E-2</v>
      </c>
      <c r="BQ324" s="78">
        <v>-4.3983325362205505E-2</v>
      </c>
      <c r="BR324" s="78">
        <v>-3.7234712392091751E-2</v>
      </c>
      <c r="BS324" s="78">
        <v>-3.0533203855156898E-2</v>
      </c>
      <c r="BT324" s="78">
        <v>-2.3581353947520256E-2</v>
      </c>
      <c r="BU324" s="78">
        <v>-1.0927483439445496E-2</v>
      </c>
      <c r="BV324" s="78">
        <v>-9.4859199598431587E-3</v>
      </c>
      <c r="BW324" s="78">
        <v>-3.7903485354036093E-3</v>
      </c>
      <c r="BX324" s="78">
        <v>-1.6404886264353991E-3</v>
      </c>
      <c r="BY324" s="78">
        <v>4.562031477689743E-3</v>
      </c>
      <c r="BZ324" s="78">
        <v>-3.1011763960123062E-2</v>
      </c>
      <c r="CA324" s="78">
        <v>-3.0708873644471169E-2</v>
      </c>
      <c r="CB324" s="78">
        <v>-3.2125405967235565E-2</v>
      </c>
      <c r="CC324" s="78">
        <v>-2.5595353916287422E-2</v>
      </c>
      <c r="CD324" s="78">
        <v>-2.8254082426428795E-2</v>
      </c>
      <c r="CE324" s="78">
        <v>-3.2767526805400848E-2</v>
      </c>
      <c r="CF324" s="78">
        <v>-3.1652003526687622E-2</v>
      </c>
      <c r="CG324" s="78">
        <v>-3.0226340517401695E-2</v>
      </c>
      <c r="CH324" s="78">
        <v>-2.8997438028454781E-2</v>
      </c>
      <c r="CI324" s="78">
        <v>-1.7158720642328262E-2</v>
      </c>
      <c r="CJ324" s="78">
        <v>-1.8498310819268227E-2</v>
      </c>
      <c r="CK324" s="78">
        <v>-3.011646494269371E-2</v>
      </c>
      <c r="CL324" s="78">
        <v>-3.034360334277153E-2</v>
      </c>
      <c r="CM324" s="78">
        <v>-3.3958893269300461E-2</v>
      </c>
      <c r="CN324" s="78">
        <v>-4.1832916438579559E-2</v>
      </c>
      <c r="CO324" s="78">
        <v>-3.8938291370868683E-2</v>
      </c>
      <c r="CP324" s="78">
        <v>-3.2193552702665329E-2</v>
      </c>
      <c r="CQ324" s="78">
        <v>-2.535238116979599E-2</v>
      </c>
      <c r="CR324" s="78">
        <v>-1.7844956368207932E-2</v>
      </c>
      <c r="CS324" s="78">
        <v>-5.2434713579714298E-3</v>
      </c>
      <c r="CT324" s="78">
        <v>-3.5705466289073229E-3</v>
      </c>
      <c r="CU324" s="78">
        <v>2.034883014857769E-3</v>
      </c>
      <c r="CV324" s="78">
        <v>3.9698043838143349E-3</v>
      </c>
      <c r="CW324" s="78">
        <v>1.013201754540205E-2</v>
      </c>
      <c r="CX324" s="78">
        <v>-2.4384418502449989E-2</v>
      </c>
      <c r="CY324" s="78">
        <v>-2.3785773664712906E-2</v>
      </c>
      <c r="CZ324" s="78">
        <v>-2.5222649797797203E-2</v>
      </c>
      <c r="DA324" s="78">
        <v>-1.8538478761911392E-2</v>
      </c>
      <c r="DB324" s="78">
        <v>-2.1951828151941299E-2</v>
      </c>
      <c r="DC324" s="78">
        <v>-2.6247890666127205E-2</v>
      </c>
      <c r="DD324" s="78">
        <v>-2.5205405429005623E-2</v>
      </c>
      <c r="DE324" s="78">
        <v>-2.3712003603577614E-2</v>
      </c>
      <c r="DF324" s="78">
        <v>-2.2468876093626022E-2</v>
      </c>
      <c r="DG324" s="78">
        <v>-1.058148592710495E-2</v>
      </c>
      <c r="DH324" s="78">
        <v>-1.2201431207358837E-2</v>
      </c>
      <c r="DI324" s="78">
        <v>-2.4022001773118973E-2</v>
      </c>
      <c r="DJ324" s="78">
        <v>-2.5063872337341309E-2</v>
      </c>
      <c r="DK324" s="78">
        <v>-2.8754290193319321E-2</v>
      </c>
      <c r="DL324" s="78">
        <v>-3.658994659781456E-2</v>
      </c>
      <c r="DM324" s="78">
        <v>-3.3893253654241562E-2</v>
      </c>
      <c r="DN324" s="78">
        <v>-2.7152389287948608E-2</v>
      </c>
      <c r="DO324" s="78">
        <v>-2.0171560347080231E-2</v>
      </c>
      <c r="DP324" s="78">
        <v>-1.2108562514185905E-2</v>
      </c>
      <c r="DQ324" s="78">
        <v>4.4054008321836591E-4</v>
      </c>
      <c r="DR324" s="78">
        <v>2.344826003536582E-3</v>
      </c>
      <c r="DS324" s="78">
        <v>7.8601138666272163E-3</v>
      </c>
      <c r="DT324" s="78">
        <v>9.5800980925559998E-3</v>
      </c>
      <c r="DU324" s="78">
        <v>1.5702003613114357E-2</v>
      </c>
      <c r="DV324" s="78">
        <v>-1.7757073044776917E-2</v>
      </c>
      <c r="DW324" s="78">
        <v>-1.6862671822309494E-2</v>
      </c>
      <c r="DX324" s="78">
        <v>-1.831989549100399E-2</v>
      </c>
      <c r="DY324" s="78">
        <v>-8.3494707942008972E-3</v>
      </c>
      <c r="DZ324" s="78">
        <v>-1.2852375395596027E-2</v>
      </c>
      <c r="EA324" s="78">
        <v>-1.6834566369652748E-2</v>
      </c>
      <c r="EB324" s="78">
        <v>-1.5897542238235474E-2</v>
      </c>
      <c r="EC324" s="78">
        <v>-1.4306340366601944E-2</v>
      </c>
      <c r="ED324" s="78">
        <v>-1.3042670674622059E-2</v>
      </c>
      <c r="EE324" s="78">
        <v>-1.0850062826648355E-3</v>
      </c>
      <c r="EF324" s="78">
        <v>-3.1097361352294683E-3</v>
      </c>
      <c r="EG324" s="78">
        <v>-1.5222562476992607E-2</v>
      </c>
      <c r="EH324" s="78">
        <v>-1.7440782859921455E-2</v>
      </c>
      <c r="EI324" s="78">
        <v>-2.1239660680294037E-2</v>
      </c>
      <c r="EJ324" s="78">
        <v>-2.9019933193922043E-2</v>
      </c>
      <c r="EK324" s="78">
        <v>-2.6609022170305252E-2</v>
      </c>
      <c r="EL324" s="78">
        <v>-1.9873751327395439E-2</v>
      </c>
      <c r="EM324" s="78">
        <v>-1.2691278010606766E-2</v>
      </c>
      <c r="EN324" s="78">
        <v>-3.8261201698333025E-3</v>
      </c>
      <c r="EO324" s="78">
        <v>8.6473496630787849E-3</v>
      </c>
      <c r="EP324" s="78">
        <v>1.0885684750974178E-2</v>
      </c>
      <c r="EQ324" s="78">
        <v>1.6270823776721954E-2</v>
      </c>
      <c r="ER324" s="78">
        <v>1.7680469900369644E-2</v>
      </c>
      <c r="ES324" s="78">
        <v>2.3744180798530579E-2</v>
      </c>
      <c r="ET324" s="78">
        <v>-8.1882355734705925E-3</v>
      </c>
      <c r="EU324" s="78">
        <v>-6.866813637316227E-3</v>
      </c>
      <c r="EV324" s="78">
        <v>-8.3534121513366699E-3</v>
      </c>
      <c r="EW324" s="78">
        <v>61.874172210693359</v>
      </c>
      <c r="EX324" s="78">
        <v>61.117740631103516</v>
      </c>
      <c r="EY324" s="78">
        <v>60.253143310546875</v>
      </c>
      <c r="EZ324" s="78">
        <v>59.494808197021484</v>
      </c>
      <c r="FA324" s="78">
        <v>58.971199035644531</v>
      </c>
      <c r="FB324" s="78">
        <v>58.438282012939453</v>
      </c>
      <c r="FC324" s="78">
        <v>58.340023040771484</v>
      </c>
      <c r="FD324" s="78">
        <v>60.872177124023438</v>
      </c>
      <c r="FE324" s="78">
        <v>64.095993041992188</v>
      </c>
      <c r="FF324" s="78">
        <v>67.380615234375</v>
      </c>
      <c r="FG324" s="78">
        <v>70.628982543945313</v>
      </c>
      <c r="FH324" s="78">
        <v>73.666946411132813</v>
      </c>
      <c r="FI324" s="78">
        <v>76.447021484375</v>
      </c>
      <c r="FJ324" s="78">
        <v>78.723297119140625</v>
      </c>
      <c r="FK324" s="78">
        <v>80.31207275390625</v>
      </c>
      <c r="FL324" s="78">
        <v>80.89630126953125</v>
      </c>
      <c r="FM324" s="78">
        <v>80.208808898925781</v>
      </c>
      <c r="FN324" s="78">
        <v>78.448585510253906</v>
      </c>
      <c r="FO324" s="78">
        <v>75.869911193847656</v>
      </c>
      <c r="FP324" s="78">
        <v>72.633964538574219</v>
      </c>
      <c r="FQ324" s="78">
        <v>68.871986389160156</v>
      </c>
      <c r="FR324" s="78">
        <v>65.999496459960938</v>
      </c>
      <c r="FS324" s="78">
        <v>64.258735656738281</v>
      </c>
      <c r="FT324" s="78">
        <v>62.940792083740234</v>
      </c>
      <c r="FU324" s="78">
        <v>8.7268548086285591E-3</v>
      </c>
      <c r="FV324" s="78">
        <v>9.8450779914855957E-3</v>
      </c>
      <c r="FW324" s="78">
        <v>9.1811474412679672E-3</v>
      </c>
      <c r="FX324" s="78">
        <v>0</v>
      </c>
      <c r="FY324" s="78">
        <v>2975.272705078125</v>
      </c>
      <c r="FZ324" s="78">
        <v>1</v>
      </c>
    </row>
    <row r="325" spans="1:182" x14ac:dyDescent="0.2">
      <c r="A325" t="s">
        <v>186</v>
      </c>
      <c r="B325" t="s">
        <v>244</v>
      </c>
      <c r="C325" t="s">
        <v>194</v>
      </c>
      <c r="D325" t="s">
        <v>202</v>
      </c>
      <c r="E325" t="s">
        <v>207</v>
      </c>
      <c r="F325" t="s">
        <v>179</v>
      </c>
      <c r="G325" t="s">
        <v>1</v>
      </c>
      <c r="H325" s="78">
        <v>1356</v>
      </c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8"/>
      <c r="AV325" s="78"/>
      <c r="AW325" s="78"/>
      <c r="AX325" s="78"/>
      <c r="AY325" s="78"/>
      <c r="AZ325" s="78"/>
      <c r="BA325" s="78"/>
      <c r="BB325" s="78"/>
      <c r="BC325" s="78"/>
      <c r="BD325" s="78"/>
      <c r="BE325" s="78"/>
      <c r="BF325" s="78"/>
      <c r="BG325" s="78"/>
      <c r="BH325" s="78"/>
      <c r="BI325" s="78"/>
      <c r="BJ325" s="78"/>
      <c r="BK325" s="78"/>
      <c r="BL325" s="78"/>
      <c r="BM325" s="78"/>
      <c r="BN325" s="78"/>
      <c r="BO325" s="78"/>
      <c r="BP325" s="78"/>
      <c r="BQ325" s="78"/>
      <c r="BR325" s="78"/>
      <c r="BS325" s="78"/>
      <c r="BT325" s="78"/>
      <c r="BU325" s="78"/>
      <c r="BV325" s="78"/>
      <c r="BW325" s="78"/>
      <c r="BX325" s="78"/>
      <c r="BY325" s="78"/>
      <c r="BZ325" s="78"/>
      <c r="CA325" s="78"/>
      <c r="CB325" s="78"/>
      <c r="CC325" s="78"/>
      <c r="CD325" s="78"/>
      <c r="CE325" s="78"/>
      <c r="CF325" s="78"/>
      <c r="CG325" s="78"/>
      <c r="CH325" s="78"/>
      <c r="CI325" s="78"/>
      <c r="CJ325" s="78"/>
      <c r="CK325" s="78"/>
      <c r="CL325" s="78"/>
      <c r="CM325" s="78"/>
      <c r="CN325" s="78"/>
      <c r="CO325" s="78"/>
      <c r="CP325" s="78"/>
      <c r="CQ325" s="78"/>
      <c r="CR325" s="78"/>
      <c r="CS325" s="78"/>
      <c r="CT325" s="78"/>
      <c r="CU325" s="78"/>
      <c r="CV325" s="78"/>
      <c r="CW325" s="78"/>
      <c r="CX325" s="78"/>
      <c r="CY325" s="78"/>
      <c r="CZ325" s="78"/>
      <c r="DA325" s="78"/>
      <c r="DB325" s="78"/>
      <c r="DC325" s="78"/>
      <c r="DD325" s="78"/>
      <c r="DE325" s="78"/>
      <c r="DF325" s="78"/>
      <c r="DG325" s="78"/>
      <c r="DH325" s="78"/>
      <c r="DI325" s="78"/>
      <c r="DJ325" s="78"/>
      <c r="DK325" s="78"/>
      <c r="DL325" s="78"/>
      <c r="DM325" s="78"/>
      <c r="DN325" s="78"/>
      <c r="DO325" s="78"/>
      <c r="DP325" s="78"/>
      <c r="DQ325" s="78"/>
      <c r="DR325" s="78"/>
      <c r="DS325" s="78"/>
      <c r="DT325" s="78"/>
      <c r="DU325" s="78"/>
      <c r="DV325" s="78"/>
      <c r="DW325" s="78"/>
      <c r="DX325" s="78"/>
      <c r="DY325" s="78"/>
      <c r="DZ325" s="78"/>
      <c r="EA325" s="78"/>
      <c r="EB325" s="78"/>
      <c r="EC325" s="78"/>
      <c r="ED325" s="78"/>
      <c r="EE325" s="78"/>
      <c r="EF325" s="78"/>
      <c r="EG325" s="78"/>
      <c r="EH325" s="78"/>
      <c r="EI325" s="78"/>
      <c r="EJ325" s="78"/>
      <c r="EK325" s="78"/>
      <c r="EL325" s="78"/>
      <c r="EM325" s="78"/>
      <c r="EN325" s="78"/>
      <c r="EO325" s="78"/>
      <c r="EP325" s="78"/>
      <c r="EQ325" s="78"/>
      <c r="ER325" s="78"/>
      <c r="ES325" s="78"/>
      <c r="ET325" s="78"/>
      <c r="EU325" s="78"/>
      <c r="EV325" s="78"/>
      <c r="EW325" s="78"/>
      <c r="EX325" s="78"/>
      <c r="EY325" s="78"/>
      <c r="EZ325" s="78"/>
      <c r="FA325" s="78"/>
      <c r="FB325" s="78"/>
      <c r="FC325" s="78"/>
      <c r="FD325" s="78"/>
      <c r="FE325" s="78"/>
      <c r="FF325" s="78"/>
      <c r="FG325" s="78"/>
      <c r="FH325" s="78"/>
      <c r="FI325" s="78"/>
      <c r="FJ325" s="78"/>
      <c r="FK325" s="78"/>
      <c r="FL325" s="78"/>
      <c r="FM325" s="78"/>
      <c r="FN325" s="78"/>
      <c r="FO325" s="78"/>
      <c r="FP325" s="78"/>
      <c r="FQ325" s="78"/>
      <c r="FR325" s="78"/>
      <c r="FS325" s="78"/>
      <c r="FT325" s="78"/>
      <c r="FU325" s="78"/>
      <c r="FV325" s="78"/>
      <c r="FW325" s="78"/>
      <c r="FX325" s="78">
        <v>0</v>
      </c>
      <c r="FY325" s="78">
        <v>92.454544067382813</v>
      </c>
      <c r="FZ325" s="78">
        <v>0</v>
      </c>
    </row>
    <row r="326" spans="1:182" x14ac:dyDescent="0.2">
      <c r="A326" t="s">
        <v>186</v>
      </c>
      <c r="B326" t="s">
        <v>244</v>
      </c>
      <c r="C326" t="s">
        <v>194</v>
      </c>
      <c r="D326" t="s">
        <v>202</v>
      </c>
      <c r="E326" t="s">
        <v>207</v>
      </c>
      <c r="F326" t="s">
        <v>180</v>
      </c>
      <c r="G326" t="s">
        <v>1</v>
      </c>
      <c r="H326" s="78">
        <v>317</v>
      </c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8"/>
      <c r="AV326" s="78"/>
      <c r="AW326" s="78"/>
      <c r="AX326" s="78"/>
      <c r="AY326" s="78"/>
      <c r="AZ326" s="78"/>
      <c r="BA326" s="78"/>
      <c r="BB326" s="78"/>
      <c r="BC326" s="78"/>
      <c r="BD326" s="78"/>
      <c r="BE326" s="78"/>
      <c r="BF326" s="78"/>
      <c r="BG326" s="78"/>
      <c r="BH326" s="78"/>
      <c r="BI326" s="78"/>
      <c r="BJ326" s="78"/>
      <c r="BK326" s="78"/>
      <c r="BL326" s="78"/>
      <c r="BM326" s="78"/>
      <c r="BN326" s="78"/>
      <c r="BO326" s="78"/>
      <c r="BP326" s="78"/>
      <c r="BQ326" s="78"/>
      <c r="BR326" s="78"/>
      <c r="BS326" s="78"/>
      <c r="BT326" s="78"/>
      <c r="BU326" s="78"/>
      <c r="BV326" s="78"/>
      <c r="BW326" s="78"/>
      <c r="BX326" s="78"/>
      <c r="BY326" s="78"/>
      <c r="BZ326" s="78"/>
      <c r="CA326" s="78"/>
      <c r="CB326" s="78"/>
      <c r="CC326" s="78"/>
      <c r="CD326" s="78"/>
      <c r="CE326" s="78"/>
      <c r="CF326" s="78"/>
      <c r="CG326" s="78"/>
      <c r="CH326" s="78"/>
      <c r="CI326" s="78"/>
      <c r="CJ326" s="78"/>
      <c r="CK326" s="78"/>
      <c r="CL326" s="78"/>
      <c r="CM326" s="78"/>
      <c r="CN326" s="78"/>
      <c r="CO326" s="78"/>
      <c r="CP326" s="78"/>
      <c r="CQ326" s="78"/>
      <c r="CR326" s="78"/>
      <c r="CS326" s="78"/>
      <c r="CT326" s="78"/>
      <c r="CU326" s="78"/>
      <c r="CV326" s="78"/>
      <c r="CW326" s="78"/>
      <c r="CX326" s="78"/>
      <c r="CY326" s="78"/>
      <c r="CZ326" s="78"/>
      <c r="DA326" s="78"/>
      <c r="DB326" s="78"/>
      <c r="DC326" s="78"/>
      <c r="DD326" s="78"/>
      <c r="DE326" s="78"/>
      <c r="DF326" s="78"/>
      <c r="DG326" s="78"/>
      <c r="DH326" s="78"/>
      <c r="DI326" s="78"/>
      <c r="DJ326" s="78"/>
      <c r="DK326" s="78"/>
      <c r="DL326" s="78"/>
      <c r="DM326" s="78"/>
      <c r="DN326" s="78"/>
      <c r="DO326" s="78"/>
      <c r="DP326" s="78"/>
      <c r="DQ326" s="78"/>
      <c r="DR326" s="78"/>
      <c r="DS326" s="78"/>
      <c r="DT326" s="78"/>
      <c r="DU326" s="78"/>
      <c r="DV326" s="78"/>
      <c r="DW326" s="78"/>
      <c r="DX326" s="78"/>
      <c r="DY326" s="78"/>
      <c r="DZ326" s="78"/>
      <c r="EA326" s="78"/>
      <c r="EB326" s="78"/>
      <c r="EC326" s="78"/>
      <c r="ED326" s="78"/>
      <c r="EE326" s="78"/>
      <c r="EF326" s="78"/>
      <c r="EG326" s="78"/>
      <c r="EH326" s="78"/>
      <c r="EI326" s="78"/>
      <c r="EJ326" s="78"/>
      <c r="EK326" s="78"/>
      <c r="EL326" s="78"/>
      <c r="EM326" s="78"/>
      <c r="EN326" s="78"/>
      <c r="EO326" s="78"/>
      <c r="EP326" s="78"/>
      <c r="EQ326" s="78"/>
      <c r="ER326" s="78"/>
      <c r="ES326" s="78"/>
      <c r="ET326" s="78"/>
      <c r="EU326" s="78"/>
      <c r="EV326" s="78"/>
      <c r="EW326" s="78"/>
      <c r="EX326" s="78"/>
      <c r="EY326" s="78"/>
      <c r="EZ326" s="78"/>
      <c r="FA326" s="78"/>
      <c r="FB326" s="78"/>
      <c r="FC326" s="78"/>
      <c r="FD326" s="78"/>
      <c r="FE326" s="78"/>
      <c r="FF326" s="78"/>
      <c r="FG326" s="78"/>
      <c r="FH326" s="78"/>
      <c r="FI326" s="78"/>
      <c r="FJ326" s="78"/>
      <c r="FK326" s="78"/>
      <c r="FL326" s="78"/>
      <c r="FM326" s="78"/>
      <c r="FN326" s="78"/>
      <c r="FO326" s="78"/>
      <c r="FP326" s="78"/>
      <c r="FQ326" s="78"/>
      <c r="FR326" s="78"/>
      <c r="FS326" s="78"/>
      <c r="FT326" s="78"/>
      <c r="FU326" s="78"/>
      <c r="FV326" s="78"/>
      <c r="FW326" s="78"/>
      <c r="FX326" s="78">
        <v>0</v>
      </c>
      <c r="FY326" s="78">
        <v>74.181816101074219</v>
      </c>
      <c r="FZ326" s="78">
        <v>0</v>
      </c>
    </row>
    <row r="327" spans="1:182" x14ac:dyDescent="0.2">
      <c r="A327" t="s">
        <v>186</v>
      </c>
      <c r="B327" t="s">
        <v>244</v>
      </c>
      <c r="C327" t="s">
        <v>194</v>
      </c>
      <c r="D327" t="s">
        <v>202</v>
      </c>
      <c r="E327" t="s">
        <v>207</v>
      </c>
      <c r="F327" t="s">
        <v>181</v>
      </c>
      <c r="G327" t="s">
        <v>1</v>
      </c>
      <c r="H327" s="78">
        <v>403</v>
      </c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  <c r="AV327" s="78"/>
      <c r="AW327" s="78"/>
      <c r="AX327" s="78"/>
      <c r="AY327" s="78"/>
      <c r="AZ327" s="78"/>
      <c r="BA327" s="78"/>
      <c r="BB327" s="78"/>
      <c r="BC327" s="78"/>
      <c r="BD327" s="78"/>
      <c r="BE327" s="78"/>
      <c r="BF327" s="78"/>
      <c r="BG327" s="78"/>
      <c r="BH327" s="78"/>
      <c r="BI327" s="78"/>
      <c r="BJ327" s="78"/>
      <c r="BK327" s="78"/>
      <c r="BL327" s="78"/>
      <c r="BM327" s="78"/>
      <c r="BN327" s="78"/>
      <c r="BO327" s="78"/>
      <c r="BP327" s="78"/>
      <c r="BQ327" s="78"/>
      <c r="BR327" s="78"/>
      <c r="BS327" s="78"/>
      <c r="BT327" s="78"/>
      <c r="BU327" s="78"/>
      <c r="BV327" s="78"/>
      <c r="BW327" s="78"/>
      <c r="BX327" s="78"/>
      <c r="BY327" s="78"/>
      <c r="BZ327" s="78"/>
      <c r="CA327" s="78"/>
      <c r="CB327" s="78"/>
      <c r="CC327" s="78"/>
      <c r="CD327" s="78"/>
      <c r="CE327" s="78"/>
      <c r="CF327" s="78"/>
      <c r="CG327" s="78"/>
      <c r="CH327" s="78"/>
      <c r="CI327" s="78"/>
      <c r="CJ327" s="78"/>
      <c r="CK327" s="78"/>
      <c r="CL327" s="78"/>
      <c r="CM327" s="78"/>
      <c r="CN327" s="78"/>
      <c r="CO327" s="78"/>
      <c r="CP327" s="78"/>
      <c r="CQ327" s="78"/>
      <c r="CR327" s="78"/>
      <c r="CS327" s="78"/>
      <c r="CT327" s="78"/>
      <c r="CU327" s="78"/>
      <c r="CV327" s="78"/>
      <c r="CW327" s="78"/>
      <c r="CX327" s="78"/>
      <c r="CY327" s="78"/>
      <c r="CZ327" s="78"/>
      <c r="DA327" s="78"/>
      <c r="DB327" s="78"/>
      <c r="DC327" s="78"/>
      <c r="DD327" s="78"/>
      <c r="DE327" s="78"/>
      <c r="DF327" s="78"/>
      <c r="DG327" s="78"/>
      <c r="DH327" s="78"/>
      <c r="DI327" s="78"/>
      <c r="DJ327" s="78"/>
      <c r="DK327" s="78"/>
      <c r="DL327" s="78"/>
      <c r="DM327" s="78"/>
      <c r="DN327" s="78"/>
      <c r="DO327" s="78"/>
      <c r="DP327" s="78"/>
      <c r="DQ327" s="78"/>
      <c r="DR327" s="78"/>
      <c r="DS327" s="78"/>
      <c r="DT327" s="78"/>
      <c r="DU327" s="78"/>
      <c r="DV327" s="78"/>
      <c r="DW327" s="78"/>
      <c r="DX327" s="78"/>
      <c r="DY327" s="78"/>
      <c r="DZ327" s="78"/>
      <c r="EA327" s="78"/>
      <c r="EB327" s="78"/>
      <c r="EC327" s="78"/>
      <c r="ED327" s="78"/>
      <c r="EE327" s="78"/>
      <c r="EF327" s="78"/>
      <c r="EG327" s="78"/>
      <c r="EH327" s="78"/>
      <c r="EI327" s="78"/>
      <c r="EJ327" s="78"/>
      <c r="EK327" s="78"/>
      <c r="EL327" s="78"/>
      <c r="EM327" s="78"/>
      <c r="EN327" s="78"/>
      <c r="EO327" s="78"/>
      <c r="EP327" s="78"/>
      <c r="EQ327" s="78"/>
      <c r="ER327" s="78"/>
      <c r="ES327" s="78"/>
      <c r="ET327" s="78"/>
      <c r="EU327" s="78"/>
      <c r="EV327" s="78"/>
      <c r="EW327" s="78"/>
      <c r="EX327" s="78"/>
      <c r="EY327" s="78"/>
      <c r="EZ327" s="78"/>
      <c r="FA327" s="78"/>
      <c r="FB327" s="78"/>
      <c r="FC327" s="78"/>
      <c r="FD327" s="78"/>
      <c r="FE327" s="78"/>
      <c r="FF327" s="78"/>
      <c r="FG327" s="78"/>
      <c r="FH327" s="78"/>
      <c r="FI327" s="78"/>
      <c r="FJ327" s="78"/>
      <c r="FK327" s="78"/>
      <c r="FL327" s="78"/>
      <c r="FM327" s="78"/>
      <c r="FN327" s="78"/>
      <c r="FO327" s="78"/>
      <c r="FP327" s="78"/>
      <c r="FQ327" s="78"/>
      <c r="FR327" s="78"/>
      <c r="FS327" s="78"/>
      <c r="FT327" s="78"/>
      <c r="FU327" s="78"/>
      <c r="FV327" s="78"/>
      <c r="FW327" s="78"/>
      <c r="FX327" s="78">
        <v>0</v>
      </c>
      <c r="FY327" s="78">
        <v>16.272727966308594</v>
      </c>
      <c r="FZ327" s="78">
        <v>0</v>
      </c>
    </row>
    <row r="328" spans="1:182" x14ac:dyDescent="0.2">
      <c r="A328" t="s">
        <v>186</v>
      </c>
      <c r="B328" t="s">
        <v>244</v>
      </c>
      <c r="C328" t="s">
        <v>194</v>
      </c>
      <c r="D328" t="s">
        <v>202</v>
      </c>
      <c r="E328" t="s">
        <v>207</v>
      </c>
      <c r="F328" t="s">
        <v>182</v>
      </c>
      <c r="G328" t="s">
        <v>1</v>
      </c>
      <c r="H328" s="78">
        <v>1708</v>
      </c>
      <c r="I328" s="78">
        <v>0.53210580348968506</v>
      </c>
      <c r="J328" s="78">
        <v>0.47708588838577271</v>
      </c>
      <c r="K328" s="78">
        <v>0.44338142871856689</v>
      </c>
      <c r="L328" s="78">
        <v>0.41224867105484009</v>
      </c>
      <c r="M328" s="78">
        <v>0.41068243980407715</v>
      </c>
      <c r="N328" s="78">
        <v>0.46216657757759094</v>
      </c>
      <c r="O328" s="78">
        <v>0.51058554649353027</v>
      </c>
      <c r="P328" s="78">
        <v>0.56819730997085571</v>
      </c>
      <c r="Q328" s="78">
        <v>0.61078500747680664</v>
      </c>
      <c r="R328" s="78">
        <v>0.63432943820953369</v>
      </c>
      <c r="S328" s="78">
        <v>0.6490095853805542</v>
      </c>
      <c r="T328" s="78">
        <v>0.67329621315002441</v>
      </c>
      <c r="U328" s="78">
        <v>0.7149004340171814</v>
      </c>
      <c r="V328" s="78">
        <v>0.73618000745773315</v>
      </c>
      <c r="W328" s="78">
        <v>0.7341618537902832</v>
      </c>
      <c r="X328" s="78">
        <v>0.75989073514938354</v>
      </c>
      <c r="Y328" s="78">
        <v>0.81164771318435669</v>
      </c>
      <c r="Z328" s="78">
        <v>0.86375188827514648</v>
      </c>
      <c r="AA328" s="78">
        <v>0.89399439096450806</v>
      </c>
      <c r="AB328" s="78">
        <v>0.87391704320907593</v>
      </c>
      <c r="AC328" s="78">
        <v>0.85464960336685181</v>
      </c>
      <c r="AD328" s="78">
        <v>0.83574700355529785</v>
      </c>
      <c r="AE328" s="78">
        <v>0.74097907543182373</v>
      </c>
      <c r="AF328" s="78">
        <v>0.60952192544937134</v>
      </c>
      <c r="AG328" s="78">
        <v>-7.8826159238815308E-2</v>
      </c>
      <c r="AH328" s="78">
        <v>-8.5840485990047455E-2</v>
      </c>
      <c r="AI328" s="78">
        <v>-9.5889575779438019E-2</v>
      </c>
      <c r="AJ328" s="78">
        <v>-0.10627517849206924</v>
      </c>
      <c r="AK328" s="78">
        <v>-0.10526145249605179</v>
      </c>
      <c r="AL328" s="78">
        <v>-8.6673907935619354E-2</v>
      </c>
      <c r="AM328" s="78">
        <v>-9.112047404050827E-2</v>
      </c>
      <c r="AN328" s="78">
        <v>-0.1026296392083168</v>
      </c>
      <c r="AO328" s="78">
        <v>-0.10818781703710556</v>
      </c>
      <c r="AP328" s="78">
        <v>-7.1664005517959595E-2</v>
      </c>
      <c r="AQ328" s="78">
        <v>-7.8394085168838501E-2</v>
      </c>
      <c r="AR328" s="78">
        <v>-6.7177914083003998E-2</v>
      </c>
      <c r="AS328" s="78">
        <v>-5.8334168046712875E-2</v>
      </c>
      <c r="AT328" s="78">
        <v>-6.2016695737838745E-2</v>
      </c>
      <c r="AU328" s="78">
        <v>-6.7258462309837341E-2</v>
      </c>
      <c r="AV328" s="78">
        <v>-6.6909879446029663E-2</v>
      </c>
      <c r="AW328" s="78">
        <v>-3.4742694348096848E-2</v>
      </c>
      <c r="AX328" s="78">
        <v>-3.975551575422287E-2</v>
      </c>
      <c r="AY328" s="78">
        <v>-1.4549612998962402E-2</v>
      </c>
      <c r="AZ328" s="78">
        <v>-1.4892169274389744E-2</v>
      </c>
      <c r="BA328" s="78">
        <v>-2.103535458445549E-2</v>
      </c>
      <c r="BB328" s="78">
        <v>-6.5662436187267303E-2</v>
      </c>
      <c r="BC328" s="78">
        <v>-6.5242096781730652E-2</v>
      </c>
      <c r="BD328" s="78">
        <v>-7.9178303480148315E-2</v>
      </c>
      <c r="BE328" s="78">
        <v>-5.6098923087120056E-2</v>
      </c>
      <c r="BF328" s="78">
        <v>-6.2887735664844513E-2</v>
      </c>
      <c r="BG328" s="78">
        <v>-7.3030993342399597E-2</v>
      </c>
      <c r="BH328" s="78">
        <v>-8.3001658320426941E-2</v>
      </c>
      <c r="BI328" s="78">
        <v>-8.2292951643466949E-2</v>
      </c>
      <c r="BJ328" s="78">
        <v>-6.3603907823562622E-2</v>
      </c>
      <c r="BK328" s="78">
        <v>-6.8437360227108002E-2</v>
      </c>
      <c r="BL328" s="78">
        <v>-7.9773165285587311E-2</v>
      </c>
      <c r="BM328" s="78">
        <v>-8.4551982581615448E-2</v>
      </c>
      <c r="BN328" s="78">
        <v>-5.4863095283508301E-2</v>
      </c>
      <c r="BO328" s="78">
        <v>-5.8536749333143234E-2</v>
      </c>
      <c r="BP328" s="78">
        <v>-4.9584079533815384E-2</v>
      </c>
      <c r="BQ328" s="78">
        <v>-4.1072588413953781E-2</v>
      </c>
      <c r="BR328" s="78">
        <v>-4.5420069247484207E-2</v>
      </c>
      <c r="BS328" s="78">
        <v>-4.9349997192621231E-2</v>
      </c>
      <c r="BT328" s="78">
        <v>-4.8022434115409851E-2</v>
      </c>
      <c r="BU328" s="78">
        <v>-1.545130368322134E-2</v>
      </c>
      <c r="BV328" s="78">
        <v>-2.0656868815422058E-2</v>
      </c>
      <c r="BW328" s="78">
        <v>4.1911453008651733E-3</v>
      </c>
      <c r="BX328" s="78">
        <v>5.6062061339616776E-3</v>
      </c>
      <c r="BY328" s="78">
        <v>-9.7766227554529905E-4</v>
      </c>
      <c r="BZ328" s="78">
        <v>-4.1014298796653748E-2</v>
      </c>
      <c r="CA328" s="78">
        <v>-4.0733650326728821E-2</v>
      </c>
      <c r="CB328" s="78">
        <v>-5.6246839463710785E-2</v>
      </c>
      <c r="CC328" s="78">
        <v>-4.0358114987611771E-2</v>
      </c>
      <c r="CD328" s="78">
        <v>-4.6990733593702316E-2</v>
      </c>
      <c r="CE328" s="78">
        <v>-5.7199209928512573E-2</v>
      </c>
      <c r="CF328" s="78">
        <v>-6.6882483661174774E-2</v>
      </c>
      <c r="CG328" s="78">
        <v>-6.6385045647621155E-2</v>
      </c>
      <c r="CH328" s="78">
        <v>-4.762570932507515E-2</v>
      </c>
      <c r="CI328" s="78">
        <v>-5.2727095782756805E-2</v>
      </c>
      <c r="CJ328" s="78">
        <v>-6.3942842185497284E-2</v>
      </c>
      <c r="CK328" s="78">
        <v>-6.8181872367858887E-2</v>
      </c>
      <c r="CL328" s="78">
        <v>-4.3226838111877441E-2</v>
      </c>
      <c r="CM328" s="78">
        <v>-4.4783618301153183E-2</v>
      </c>
      <c r="CN328" s="78">
        <v>-3.7398647516965866E-2</v>
      </c>
      <c r="CO328" s="78">
        <v>-2.9117267578840256E-2</v>
      </c>
      <c r="CP328" s="78">
        <v>-3.3925294876098633E-2</v>
      </c>
      <c r="CQ328" s="78">
        <v>-3.6946643143892288E-2</v>
      </c>
      <c r="CR328" s="78">
        <v>-3.4941043704748154E-2</v>
      </c>
      <c r="CS328" s="78">
        <v>-2.0901449024677277E-3</v>
      </c>
      <c r="CT328" s="78">
        <v>-7.4292058125138283E-3</v>
      </c>
      <c r="CU328" s="78">
        <v>1.7170937731862068E-2</v>
      </c>
      <c r="CV328" s="78">
        <v>1.980331726372242E-2</v>
      </c>
      <c r="CW328" s="78">
        <v>1.2914233841001987E-2</v>
      </c>
      <c r="CX328" s="78">
        <v>-2.3943072184920311E-2</v>
      </c>
      <c r="CY328" s="78">
        <v>-2.3759173229336739E-2</v>
      </c>
      <c r="CZ328" s="78">
        <v>-4.0364578366279602E-2</v>
      </c>
      <c r="DA328" s="78">
        <v>-2.4617305025458336E-2</v>
      </c>
      <c r="DB328" s="78">
        <v>-3.1093727797269821E-2</v>
      </c>
      <c r="DC328" s="78">
        <v>-4.1367426514625549E-2</v>
      </c>
      <c r="DD328" s="78">
        <v>-5.0763312727212906E-2</v>
      </c>
      <c r="DE328" s="78">
        <v>-5.0477135926485062E-2</v>
      </c>
      <c r="DF328" s="78">
        <v>-3.164750337600708E-2</v>
      </c>
      <c r="DG328" s="78">
        <v>-3.7016831338405609E-2</v>
      </c>
      <c r="DH328" s="78">
        <v>-4.8112515360116959E-2</v>
      </c>
      <c r="DI328" s="78">
        <v>-5.1811765879392624E-2</v>
      </c>
      <c r="DJ328" s="78">
        <v>-3.1590580940246582E-2</v>
      </c>
      <c r="DK328" s="78">
        <v>-3.1030485406517982E-2</v>
      </c>
      <c r="DL328" s="78">
        <v>-2.521321177482605E-2</v>
      </c>
      <c r="DM328" s="78">
        <v>-1.716194860637188E-2</v>
      </c>
      <c r="DN328" s="78">
        <v>-2.2430520504713058E-2</v>
      </c>
      <c r="DO328" s="78">
        <v>-2.4543292820453644E-2</v>
      </c>
      <c r="DP328" s="78">
        <v>-2.1859653294086456E-2</v>
      </c>
      <c r="DQ328" s="78">
        <v>1.1271013878285885E-2</v>
      </c>
      <c r="DR328" s="78">
        <v>5.7984590530395508E-3</v>
      </c>
      <c r="DS328" s="78">
        <v>3.0150728300213814E-2</v>
      </c>
      <c r="DT328" s="78">
        <v>3.4000430256128311E-2</v>
      </c>
      <c r="DU328" s="78">
        <v>2.6806129142642021E-2</v>
      </c>
      <c r="DV328" s="78">
        <v>-6.8718437105417252E-3</v>
      </c>
      <c r="DW328" s="78">
        <v>-6.7846952006220818E-3</v>
      </c>
      <c r="DX328" s="78">
        <v>-2.4482320994138718E-2</v>
      </c>
      <c r="DY328" s="78">
        <v>-1.8900767900049686E-3</v>
      </c>
      <c r="DZ328" s="78">
        <v>-8.1409811973571777E-3</v>
      </c>
      <c r="EA328" s="78">
        <v>-1.8508849665522575E-2</v>
      </c>
      <c r="EB328" s="78">
        <v>-2.7489792555570602E-2</v>
      </c>
      <c r="EC328" s="78">
        <v>-2.7508636936545372E-2</v>
      </c>
      <c r="ED328" s="78">
        <v>-8.5775088518857956E-3</v>
      </c>
      <c r="EE328" s="78">
        <v>-1.4333708211779594E-2</v>
      </c>
      <c r="EF328" s="78">
        <v>-2.5256041437387466E-2</v>
      </c>
      <c r="EG328" s="78">
        <v>-2.8175929561257362E-2</v>
      </c>
      <c r="EH328" s="78">
        <v>-1.4789674431085587E-2</v>
      </c>
      <c r="EI328" s="78">
        <v>-1.117315236479044E-2</v>
      </c>
      <c r="EJ328" s="78">
        <v>-7.6193790882825851E-3</v>
      </c>
      <c r="EK328" s="78">
        <v>9.9633580248337239E-5</v>
      </c>
      <c r="EL328" s="78">
        <v>-5.833890289068222E-3</v>
      </c>
      <c r="EM328" s="78">
        <v>-6.6348197869956493E-3</v>
      </c>
      <c r="EN328" s="78">
        <v>-2.9722063336521387E-3</v>
      </c>
      <c r="EO328" s="78">
        <v>3.0562404543161392E-2</v>
      </c>
      <c r="EP328" s="78">
        <v>2.4897104129195213E-2</v>
      </c>
      <c r="EQ328" s="78">
        <v>4.889148473739624E-2</v>
      </c>
      <c r="ER328" s="78">
        <v>5.4498802870512009E-2</v>
      </c>
      <c r="ES328" s="78">
        <v>4.6863820403814316E-2</v>
      </c>
      <c r="ET328" s="78">
        <v>1.7776297405362129E-2</v>
      </c>
      <c r="EU328" s="78">
        <v>1.7723754048347473E-2</v>
      </c>
      <c r="EV328" s="78">
        <v>-1.550855697132647E-3</v>
      </c>
      <c r="EW328" s="78">
        <v>61.137256622314453</v>
      </c>
      <c r="EX328" s="78">
        <v>59.664096832275391</v>
      </c>
      <c r="EY328" s="78">
        <v>58.368396759033203</v>
      </c>
      <c r="EZ328" s="78">
        <v>57.495754241943359</v>
      </c>
      <c r="FA328" s="78">
        <v>56.700439453125</v>
      </c>
      <c r="FB328" s="78">
        <v>55.87506103515625</v>
      </c>
      <c r="FC328" s="78">
        <v>55.684352874755859</v>
      </c>
      <c r="FD328" s="78">
        <v>58.775218963623047</v>
      </c>
      <c r="FE328" s="78">
        <v>63.194324493408203</v>
      </c>
      <c r="FF328" s="78">
        <v>68.111968994140625</v>
      </c>
      <c r="FG328" s="78">
        <v>72.903465270996094</v>
      </c>
      <c r="FH328" s="78">
        <v>77.387420654296875</v>
      </c>
      <c r="FI328" s="78">
        <v>81.044364929199219</v>
      </c>
      <c r="FJ328" s="78">
        <v>83.339866638183594</v>
      </c>
      <c r="FK328" s="78">
        <v>84.858528137207031</v>
      </c>
      <c r="FL328" s="78">
        <v>85.429328918457031</v>
      </c>
      <c r="FM328" s="78">
        <v>85.100364685058594</v>
      </c>
      <c r="FN328" s="78">
        <v>83.569305419921875</v>
      </c>
      <c r="FO328" s="78">
        <v>81.246940612792969</v>
      </c>
      <c r="FP328" s="78">
        <v>76.937637329101563</v>
      </c>
      <c r="FQ328" s="78">
        <v>71.543418884277344</v>
      </c>
      <c r="FR328" s="78">
        <v>67.268081665039063</v>
      </c>
      <c r="FS328" s="78">
        <v>64.359321594238281</v>
      </c>
      <c r="FT328" s="78">
        <v>62.281131744384766</v>
      </c>
      <c r="FU328" s="78">
        <v>2.0418306812644005E-2</v>
      </c>
      <c r="FV328" s="78">
        <v>2.2232173010706902E-2</v>
      </c>
      <c r="FW328" s="78">
        <v>2.1910384297370911E-2</v>
      </c>
      <c r="FX328" s="78">
        <v>0</v>
      </c>
      <c r="FY328" s="78">
        <v>441.18182373046875</v>
      </c>
      <c r="FZ328" s="78">
        <v>1</v>
      </c>
    </row>
    <row r="329" spans="1:182" x14ac:dyDescent="0.2">
      <c r="A329" t="s">
        <v>186</v>
      </c>
      <c r="B329" t="s">
        <v>244</v>
      </c>
      <c r="C329" t="s">
        <v>194</v>
      </c>
      <c r="D329" t="s">
        <v>202</v>
      </c>
      <c r="E329" t="s">
        <v>207</v>
      </c>
      <c r="F329" t="s">
        <v>183</v>
      </c>
      <c r="G329" t="s">
        <v>1</v>
      </c>
      <c r="H329" s="78">
        <v>2475</v>
      </c>
      <c r="I329" s="78">
        <v>0.7699170708656311</v>
      </c>
      <c r="J329" s="78">
        <v>0.70054119825363159</v>
      </c>
      <c r="K329" s="78">
        <v>0.66204047203063965</v>
      </c>
      <c r="L329" s="78">
        <v>0.64981848001480103</v>
      </c>
      <c r="M329" s="78">
        <v>0.63114070892333984</v>
      </c>
      <c r="N329" s="78">
        <v>0.64022678136825562</v>
      </c>
      <c r="O329" s="78">
        <v>0.68477708101272583</v>
      </c>
      <c r="P329" s="78">
        <v>0.74410074949264526</v>
      </c>
      <c r="Q329" s="78">
        <v>0.79919826984405518</v>
      </c>
      <c r="R329" s="78">
        <v>0.74810421466827393</v>
      </c>
      <c r="S329" s="78">
        <v>0.73501765727996826</v>
      </c>
      <c r="T329" s="78">
        <v>0.80415803194046021</v>
      </c>
      <c r="U329" s="78">
        <v>0.85996907949447632</v>
      </c>
      <c r="V329" s="78">
        <v>0.91378706693649292</v>
      </c>
      <c r="W329" s="78">
        <v>0.9569891095161438</v>
      </c>
      <c r="X329" s="78">
        <v>1.0070263147354126</v>
      </c>
      <c r="Y329" s="78">
        <v>1.0922280550003052</v>
      </c>
      <c r="Z329" s="78">
        <v>1.1404412984848022</v>
      </c>
      <c r="AA329" s="78">
        <v>1.1480929851531982</v>
      </c>
      <c r="AB329" s="78">
        <v>1.1138832569122314</v>
      </c>
      <c r="AC329" s="78">
        <v>1.1008239984512329</v>
      </c>
      <c r="AD329" s="78">
        <v>1.1317464113235474</v>
      </c>
      <c r="AE329" s="78">
        <v>0.98965573310852051</v>
      </c>
      <c r="AF329" s="78">
        <v>0.88187777996063232</v>
      </c>
      <c r="AG329" s="78">
        <v>-9.4319343566894531E-2</v>
      </c>
      <c r="AH329" s="78">
        <v>-9.538501501083374E-2</v>
      </c>
      <c r="AI329" s="78">
        <v>-9.5649406313896179E-2</v>
      </c>
      <c r="AJ329" s="78">
        <v>-9.0561211109161377E-2</v>
      </c>
      <c r="AK329" s="78">
        <v>-9.3874700367450714E-2</v>
      </c>
      <c r="AL329" s="78">
        <v>-0.1057872474193573</v>
      </c>
      <c r="AM329" s="78">
        <v>-0.11227747797966003</v>
      </c>
      <c r="AN329" s="78">
        <v>-0.1346687525510788</v>
      </c>
      <c r="AO329" s="78">
        <v>-8.5680648684501648E-2</v>
      </c>
      <c r="AP329" s="78">
        <v>-0.10488931834697723</v>
      </c>
      <c r="AQ329" s="78">
        <v>-0.15627531707286835</v>
      </c>
      <c r="AR329" s="78">
        <v>-0.14481690526008606</v>
      </c>
      <c r="AS329" s="78">
        <v>-0.13669954240322113</v>
      </c>
      <c r="AT329" s="78">
        <v>-0.10429764539003372</v>
      </c>
      <c r="AU329" s="78">
        <v>-0.10238770395517349</v>
      </c>
      <c r="AV329" s="78">
        <v>-0.10476475954055786</v>
      </c>
      <c r="AW329" s="78">
        <v>-4.6048101037740707E-2</v>
      </c>
      <c r="AX329" s="78">
        <v>-6.9090940058231354E-2</v>
      </c>
      <c r="AY329" s="78">
        <v>-3.2173361629247665E-2</v>
      </c>
      <c r="AZ329" s="78">
        <v>-2.9763383790850639E-2</v>
      </c>
      <c r="BA329" s="78">
        <v>-4.554792121052742E-2</v>
      </c>
      <c r="BB329" s="78">
        <v>-9.3807928264141083E-2</v>
      </c>
      <c r="BC329" s="78">
        <v>-0.14270614087581635</v>
      </c>
      <c r="BD329" s="78">
        <v>-0.12438489496707916</v>
      </c>
      <c r="BE329" s="78">
        <v>-4.9767151474952698E-2</v>
      </c>
      <c r="BF329" s="78">
        <v>-5.0780933350324631E-2</v>
      </c>
      <c r="BG329" s="78">
        <v>-5.1763657480478287E-2</v>
      </c>
      <c r="BH329" s="78">
        <v>-4.6310603618621826E-2</v>
      </c>
      <c r="BI329" s="78">
        <v>-5.2950434386730194E-2</v>
      </c>
      <c r="BJ329" s="78">
        <v>-6.4312085509300232E-2</v>
      </c>
      <c r="BK329" s="78">
        <v>-6.9748111069202423E-2</v>
      </c>
      <c r="BL329" s="78">
        <v>-8.6700029671192169E-2</v>
      </c>
      <c r="BM329" s="78">
        <v>-4.846518486738205E-2</v>
      </c>
      <c r="BN329" s="78">
        <v>-6.7586109042167664E-2</v>
      </c>
      <c r="BO329" s="78">
        <v>-0.11474162340164185</v>
      </c>
      <c r="BP329" s="78">
        <v>-0.10541465878486633</v>
      </c>
      <c r="BQ329" s="78">
        <v>-9.8468571901321411E-2</v>
      </c>
      <c r="BR329" s="78">
        <v>-6.5378524363040924E-2</v>
      </c>
      <c r="BS329" s="78">
        <v>-6.4559981226921082E-2</v>
      </c>
      <c r="BT329" s="78">
        <v>-6.6883601248264313E-2</v>
      </c>
      <c r="BU329" s="78">
        <v>-1.389632560312748E-2</v>
      </c>
      <c r="BV329" s="78">
        <v>-3.5742528736591339E-2</v>
      </c>
      <c r="BW329" s="78">
        <v>-8.6553668370470405E-4</v>
      </c>
      <c r="BX329" s="78">
        <v>3.7071413826197386E-3</v>
      </c>
      <c r="BY329" s="78">
        <v>-1.1963361874222755E-2</v>
      </c>
      <c r="BZ329" s="78">
        <v>-5.2162900567054749E-2</v>
      </c>
      <c r="CA329" s="78">
        <v>-9.6833564341068268E-2</v>
      </c>
      <c r="CB329" s="78">
        <v>-7.8566238284111023E-2</v>
      </c>
      <c r="CC329" s="78">
        <v>-1.891043595969677E-2</v>
      </c>
      <c r="CD329" s="78">
        <v>-1.988828182220459E-2</v>
      </c>
      <c r="CE329" s="78">
        <v>-2.1368525922298431E-2</v>
      </c>
      <c r="CF329" s="78">
        <v>-1.5662770718336105E-2</v>
      </c>
      <c r="CG329" s="78">
        <v>-2.460641972720623E-2</v>
      </c>
      <c r="CH329" s="78">
        <v>-3.5586517304182053E-2</v>
      </c>
      <c r="CI329" s="78">
        <v>-4.0292397141456604E-2</v>
      </c>
      <c r="CJ329" s="78">
        <v>-5.347704142332077E-2</v>
      </c>
      <c r="CK329" s="78">
        <v>-2.2689865902066231E-2</v>
      </c>
      <c r="CL329" s="78">
        <v>-4.1750028729438782E-2</v>
      </c>
      <c r="CM329" s="78">
        <v>-8.5975512862205505E-2</v>
      </c>
      <c r="CN329" s="78">
        <v>-7.8124769032001495E-2</v>
      </c>
      <c r="CO329" s="78">
        <v>-7.1989923715591431E-2</v>
      </c>
      <c r="CP329" s="78">
        <v>-3.8423262536525726E-2</v>
      </c>
      <c r="CQ329" s="78">
        <v>-3.8360625505447388E-2</v>
      </c>
      <c r="CR329" s="78">
        <v>-4.0647223591804504E-2</v>
      </c>
      <c r="CS329" s="78">
        <v>8.3718942478299141E-3</v>
      </c>
      <c r="CT329" s="78">
        <v>-1.2645517475903034E-2</v>
      </c>
      <c r="CU329" s="78">
        <v>2.0818166434764862E-2</v>
      </c>
      <c r="CV329" s="78">
        <v>2.688872255384922E-2</v>
      </c>
      <c r="CW329" s="78">
        <v>1.1297200806438923E-2</v>
      </c>
      <c r="CX329" s="78">
        <v>-2.331969141960144E-2</v>
      </c>
      <c r="CY329" s="78">
        <v>-6.5062358975410461E-2</v>
      </c>
      <c r="CZ329" s="78">
        <v>-4.6832382678985596E-2</v>
      </c>
      <c r="DA329" s="78">
        <v>1.1946277692914009E-2</v>
      </c>
      <c r="DB329" s="78">
        <v>1.1004369705915451E-2</v>
      </c>
      <c r="DC329" s="78">
        <v>9.0266074985265732E-3</v>
      </c>
      <c r="DD329" s="78">
        <v>1.4985065907239914E-2</v>
      </c>
      <c r="DE329" s="78">
        <v>3.7376019172370434E-3</v>
      </c>
      <c r="DF329" s="78">
        <v>-6.8609435111284256E-3</v>
      </c>
      <c r="DG329" s="78">
        <v>-1.0836691595613956E-2</v>
      </c>
      <c r="DH329" s="78">
        <v>-2.0254053175449371E-2</v>
      </c>
      <c r="DI329" s="78">
        <v>3.0854539945721626E-3</v>
      </c>
      <c r="DJ329" s="78">
        <v>-1.59139484167099E-2</v>
      </c>
      <c r="DK329" s="78">
        <v>-5.7209406048059464E-2</v>
      </c>
      <c r="DL329" s="78">
        <v>-5.0834894180297852E-2</v>
      </c>
      <c r="DM329" s="78">
        <v>-4.551127552986145E-2</v>
      </c>
      <c r="DN329" s="78">
        <v>-1.1467998847365379E-2</v>
      </c>
      <c r="DO329" s="78">
        <v>-1.2161261402070522E-2</v>
      </c>
      <c r="DP329" s="78">
        <v>-1.4410849660634995E-2</v>
      </c>
      <c r="DQ329" s="78">
        <v>3.0640115961432457E-2</v>
      </c>
      <c r="DR329" s="78">
        <v>1.0451494716107845E-2</v>
      </c>
      <c r="DS329" s="78">
        <v>4.2501874268054962E-2</v>
      </c>
      <c r="DT329" s="78">
        <v>5.0070308148860931E-2</v>
      </c>
      <c r="DU329" s="78">
        <v>3.4557763487100601E-2</v>
      </c>
      <c r="DV329" s="78">
        <v>5.5235228501260281E-3</v>
      </c>
      <c r="DW329" s="78">
        <v>-3.3291153609752655E-2</v>
      </c>
      <c r="DX329" s="78">
        <v>-1.5098520554602146E-2</v>
      </c>
      <c r="DY329" s="78">
        <v>5.6498471647500992E-2</v>
      </c>
      <c r="DZ329" s="78">
        <v>5.5608455091714859E-2</v>
      </c>
      <c r="EA329" s="78">
        <v>5.2912350744009018E-2</v>
      </c>
      <c r="EB329" s="78">
        <v>5.9235665947198868E-2</v>
      </c>
      <c r="EC329" s="78">
        <v>4.4661864638328552E-2</v>
      </c>
      <c r="ED329" s="78">
        <v>3.461422398686409E-2</v>
      </c>
      <c r="EE329" s="78">
        <v>3.1692676246166229E-2</v>
      </c>
      <c r="EF329" s="78">
        <v>2.7714662253856659E-2</v>
      </c>
      <c r="EG329" s="78">
        <v>4.0300920605659485E-2</v>
      </c>
      <c r="EH329" s="78">
        <v>2.1389247849583626E-2</v>
      </c>
      <c r="EI329" s="78">
        <v>-1.567571610212326E-2</v>
      </c>
      <c r="EJ329" s="78">
        <v>-1.1432642117142677E-2</v>
      </c>
      <c r="EK329" s="78">
        <v>-7.2803092189133167E-3</v>
      </c>
      <c r="EL329" s="78">
        <v>2.745111845433712E-2</v>
      </c>
      <c r="EM329" s="78">
        <v>2.5666454806923866E-2</v>
      </c>
      <c r="EN329" s="78">
        <v>2.3470308631658554E-2</v>
      </c>
      <c r="EO329" s="78">
        <v>6.2791891396045685E-2</v>
      </c>
      <c r="EP329" s="78">
        <v>4.3799910694360733E-2</v>
      </c>
      <c r="EQ329" s="78">
        <v>7.3809690773487091E-2</v>
      </c>
      <c r="ER329" s="78">
        <v>8.3540827035903931E-2</v>
      </c>
      <c r="ES329" s="78">
        <v>6.8142324686050415E-2</v>
      </c>
      <c r="ET329" s="78">
        <v>4.7168541699647903E-2</v>
      </c>
      <c r="EU329" s="78">
        <v>1.2581423856317997E-2</v>
      </c>
      <c r="EV329" s="78">
        <v>3.0720129609107971E-2</v>
      </c>
      <c r="EW329" s="78">
        <v>68.8067626953125</v>
      </c>
      <c r="EX329" s="78">
        <v>67.747245788574219</v>
      </c>
      <c r="EY329" s="78">
        <v>66.217308044433594</v>
      </c>
      <c r="EZ329" s="78">
        <v>64.873924255371094</v>
      </c>
      <c r="FA329" s="78">
        <v>63.569480895996094</v>
      </c>
      <c r="FB329" s="78">
        <v>62.775650024414063</v>
      </c>
      <c r="FC329" s="78">
        <v>62.375984191894531</v>
      </c>
      <c r="FD329" s="78">
        <v>65.146614074707031</v>
      </c>
      <c r="FE329" s="78">
        <v>68.924324035644531</v>
      </c>
      <c r="FF329" s="78">
        <v>72.5712890625</v>
      </c>
      <c r="FG329" s="78">
        <v>76.63427734375</v>
      </c>
      <c r="FH329" s="78">
        <v>80.30084228515625</v>
      </c>
      <c r="FI329" s="78">
        <v>83.271377563476563</v>
      </c>
      <c r="FJ329" s="78">
        <v>85.659698486328125</v>
      </c>
      <c r="FK329" s="78">
        <v>87.318122863769531</v>
      </c>
      <c r="FL329" s="78">
        <v>88.65802001953125</v>
      </c>
      <c r="FM329" s="78">
        <v>88.994407653808594</v>
      </c>
      <c r="FN329" s="78">
        <v>88.094223022460938</v>
      </c>
      <c r="FO329" s="78">
        <v>86.200599670410156</v>
      </c>
      <c r="FP329" s="78">
        <v>83.427413940429688</v>
      </c>
      <c r="FQ329" s="78">
        <v>78.904708862304688</v>
      </c>
      <c r="FR329" s="78">
        <v>75.542610168457031</v>
      </c>
      <c r="FS329" s="78">
        <v>73.171394348144531</v>
      </c>
      <c r="FT329" s="78">
        <v>70.900932312011719</v>
      </c>
      <c r="FU329" s="78">
        <v>3.8969043642282486E-2</v>
      </c>
      <c r="FV329" s="78">
        <v>3.8526684045791626E-2</v>
      </c>
      <c r="FW329" s="78">
        <v>4.2470350861549377E-2</v>
      </c>
      <c r="FX329" s="78">
        <v>0</v>
      </c>
      <c r="FY329" s="78">
        <v>309.45455932617188</v>
      </c>
      <c r="FZ329" s="78">
        <v>1</v>
      </c>
    </row>
    <row r="330" spans="1:182" x14ac:dyDescent="0.2">
      <c r="A330" t="s">
        <v>186</v>
      </c>
      <c r="B330" t="s">
        <v>244</v>
      </c>
      <c r="C330" t="s">
        <v>194</v>
      </c>
      <c r="D330" t="s">
        <v>202</v>
      </c>
      <c r="E330" t="s">
        <v>207</v>
      </c>
      <c r="F330" t="s">
        <v>184</v>
      </c>
      <c r="G330" t="s">
        <v>1</v>
      </c>
      <c r="H330" s="78">
        <v>1204</v>
      </c>
      <c r="I330" s="78">
        <v>1.0182204246520996</v>
      </c>
      <c r="J330" s="78">
        <v>0.91227269172668457</v>
      </c>
      <c r="K330" s="78">
        <v>0.85200423002243042</v>
      </c>
      <c r="L330" s="78">
        <v>0.82740128040313721</v>
      </c>
      <c r="M330" s="78">
        <v>0.83737099170684814</v>
      </c>
      <c r="N330" s="78">
        <v>0.87828493118286133</v>
      </c>
      <c r="O330" s="78">
        <v>0.93892544507980347</v>
      </c>
      <c r="P330" s="78">
        <v>1.0107444524765015</v>
      </c>
      <c r="Q330" s="78">
        <v>1.0635311603546143</v>
      </c>
      <c r="R330" s="78">
        <v>1.0781761407852173</v>
      </c>
      <c r="S330" s="78">
        <v>1.2303047180175781</v>
      </c>
      <c r="T330" s="78">
        <v>1.3149062395095825</v>
      </c>
      <c r="U330" s="78">
        <v>1.3794556856155396</v>
      </c>
      <c r="V330" s="78">
        <v>1.4812978506088257</v>
      </c>
      <c r="W330" s="78">
        <v>1.561579704284668</v>
      </c>
      <c r="X330" s="78">
        <v>1.6574877500534058</v>
      </c>
      <c r="Y330" s="78">
        <v>1.7394518852233887</v>
      </c>
      <c r="Z330" s="78">
        <v>1.7724647521972656</v>
      </c>
      <c r="AA330" s="78">
        <v>1.8030056953430176</v>
      </c>
      <c r="AB330" s="78">
        <v>1.757138729095459</v>
      </c>
      <c r="AC330" s="78">
        <v>1.6626441478729248</v>
      </c>
      <c r="AD330" s="78">
        <v>1.5972182750701904</v>
      </c>
      <c r="AE330" s="78">
        <v>1.3670048713684082</v>
      </c>
      <c r="AF330" s="78">
        <v>1.1826485395431519</v>
      </c>
      <c r="AG330" s="78">
        <v>-7.5044237077236176E-2</v>
      </c>
      <c r="AH330" s="78">
        <v>-9.1495655477046967E-2</v>
      </c>
      <c r="AI330" s="78">
        <v>-9.9294118583202362E-2</v>
      </c>
      <c r="AJ330" s="78">
        <v>-8.9225925505161285E-2</v>
      </c>
      <c r="AK330" s="78">
        <v>-7.9004235565662384E-2</v>
      </c>
      <c r="AL330" s="78">
        <v>-0.10758902132511139</v>
      </c>
      <c r="AM330" s="78">
        <v>-9.432731568813324E-2</v>
      </c>
      <c r="AN330" s="78">
        <v>-0.10743391513824463</v>
      </c>
      <c r="AO330" s="78">
        <v>-0.15320417284965515</v>
      </c>
      <c r="AP330" s="78">
        <v>-0.13550734519958496</v>
      </c>
      <c r="AQ330" s="78">
        <v>-1.247818861156702E-2</v>
      </c>
      <c r="AR330" s="78">
        <v>2.4055517860688269E-4</v>
      </c>
      <c r="AS330" s="78">
        <v>-2.0363422110676765E-2</v>
      </c>
      <c r="AT330" s="78">
        <v>-1.3669557869434357E-2</v>
      </c>
      <c r="AU330" s="78">
        <v>-1.1157586239278316E-2</v>
      </c>
      <c r="AV330" s="78">
        <v>2.2232262417674065E-2</v>
      </c>
      <c r="AW330" s="78">
        <v>4.2977873235940933E-2</v>
      </c>
      <c r="AX330" s="78">
        <v>-3.2809752970933914E-2</v>
      </c>
      <c r="AY330" s="78">
        <v>8.9065283536911011E-3</v>
      </c>
      <c r="AZ330" s="78">
        <v>4.2305685579776764E-2</v>
      </c>
      <c r="BA330" s="78">
        <v>7.5342104537412524E-4</v>
      </c>
      <c r="BB330" s="78">
        <v>1.3595987111330032E-2</v>
      </c>
      <c r="BC330" s="78">
        <v>-5.1804538816213608E-2</v>
      </c>
      <c r="BD330" s="78">
        <v>-4.6756334602832794E-2</v>
      </c>
      <c r="BE330" s="78">
        <v>-2.9920229688286781E-2</v>
      </c>
      <c r="BF330" s="78">
        <v>-5.0108820199966431E-2</v>
      </c>
      <c r="BG330" s="78">
        <v>-5.9785932302474976E-2</v>
      </c>
      <c r="BH330" s="78">
        <v>-4.993399977684021E-2</v>
      </c>
      <c r="BI330" s="78">
        <v>-3.8565713912248611E-2</v>
      </c>
      <c r="BJ330" s="78">
        <v>-6.4084850251674652E-2</v>
      </c>
      <c r="BK330" s="78">
        <v>-4.8313912004232407E-2</v>
      </c>
      <c r="BL330" s="78">
        <v>-5.8878418058156967E-2</v>
      </c>
      <c r="BM330" s="78">
        <v>-0.10509626567363739</v>
      </c>
      <c r="BN330" s="78">
        <v>-9.3366019427776337E-2</v>
      </c>
      <c r="BO330" s="78">
        <v>4.4363152235746384E-2</v>
      </c>
      <c r="BP330" s="78">
        <v>5.0185967236757278E-2</v>
      </c>
      <c r="BQ330" s="78">
        <v>3.2249797135591507E-2</v>
      </c>
      <c r="BR330" s="78">
        <v>4.1551753878593445E-2</v>
      </c>
      <c r="BS330" s="78">
        <v>4.2934268712997437E-2</v>
      </c>
      <c r="BT330" s="78">
        <v>7.6907522976398468E-2</v>
      </c>
      <c r="BU330" s="78">
        <v>9.8367094993591309E-2</v>
      </c>
      <c r="BV330" s="78">
        <v>2.3425847291946411E-2</v>
      </c>
      <c r="BW330" s="78">
        <v>6.2138568609952927E-2</v>
      </c>
      <c r="BX330" s="78">
        <v>9.4869315624237061E-2</v>
      </c>
      <c r="BY330" s="78">
        <v>5.2489649504423141E-2</v>
      </c>
      <c r="BZ330" s="78">
        <v>6.8291381001472473E-2</v>
      </c>
      <c r="CA330" s="78">
        <v>-3.3083853777498007E-3</v>
      </c>
      <c r="CB330" s="78">
        <v>-2.35349265858531E-3</v>
      </c>
      <c r="CC330" s="78">
        <v>1.3325191102921963E-3</v>
      </c>
      <c r="CD330" s="78">
        <v>-2.1444426849484444E-2</v>
      </c>
      <c r="CE330" s="78">
        <v>-3.2422684133052826E-2</v>
      </c>
      <c r="CF330" s="78">
        <v>-2.272053062915802E-2</v>
      </c>
      <c r="CG330" s="78">
        <v>-1.0558122768998146E-2</v>
      </c>
      <c r="CH330" s="78">
        <v>-3.3953987061977386E-2</v>
      </c>
      <c r="CI330" s="78">
        <v>-1.6445167362689972E-2</v>
      </c>
      <c r="CJ330" s="78">
        <v>-2.5249024853110313E-2</v>
      </c>
      <c r="CK330" s="78">
        <v>-7.1776874363422394E-2</v>
      </c>
      <c r="CL330" s="78">
        <v>-6.4179055392742157E-2</v>
      </c>
      <c r="CM330" s="78">
        <v>8.3731293678283691E-2</v>
      </c>
      <c r="CN330" s="78">
        <v>8.4778010845184326E-2</v>
      </c>
      <c r="CO330" s="78">
        <v>6.8689547479152679E-2</v>
      </c>
      <c r="CP330" s="78">
        <v>7.9797863960266113E-2</v>
      </c>
      <c r="CQ330" s="78">
        <v>8.0398119986057281E-2</v>
      </c>
      <c r="CR330" s="78">
        <v>0.11477542668581009</v>
      </c>
      <c r="CS330" s="78">
        <v>0.13672952353954315</v>
      </c>
      <c r="CT330" s="78">
        <v>6.2374457716941833E-2</v>
      </c>
      <c r="CU330" s="78">
        <v>9.9006928503513336E-2</v>
      </c>
      <c r="CV330" s="78">
        <v>0.13127471506595612</v>
      </c>
      <c r="CW330" s="78">
        <v>8.8322006165981293E-2</v>
      </c>
      <c r="CX330" s="78">
        <v>0.10617324709892273</v>
      </c>
      <c r="CY330" s="78">
        <v>3.0279900878667831E-2</v>
      </c>
      <c r="CZ330" s="78">
        <v>2.839977853000164E-2</v>
      </c>
      <c r="DA330" s="78">
        <v>3.2585270702838898E-2</v>
      </c>
      <c r="DB330" s="78">
        <v>7.2199678979814053E-3</v>
      </c>
      <c r="DC330" s="78">
        <v>-5.0594373606145382E-3</v>
      </c>
      <c r="DD330" s="78">
        <v>4.4929366558790207E-3</v>
      </c>
      <c r="DE330" s="78">
        <v>1.7449468374252319E-2</v>
      </c>
      <c r="DF330" s="78">
        <v>-3.823127830401063E-3</v>
      </c>
      <c r="DG330" s="78">
        <v>1.5423578210175037E-2</v>
      </c>
      <c r="DH330" s="78">
        <v>8.3803674206137657E-3</v>
      </c>
      <c r="DI330" s="78">
        <v>-3.8457486778497696E-2</v>
      </c>
      <c r="DJ330" s="78">
        <v>-3.4992095082998276E-2</v>
      </c>
      <c r="DK330" s="78">
        <v>0.1230994388461113</v>
      </c>
      <c r="DL330" s="78">
        <v>0.11937004327774048</v>
      </c>
      <c r="DM330" s="78">
        <v>0.10512930154800415</v>
      </c>
      <c r="DN330" s="78">
        <v>0.11804398149251938</v>
      </c>
      <c r="DO330" s="78">
        <v>0.11786197125911713</v>
      </c>
      <c r="DP330" s="78">
        <v>0.15264333784580231</v>
      </c>
      <c r="DQ330" s="78">
        <v>0.17509192228317261</v>
      </c>
      <c r="DR330" s="78">
        <v>0.10132306069135666</v>
      </c>
      <c r="DS330" s="78">
        <v>0.13587529957294464</v>
      </c>
      <c r="DT330" s="78">
        <v>0.16768012940883636</v>
      </c>
      <c r="DU330" s="78">
        <v>0.12415436655282974</v>
      </c>
      <c r="DV330" s="78">
        <v>0.14405511319637299</v>
      </c>
      <c r="DW330" s="78">
        <v>6.3868187367916107E-2</v>
      </c>
      <c r="DX330" s="78">
        <v>5.9153046458959579E-2</v>
      </c>
      <c r="DY330" s="78">
        <v>7.7709279954433441E-2</v>
      </c>
      <c r="DZ330" s="78">
        <v>4.8606801778078079E-2</v>
      </c>
      <c r="EA330" s="78">
        <v>3.444875031709671E-2</v>
      </c>
      <c r="EB330" s="78">
        <v>4.3784860521554947E-2</v>
      </c>
      <c r="EC330" s="78">
        <v>5.7887986302375793E-2</v>
      </c>
      <c r="ED330" s="78">
        <v>3.9681050926446915E-2</v>
      </c>
      <c r="EE330" s="78">
        <v>6.1436984688043594E-2</v>
      </c>
      <c r="EF330" s="78">
        <v>5.6935861706733704E-2</v>
      </c>
      <c r="EG330" s="78">
        <v>9.6504194661974907E-3</v>
      </c>
      <c r="EH330" s="78">
        <v>7.149240467697382E-3</v>
      </c>
      <c r="EI330" s="78">
        <v>0.17994076013565063</v>
      </c>
      <c r="EJ330" s="78">
        <v>0.16931545734405518</v>
      </c>
      <c r="EK330" s="78">
        <v>0.15774253010749817</v>
      </c>
      <c r="EL330" s="78">
        <v>0.17326529324054718</v>
      </c>
      <c r="EM330" s="78">
        <v>0.17195382714271545</v>
      </c>
      <c r="EN330" s="78">
        <v>0.20731858909130096</v>
      </c>
      <c r="EO330" s="78">
        <v>0.23048116266727448</v>
      </c>
      <c r="EP330" s="78">
        <v>0.15755866467952728</v>
      </c>
      <c r="EQ330" s="78">
        <v>0.18910732865333557</v>
      </c>
      <c r="ER330" s="78">
        <v>0.22024376690387726</v>
      </c>
      <c r="ES330" s="78">
        <v>0.17589057981967926</v>
      </c>
      <c r="ET330" s="78">
        <v>0.19875051081180573</v>
      </c>
      <c r="EU330" s="78">
        <v>0.11236434429883957</v>
      </c>
      <c r="EV330" s="78">
        <v>0.10355588793754578</v>
      </c>
      <c r="EW330" s="78">
        <v>66.587425231933594</v>
      </c>
      <c r="EX330" s="78">
        <v>65.470649719238281</v>
      </c>
      <c r="EY330" s="78">
        <v>64.153984069824219</v>
      </c>
      <c r="EZ330" s="78">
        <v>62.648906707763672</v>
      </c>
      <c r="FA330" s="78">
        <v>61.837116241455078</v>
      </c>
      <c r="FB330" s="78">
        <v>60.763370513916016</v>
      </c>
      <c r="FC330" s="78">
        <v>60.815876007080078</v>
      </c>
      <c r="FD330" s="78">
        <v>65.039924621582031</v>
      </c>
      <c r="FE330" s="78">
        <v>70.964752197265625</v>
      </c>
      <c r="FF330" s="78">
        <v>75.460594177246094</v>
      </c>
      <c r="FG330" s="78">
        <v>79.257858276367188</v>
      </c>
      <c r="FH330" s="78">
        <v>82.091743469238281</v>
      </c>
      <c r="FI330" s="78">
        <v>84.470375061035156</v>
      </c>
      <c r="FJ330" s="78">
        <v>86.769264221191406</v>
      </c>
      <c r="FK330" s="78">
        <v>88.891975402832031</v>
      </c>
      <c r="FL330" s="78">
        <v>90.536384582519531</v>
      </c>
      <c r="FM330" s="78">
        <v>91.14837646484375</v>
      </c>
      <c r="FN330" s="78">
        <v>90.985565185546875</v>
      </c>
      <c r="FO330" s="78">
        <v>90.161094665527344</v>
      </c>
      <c r="FP330" s="78">
        <v>87.018440246582031</v>
      </c>
      <c r="FQ330" s="78">
        <v>80.169235229492188</v>
      </c>
      <c r="FR330" s="78">
        <v>74.335533142089844</v>
      </c>
      <c r="FS330" s="78">
        <v>70.873329162597656</v>
      </c>
      <c r="FT330" s="78">
        <v>68.918830871582031</v>
      </c>
      <c r="FU330" s="78">
        <v>4.6267658472061157E-2</v>
      </c>
      <c r="FV330" s="78">
        <v>6.4731530845165253E-2</v>
      </c>
      <c r="FW330" s="78">
        <v>4.5217268168926239E-2</v>
      </c>
      <c r="FX330" s="78">
        <v>0</v>
      </c>
      <c r="FY330" s="78">
        <v>179.45454406738281</v>
      </c>
      <c r="FZ330" s="78">
        <v>1</v>
      </c>
    </row>
    <row r="331" spans="1:182" x14ac:dyDescent="0.2">
      <c r="A331" t="s">
        <v>186</v>
      </c>
      <c r="B331" t="s">
        <v>244</v>
      </c>
      <c r="C331" t="s">
        <v>194</v>
      </c>
      <c r="D331" t="s">
        <v>202</v>
      </c>
      <c r="E331" t="s">
        <v>207</v>
      </c>
      <c r="F331" t="s">
        <v>185</v>
      </c>
      <c r="G331" t="s">
        <v>1</v>
      </c>
      <c r="H331" s="78">
        <v>583</v>
      </c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8"/>
      <c r="AV331" s="78"/>
      <c r="AW331" s="78"/>
      <c r="AX331" s="78"/>
      <c r="AY331" s="78"/>
      <c r="AZ331" s="78"/>
      <c r="BA331" s="78"/>
      <c r="BB331" s="78"/>
      <c r="BC331" s="78"/>
      <c r="BD331" s="78"/>
      <c r="BE331" s="78"/>
      <c r="BF331" s="78"/>
      <c r="BG331" s="78"/>
      <c r="BH331" s="78"/>
      <c r="BI331" s="78"/>
      <c r="BJ331" s="78"/>
      <c r="BK331" s="78"/>
      <c r="BL331" s="78"/>
      <c r="BM331" s="78"/>
      <c r="BN331" s="78"/>
      <c r="BO331" s="78"/>
      <c r="BP331" s="78"/>
      <c r="BQ331" s="78"/>
      <c r="BR331" s="78"/>
      <c r="BS331" s="78"/>
      <c r="BT331" s="78"/>
      <c r="BU331" s="78"/>
      <c r="BV331" s="78"/>
      <c r="BW331" s="78"/>
      <c r="BX331" s="78"/>
      <c r="BY331" s="78"/>
      <c r="BZ331" s="78"/>
      <c r="CA331" s="78"/>
      <c r="CB331" s="78"/>
      <c r="CC331" s="78"/>
      <c r="CD331" s="78"/>
      <c r="CE331" s="78"/>
      <c r="CF331" s="78"/>
      <c r="CG331" s="78"/>
      <c r="CH331" s="78"/>
      <c r="CI331" s="78"/>
      <c r="CJ331" s="78"/>
      <c r="CK331" s="78"/>
      <c r="CL331" s="78"/>
      <c r="CM331" s="78"/>
      <c r="CN331" s="78"/>
      <c r="CO331" s="78"/>
      <c r="CP331" s="78"/>
      <c r="CQ331" s="78"/>
      <c r="CR331" s="78"/>
      <c r="CS331" s="78"/>
      <c r="CT331" s="78"/>
      <c r="CU331" s="78"/>
      <c r="CV331" s="78"/>
      <c r="CW331" s="78"/>
      <c r="CX331" s="78"/>
      <c r="CY331" s="78"/>
      <c r="CZ331" s="78"/>
      <c r="DA331" s="78"/>
      <c r="DB331" s="78"/>
      <c r="DC331" s="78"/>
      <c r="DD331" s="78"/>
      <c r="DE331" s="78"/>
      <c r="DF331" s="78"/>
      <c r="DG331" s="78"/>
      <c r="DH331" s="78"/>
      <c r="DI331" s="78"/>
      <c r="DJ331" s="78"/>
      <c r="DK331" s="78"/>
      <c r="DL331" s="78"/>
      <c r="DM331" s="78"/>
      <c r="DN331" s="78"/>
      <c r="DO331" s="78"/>
      <c r="DP331" s="78"/>
      <c r="DQ331" s="78"/>
      <c r="DR331" s="78"/>
      <c r="DS331" s="78"/>
      <c r="DT331" s="78"/>
      <c r="DU331" s="78"/>
      <c r="DV331" s="78"/>
      <c r="DW331" s="78"/>
      <c r="DX331" s="78"/>
      <c r="DY331" s="78"/>
      <c r="DZ331" s="78"/>
      <c r="EA331" s="78"/>
      <c r="EB331" s="78"/>
      <c r="EC331" s="78"/>
      <c r="ED331" s="78"/>
      <c r="EE331" s="78"/>
      <c r="EF331" s="78"/>
      <c r="EG331" s="78"/>
      <c r="EH331" s="78"/>
      <c r="EI331" s="78"/>
      <c r="EJ331" s="78"/>
      <c r="EK331" s="78"/>
      <c r="EL331" s="78"/>
      <c r="EM331" s="78"/>
      <c r="EN331" s="78"/>
      <c r="EO331" s="78"/>
      <c r="EP331" s="78"/>
      <c r="EQ331" s="78"/>
      <c r="ER331" s="78"/>
      <c r="ES331" s="78"/>
      <c r="ET331" s="78"/>
      <c r="EU331" s="78"/>
      <c r="EV331" s="78"/>
      <c r="EW331" s="78"/>
      <c r="EX331" s="78"/>
      <c r="EY331" s="78"/>
      <c r="EZ331" s="78"/>
      <c r="FA331" s="78"/>
      <c r="FB331" s="78"/>
      <c r="FC331" s="78"/>
      <c r="FD331" s="78"/>
      <c r="FE331" s="78"/>
      <c r="FF331" s="78"/>
      <c r="FG331" s="78"/>
      <c r="FH331" s="78"/>
      <c r="FI331" s="78"/>
      <c r="FJ331" s="78"/>
      <c r="FK331" s="78"/>
      <c r="FL331" s="78"/>
      <c r="FM331" s="78"/>
      <c r="FN331" s="78"/>
      <c r="FO331" s="78"/>
      <c r="FP331" s="78"/>
      <c r="FQ331" s="78"/>
      <c r="FR331" s="78"/>
      <c r="FS331" s="78"/>
      <c r="FT331" s="78"/>
      <c r="FU331" s="78"/>
      <c r="FV331" s="78"/>
      <c r="FW331" s="78"/>
      <c r="FX331" s="78">
        <v>0</v>
      </c>
      <c r="FY331" s="78">
        <v>69.772727966308594</v>
      </c>
      <c r="FZ331" s="78">
        <v>0</v>
      </c>
    </row>
    <row r="332" spans="1:182" x14ac:dyDescent="0.2">
      <c r="A332" t="s">
        <v>186</v>
      </c>
      <c r="B332" t="s">
        <v>244</v>
      </c>
      <c r="C332" t="s">
        <v>194</v>
      </c>
      <c r="D332" t="s">
        <v>202</v>
      </c>
      <c r="E332" t="s">
        <v>208</v>
      </c>
      <c r="F332" t="s">
        <v>1</v>
      </c>
      <c r="G332" t="s">
        <v>198</v>
      </c>
      <c r="H332" s="78">
        <v>15992</v>
      </c>
      <c r="I332" s="78">
        <v>0.59829932451248169</v>
      </c>
      <c r="J332" s="78">
        <v>0.53302997350692749</v>
      </c>
      <c r="K332" s="78">
        <v>0.49233466386795044</v>
      </c>
      <c r="L332" s="78">
        <v>0.47011160850524902</v>
      </c>
      <c r="M332" s="78">
        <v>0.45863500237464905</v>
      </c>
      <c r="N332" s="78">
        <v>0.47968631982803345</v>
      </c>
      <c r="O332" s="78">
        <v>0.52138525247573853</v>
      </c>
      <c r="P332" s="78">
        <v>0.57175129652023315</v>
      </c>
      <c r="Q332" s="78">
        <v>0.61731219291687012</v>
      </c>
      <c r="R332" s="78">
        <v>0.64280843734741211</v>
      </c>
      <c r="S332" s="78">
        <v>0.67527216672897339</v>
      </c>
      <c r="T332" s="78">
        <v>0.71704858541488647</v>
      </c>
      <c r="U332" s="78">
        <v>0.75397574901580811</v>
      </c>
      <c r="V332" s="78">
        <v>0.7706264853477478</v>
      </c>
      <c r="W332" s="78">
        <v>0.78821563720703125</v>
      </c>
      <c r="X332" s="78">
        <v>0.82364308834075928</v>
      </c>
      <c r="Y332" s="78">
        <v>0.87451910972595215</v>
      </c>
      <c r="Z332" s="78">
        <v>0.93358278274536133</v>
      </c>
      <c r="AA332" s="78">
        <v>0.94623231887817383</v>
      </c>
      <c r="AB332" s="78">
        <v>0.93200522661209106</v>
      </c>
      <c r="AC332" s="78">
        <v>0.92024922370910645</v>
      </c>
      <c r="AD332" s="78">
        <v>0.8900914192199707</v>
      </c>
      <c r="AE332" s="78">
        <v>0.794117271900177</v>
      </c>
      <c r="AF332" s="78">
        <v>0.68469995260238647</v>
      </c>
      <c r="AG332" s="78">
        <v>-7.1995928883552551E-2</v>
      </c>
      <c r="AH332" s="78">
        <v>-7.568078488111496E-2</v>
      </c>
      <c r="AI332" s="78">
        <v>-7.5040705502033234E-2</v>
      </c>
      <c r="AJ332" s="78">
        <v>-6.9799810647964478E-2</v>
      </c>
      <c r="AK332" s="78">
        <v>-7.3794379830360413E-2</v>
      </c>
      <c r="AL332" s="78">
        <v>-7.6722890138626099E-2</v>
      </c>
      <c r="AM332" s="78">
        <v>-7.5206853449344635E-2</v>
      </c>
      <c r="AN332" s="78">
        <v>-8.7500877678394318E-2</v>
      </c>
      <c r="AO332" s="78">
        <v>-7.0539362728595734E-2</v>
      </c>
      <c r="AP332" s="78">
        <v>-5.2741672843694687E-2</v>
      </c>
      <c r="AQ332" s="78">
        <v>-4.8073519021272659E-2</v>
      </c>
      <c r="AR332" s="78">
        <v>-5.1810014992952347E-2</v>
      </c>
      <c r="AS332" s="78">
        <v>-3.8379333913326263E-2</v>
      </c>
      <c r="AT332" s="78">
        <v>-3.8510411977767944E-2</v>
      </c>
      <c r="AU332" s="78">
        <v>-3.6775127053260803E-2</v>
      </c>
      <c r="AV332" s="78">
        <v>-3.2404098659753799E-2</v>
      </c>
      <c r="AW332" s="78">
        <v>-2.5404866319149733E-3</v>
      </c>
      <c r="AX332" s="78">
        <v>-5.6450264528393745E-3</v>
      </c>
      <c r="AY332" s="78">
        <v>-2.1412295754998922E-3</v>
      </c>
      <c r="AZ332" s="78">
        <v>1.4157664962112904E-2</v>
      </c>
      <c r="BA332" s="78">
        <v>-2.987896092236042E-3</v>
      </c>
      <c r="BB332" s="78">
        <v>-6.5508417785167694E-2</v>
      </c>
      <c r="BC332" s="78">
        <v>-8.1089675426483154E-2</v>
      </c>
      <c r="BD332" s="78">
        <v>-7.4972175061702728E-2</v>
      </c>
      <c r="BE332" s="78">
        <v>-5.5642321705818176E-2</v>
      </c>
      <c r="BF332" s="78">
        <v>-5.9947654604911804E-2</v>
      </c>
      <c r="BG332" s="78">
        <v>-5.959019809961319E-2</v>
      </c>
      <c r="BH332" s="78">
        <v>-5.4709192365407944E-2</v>
      </c>
      <c r="BI332" s="78">
        <v>-5.9479337185621262E-2</v>
      </c>
      <c r="BJ332" s="78">
        <v>-6.2041871249675751E-2</v>
      </c>
      <c r="BK332" s="78">
        <v>-6.0104470700025558E-2</v>
      </c>
      <c r="BL332" s="78">
        <v>-7.1870297193527222E-2</v>
      </c>
      <c r="BM332" s="78">
        <v>-5.8696538209915161E-2</v>
      </c>
      <c r="BN332" s="78">
        <v>-4.1981756687164307E-2</v>
      </c>
      <c r="BO332" s="78">
        <v>-3.7257585674524307E-2</v>
      </c>
      <c r="BP332" s="78">
        <v>-4.1035324335098267E-2</v>
      </c>
      <c r="BQ332" s="78">
        <v>-2.6867590844631195E-2</v>
      </c>
      <c r="BR332" s="78">
        <v>-2.6219300925731659E-2</v>
      </c>
      <c r="BS332" s="78">
        <v>-2.4613475427031517E-2</v>
      </c>
      <c r="BT332" s="78">
        <v>-2.0611682906746864E-2</v>
      </c>
      <c r="BU332" s="78">
        <v>9.3919681385159492E-3</v>
      </c>
      <c r="BV332" s="78">
        <v>7.3584220372140408E-3</v>
      </c>
      <c r="BW332" s="78">
        <v>1.0210935957729816E-2</v>
      </c>
      <c r="BX332" s="78">
        <v>2.6764463633298874E-2</v>
      </c>
      <c r="BY332" s="78">
        <v>1.2035416439175606E-2</v>
      </c>
      <c r="BZ332" s="78">
        <v>-4.7457586973905563E-2</v>
      </c>
      <c r="CA332" s="78">
        <v>-6.2867492437362671E-2</v>
      </c>
      <c r="CB332" s="78">
        <v>-5.825689435005188E-2</v>
      </c>
      <c r="CC332" s="78">
        <v>-4.4315870851278305E-2</v>
      </c>
      <c r="CD332" s="78">
        <v>-4.9050938338041306E-2</v>
      </c>
      <c r="CE332" s="78">
        <v>-4.8889227211475372E-2</v>
      </c>
      <c r="CF332" s="78">
        <v>-4.4257473200559616E-2</v>
      </c>
      <c r="CG332" s="78">
        <v>-4.956478625535965E-2</v>
      </c>
      <c r="CH332" s="78">
        <v>-5.1873847842216492E-2</v>
      </c>
      <c r="CI332" s="78">
        <v>-4.9644608050584793E-2</v>
      </c>
      <c r="CJ332" s="78">
        <v>-6.1044599860906601E-2</v>
      </c>
      <c r="CK332" s="78">
        <v>-5.0494235008955002E-2</v>
      </c>
      <c r="CL332" s="78">
        <v>-3.4529469907283783E-2</v>
      </c>
      <c r="CM332" s="78">
        <v>-2.9766503721475601E-2</v>
      </c>
      <c r="CN332" s="78">
        <v>-3.3572804182767868E-2</v>
      </c>
      <c r="CO332" s="78">
        <v>-1.8894590437412262E-2</v>
      </c>
      <c r="CP332" s="78">
        <v>-1.770651713013649E-2</v>
      </c>
      <c r="CQ332" s="78">
        <v>-1.6190351918339729E-2</v>
      </c>
      <c r="CR332" s="78">
        <v>-1.2444292195141315E-2</v>
      </c>
      <c r="CS332" s="78">
        <v>1.7656350508332253E-2</v>
      </c>
      <c r="CT332" s="78">
        <v>1.6364570707082748E-2</v>
      </c>
      <c r="CU332" s="78">
        <v>1.8766008317470551E-2</v>
      </c>
      <c r="CV332" s="78">
        <v>3.5495895892381668E-2</v>
      </c>
      <c r="CW332" s="78">
        <v>2.2440517321228981E-2</v>
      </c>
      <c r="CX332" s="78">
        <v>-3.4955639392137527E-2</v>
      </c>
      <c r="CY332" s="78">
        <v>-5.0246872007846832E-2</v>
      </c>
      <c r="CZ332" s="78">
        <v>-4.6679947525262833E-2</v>
      </c>
      <c r="DA332" s="78">
        <v>-3.2989416271448135E-2</v>
      </c>
      <c r="DB332" s="78">
        <v>-3.8154218345880508E-2</v>
      </c>
      <c r="DC332" s="78">
        <v>-3.8188252598047256E-2</v>
      </c>
      <c r="DD332" s="78">
        <v>-3.3805754035711288E-2</v>
      </c>
      <c r="DE332" s="78">
        <v>-3.9650235325098038E-2</v>
      </c>
      <c r="DF332" s="78">
        <v>-4.1705820709466934E-2</v>
      </c>
      <c r="DG332" s="78">
        <v>-3.9184745401144028E-2</v>
      </c>
      <c r="DH332" s="78">
        <v>-5.0218906253576279E-2</v>
      </c>
      <c r="DI332" s="78">
        <v>-4.2291931807994843E-2</v>
      </c>
      <c r="DJ332" s="78">
        <v>-2.707718126475811E-2</v>
      </c>
      <c r="DK332" s="78">
        <v>-2.2275419905781746E-2</v>
      </c>
      <c r="DL332" s="78">
        <v>-2.6110285893082619E-2</v>
      </c>
      <c r="DM332" s="78">
        <v>-1.0921590961515903E-2</v>
      </c>
      <c r="DN332" s="78">
        <v>-9.1937333345413208E-3</v>
      </c>
      <c r="DO332" s="78">
        <v>-7.7672284096479416E-3</v>
      </c>
      <c r="DP332" s="78">
        <v>-4.2769000865519047E-3</v>
      </c>
      <c r="DQ332" s="78">
        <v>2.5920731946825981E-2</v>
      </c>
      <c r="DR332" s="78">
        <v>2.5370720773935318E-2</v>
      </c>
      <c r="DS332" s="78">
        <v>2.732107974588871E-2</v>
      </c>
      <c r="DT332" s="78">
        <v>4.4227328151464462E-2</v>
      </c>
      <c r="DU332" s="78">
        <v>3.2845620065927505E-2</v>
      </c>
      <c r="DV332" s="78">
        <v>-2.2453688085079193E-2</v>
      </c>
      <c r="DW332" s="78">
        <v>-3.7626247853040695E-2</v>
      </c>
      <c r="DX332" s="78">
        <v>-3.5102996975183487E-2</v>
      </c>
      <c r="DY332" s="78">
        <v>-1.6635820269584656E-2</v>
      </c>
      <c r="DZ332" s="78">
        <v>-2.2421086207032204E-2</v>
      </c>
      <c r="EA332" s="78">
        <v>-2.2737747058272362E-2</v>
      </c>
      <c r="EB332" s="78">
        <v>-1.8715133890509605E-2</v>
      </c>
      <c r="EC332" s="78">
        <v>-2.5335200130939484E-2</v>
      </c>
      <c r="ED332" s="78">
        <v>-2.7024807408452034E-2</v>
      </c>
      <c r="EE332" s="78">
        <v>-2.4082362651824951E-2</v>
      </c>
      <c r="EF332" s="78">
        <v>-3.4588325768709183E-2</v>
      </c>
      <c r="EG332" s="78">
        <v>-3.0449111014604568E-2</v>
      </c>
      <c r="EH332" s="78">
        <v>-1.6317263245582581E-2</v>
      </c>
      <c r="EI332" s="78">
        <v>-1.1459488421678543E-2</v>
      </c>
      <c r="EJ332" s="78">
        <v>-1.5335596166551113E-2</v>
      </c>
      <c r="EK332" s="78">
        <v>5.9015565784648061E-4</v>
      </c>
      <c r="EL332" s="78">
        <v>3.0973756220191717E-3</v>
      </c>
      <c r="EM332" s="78">
        <v>4.3944236822426319E-3</v>
      </c>
      <c r="EN332" s="78">
        <v>7.5155170634388924E-3</v>
      </c>
      <c r="EO332" s="78">
        <v>3.7853188812732697E-2</v>
      </c>
      <c r="EP332" s="78">
        <v>3.8374163210391998E-2</v>
      </c>
      <c r="EQ332" s="78">
        <v>3.9673242717981339E-2</v>
      </c>
      <c r="ER332" s="78">
        <v>5.6834127753973007E-2</v>
      </c>
      <c r="ES332" s="78">
        <v>4.7868929803371429E-2</v>
      </c>
      <c r="ET332" s="78">
        <v>-4.4028609991073608E-3</v>
      </c>
      <c r="EU332" s="78">
        <v>-1.9404070451855659E-2</v>
      </c>
      <c r="EV332" s="78">
        <v>-1.8387719988822937E-2</v>
      </c>
      <c r="EW332" s="78">
        <v>65.8135986328125</v>
      </c>
      <c r="EX332" s="78">
        <v>64.724761962890625</v>
      </c>
      <c r="EY332" s="78">
        <v>63.736015319824219</v>
      </c>
      <c r="EZ332" s="78">
        <v>62.832122802734375</v>
      </c>
      <c r="FA332" s="78">
        <v>62.074474334716797</v>
      </c>
      <c r="FB332" s="78">
        <v>61.491523742675781</v>
      </c>
      <c r="FC332" s="78">
        <v>60.874347686767578</v>
      </c>
      <c r="FD332" s="78">
        <v>62.465709686279297</v>
      </c>
      <c r="FE332" s="78">
        <v>65.037063598632813</v>
      </c>
      <c r="FF332" s="78">
        <v>68.0340576171875</v>
      </c>
      <c r="FG332" s="78">
        <v>71.4384765625</v>
      </c>
      <c r="FH332" s="78">
        <v>75.018844604492188</v>
      </c>
      <c r="FI332" s="78">
        <v>78.077262878417969</v>
      </c>
      <c r="FJ332" s="78">
        <v>80.755126953125</v>
      </c>
      <c r="FK332" s="78">
        <v>82.717857360839844</v>
      </c>
      <c r="FL332" s="78">
        <v>83.942268371582031</v>
      </c>
      <c r="FM332" s="78">
        <v>83.998641967773438</v>
      </c>
      <c r="FN332" s="78">
        <v>83.00433349609375</v>
      </c>
      <c r="FO332" s="78">
        <v>80.814498901367188</v>
      </c>
      <c r="FP332" s="78">
        <v>77.5814208984375</v>
      </c>
      <c r="FQ332" s="78">
        <v>73.250457763671875</v>
      </c>
      <c r="FR332" s="78">
        <v>69.99822998046875</v>
      </c>
      <c r="FS332" s="78">
        <v>68.018043518066406</v>
      </c>
      <c r="FT332" s="78">
        <v>66.664649963378906</v>
      </c>
      <c r="FU332" s="78">
        <v>1.3717168010771275E-2</v>
      </c>
      <c r="FV332" s="78">
        <v>1.5110061503946781E-2</v>
      </c>
      <c r="FW332" s="78">
        <v>1.4556671492755413E-2</v>
      </c>
      <c r="FX332" s="78">
        <v>0</v>
      </c>
      <c r="FY332" s="78">
        <v>3306.21728515625</v>
      </c>
      <c r="FZ332" s="78">
        <v>1</v>
      </c>
    </row>
    <row r="333" spans="1:182" x14ac:dyDescent="0.2">
      <c r="A333" t="s">
        <v>186</v>
      </c>
      <c r="B333" t="s">
        <v>244</v>
      </c>
      <c r="C333" t="s">
        <v>194</v>
      </c>
      <c r="D333" t="s">
        <v>202</v>
      </c>
      <c r="E333" t="s">
        <v>208</v>
      </c>
      <c r="F333" t="s">
        <v>1</v>
      </c>
      <c r="G333" t="s">
        <v>200</v>
      </c>
      <c r="H333" s="78">
        <v>4813</v>
      </c>
      <c r="I333" s="78">
        <v>0.78147751092910767</v>
      </c>
      <c r="J333" s="78">
        <v>0.69391566514968872</v>
      </c>
      <c r="K333" s="78">
        <v>0.6256365180015564</v>
      </c>
      <c r="L333" s="78">
        <v>0.58285248279571533</v>
      </c>
      <c r="M333" s="78">
        <v>0.56429100036621094</v>
      </c>
      <c r="N333" s="78">
        <v>0.57633727788925171</v>
      </c>
      <c r="O333" s="78">
        <v>0.58377283811569214</v>
      </c>
      <c r="P333" s="78">
        <v>0.62252521514892578</v>
      </c>
      <c r="Q333" s="78">
        <v>0.6747283935546875</v>
      </c>
      <c r="R333" s="78">
        <v>0.74164110422134399</v>
      </c>
      <c r="S333" s="78">
        <v>0.81140691041946411</v>
      </c>
      <c r="T333" s="78">
        <v>0.90940296649932861</v>
      </c>
      <c r="U333" s="78">
        <v>1.0062917470932007</v>
      </c>
      <c r="V333" s="78">
        <v>1.0950669050216675</v>
      </c>
      <c r="W333" s="78">
        <v>1.1625576019287109</v>
      </c>
      <c r="X333" s="78">
        <v>1.2478358745574951</v>
      </c>
      <c r="Y333" s="78">
        <v>1.3168102502822876</v>
      </c>
      <c r="Z333" s="78">
        <v>1.3554909229278564</v>
      </c>
      <c r="AA333" s="78">
        <v>1.3363528251647949</v>
      </c>
      <c r="AB333" s="78">
        <v>1.2879701852798462</v>
      </c>
      <c r="AC333" s="78">
        <v>1.2293429374694824</v>
      </c>
      <c r="AD333" s="78">
        <v>1.1688684225082397</v>
      </c>
      <c r="AE333" s="78">
        <v>1.038517951965332</v>
      </c>
      <c r="AF333" s="78">
        <v>0.89629286527633667</v>
      </c>
      <c r="AG333" s="78">
        <v>-0.15655501186847687</v>
      </c>
      <c r="AH333" s="78">
        <v>-0.16619002819061279</v>
      </c>
      <c r="AI333" s="78">
        <v>-0.17901399731636047</v>
      </c>
      <c r="AJ333" s="78">
        <v>-0.19439150393009186</v>
      </c>
      <c r="AK333" s="78">
        <v>-0.19328777492046356</v>
      </c>
      <c r="AL333" s="78">
        <v>-0.18462227284908295</v>
      </c>
      <c r="AM333" s="78">
        <v>-0.19727569818496704</v>
      </c>
      <c r="AN333" s="78">
        <v>-0.19529363512992859</v>
      </c>
      <c r="AO333" s="78">
        <v>-0.17040789127349854</v>
      </c>
      <c r="AP333" s="78">
        <v>-0.14308162033557892</v>
      </c>
      <c r="AQ333" s="78">
        <v>-0.13588851690292358</v>
      </c>
      <c r="AR333" s="78">
        <v>-9.0437673032283783E-2</v>
      </c>
      <c r="AS333" s="78">
        <v>-0.1005702018737793</v>
      </c>
      <c r="AT333" s="78">
        <v>-9.3722634017467499E-2</v>
      </c>
      <c r="AU333" s="78">
        <v>-0.11056190729141235</v>
      </c>
      <c r="AV333" s="78">
        <v>-5.7797692716121674E-2</v>
      </c>
      <c r="AW333" s="78">
        <v>-1.898878812789917E-2</v>
      </c>
      <c r="AX333" s="78">
        <v>-2.8575100004673004E-2</v>
      </c>
      <c r="AY333" s="78">
        <v>-3.4206412732601166E-2</v>
      </c>
      <c r="AZ333" s="78">
        <v>-4.2930874973535538E-2</v>
      </c>
      <c r="BA333" s="78">
        <v>-3.9260510355234146E-2</v>
      </c>
      <c r="BB333" s="78">
        <v>-0.11337506771087646</v>
      </c>
      <c r="BC333" s="78">
        <v>-0.14349903166294098</v>
      </c>
      <c r="BD333" s="78">
        <v>-0.15394237637519836</v>
      </c>
      <c r="BE333" s="78">
        <v>-0.12397850304841995</v>
      </c>
      <c r="BF333" s="78">
        <v>-0.13405132293701172</v>
      </c>
      <c r="BG333" s="78">
        <v>-0.14716760814189911</v>
      </c>
      <c r="BH333" s="78">
        <v>-0.16263289749622345</v>
      </c>
      <c r="BI333" s="78">
        <v>-0.16122975945472717</v>
      </c>
      <c r="BJ333" s="78">
        <v>-0.15208369493484497</v>
      </c>
      <c r="BK333" s="78">
        <v>-0.16549155116081238</v>
      </c>
      <c r="BL333" s="78">
        <v>-0.16318456828594208</v>
      </c>
      <c r="BM333" s="78">
        <v>-0.14009654521942139</v>
      </c>
      <c r="BN333" s="78">
        <v>-0.11466366052627563</v>
      </c>
      <c r="BO333" s="78">
        <v>-0.10838795453310013</v>
      </c>
      <c r="BP333" s="78">
        <v>-6.8288572132587433E-2</v>
      </c>
      <c r="BQ333" s="78">
        <v>-7.6165720820426941E-2</v>
      </c>
      <c r="BR333" s="78">
        <v>-6.8607375025749207E-2</v>
      </c>
      <c r="BS333" s="78">
        <v>-8.3028815686702728E-2</v>
      </c>
      <c r="BT333" s="78">
        <v>-3.2665058970451355E-2</v>
      </c>
      <c r="BU333" s="78">
        <v>6.2179462984204292E-3</v>
      </c>
      <c r="BV333" s="78">
        <v>-4.4055823236703873E-3</v>
      </c>
      <c r="BW333" s="78">
        <v>-1.0299569927155972E-2</v>
      </c>
      <c r="BX333" s="78">
        <v>-1.9624875858426094E-2</v>
      </c>
      <c r="BY333" s="78">
        <v>-1.846618764102459E-2</v>
      </c>
      <c r="BZ333" s="78">
        <v>-8.8613711297512054E-2</v>
      </c>
      <c r="CA333" s="78">
        <v>-0.11594265699386597</v>
      </c>
      <c r="CB333" s="78">
        <v>-0.12186175584793091</v>
      </c>
      <c r="CC333" s="78">
        <v>-0.10141613334417343</v>
      </c>
      <c r="CD333" s="78">
        <v>-0.11179215461015701</v>
      </c>
      <c r="CE333" s="78">
        <v>-0.12511090934276581</v>
      </c>
      <c r="CF333" s="78">
        <v>-0.14063699543476105</v>
      </c>
      <c r="CG333" s="78">
        <v>-0.1390264630317688</v>
      </c>
      <c r="CH333" s="78">
        <v>-0.12954756617546082</v>
      </c>
      <c r="CI333" s="78">
        <v>-0.14347797632217407</v>
      </c>
      <c r="CJ333" s="78">
        <v>-0.1409459263086319</v>
      </c>
      <c r="CK333" s="78">
        <v>-0.11910296976566315</v>
      </c>
      <c r="CL333" s="78">
        <v>-9.4981461763381958E-2</v>
      </c>
      <c r="CM333" s="78">
        <v>-8.9341156184673309E-2</v>
      </c>
      <c r="CN333" s="78">
        <v>-5.2948180586099625E-2</v>
      </c>
      <c r="CO333" s="78">
        <v>-5.9263251721858978E-2</v>
      </c>
      <c r="CP333" s="78">
        <v>-5.1212619990110397E-2</v>
      </c>
      <c r="CQ333" s="78">
        <v>-6.3959479331970215E-2</v>
      </c>
      <c r="CR333" s="78">
        <v>-1.525826845318079E-2</v>
      </c>
      <c r="CS333" s="78">
        <v>2.3676052689552307E-2</v>
      </c>
      <c r="CT333" s="78">
        <v>1.2334150262176991E-2</v>
      </c>
      <c r="CU333" s="78">
        <v>6.2582362443208694E-3</v>
      </c>
      <c r="CV333" s="78">
        <v>-3.4832158125936985E-3</v>
      </c>
      <c r="CW333" s="78">
        <v>-4.0641049854457378E-3</v>
      </c>
      <c r="CX333" s="78">
        <v>-7.1464076638221741E-2</v>
      </c>
      <c r="CY333" s="78">
        <v>-9.6857190132141113E-2</v>
      </c>
      <c r="CZ333" s="78">
        <v>-9.9642820656299591E-2</v>
      </c>
      <c r="DA333" s="78">
        <v>-7.8853756189346313E-2</v>
      </c>
      <c r="DB333" s="78">
        <v>-8.9532986283302307E-2</v>
      </c>
      <c r="DC333" s="78">
        <v>-0.10305420309305191</v>
      </c>
      <c r="DD333" s="78">
        <v>-0.11864107847213745</v>
      </c>
      <c r="DE333" s="78">
        <v>-0.11682316660881042</v>
      </c>
      <c r="DF333" s="78">
        <v>-0.10701143741607666</v>
      </c>
      <c r="DG333" s="78">
        <v>-0.12146437168121338</v>
      </c>
      <c r="DH333" s="78">
        <v>-0.11870728433132172</v>
      </c>
      <c r="DI333" s="78">
        <v>-9.8109409213066101E-2</v>
      </c>
      <c r="DJ333" s="78">
        <v>-7.5299263000488281E-2</v>
      </c>
      <c r="DK333" s="78">
        <v>-7.0294350385665894E-2</v>
      </c>
      <c r="DL333" s="78">
        <v>-3.7607789039611816E-2</v>
      </c>
      <c r="DM333" s="78">
        <v>-4.2360786348581314E-2</v>
      </c>
      <c r="DN333" s="78">
        <v>-3.3817864954471588E-2</v>
      </c>
      <c r="DO333" s="78">
        <v>-4.4890142977237701E-2</v>
      </c>
      <c r="DP333" s="78">
        <v>2.1485195029526949E-3</v>
      </c>
      <c r="DQ333" s="78">
        <v>4.113416001200676E-2</v>
      </c>
      <c r="DR333" s="78">
        <v>2.9073884710669518E-2</v>
      </c>
      <c r="DS333" s="78">
        <v>2.2816043347120285E-2</v>
      </c>
      <c r="DT333" s="78">
        <v>1.2658446095883846E-2</v>
      </c>
      <c r="DU333" s="78">
        <v>1.0337978601455688E-2</v>
      </c>
      <c r="DV333" s="78">
        <v>-5.4314430803060532E-2</v>
      </c>
      <c r="DW333" s="78">
        <v>-7.7771738171577454E-2</v>
      </c>
      <c r="DX333" s="78">
        <v>-7.7423878014087677E-2</v>
      </c>
      <c r="DY333" s="78">
        <v>-4.6277273446321487E-2</v>
      </c>
      <c r="DZ333" s="78">
        <v>-5.7394281029701233E-2</v>
      </c>
      <c r="EA333" s="78">
        <v>-7.120782881975174E-2</v>
      </c>
      <c r="EB333" s="78">
        <v>-8.688247948884964E-2</v>
      </c>
      <c r="EC333" s="78">
        <v>-8.4765143692493439E-2</v>
      </c>
      <c r="ED333" s="78">
        <v>-7.4472859501838684E-2</v>
      </c>
      <c r="EE333" s="78">
        <v>-8.9680224657058716E-2</v>
      </c>
      <c r="EF333" s="78">
        <v>-8.6598217487335205E-2</v>
      </c>
      <c r="EG333" s="78">
        <v>-6.7798040807247162E-2</v>
      </c>
      <c r="EH333" s="78">
        <v>-4.6881306916475296E-2</v>
      </c>
      <c r="EI333" s="78">
        <v>-4.2793795466423035E-2</v>
      </c>
      <c r="EJ333" s="78">
        <v>-1.5458692796528339E-2</v>
      </c>
      <c r="EK333" s="78">
        <v>-1.7956309020519257E-2</v>
      </c>
      <c r="EL333" s="78">
        <v>-8.7026013061404228E-3</v>
      </c>
      <c r="EM333" s="78">
        <v>-1.7357045784592628E-2</v>
      </c>
      <c r="EN333" s="78">
        <v>2.7281155809760094E-2</v>
      </c>
      <c r="EO333" s="78">
        <v>6.6340893507003784E-2</v>
      </c>
      <c r="EP333" s="78">
        <v>5.3243398666381836E-2</v>
      </c>
      <c r="EQ333" s="78">
        <v>4.6722881495952606E-2</v>
      </c>
      <c r="ER333" s="78">
        <v>3.5964444279670715E-2</v>
      </c>
      <c r="ES333" s="78">
        <v>3.1132297590374947E-2</v>
      </c>
      <c r="ET333" s="78">
        <v>-2.9553074389696121E-2</v>
      </c>
      <c r="EU333" s="78">
        <v>-5.0215359777212143E-2</v>
      </c>
      <c r="EV333" s="78">
        <v>-4.5343253761529922E-2</v>
      </c>
      <c r="EW333" s="78">
        <v>69.6427001953125</v>
      </c>
      <c r="EX333" s="78">
        <v>68.208381652832031</v>
      </c>
      <c r="EY333" s="78">
        <v>66.915359497070313</v>
      </c>
      <c r="EZ333" s="78">
        <v>65.651847839355469</v>
      </c>
      <c r="FA333" s="78">
        <v>64.507095336914063</v>
      </c>
      <c r="FB333" s="78">
        <v>63.467849731445313</v>
      </c>
      <c r="FC333" s="78">
        <v>62.773048400878906</v>
      </c>
      <c r="FD333" s="78">
        <v>64.375038146972656</v>
      </c>
      <c r="FE333" s="78">
        <v>67.631637573242188</v>
      </c>
      <c r="FF333" s="78">
        <v>71.557090759277344</v>
      </c>
      <c r="FG333" s="78">
        <v>75.304061889648438</v>
      </c>
      <c r="FH333" s="78">
        <v>78.98822021484375</v>
      </c>
      <c r="FI333" s="78">
        <v>82.493934631347656</v>
      </c>
      <c r="FJ333" s="78">
        <v>85.340339660644531</v>
      </c>
      <c r="FK333" s="78">
        <v>87.610130310058594</v>
      </c>
      <c r="FL333" s="78">
        <v>89.159767150878906</v>
      </c>
      <c r="FM333" s="78">
        <v>89.762397766113281</v>
      </c>
      <c r="FN333" s="78">
        <v>89.189865112304688</v>
      </c>
      <c r="FO333" s="78">
        <v>87.518684387207031</v>
      </c>
      <c r="FP333" s="78">
        <v>84.498184204101563</v>
      </c>
      <c r="FQ333" s="78">
        <v>79.806182861328125</v>
      </c>
      <c r="FR333" s="78">
        <v>75.73626708984375</v>
      </c>
      <c r="FS333" s="78">
        <v>73.087623596191406</v>
      </c>
      <c r="FT333" s="78">
        <v>70.9962158203125</v>
      </c>
      <c r="FU333" s="78">
        <v>2.8576985001564026E-2</v>
      </c>
      <c r="FV333" s="78">
        <v>2.8768517076969147E-2</v>
      </c>
      <c r="FW333" s="78">
        <v>3.1675178557634354E-2</v>
      </c>
      <c r="FX333" s="78">
        <v>0</v>
      </c>
      <c r="FY333" s="78">
        <v>1207.2608642578125</v>
      </c>
      <c r="FZ333" s="78">
        <v>1</v>
      </c>
    </row>
    <row r="334" spans="1:182" x14ac:dyDescent="0.2">
      <c r="A334" t="s">
        <v>186</v>
      </c>
      <c r="B334" t="s">
        <v>244</v>
      </c>
      <c r="C334" t="s">
        <v>194</v>
      </c>
      <c r="D334" t="s">
        <v>202</v>
      </c>
      <c r="E334" t="s">
        <v>208</v>
      </c>
      <c r="F334" t="s">
        <v>1</v>
      </c>
      <c r="G334" t="s">
        <v>1</v>
      </c>
      <c r="H334" s="78">
        <v>20805</v>
      </c>
      <c r="I334" s="78">
        <v>0.64067554473876953</v>
      </c>
      <c r="J334" s="78">
        <v>0.57024902105331421</v>
      </c>
      <c r="K334" s="78">
        <v>0.52317255735397339</v>
      </c>
      <c r="L334" s="78">
        <v>0.49619290232658386</v>
      </c>
      <c r="M334" s="78">
        <v>0.48307731747627258</v>
      </c>
      <c r="N334" s="78">
        <v>0.50204545259475708</v>
      </c>
      <c r="O334" s="78">
        <v>0.53581786155700684</v>
      </c>
      <c r="P334" s="78">
        <v>0.58349728584289551</v>
      </c>
      <c r="Q334" s="78">
        <v>0.63059478998184204</v>
      </c>
      <c r="R334" s="78">
        <v>0.66567230224609375</v>
      </c>
      <c r="S334" s="78">
        <v>0.70676541328430176</v>
      </c>
      <c r="T334" s="78">
        <v>0.7615475058555603</v>
      </c>
      <c r="U334" s="78">
        <v>0.81234616041183472</v>
      </c>
      <c r="V334" s="78">
        <v>0.84568202495574951</v>
      </c>
      <c r="W334" s="78">
        <v>0.87481540441513062</v>
      </c>
      <c r="X334" s="78">
        <v>0.921775221824646</v>
      </c>
      <c r="Y334" s="78">
        <v>0.97683805227279663</v>
      </c>
      <c r="Z334" s="78">
        <v>1.0311864614486694</v>
      </c>
      <c r="AA334" s="78">
        <v>1.0364822149276733</v>
      </c>
      <c r="AB334" s="78">
        <v>1.0143537521362305</v>
      </c>
      <c r="AC334" s="78">
        <v>0.99175459146499634</v>
      </c>
      <c r="AD334" s="78">
        <v>0.95458328723907471</v>
      </c>
      <c r="AE334" s="78">
        <v>0.85065656900405884</v>
      </c>
      <c r="AF334" s="78">
        <v>0.7336496114730835</v>
      </c>
      <c r="AG334" s="78">
        <v>-8.233267068862915E-2</v>
      </c>
      <c r="AH334" s="78">
        <v>-8.7593697011470795E-2</v>
      </c>
      <c r="AI334" s="78">
        <v>-9.0177543461322784E-2</v>
      </c>
      <c r="AJ334" s="78">
        <v>-8.9794091880321503E-2</v>
      </c>
      <c r="AK334" s="78">
        <v>-9.272041916847229E-2</v>
      </c>
      <c r="AL334" s="78">
        <v>-9.2802740633487701E-2</v>
      </c>
      <c r="AM334" s="78">
        <v>-9.461047500371933E-2</v>
      </c>
      <c r="AN334" s="78">
        <v>-0.10343749821186066</v>
      </c>
      <c r="AO334" s="78">
        <v>-8.5815310478210449E-2</v>
      </c>
      <c r="AP334" s="78">
        <v>-6.6397078335285187E-2</v>
      </c>
      <c r="AQ334" s="78">
        <v>-6.1267681419849396E-2</v>
      </c>
      <c r="AR334" s="78">
        <v>-5.4539252072572708E-2</v>
      </c>
      <c r="AS334" s="78">
        <v>-4.5999422669410706E-2</v>
      </c>
      <c r="AT334" s="78">
        <v>-4.4230852276086807E-2</v>
      </c>
      <c r="AU334" s="78">
        <v>-4.6387668699026108E-2</v>
      </c>
      <c r="AV334" s="78">
        <v>-3.1322523951530457E-2</v>
      </c>
      <c r="AW334" s="78">
        <v>6.525167846120894E-4</v>
      </c>
      <c r="AX334" s="78">
        <v>-3.9529046043753624E-3</v>
      </c>
      <c r="AY334" s="78">
        <v>-2.72571318782866E-3</v>
      </c>
      <c r="AZ334" s="78">
        <v>7.7088344842195511E-3</v>
      </c>
      <c r="BA334" s="78">
        <v>-4.8649869859218597E-3</v>
      </c>
      <c r="BB334" s="78">
        <v>-6.8808898329734802E-2</v>
      </c>
      <c r="BC334" s="78">
        <v>-8.707726001739502E-2</v>
      </c>
      <c r="BD334" s="78">
        <v>-8.404666930437088E-2</v>
      </c>
      <c r="BE334" s="78">
        <v>-6.767631322145462E-2</v>
      </c>
      <c r="BF334" s="78">
        <v>-7.339758425951004E-2</v>
      </c>
      <c r="BG334" s="78">
        <v>-7.6201796531677246E-2</v>
      </c>
      <c r="BH334" s="78">
        <v>-7.6063521206378937E-2</v>
      </c>
      <c r="BI334" s="78">
        <v>-7.9451046884059906E-2</v>
      </c>
      <c r="BJ334" s="78">
        <v>-7.9237811267375946E-2</v>
      </c>
      <c r="BK334" s="78">
        <v>-8.0869108438491821E-2</v>
      </c>
      <c r="BL334" s="78">
        <v>-8.9312084019184113E-2</v>
      </c>
      <c r="BM334" s="78">
        <v>-7.4324548244476318E-2</v>
      </c>
      <c r="BN334" s="78">
        <v>-5.5831816047430038E-2</v>
      </c>
      <c r="BO334" s="78">
        <v>-5.0799001008272171E-2</v>
      </c>
      <c r="BP334" s="78">
        <v>-4.4800262898206711E-2</v>
      </c>
      <c r="BQ334" s="78">
        <v>-3.5503126680850983E-2</v>
      </c>
      <c r="BR334" s="78">
        <v>-3.3139564096927643E-2</v>
      </c>
      <c r="BS334" s="78">
        <v>-3.5075776278972626E-2</v>
      </c>
      <c r="BT334" s="78">
        <v>-2.0553717389702797E-2</v>
      </c>
      <c r="BU334" s="78">
        <v>1.1521272361278534E-2</v>
      </c>
      <c r="BV334" s="78">
        <v>7.4999597854912281E-3</v>
      </c>
      <c r="BW334" s="78">
        <v>8.2622487097978592E-3</v>
      </c>
      <c r="BX334" s="78">
        <v>1.8798116594552994E-2</v>
      </c>
      <c r="BY334" s="78">
        <v>7.64476228505373E-3</v>
      </c>
      <c r="BZ334" s="78">
        <v>-5.3797975182533264E-2</v>
      </c>
      <c r="CA334" s="78">
        <v>-7.168811559677124E-2</v>
      </c>
      <c r="CB334" s="78">
        <v>-6.9208897650241852E-2</v>
      </c>
      <c r="CC334" s="78">
        <v>-5.7525366544723511E-2</v>
      </c>
      <c r="CD334" s="78">
        <v>-6.356540322303772E-2</v>
      </c>
      <c r="CE334" s="78">
        <v>-6.6522248089313507E-2</v>
      </c>
      <c r="CF334" s="78">
        <v>-6.6553771495819092E-2</v>
      </c>
      <c r="CG334" s="78">
        <v>-7.0260725915431976E-2</v>
      </c>
      <c r="CH334" s="78">
        <v>-6.9842785596847534E-2</v>
      </c>
      <c r="CI334" s="78">
        <v>-7.1351885795593262E-2</v>
      </c>
      <c r="CJ334" s="78">
        <v>-7.9528868198394775E-2</v>
      </c>
      <c r="CK334" s="78">
        <v>-6.6366083920001984E-2</v>
      </c>
      <c r="CL334" s="78">
        <v>-4.8514347523450851E-2</v>
      </c>
      <c r="CM334" s="78">
        <v>-4.3548416346311569E-2</v>
      </c>
      <c r="CN334" s="78">
        <v>-3.8055077195167542E-2</v>
      </c>
      <c r="CO334" s="78">
        <v>-2.8233420103788376E-2</v>
      </c>
      <c r="CP334" s="78">
        <v>-2.5457773357629776E-2</v>
      </c>
      <c r="CQ334" s="78">
        <v>-2.7241196483373642E-2</v>
      </c>
      <c r="CR334" s="78">
        <v>-1.309527363628149E-2</v>
      </c>
      <c r="CS334" s="78">
        <v>1.9048938527703285E-2</v>
      </c>
      <c r="CT334" s="78">
        <v>1.5432178974151611E-2</v>
      </c>
      <c r="CU334" s="78">
        <v>1.5872478485107422E-2</v>
      </c>
      <c r="CV334" s="78">
        <v>2.6478521525859833E-2</v>
      </c>
      <c r="CW334" s="78">
        <v>1.6308974474668503E-2</v>
      </c>
      <c r="CX334" s="78">
        <v>-4.3401449918746948E-2</v>
      </c>
      <c r="CY334" s="78">
        <v>-6.1029639095067978E-2</v>
      </c>
      <c r="CZ334" s="78">
        <v>-5.893230065703392E-2</v>
      </c>
      <c r="DA334" s="78">
        <v>-4.7374419867992401E-2</v>
      </c>
      <c r="DB334" s="78">
        <v>-5.3733214735984802E-2</v>
      </c>
      <c r="DC334" s="78">
        <v>-5.6842692196369171E-2</v>
      </c>
      <c r="DD334" s="78">
        <v>-5.7044025510549545E-2</v>
      </c>
      <c r="DE334" s="78">
        <v>-6.1070408672094345E-2</v>
      </c>
      <c r="DF334" s="78">
        <v>-6.0447756201028824E-2</v>
      </c>
      <c r="DG334" s="78">
        <v>-6.1834659427404404E-2</v>
      </c>
      <c r="DH334" s="78">
        <v>-6.9745644927024841E-2</v>
      </c>
      <c r="DI334" s="78">
        <v>-5.8407619595527649E-2</v>
      </c>
      <c r="DJ334" s="78">
        <v>-4.1196878999471664E-2</v>
      </c>
      <c r="DK334" s="78">
        <v>-3.6297839134931564E-2</v>
      </c>
      <c r="DL334" s="78">
        <v>-3.1309891492128372E-2</v>
      </c>
      <c r="DM334" s="78">
        <v>-2.0963719114661217E-2</v>
      </c>
      <c r="DN334" s="78">
        <v>-1.7775978893041611E-2</v>
      </c>
      <c r="DO334" s="78">
        <v>-1.9406616687774658E-2</v>
      </c>
      <c r="DP334" s="78">
        <v>-5.6368294171988964E-3</v>
      </c>
      <c r="DQ334" s="78">
        <v>2.6576606556773186E-2</v>
      </c>
      <c r="DR334" s="78">
        <v>2.3364396765828133E-2</v>
      </c>
      <c r="DS334" s="78">
        <v>2.3482708260416985E-2</v>
      </c>
      <c r="DT334" s="78">
        <v>3.4158926457166672E-2</v>
      </c>
      <c r="DU334" s="78">
        <v>2.4973189458250999E-2</v>
      </c>
      <c r="DV334" s="78">
        <v>-3.3004932105541229E-2</v>
      </c>
      <c r="DW334" s="78">
        <v>-5.0371158868074417E-2</v>
      </c>
      <c r="DX334" s="78">
        <v>-4.8655703663825989E-2</v>
      </c>
      <c r="DY334" s="78">
        <v>-3.2718062400817871E-2</v>
      </c>
      <c r="DZ334" s="78">
        <v>-3.9537101984024048E-2</v>
      </c>
      <c r="EA334" s="78">
        <v>-4.2866948992013931E-2</v>
      </c>
      <c r="EB334" s="78">
        <v>-4.3313458561897278E-2</v>
      </c>
      <c r="EC334" s="78">
        <v>-4.7801043838262558E-2</v>
      </c>
      <c r="ED334" s="78">
        <v>-4.6882826834917068E-2</v>
      </c>
      <c r="EE334" s="78">
        <v>-4.8093289136886597E-2</v>
      </c>
      <c r="EF334" s="78">
        <v>-5.56202232837677E-2</v>
      </c>
      <c r="EG334" s="78">
        <v>-4.691685363650322E-2</v>
      </c>
      <c r="EH334" s="78">
        <v>-3.0631618574261665E-2</v>
      </c>
      <c r="EI334" s="78">
        <v>-2.5829153135418892E-2</v>
      </c>
      <c r="EJ334" s="78">
        <v>-2.1570906043052673E-2</v>
      </c>
      <c r="EK334" s="78">
        <v>-1.0467422194778919E-2</v>
      </c>
      <c r="EL334" s="78">
        <v>-6.6846935078501701E-3</v>
      </c>
      <c r="EM334" s="78">
        <v>-8.0947270616889E-3</v>
      </c>
      <c r="EN334" s="78">
        <v>5.1319794729351997E-3</v>
      </c>
      <c r="EO334" s="78">
        <v>3.7445362657308578E-2</v>
      </c>
      <c r="EP334" s="78">
        <v>3.481726348400116E-2</v>
      </c>
      <c r="EQ334" s="78">
        <v>3.4470666199922562E-2</v>
      </c>
      <c r="ER334" s="78">
        <v>4.5248210430145264E-2</v>
      </c>
      <c r="ES334" s="78">
        <v>3.7482939660549164E-2</v>
      </c>
      <c r="ET334" s="78">
        <v>-1.7994007095694542E-2</v>
      </c>
      <c r="EU334" s="78">
        <v>-3.4982010722160339E-2</v>
      </c>
      <c r="EV334" s="78">
        <v>-3.381793200969696E-2</v>
      </c>
      <c r="EW334" s="78">
        <v>66.933738708496094</v>
      </c>
      <c r="EX334" s="78">
        <v>65.749214172363281</v>
      </c>
      <c r="EY334" s="78">
        <v>64.672393798828125</v>
      </c>
      <c r="EZ334" s="78">
        <v>63.670761108398438</v>
      </c>
      <c r="FA334" s="78">
        <v>62.789768218994141</v>
      </c>
      <c r="FB334" s="78">
        <v>62.055850982666016</v>
      </c>
      <c r="FC334" s="78">
        <v>61.400459289550781</v>
      </c>
      <c r="FD334" s="78">
        <v>62.974327087402344</v>
      </c>
      <c r="FE334" s="78">
        <v>65.720718383789063</v>
      </c>
      <c r="FF334" s="78">
        <v>68.988792419433594</v>
      </c>
      <c r="FG334" s="78">
        <v>72.512031555175781</v>
      </c>
      <c r="FH334" s="78">
        <v>76.124015808105469</v>
      </c>
      <c r="FI334" s="78">
        <v>79.372474670410156</v>
      </c>
      <c r="FJ334" s="78">
        <v>82.150886535644531</v>
      </c>
      <c r="FK334" s="78">
        <v>84.2567138671875</v>
      </c>
      <c r="FL334" s="78">
        <v>85.573043823242188</v>
      </c>
      <c r="FM334" s="78">
        <v>85.798866271972656</v>
      </c>
      <c r="FN334" s="78">
        <v>84.896514892578125</v>
      </c>
      <c r="FO334" s="78">
        <v>82.835731506347656</v>
      </c>
      <c r="FP334" s="78">
        <v>79.673255920410156</v>
      </c>
      <c r="FQ334" s="78">
        <v>75.168121337890625</v>
      </c>
      <c r="FR334" s="78">
        <v>71.64801025390625</v>
      </c>
      <c r="FS334" s="78">
        <v>69.478584289550781</v>
      </c>
      <c r="FT334" s="78">
        <v>67.923805236816406</v>
      </c>
      <c r="FU334" s="78">
        <v>1.2444987893104553E-2</v>
      </c>
      <c r="FV334" s="78">
        <v>1.3386175036430359E-2</v>
      </c>
      <c r="FW334" s="78">
        <v>1.3375057838857174E-2</v>
      </c>
      <c r="FX334" s="78">
        <v>0</v>
      </c>
      <c r="FY334" s="78">
        <v>4513.47802734375</v>
      </c>
      <c r="FZ334" s="78">
        <v>1</v>
      </c>
    </row>
    <row r="335" spans="1:182" x14ac:dyDescent="0.2">
      <c r="A335" t="s">
        <v>186</v>
      </c>
      <c r="B335" t="s">
        <v>244</v>
      </c>
      <c r="C335" t="s">
        <v>194</v>
      </c>
      <c r="D335" t="s">
        <v>202</v>
      </c>
      <c r="E335" t="s">
        <v>208</v>
      </c>
      <c r="F335" t="s">
        <v>178</v>
      </c>
      <c r="G335" t="s">
        <v>1</v>
      </c>
      <c r="H335" s="78">
        <v>12025</v>
      </c>
      <c r="I335" s="78">
        <v>0.44961816072463989</v>
      </c>
      <c r="J335" s="78">
        <v>0.39692136645317078</v>
      </c>
      <c r="K335" s="78">
        <v>0.36397743225097656</v>
      </c>
      <c r="L335" s="78">
        <v>0.34824803471565247</v>
      </c>
      <c r="M335" s="78">
        <v>0.34110701084136963</v>
      </c>
      <c r="N335" s="78">
        <v>0.35192999243736267</v>
      </c>
      <c r="O335" s="78">
        <v>0.3883003294467926</v>
      </c>
      <c r="P335" s="78">
        <v>0.43793722987174988</v>
      </c>
      <c r="Q335" s="78">
        <v>0.48085391521453857</v>
      </c>
      <c r="R335" s="78">
        <v>0.50792145729064941</v>
      </c>
      <c r="S335" s="78">
        <v>0.52630358934402466</v>
      </c>
      <c r="T335" s="78">
        <v>0.55250686407089233</v>
      </c>
      <c r="U335" s="78">
        <v>0.57129734754562378</v>
      </c>
      <c r="V335" s="78">
        <v>0.57487523555755615</v>
      </c>
      <c r="W335" s="78">
        <v>0.57322859764099121</v>
      </c>
      <c r="X335" s="78">
        <v>0.5938987135887146</v>
      </c>
      <c r="Y335" s="78">
        <v>0.62492662668228149</v>
      </c>
      <c r="Z335" s="78">
        <v>0.66433721780776978</v>
      </c>
      <c r="AA335" s="78">
        <v>0.68726634979248047</v>
      </c>
      <c r="AB335" s="78">
        <v>0.67715167999267578</v>
      </c>
      <c r="AC335" s="78">
        <v>0.68583756685256958</v>
      </c>
      <c r="AD335" s="78">
        <v>0.67821341753005981</v>
      </c>
      <c r="AE335" s="78">
        <v>0.61042523384094238</v>
      </c>
      <c r="AF335" s="78">
        <v>0.52381229400634766</v>
      </c>
      <c r="AG335" s="78">
        <v>-5.9318028390407562E-2</v>
      </c>
      <c r="AH335" s="78">
        <v>-5.7382103055715561E-2</v>
      </c>
      <c r="AI335" s="78">
        <v>-5.4232433438301086E-2</v>
      </c>
      <c r="AJ335" s="78">
        <v>-5.3924757987260818E-2</v>
      </c>
      <c r="AK335" s="78">
        <v>-5.3402449935674667E-2</v>
      </c>
      <c r="AL335" s="78">
        <v>-5.6511510163545609E-2</v>
      </c>
      <c r="AM335" s="78">
        <v>-5.5738214403390884E-2</v>
      </c>
      <c r="AN335" s="78">
        <v>-5.6337326765060425E-2</v>
      </c>
      <c r="AO335" s="78">
        <v>-5.9820666909217834E-2</v>
      </c>
      <c r="AP335" s="78">
        <v>-5.1417499780654907E-2</v>
      </c>
      <c r="AQ335" s="78">
        <v>-6.0516990721225739E-2</v>
      </c>
      <c r="AR335" s="78">
        <v>-6.4925827085971832E-2</v>
      </c>
      <c r="AS335" s="78">
        <v>-6.6924899816513062E-2</v>
      </c>
      <c r="AT335" s="78">
        <v>-5.3848806768655777E-2</v>
      </c>
      <c r="AU335" s="78">
        <v>-5.7526476681232452E-2</v>
      </c>
      <c r="AV335" s="78">
        <v>-5.0940282642841339E-2</v>
      </c>
      <c r="AW335" s="78">
        <v>-3.2385062426328659E-2</v>
      </c>
      <c r="AX335" s="78">
        <v>-3.1760126352310181E-2</v>
      </c>
      <c r="AY335" s="78">
        <v>-2.3386687040328979E-2</v>
      </c>
      <c r="AZ335" s="78">
        <v>-2.000018022954464E-2</v>
      </c>
      <c r="BA335" s="78">
        <v>-1.8433006480336189E-2</v>
      </c>
      <c r="BB335" s="78">
        <v>-6.0591984540224075E-2</v>
      </c>
      <c r="BC335" s="78">
        <v>-6.8758003413677216E-2</v>
      </c>
      <c r="BD335" s="78">
        <v>-5.9442326426506042E-2</v>
      </c>
      <c r="BE335" s="78">
        <v>-4.9624744802713394E-2</v>
      </c>
      <c r="BF335" s="78">
        <v>-4.8193503171205521E-2</v>
      </c>
      <c r="BG335" s="78">
        <v>-4.5461088418960571E-2</v>
      </c>
      <c r="BH335" s="78">
        <v>-4.5502029359340668E-2</v>
      </c>
      <c r="BI335" s="78">
        <v>-4.490378126502037E-2</v>
      </c>
      <c r="BJ335" s="78">
        <v>-4.7736771404743195E-2</v>
      </c>
      <c r="BK335" s="78">
        <v>-4.6754326671361923E-2</v>
      </c>
      <c r="BL335" s="78">
        <v>-4.7563251107931137E-2</v>
      </c>
      <c r="BM335" s="78">
        <v>-5.1615964621305466E-2</v>
      </c>
      <c r="BN335" s="78">
        <v>-4.3913852423429489E-2</v>
      </c>
      <c r="BO335" s="78">
        <v>-5.3241223096847534E-2</v>
      </c>
      <c r="BP335" s="78">
        <v>-5.7677574455738068E-2</v>
      </c>
      <c r="BQ335" s="78">
        <v>-5.9605177491903305E-2</v>
      </c>
      <c r="BR335" s="78">
        <v>-4.6471055597066879E-2</v>
      </c>
      <c r="BS335" s="78">
        <v>-5.001324787735939E-2</v>
      </c>
      <c r="BT335" s="78">
        <v>-4.2577359825372696E-2</v>
      </c>
      <c r="BU335" s="78">
        <v>-2.4123070761561394E-2</v>
      </c>
      <c r="BV335" s="78">
        <v>-2.3632872849702835E-2</v>
      </c>
      <c r="BW335" s="78">
        <v>-1.5488449484109879E-2</v>
      </c>
      <c r="BX335" s="78">
        <v>-1.2278598733246326E-2</v>
      </c>
      <c r="BY335" s="78">
        <v>-1.0702533647418022E-2</v>
      </c>
      <c r="BZ335" s="78">
        <v>-5.1012128591537476E-2</v>
      </c>
      <c r="CA335" s="78">
        <v>-5.8992341160774231E-2</v>
      </c>
      <c r="CB335" s="78">
        <v>-4.9846980720758438E-2</v>
      </c>
      <c r="CC335" s="78">
        <v>-4.291120171546936E-2</v>
      </c>
      <c r="CD335" s="78">
        <v>-4.182950034737587E-2</v>
      </c>
      <c r="CE335" s="78">
        <v>-3.9386078715324402E-2</v>
      </c>
      <c r="CF335" s="78">
        <v>-3.9668474346399307E-2</v>
      </c>
      <c r="CG335" s="78">
        <v>-3.9017625153064728E-2</v>
      </c>
      <c r="CH335" s="78">
        <v>-4.1659411042928696E-2</v>
      </c>
      <c r="CI335" s="78">
        <v>-4.0532112121582031E-2</v>
      </c>
      <c r="CJ335" s="78">
        <v>-4.1486360132694244E-2</v>
      </c>
      <c r="CK335" s="78">
        <v>-4.593341052532196E-2</v>
      </c>
      <c r="CL335" s="78">
        <v>-3.8716848939657211E-2</v>
      </c>
      <c r="CM335" s="78">
        <v>-4.8202052712440491E-2</v>
      </c>
      <c r="CN335" s="78">
        <v>-5.2657455205917358E-2</v>
      </c>
      <c r="CO335" s="78">
        <v>-5.4535556584596634E-2</v>
      </c>
      <c r="CP335" s="78">
        <v>-4.1361242532730103E-2</v>
      </c>
      <c r="CQ335" s="78">
        <v>-4.4809609651565552E-2</v>
      </c>
      <c r="CR335" s="78">
        <v>-3.6785230040550232E-2</v>
      </c>
      <c r="CS335" s="78">
        <v>-1.840084046125412E-2</v>
      </c>
      <c r="CT335" s="78">
        <v>-1.8003964796662331E-2</v>
      </c>
      <c r="CU335" s="78">
        <v>-1.0018154047429562E-2</v>
      </c>
      <c r="CV335" s="78">
        <v>-6.930655799806118E-3</v>
      </c>
      <c r="CW335" s="78">
        <v>-5.3484328091144562E-3</v>
      </c>
      <c r="CX335" s="78">
        <v>-4.4377144426107407E-2</v>
      </c>
      <c r="CY335" s="78">
        <v>-5.2228670567274094E-2</v>
      </c>
      <c r="CZ335" s="78">
        <v>-4.3201275169849396E-2</v>
      </c>
      <c r="DA335" s="78">
        <v>-3.6197654902935028E-2</v>
      </c>
      <c r="DB335" s="78">
        <v>-3.5465497523546219E-2</v>
      </c>
      <c r="DC335" s="78">
        <v>-3.3311072736978531E-2</v>
      </c>
      <c r="DD335" s="78">
        <v>-3.3834915608167648E-2</v>
      </c>
      <c r="DE335" s="78">
        <v>-3.3131469041109085E-2</v>
      </c>
      <c r="DF335" s="78">
        <v>-3.5582054406404495E-2</v>
      </c>
      <c r="DG335" s="78">
        <v>-3.4309893846511841E-2</v>
      </c>
      <c r="DH335" s="78">
        <v>-3.5409465432167053E-2</v>
      </c>
      <c r="DI335" s="78">
        <v>-4.0250860154628754E-2</v>
      </c>
      <c r="DJ335" s="78">
        <v>-3.3519841730594635E-2</v>
      </c>
      <c r="DK335" s="78">
        <v>-4.3162878602743149E-2</v>
      </c>
      <c r="DL335" s="78">
        <v>-4.7637335956096649E-2</v>
      </c>
      <c r="DM335" s="78">
        <v>-4.946594312787056E-2</v>
      </c>
      <c r="DN335" s="78">
        <v>-3.6251433193683624E-2</v>
      </c>
      <c r="DO335" s="78">
        <v>-3.9605971425771713E-2</v>
      </c>
      <c r="DP335" s="78">
        <v>-3.099309466779232E-2</v>
      </c>
      <c r="DQ335" s="78">
        <v>-1.2678611092269421E-2</v>
      </c>
      <c r="DR335" s="78">
        <v>-1.2375053018331528E-2</v>
      </c>
      <c r="DS335" s="78">
        <v>-4.5478586107492447E-3</v>
      </c>
      <c r="DT335" s="78">
        <v>-1.5827125171199441E-3</v>
      </c>
      <c r="DU335" s="78">
        <v>5.6685880736040417E-6</v>
      </c>
      <c r="DV335" s="78">
        <v>-3.7742167711257935E-2</v>
      </c>
      <c r="DW335" s="78">
        <v>-4.5465007424354553E-2</v>
      </c>
      <c r="DX335" s="78">
        <v>-3.6555565893650055E-2</v>
      </c>
      <c r="DY335" s="78">
        <v>-2.6504369452595711E-2</v>
      </c>
      <c r="DZ335" s="78">
        <v>-2.6276895776391029E-2</v>
      </c>
      <c r="EA335" s="78">
        <v>-2.4539725854992867E-2</v>
      </c>
      <c r="EB335" s="78">
        <v>-2.5412183254957199E-2</v>
      </c>
      <c r="EC335" s="78">
        <v>-2.4632798507809639E-2</v>
      </c>
      <c r="ED335" s="78">
        <v>-2.6807313784956932E-2</v>
      </c>
      <c r="EE335" s="78">
        <v>-2.532600425183773E-2</v>
      </c>
      <c r="EF335" s="78">
        <v>-2.6635395362973213E-2</v>
      </c>
      <c r="EG335" s="78">
        <v>-3.2046154141426086E-2</v>
      </c>
      <c r="EH335" s="78">
        <v>-2.6016196236014366E-2</v>
      </c>
      <c r="EI335" s="78">
        <v>-3.5887114703655243E-2</v>
      </c>
      <c r="EJ335" s="78">
        <v>-4.0389079600572586E-2</v>
      </c>
      <c r="EK335" s="78">
        <v>-4.2146217077970505E-2</v>
      </c>
      <c r="EL335" s="78">
        <v>-2.8873682022094727E-2</v>
      </c>
      <c r="EM335" s="78">
        <v>-3.2092742621898651E-2</v>
      </c>
      <c r="EN335" s="78">
        <v>-2.2630175575613976E-2</v>
      </c>
      <c r="EO335" s="78">
        <v>-4.416618961840868E-3</v>
      </c>
      <c r="EP335" s="78">
        <v>-4.2478018440306187E-3</v>
      </c>
      <c r="EQ335" s="78">
        <v>3.3503789454698563E-3</v>
      </c>
      <c r="ER335" s="78">
        <v>6.1388681642711163E-3</v>
      </c>
      <c r="ES335" s="78">
        <v>7.7361399307847023E-3</v>
      </c>
      <c r="ET335" s="78">
        <v>-2.8162311762571335E-2</v>
      </c>
      <c r="EU335" s="78">
        <v>-3.5699337720870972E-2</v>
      </c>
      <c r="EV335" s="78">
        <v>-2.6960218325257301E-2</v>
      </c>
      <c r="EW335" s="78">
        <v>60.082950592041016</v>
      </c>
      <c r="EX335" s="78">
        <v>59.476055145263672</v>
      </c>
      <c r="EY335" s="78">
        <v>59.029151916503906</v>
      </c>
      <c r="EZ335" s="78">
        <v>58.648979187011719</v>
      </c>
      <c r="FA335" s="78">
        <v>58.339679718017578</v>
      </c>
      <c r="FB335" s="78">
        <v>58.084239959716797</v>
      </c>
      <c r="FC335" s="78">
        <v>58.009860992431641</v>
      </c>
      <c r="FD335" s="78">
        <v>59.122348785400391</v>
      </c>
      <c r="FE335" s="78">
        <v>61.063312530517578</v>
      </c>
      <c r="FF335" s="78">
        <v>63.629440307617188</v>
      </c>
      <c r="FG335" s="78">
        <v>66.662284851074219</v>
      </c>
      <c r="FH335" s="78">
        <v>69.707656860351563</v>
      </c>
      <c r="FI335" s="78">
        <v>72.444740295410156</v>
      </c>
      <c r="FJ335" s="78">
        <v>74.389503479003906</v>
      </c>
      <c r="FK335" s="78">
        <v>75.865249633789063</v>
      </c>
      <c r="FL335" s="78">
        <v>76.544792175292969</v>
      </c>
      <c r="FM335" s="78">
        <v>76.106666564941406</v>
      </c>
      <c r="FN335" s="78">
        <v>74.552619934082031</v>
      </c>
      <c r="FO335" s="78">
        <v>72.02362060546875</v>
      </c>
      <c r="FP335" s="78">
        <v>68.766456604003906</v>
      </c>
      <c r="FQ335" s="78">
        <v>65.107887268066406</v>
      </c>
      <c r="FR335" s="78">
        <v>62.765331268310547</v>
      </c>
      <c r="FS335" s="78">
        <v>61.437705993652344</v>
      </c>
      <c r="FT335" s="78">
        <v>60.600673675537109</v>
      </c>
      <c r="FU335" s="78">
        <v>8.3443168550729752E-3</v>
      </c>
      <c r="FV335" s="78">
        <v>9.5550753176212311E-3</v>
      </c>
      <c r="FW335" s="78">
        <v>8.8620176538825035E-3</v>
      </c>
      <c r="FX335" s="78">
        <v>0</v>
      </c>
      <c r="FY335" s="78">
        <v>3244.86962890625</v>
      </c>
      <c r="FZ335" s="78">
        <v>1</v>
      </c>
    </row>
    <row r="336" spans="1:182" x14ac:dyDescent="0.2">
      <c r="A336" t="s">
        <v>186</v>
      </c>
      <c r="B336" t="s">
        <v>244</v>
      </c>
      <c r="C336" t="s">
        <v>194</v>
      </c>
      <c r="D336" t="s">
        <v>202</v>
      </c>
      <c r="E336" t="s">
        <v>208</v>
      </c>
      <c r="F336" t="s">
        <v>179</v>
      </c>
      <c r="G336" t="s">
        <v>1</v>
      </c>
      <c r="H336" s="78">
        <v>1488</v>
      </c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T336" s="78"/>
      <c r="AU336" s="78"/>
      <c r="AV336" s="78"/>
      <c r="AW336" s="78"/>
      <c r="AX336" s="78"/>
      <c r="AY336" s="78"/>
      <c r="AZ336" s="78"/>
      <c r="BA336" s="78"/>
      <c r="BB336" s="78"/>
      <c r="BC336" s="78"/>
      <c r="BD336" s="78"/>
      <c r="BE336" s="78"/>
      <c r="BF336" s="78"/>
      <c r="BG336" s="78"/>
      <c r="BH336" s="78"/>
      <c r="BI336" s="78"/>
      <c r="BJ336" s="78"/>
      <c r="BK336" s="78"/>
      <c r="BL336" s="78"/>
      <c r="BM336" s="78"/>
      <c r="BN336" s="78"/>
      <c r="BO336" s="78"/>
      <c r="BP336" s="78"/>
      <c r="BQ336" s="78"/>
      <c r="BR336" s="78"/>
      <c r="BS336" s="78"/>
      <c r="BT336" s="78"/>
      <c r="BU336" s="78"/>
      <c r="BV336" s="78"/>
      <c r="BW336" s="78"/>
      <c r="BX336" s="78"/>
      <c r="BY336" s="78"/>
      <c r="BZ336" s="78"/>
      <c r="CA336" s="78"/>
      <c r="CB336" s="78"/>
      <c r="CC336" s="78"/>
      <c r="CD336" s="78"/>
      <c r="CE336" s="78"/>
      <c r="CF336" s="78"/>
      <c r="CG336" s="78"/>
      <c r="CH336" s="78"/>
      <c r="CI336" s="78"/>
      <c r="CJ336" s="78"/>
      <c r="CK336" s="78"/>
      <c r="CL336" s="78"/>
      <c r="CM336" s="78"/>
      <c r="CN336" s="78"/>
      <c r="CO336" s="78"/>
      <c r="CP336" s="78"/>
      <c r="CQ336" s="78"/>
      <c r="CR336" s="78"/>
      <c r="CS336" s="78"/>
      <c r="CT336" s="78"/>
      <c r="CU336" s="78"/>
      <c r="CV336" s="78"/>
      <c r="CW336" s="78"/>
      <c r="CX336" s="78"/>
      <c r="CY336" s="78"/>
      <c r="CZ336" s="78"/>
      <c r="DA336" s="78"/>
      <c r="DB336" s="78"/>
      <c r="DC336" s="78"/>
      <c r="DD336" s="78"/>
      <c r="DE336" s="78"/>
      <c r="DF336" s="78"/>
      <c r="DG336" s="78"/>
      <c r="DH336" s="78"/>
      <c r="DI336" s="78"/>
      <c r="DJ336" s="78"/>
      <c r="DK336" s="78"/>
      <c r="DL336" s="78"/>
      <c r="DM336" s="78"/>
      <c r="DN336" s="78"/>
      <c r="DO336" s="78"/>
      <c r="DP336" s="78"/>
      <c r="DQ336" s="78"/>
      <c r="DR336" s="78"/>
      <c r="DS336" s="78"/>
      <c r="DT336" s="78"/>
      <c r="DU336" s="78"/>
      <c r="DV336" s="78"/>
      <c r="DW336" s="78"/>
      <c r="DX336" s="78"/>
      <c r="DY336" s="78"/>
      <c r="DZ336" s="78"/>
      <c r="EA336" s="78"/>
      <c r="EB336" s="78"/>
      <c r="EC336" s="78"/>
      <c r="ED336" s="78"/>
      <c r="EE336" s="78"/>
      <c r="EF336" s="78"/>
      <c r="EG336" s="78"/>
      <c r="EH336" s="78"/>
      <c r="EI336" s="78"/>
      <c r="EJ336" s="78"/>
      <c r="EK336" s="78"/>
      <c r="EL336" s="78"/>
      <c r="EM336" s="78"/>
      <c r="EN336" s="78"/>
      <c r="EO336" s="78"/>
      <c r="EP336" s="78"/>
      <c r="EQ336" s="78"/>
      <c r="ER336" s="78"/>
      <c r="ES336" s="78"/>
      <c r="ET336" s="78"/>
      <c r="EU336" s="78"/>
      <c r="EV336" s="78"/>
      <c r="EW336" s="78"/>
      <c r="EX336" s="78"/>
      <c r="EY336" s="78"/>
      <c r="EZ336" s="78"/>
      <c r="FA336" s="78"/>
      <c r="FB336" s="78"/>
      <c r="FC336" s="78"/>
      <c r="FD336" s="78"/>
      <c r="FE336" s="78"/>
      <c r="FF336" s="78"/>
      <c r="FG336" s="78"/>
      <c r="FH336" s="78"/>
      <c r="FI336" s="78"/>
      <c r="FJ336" s="78"/>
      <c r="FK336" s="78"/>
      <c r="FL336" s="78"/>
      <c r="FM336" s="78"/>
      <c r="FN336" s="78"/>
      <c r="FO336" s="78"/>
      <c r="FP336" s="78"/>
      <c r="FQ336" s="78"/>
      <c r="FR336" s="78"/>
      <c r="FS336" s="78"/>
      <c r="FT336" s="78"/>
      <c r="FU336" s="78"/>
      <c r="FV336" s="78"/>
      <c r="FW336" s="78"/>
      <c r="FX336" s="78">
        <v>0</v>
      </c>
      <c r="FY336" s="78">
        <v>98.739128112792969</v>
      </c>
      <c r="FZ336" s="78">
        <v>0</v>
      </c>
    </row>
    <row r="337" spans="1:182" x14ac:dyDescent="0.2">
      <c r="A337" t="s">
        <v>186</v>
      </c>
      <c r="B337" t="s">
        <v>244</v>
      </c>
      <c r="C337" t="s">
        <v>194</v>
      </c>
      <c r="D337" t="s">
        <v>202</v>
      </c>
      <c r="E337" t="s">
        <v>208</v>
      </c>
      <c r="F337" t="s">
        <v>180</v>
      </c>
      <c r="G337" t="s">
        <v>1</v>
      </c>
      <c r="H337" s="78">
        <v>354</v>
      </c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78"/>
      <c r="AS337" s="78"/>
      <c r="AT337" s="78"/>
      <c r="AU337" s="78"/>
      <c r="AV337" s="78"/>
      <c r="AW337" s="78"/>
      <c r="AX337" s="78"/>
      <c r="AY337" s="78"/>
      <c r="AZ337" s="78"/>
      <c r="BA337" s="78"/>
      <c r="BB337" s="78"/>
      <c r="BC337" s="78"/>
      <c r="BD337" s="78"/>
      <c r="BE337" s="78"/>
      <c r="BF337" s="78"/>
      <c r="BG337" s="78"/>
      <c r="BH337" s="78"/>
      <c r="BI337" s="78"/>
      <c r="BJ337" s="78"/>
      <c r="BK337" s="78"/>
      <c r="BL337" s="78"/>
      <c r="BM337" s="78"/>
      <c r="BN337" s="78"/>
      <c r="BO337" s="78"/>
      <c r="BP337" s="78"/>
      <c r="BQ337" s="78"/>
      <c r="BR337" s="78"/>
      <c r="BS337" s="78"/>
      <c r="BT337" s="78"/>
      <c r="BU337" s="78"/>
      <c r="BV337" s="78"/>
      <c r="BW337" s="78"/>
      <c r="BX337" s="78"/>
      <c r="BY337" s="78"/>
      <c r="BZ337" s="78"/>
      <c r="CA337" s="78"/>
      <c r="CB337" s="78"/>
      <c r="CC337" s="78"/>
      <c r="CD337" s="78"/>
      <c r="CE337" s="78"/>
      <c r="CF337" s="78"/>
      <c r="CG337" s="78"/>
      <c r="CH337" s="78"/>
      <c r="CI337" s="78"/>
      <c r="CJ337" s="78"/>
      <c r="CK337" s="78"/>
      <c r="CL337" s="78"/>
      <c r="CM337" s="78"/>
      <c r="CN337" s="78"/>
      <c r="CO337" s="78"/>
      <c r="CP337" s="78"/>
      <c r="CQ337" s="78"/>
      <c r="CR337" s="78"/>
      <c r="CS337" s="78"/>
      <c r="CT337" s="78"/>
      <c r="CU337" s="78"/>
      <c r="CV337" s="78"/>
      <c r="CW337" s="78"/>
      <c r="CX337" s="78"/>
      <c r="CY337" s="78"/>
      <c r="CZ337" s="78"/>
      <c r="DA337" s="78"/>
      <c r="DB337" s="78"/>
      <c r="DC337" s="78"/>
      <c r="DD337" s="78"/>
      <c r="DE337" s="78"/>
      <c r="DF337" s="78"/>
      <c r="DG337" s="78"/>
      <c r="DH337" s="78"/>
      <c r="DI337" s="78"/>
      <c r="DJ337" s="78"/>
      <c r="DK337" s="78"/>
      <c r="DL337" s="78"/>
      <c r="DM337" s="78"/>
      <c r="DN337" s="78"/>
      <c r="DO337" s="78"/>
      <c r="DP337" s="78"/>
      <c r="DQ337" s="78"/>
      <c r="DR337" s="78"/>
      <c r="DS337" s="78"/>
      <c r="DT337" s="78"/>
      <c r="DU337" s="78"/>
      <c r="DV337" s="78"/>
      <c r="DW337" s="78"/>
      <c r="DX337" s="78"/>
      <c r="DY337" s="78"/>
      <c r="DZ337" s="78"/>
      <c r="EA337" s="78"/>
      <c r="EB337" s="78"/>
      <c r="EC337" s="78"/>
      <c r="ED337" s="78"/>
      <c r="EE337" s="78"/>
      <c r="EF337" s="78"/>
      <c r="EG337" s="78"/>
      <c r="EH337" s="78"/>
      <c r="EI337" s="78"/>
      <c r="EJ337" s="78"/>
      <c r="EK337" s="78"/>
      <c r="EL337" s="78"/>
      <c r="EM337" s="78"/>
      <c r="EN337" s="78"/>
      <c r="EO337" s="78"/>
      <c r="EP337" s="78"/>
      <c r="EQ337" s="78"/>
      <c r="ER337" s="78"/>
      <c r="ES337" s="78"/>
      <c r="ET337" s="78"/>
      <c r="EU337" s="78"/>
      <c r="EV337" s="78"/>
      <c r="EW337" s="78"/>
      <c r="EX337" s="78"/>
      <c r="EY337" s="78"/>
      <c r="EZ337" s="78"/>
      <c r="FA337" s="78"/>
      <c r="FB337" s="78"/>
      <c r="FC337" s="78"/>
      <c r="FD337" s="78"/>
      <c r="FE337" s="78"/>
      <c r="FF337" s="78"/>
      <c r="FG337" s="78"/>
      <c r="FH337" s="78"/>
      <c r="FI337" s="78"/>
      <c r="FJ337" s="78"/>
      <c r="FK337" s="78"/>
      <c r="FL337" s="78"/>
      <c r="FM337" s="78"/>
      <c r="FN337" s="78"/>
      <c r="FO337" s="78"/>
      <c r="FP337" s="78"/>
      <c r="FQ337" s="78"/>
      <c r="FR337" s="78"/>
      <c r="FS337" s="78"/>
      <c r="FT337" s="78"/>
      <c r="FU337" s="78"/>
      <c r="FV337" s="78"/>
      <c r="FW337" s="78"/>
      <c r="FX337" s="78">
        <v>0</v>
      </c>
      <c r="FY337" s="78">
        <v>78.347824096679688</v>
      </c>
      <c r="FZ337" s="78">
        <v>0</v>
      </c>
    </row>
    <row r="338" spans="1:182" x14ac:dyDescent="0.2">
      <c r="A338" t="s">
        <v>186</v>
      </c>
      <c r="B338" t="s">
        <v>244</v>
      </c>
      <c r="C338" t="s">
        <v>194</v>
      </c>
      <c r="D338" t="s">
        <v>202</v>
      </c>
      <c r="E338" t="s">
        <v>208</v>
      </c>
      <c r="F338" t="s">
        <v>181</v>
      </c>
      <c r="G338" t="s">
        <v>1</v>
      </c>
      <c r="H338" s="78">
        <v>450</v>
      </c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78"/>
      <c r="AS338" s="78"/>
      <c r="AT338" s="78"/>
      <c r="AU338" s="78"/>
      <c r="AV338" s="78"/>
      <c r="AW338" s="78"/>
      <c r="AX338" s="78"/>
      <c r="AY338" s="78"/>
      <c r="AZ338" s="78"/>
      <c r="BA338" s="78"/>
      <c r="BB338" s="78"/>
      <c r="BC338" s="78"/>
      <c r="BD338" s="78"/>
      <c r="BE338" s="78"/>
      <c r="BF338" s="78"/>
      <c r="BG338" s="78"/>
      <c r="BH338" s="78"/>
      <c r="BI338" s="78"/>
      <c r="BJ338" s="78"/>
      <c r="BK338" s="78"/>
      <c r="BL338" s="78"/>
      <c r="BM338" s="78"/>
      <c r="BN338" s="78"/>
      <c r="BO338" s="78"/>
      <c r="BP338" s="78"/>
      <c r="BQ338" s="78"/>
      <c r="BR338" s="78"/>
      <c r="BS338" s="78"/>
      <c r="BT338" s="78"/>
      <c r="BU338" s="78"/>
      <c r="BV338" s="78"/>
      <c r="BW338" s="78"/>
      <c r="BX338" s="78"/>
      <c r="BY338" s="78"/>
      <c r="BZ338" s="78"/>
      <c r="CA338" s="78"/>
      <c r="CB338" s="78"/>
      <c r="CC338" s="78"/>
      <c r="CD338" s="78"/>
      <c r="CE338" s="78"/>
      <c r="CF338" s="78"/>
      <c r="CG338" s="78"/>
      <c r="CH338" s="78"/>
      <c r="CI338" s="78"/>
      <c r="CJ338" s="78"/>
      <c r="CK338" s="78"/>
      <c r="CL338" s="78"/>
      <c r="CM338" s="78"/>
      <c r="CN338" s="78"/>
      <c r="CO338" s="78"/>
      <c r="CP338" s="78"/>
      <c r="CQ338" s="78"/>
      <c r="CR338" s="78"/>
      <c r="CS338" s="78"/>
      <c r="CT338" s="78"/>
      <c r="CU338" s="78"/>
      <c r="CV338" s="78"/>
      <c r="CW338" s="78"/>
      <c r="CX338" s="78"/>
      <c r="CY338" s="78"/>
      <c r="CZ338" s="78"/>
      <c r="DA338" s="78"/>
      <c r="DB338" s="78"/>
      <c r="DC338" s="78"/>
      <c r="DD338" s="78"/>
      <c r="DE338" s="78"/>
      <c r="DF338" s="78"/>
      <c r="DG338" s="78"/>
      <c r="DH338" s="78"/>
      <c r="DI338" s="78"/>
      <c r="DJ338" s="78"/>
      <c r="DK338" s="78"/>
      <c r="DL338" s="78"/>
      <c r="DM338" s="78"/>
      <c r="DN338" s="78"/>
      <c r="DO338" s="78"/>
      <c r="DP338" s="78"/>
      <c r="DQ338" s="78"/>
      <c r="DR338" s="78"/>
      <c r="DS338" s="78"/>
      <c r="DT338" s="78"/>
      <c r="DU338" s="78"/>
      <c r="DV338" s="78"/>
      <c r="DW338" s="78"/>
      <c r="DX338" s="78"/>
      <c r="DY338" s="78"/>
      <c r="DZ338" s="78"/>
      <c r="EA338" s="78"/>
      <c r="EB338" s="78"/>
      <c r="EC338" s="78"/>
      <c r="ED338" s="78"/>
      <c r="EE338" s="78"/>
      <c r="EF338" s="78"/>
      <c r="EG338" s="78"/>
      <c r="EH338" s="78"/>
      <c r="EI338" s="78"/>
      <c r="EJ338" s="78"/>
      <c r="EK338" s="78"/>
      <c r="EL338" s="78"/>
      <c r="EM338" s="78"/>
      <c r="EN338" s="78"/>
      <c r="EO338" s="78"/>
      <c r="EP338" s="78"/>
      <c r="EQ338" s="78"/>
      <c r="ER338" s="78"/>
      <c r="ES338" s="78"/>
      <c r="ET338" s="78"/>
      <c r="EU338" s="78"/>
      <c r="EV338" s="78"/>
      <c r="EW338" s="78"/>
      <c r="EX338" s="78"/>
      <c r="EY338" s="78"/>
      <c r="EZ338" s="78"/>
      <c r="FA338" s="78"/>
      <c r="FB338" s="78"/>
      <c r="FC338" s="78"/>
      <c r="FD338" s="78"/>
      <c r="FE338" s="78"/>
      <c r="FF338" s="78"/>
      <c r="FG338" s="78"/>
      <c r="FH338" s="78"/>
      <c r="FI338" s="78"/>
      <c r="FJ338" s="78"/>
      <c r="FK338" s="78"/>
      <c r="FL338" s="78"/>
      <c r="FM338" s="78"/>
      <c r="FN338" s="78"/>
      <c r="FO338" s="78"/>
      <c r="FP338" s="78"/>
      <c r="FQ338" s="78"/>
      <c r="FR338" s="78"/>
      <c r="FS338" s="78"/>
      <c r="FT338" s="78"/>
      <c r="FU338" s="78"/>
      <c r="FV338" s="78"/>
      <c r="FW338" s="78"/>
      <c r="FX338" s="78">
        <v>0</v>
      </c>
      <c r="FY338" s="78">
        <v>16.34782600402832</v>
      </c>
      <c r="FZ338" s="78">
        <v>0</v>
      </c>
    </row>
    <row r="339" spans="1:182" x14ac:dyDescent="0.2">
      <c r="A339" t="s">
        <v>186</v>
      </c>
      <c r="B339" t="s">
        <v>244</v>
      </c>
      <c r="C339" t="s">
        <v>194</v>
      </c>
      <c r="D339" t="s">
        <v>202</v>
      </c>
      <c r="E339" t="s">
        <v>208</v>
      </c>
      <c r="F339" t="s">
        <v>182</v>
      </c>
      <c r="G339" t="s">
        <v>1</v>
      </c>
      <c r="H339" s="78">
        <v>1874</v>
      </c>
      <c r="I339" s="78">
        <v>0.47473376989364624</v>
      </c>
      <c r="J339" s="78">
        <v>0.43275848031044006</v>
      </c>
      <c r="K339" s="78">
        <v>0.40940859913825989</v>
      </c>
      <c r="L339" s="78">
        <v>0.37964868545532227</v>
      </c>
      <c r="M339" s="78">
        <v>0.37890535593032837</v>
      </c>
      <c r="N339" s="78">
        <v>0.42458444833755493</v>
      </c>
      <c r="O339" s="78">
        <v>0.48176330327987671</v>
      </c>
      <c r="P339" s="78">
        <v>0.53545266389846802</v>
      </c>
      <c r="Q339" s="78">
        <v>0.59214121103286743</v>
      </c>
      <c r="R339" s="78">
        <v>0.6094207763671875</v>
      </c>
      <c r="S339" s="78">
        <v>0.6265861988067627</v>
      </c>
      <c r="T339" s="78">
        <v>0.64386039972305298</v>
      </c>
      <c r="U339" s="78">
        <v>0.67762339115142822</v>
      </c>
      <c r="V339" s="78">
        <v>0.66704243421554565</v>
      </c>
      <c r="W339" s="78">
        <v>0.66798633337020874</v>
      </c>
      <c r="X339" s="78">
        <v>0.69618290662765503</v>
      </c>
      <c r="Y339" s="78">
        <v>0.72797220945358276</v>
      </c>
      <c r="Z339" s="78">
        <v>0.78840970993041992</v>
      </c>
      <c r="AA339" s="78">
        <v>0.80545938014984131</v>
      </c>
      <c r="AB339" s="78">
        <v>0.80732822418212891</v>
      </c>
      <c r="AC339" s="78">
        <v>0.78385639190673828</v>
      </c>
      <c r="AD339" s="78">
        <v>0.77097803354263306</v>
      </c>
      <c r="AE339" s="78">
        <v>0.66109663248062134</v>
      </c>
      <c r="AF339" s="78">
        <v>0.55385571718215942</v>
      </c>
      <c r="AG339" s="78">
        <v>-0.10900347679853439</v>
      </c>
      <c r="AH339" s="78">
        <v>-0.10685692727565765</v>
      </c>
      <c r="AI339" s="78">
        <v>-0.11557150632143021</v>
      </c>
      <c r="AJ339" s="78">
        <v>-0.11838673055171967</v>
      </c>
      <c r="AK339" s="78">
        <v>-0.11745712906122208</v>
      </c>
      <c r="AL339" s="78">
        <v>-9.6832208335399628E-2</v>
      </c>
      <c r="AM339" s="78">
        <v>-0.10070317983627319</v>
      </c>
      <c r="AN339" s="78">
        <v>-0.10914644598960876</v>
      </c>
      <c r="AO339" s="78">
        <v>-0.10892299562692642</v>
      </c>
      <c r="AP339" s="78">
        <v>-0.10690004378557205</v>
      </c>
      <c r="AQ339" s="78">
        <v>-0.10692915320396423</v>
      </c>
      <c r="AR339" s="78">
        <v>-0.11324460804462433</v>
      </c>
      <c r="AS339" s="78">
        <v>-0.10278904438018799</v>
      </c>
      <c r="AT339" s="78">
        <v>-0.11071263998746872</v>
      </c>
      <c r="AU339" s="78">
        <v>-0.10862043499946594</v>
      </c>
      <c r="AV339" s="78">
        <v>-8.9318417012691498E-2</v>
      </c>
      <c r="AW339" s="78">
        <v>-5.8810416609048843E-2</v>
      </c>
      <c r="AX339" s="78">
        <v>-5.4870493710041046E-2</v>
      </c>
      <c r="AY339" s="78">
        <v>-4.07896488904953E-2</v>
      </c>
      <c r="AZ339" s="78">
        <v>-6.0722388327121735E-2</v>
      </c>
      <c r="BA339" s="78">
        <v>-8.9522600173950195E-2</v>
      </c>
      <c r="BB339" s="78">
        <v>-0.10484703630208969</v>
      </c>
      <c r="BC339" s="78">
        <v>-0.11759351938962936</v>
      </c>
      <c r="BD339" s="78">
        <v>-0.11436735093593597</v>
      </c>
      <c r="BE339" s="78">
        <v>-8.5250146687030792E-2</v>
      </c>
      <c r="BF339" s="78">
        <v>-8.3461329340934753E-2</v>
      </c>
      <c r="BG339" s="78">
        <v>-9.1957435011863708E-2</v>
      </c>
      <c r="BH339" s="78">
        <v>-9.5091246068477631E-2</v>
      </c>
      <c r="BI339" s="78">
        <v>-9.4640575349330902E-2</v>
      </c>
      <c r="BJ339" s="78">
        <v>-7.3660612106323242E-2</v>
      </c>
      <c r="BK339" s="78">
        <v>-7.7959619462490082E-2</v>
      </c>
      <c r="BL339" s="78">
        <v>-8.8470868766307831E-2</v>
      </c>
      <c r="BM339" s="78">
        <v>-8.7770469486713409E-2</v>
      </c>
      <c r="BN339" s="78">
        <v>-8.5098415613174438E-2</v>
      </c>
      <c r="BO339" s="78">
        <v>-8.5323810577392578E-2</v>
      </c>
      <c r="BP339" s="78">
        <v>-9.1763265430927277E-2</v>
      </c>
      <c r="BQ339" s="78">
        <v>-8.1580013036727905E-2</v>
      </c>
      <c r="BR339" s="78">
        <v>-9.2605866491794586E-2</v>
      </c>
      <c r="BS339" s="78">
        <v>-8.9643329381942749E-2</v>
      </c>
      <c r="BT339" s="78">
        <v>-7.0133551955223083E-2</v>
      </c>
      <c r="BU339" s="78">
        <v>-3.9201747626066208E-2</v>
      </c>
      <c r="BV339" s="78">
        <v>-3.4921593964099884E-2</v>
      </c>
      <c r="BW339" s="78">
        <v>-2.087315171957016E-2</v>
      </c>
      <c r="BX339" s="78">
        <v>-3.265230730175972E-2</v>
      </c>
      <c r="BY339" s="78">
        <v>-6.1135753989219666E-2</v>
      </c>
      <c r="BZ339" s="78">
        <v>-7.5581200420856476E-2</v>
      </c>
      <c r="CA339" s="78">
        <v>-9.0414136648178101E-2</v>
      </c>
      <c r="CB339" s="78">
        <v>-8.8254712522029877E-2</v>
      </c>
      <c r="CC339" s="78">
        <v>-6.8798668682575226E-2</v>
      </c>
      <c r="CD339" s="78">
        <v>-6.7257605493068695E-2</v>
      </c>
      <c r="CE339" s="78">
        <v>-7.5602412223815918E-2</v>
      </c>
      <c r="CF339" s="78">
        <v>-7.8956864774227142E-2</v>
      </c>
      <c r="CG339" s="78">
        <v>-7.8837893903255463E-2</v>
      </c>
      <c r="CH339" s="78">
        <v>-5.7612031698226929E-2</v>
      </c>
      <c r="CI339" s="78">
        <v>-6.2207501381635666E-2</v>
      </c>
      <c r="CJ339" s="78">
        <v>-7.4151031672954559E-2</v>
      </c>
      <c r="CK339" s="78">
        <v>-7.3120281100273132E-2</v>
      </c>
      <c r="CL339" s="78">
        <v>-6.9998681545257568E-2</v>
      </c>
      <c r="CM339" s="78">
        <v>-7.036001980304718E-2</v>
      </c>
      <c r="CN339" s="78">
        <v>-7.688535749912262E-2</v>
      </c>
      <c r="CO339" s="78">
        <v>-6.6890709102153778E-2</v>
      </c>
      <c r="CP339" s="78">
        <v>-8.0065168440341949E-2</v>
      </c>
      <c r="CQ339" s="78">
        <v>-7.649984210729599E-2</v>
      </c>
      <c r="CR339" s="78">
        <v>-5.6846175342798233E-2</v>
      </c>
      <c r="CS339" s="78">
        <v>-2.5620846077799797E-2</v>
      </c>
      <c r="CT339" s="78">
        <v>-2.1105051040649414E-2</v>
      </c>
      <c r="CU339" s="78">
        <v>-7.0790508762001991E-3</v>
      </c>
      <c r="CV339" s="78">
        <v>-1.3211059384047985E-2</v>
      </c>
      <c r="CW339" s="78">
        <v>-4.1475113481283188E-2</v>
      </c>
      <c r="CX339" s="78">
        <v>-5.5311776697635651E-2</v>
      </c>
      <c r="CY339" s="78">
        <v>-7.1589775383472443E-2</v>
      </c>
      <c r="CZ339" s="78">
        <v>-7.0169165730476379E-2</v>
      </c>
      <c r="DA339" s="78">
        <v>-5.2347186952829361E-2</v>
      </c>
      <c r="DB339" s="78">
        <v>-5.1053889095783234E-2</v>
      </c>
      <c r="DC339" s="78">
        <v>-5.9247378259897232E-2</v>
      </c>
      <c r="DD339" s="78">
        <v>-6.2822490930557251E-2</v>
      </c>
      <c r="DE339" s="78">
        <v>-6.3035212457180023E-2</v>
      </c>
      <c r="DF339" s="78">
        <v>-4.1563451290130615E-2</v>
      </c>
      <c r="DG339" s="78">
        <v>-4.6455379575490952E-2</v>
      </c>
      <c r="DH339" s="78">
        <v>-5.9831194579601288E-2</v>
      </c>
      <c r="DI339" s="78">
        <v>-5.8470103889703751E-2</v>
      </c>
      <c r="DJ339" s="78">
        <v>-5.48989437520504E-2</v>
      </c>
      <c r="DK339" s="78">
        <v>-5.5396229028701782E-2</v>
      </c>
      <c r="DL339" s="78">
        <v>-6.2007442116737366E-2</v>
      </c>
      <c r="DM339" s="78">
        <v>-5.2201397716999054E-2</v>
      </c>
      <c r="DN339" s="78">
        <v>-6.7524470388889313E-2</v>
      </c>
      <c r="DO339" s="78">
        <v>-6.3356362283229828E-2</v>
      </c>
      <c r="DP339" s="78">
        <v>-4.3558798730373383E-2</v>
      </c>
      <c r="DQ339" s="78">
        <v>-1.2039941735565662E-2</v>
      </c>
      <c r="DR339" s="78">
        <v>-7.2885043919086456E-3</v>
      </c>
      <c r="DS339" s="78">
        <v>6.7150513641536236E-3</v>
      </c>
      <c r="DT339" s="78">
        <v>6.2301899306476116E-3</v>
      </c>
      <c r="DU339" s="78">
        <v>-2.1814469248056412E-2</v>
      </c>
      <c r="DV339" s="78">
        <v>-3.5042345523834229E-2</v>
      </c>
      <c r="DW339" s="78">
        <v>-5.2765414118766785E-2</v>
      </c>
      <c r="DX339" s="78">
        <v>-5.2083633840084076E-2</v>
      </c>
      <c r="DY339" s="78">
        <v>-2.8593860566616058E-2</v>
      </c>
      <c r="DZ339" s="78">
        <v>-2.7658285573124886E-2</v>
      </c>
      <c r="EA339" s="78">
        <v>-3.5633310675621033E-2</v>
      </c>
      <c r="EB339" s="78">
        <v>-3.9526998996734619E-2</v>
      </c>
      <c r="EC339" s="78">
        <v>-4.021865501999855E-2</v>
      </c>
      <c r="ED339" s="78">
        <v>-1.8391858786344528E-2</v>
      </c>
      <c r="EE339" s="78">
        <v>-2.371181920170784E-2</v>
      </c>
      <c r="EF339" s="78">
        <v>-3.9155621081590652E-2</v>
      </c>
      <c r="EG339" s="78">
        <v>-3.7317570298910141E-2</v>
      </c>
      <c r="EH339" s="78">
        <v>-3.3097323030233383E-2</v>
      </c>
      <c r="EI339" s="78">
        <v>-3.3790901303291321E-2</v>
      </c>
      <c r="EJ339" s="78">
        <v>-4.0526106953620911E-2</v>
      </c>
      <c r="EK339" s="78">
        <v>-3.0992370098829269E-2</v>
      </c>
      <c r="EL339" s="78">
        <v>-4.9417704343795776E-2</v>
      </c>
      <c r="EM339" s="78">
        <v>-4.4379252940416336E-2</v>
      </c>
      <c r="EN339" s="78">
        <v>-2.4373935535550117E-2</v>
      </c>
      <c r="EO339" s="78">
        <v>7.5687253847718239E-3</v>
      </c>
      <c r="EP339" s="78">
        <v>1.2660391628742218E-2</v>
      </c>
      <c r="EQ339" s="78">
        <v>2.6631543412804604E-2</v>
      </c>
      <c r="ER339" s="78">
        <v>3.4300263971090317E-2</v>
      </c>
      <c r="ES339" s="78">
        <v>6.5723741427063942E-3</v>
      </c>
      <c r="ET339" s="78">
        <v>-5.7765129022300243E-3</v>
      </c>
      <c r="EU339" s="78">
        <v>-2.558603323996067E-2</v>
      </c>
      <c r="EV339" s="78">
        <v>-2.5970987975597382E-2</v>
      </c>
      <c r="EW339" s="78">
        <v>59.393333435058594</v>
      </c>
      <c r="EX339" s="78">
        <v>58.470001220703125</v>
      </c>
      <c r="EY339" s="78">
        <v>57.61151123046875</v>
      </c>
      <c r="EZ339" s="78">
        <v>56.758037567138672</v>
      </c>
      <c r="FA339" s="78">
        <v>56.135444641113281</v>
      </c>
      <c r="FB339" s="78">
        <v>55.696979522705078</v>
      </c>
      <c r="FC339" s="78">
        <v>55.30780029296875</v>
      </c>
      <c r="FD339" s="78">
        <v>56.832015991210938</v>
      </c>
      <c r="FE339" s="78">
        <v>59.386463165283203</v>
      </c>
      <c r="FF339" s="78">
        <v>62.826694488525391</v>
      </c>
      <c r="FG339" s="78">
        <v>67.048164367675781</v>
      </c>
      <c r="FH339" s="78">
        <v>71.828292846679688</v>
      </c>
      <c r="FI339" s="78">
        <v>76.082633972167969</v>
      </c>
      <c r="FJ339" s="78">
        <v>79.637260437011719</v>
      </c>
      <c r="FK339" s="78">
        <v>81.811088562011719</v>
      </c>
      <c r="FL339" s="78">
        <v>82.598579406738281</v>
      </c>
      <c r="FM339" s="78">
        <v>82.228744506835938</v>
      </c>
      <c r="FN339" s="78">
        <v>80.246353149414063</v>
      </c>
      <c r="FO339" s="78">
        <v>77.394050598144531</v>
      </c>
      <c r="FP339" s="78">
        <v>73.362876892089844</v>
      </c>
      <c r="FQ339" s="78">
        <v>68.064010620117188</v>
      </c>
      <c r="FR339" s="78">
        <v>64.180694580078125</v>
      </c>
      <c r="FS339" s="78">
        <v>61.806140899658203</v>
      </c>
      <c r="FT339" s="78">
        <v>60.130157470703125</v>
      </c>
      <c r="FU339" s="78">
        <v>2.4399818852543831E-2</v>
      </c>
      <c r="FV339" s="78">
        <v>2.6618104428052902E-2</v>
      </c>
      <c r="FW339" s="78">
        <v>2.5226172059774399E-2</v>
      </c>
      <c r="FX339" s="78">
        <v>0</v>
      </c>
      <c r="FY339" s="78">
        <v>481.2608642578125</v>
      </c>
      <c r="FZ339" s="78">
        <v>1</v>
      </c>
    </row>
    <row r="340" spans="1:182" x14ac:dyDescent="0.2">
      <c r="A340" t="s">
        <v>186</v>
      </c>
      <c r="B340" t="s">
        <v>244</v>
      </c>
      <c r="C340" t="s">
        <v>194</v>
      </c>
      <c r="D340" t="s">
        <v>202</v>
      </c>
      <c r="E340" t="s">
        <v>208</v>
      </c>
      <c r="F340" t="s">
        <v>183</v>
      </c>
      <c r="G340" t="s">
        <v>1</v>
      </c>
      <c r="H340" s="78">
        <v>2676</v>
      </c>
      <c r="I340" s="78">
        <v>0.82921379804611206</v>
      </c>
      <c r="J340" s="78">
        <v>0.75052726268768311</v>
      </c>
      <c r="K340" s="78">
        <v>0.69664144515991211</v>
      </c>
      <c r="L340" s="78">
        <v>0.66360807418823242</v>
      </c>
      <c r="M340" s="78">
        <v>0.64067387580871582</v>
      </c>
      <c r="N340" s="78">
        <v>0.67023873329162598</v>
      </c>
      <c r="O340" s="78">
        <v>0.69402897357940674</v>
      </c>
      <c r="P340" s="78">
        <v>0.74308192729949951</v>
      </c>
      <c r="Q340" s="78">
        <v>0.80557471513748169</v>
      </c>
      <c r="R340" s="78">
        <v>0.81830191612243652</v>
      </c>
      <c r="S340" s="78">
        <v>0.84595358371734619</v>
      </c>
      <c r="T340" s="78">
        <v>0.90236210823059082</v>
      </c>
      <c r="U340" s="78">
        <v>0.93650698661804199</v>
      </c>
      <c r="V340" s="78">
        <v>0.97819745540618896</v>
      </c>
      <c r="W340" s="78">
        <v>1.053502082824707</v>
      </c>
      <c r="X340" s="78">
        <v>1.1114983558654785</v>
      </c>
      <c r="Y340" s="78">
        <v>1.2187125682830811</v>
      </c>
      <c r="Z340" s="78">
        <v>1.2751929759979248</v>
      </c>
      <c r="AA340" s="78">
        <v>1.2360355854034424</v>
      </c>
      <c r="AB340" s="78">
        <v>1.2110481262207031</v>
      </c>
      <c r="AC340" s="78">
        <v>1.1846312284469604</v>
      </c>
      <c r="AD340" s="78">
        <v>1.1493618488311768</v>
      </c>
      <c r="AE340" s="78">
        <v>1.0452021360397339</v>
      </c>
      <c r="AF340" s="78">
        <v>0.93007135391235352</v>
      </c>
      <c r="AG340" s="78">
        <v>-0.13981755077838898</v>
      </c>
      <c r="AH340" s="78">
        <v>-0.16597145795822144</v>
      </c>
      <c r="AI340" s="78">
        <v>-0.17068569362163544</v>
      </c>
      <c r="AJ340" s="78">
        <v>-0.1769319474697113</v>
      </c>
      <c r="AK340" s="78">
        <v>-0.18143196403980255</v>
      </c>
      <c r="AL340" s="78">
        <v>-0.17958201467990875</v>
      </c>
      <c r="AM340" s="78">
        <v>-0.20978359878063202</v>
      </c>
      <c r="AN340" s="78">
        <v>-0.21075518429279327</v>
      </c>
      <c r="AO340" s="78">
        <v>-0.17598757147789001</v>
      </c>
      <c r="AP340" s="78">
        <v>-0.1572495698928833</v>
      </c>
      <c r="AQ340" s="78">
        <v>-0.11890691518783569</v>
      </c>
      <c r="AR340" s="78">
        <v>-3.575650230050087E-2</v>
      </c>
      <c r="AS340" s="78">
        <v>-3.8544923067092896E-2</v>
      </c>
      <c r="AT340" s="78">
        <v>-4.4978354126214981E-2</v>
      </c>
      <c r="AU340" s="78">
        <v>-2.5482755154371262E-2</v>
      </c>
      <c r="AV340" s="78">
        <v>-2.3415001109242439E-2</v>
      </c>
      <c r="AW340" s="78">
        <v>2.3008203133940697E-2</v>
      </c>
      <c r="AX340" s="78">
        <v>-5.2146641537547112E-3</v>
      </c>
      <c r="AY340" s="78">
        <v>-2.0454812794923782E-2</v>
      </c>
      <c r="AZ340" s="78">
        <v>9.5910346135497093E-3</v>
      </c>
      <c r="BA340" s="78">
        <v>1.021537184715271E-2</v>
      </c>
      <c r="BB340" s="78">
        <v>-8.38584303855896E-2</v>
      </c>
      <c r="BC340" s="78">
        <v>-0.11130852997303009</v>
      </c>
      <c r="BD340" s="78">
        <v>-0.14418254792690277</v>
      </c>
      <c r="BE340" s="78">
        <v>-7.8214801847934723E-2</v>
      </c>
      <c r="BF340" s="78">
        <v>-0.10324109345674515</v>
      </c>
      <c r="BG340" s="78">
        <v>-0.10845166444778442</v>
      </c>
      <c r="BH340" s="78">
        <v>-0.11544858664274216</v>
      </c>
      <c r="BI340" s="78">
        <v>-0.12471122294664383</v>
      </c>
      <c r="BJ340" s="78">
        <v>-0.12302369624376297</v>
      </c>
      <c r="BK340" s="78">
        <v>-0.15260739624500275</v>
      </c>
      <c r="BL340" s="78">
        <v>-0.15143826603889465</v>
      </c>
      <c r="BM340" s="78">
        <v>-0.11886746436357498</v>
      </c>
      <c r="BN340" s="78">
        <v>-0.10633531957864761</v>
      </c>
      <c r="BO340" s="78">
        <v>-7.135530561208725E-2</v>
      </c>
      <c r="BP340" s="78">
        <v>-3.8645339664071798E-3</v>
      </c>
      <c r="BQ340" s="78">
        <v>-5.4171704687178135E-3</v>
      </c>
      <c r="BR340" s="78">
        <v>-1.039260346442461E-2</v>
      </c>
      <c r="BS340" s="78">
        <v>9.3378080055117607E-3</v>
      </c>
      <c r="BT340" s="78">
        <v>1.1283449828624725E-2</v>
      </c>
      <c r="BU340" s="78">
        <v>6.3567608594894409E-2</v>
      </c>
      <c r="BV340" s="78">
        <v>3.9620988070964813E-2</v>
      </c>
      <c r="BW340" s="78">
        <v>2.3088052868843079E-2</v>
      </c>
      <c r="BX340" s="78">
        <v>5.3468953818082809E-2</v>
      </c>
      <c r="BY340" s="78">
        <v>5.3367584943771362E-2</v>
      </c>
      <c r="BZ340" s="78">
        <v>-3.7383247166872025E-2</v>
      </c>
      <c r="CA340" s="78">
        <v>-5.7866554707288742E-2</v>
      </c>
      <c r="CB340" s="78">
        <v>-8.4235943853855133E-2</v>
      </c>
      <c r="CC340" s="78">
        <v>-3.5548921674489975E-2</v>
      </c>
      <c r="CD340" s="78">
        <v>-5.9794224798679352E-2</v>
      </c>
      <c r="CE340" s="78">
        <v>-6.5348558127880096E-2</v>
      </c>
      <c r="CF340" s="78">
        <v>-7.2865404188632965E-2</v>
      </c>
      <c r="CG340" s="78">
        <v>-8.5426606237888336E-2</v>
      </c>
      <c r="CH340" s="78">
        <v>-8.385157585144043E-2</v>
      </c>
      <c r="CI340" s="78">
        <v>-0.1130073219537735</v>
      </c>
      <c r="CJ340" s="78">
        <v>-0.11035554111003876</v>
      </c>
      <c r="CK340" s="78">
        <v>-7.9306252300739288E-2</v>
      </c>
      <c r="CL340" s="78">
        <v>-7.1072272956371307E-2</v>
      </c>
      <c r="CM340" s="78">
        <v>-3.8421213626861572E-2</v>
      </c>
      <c r="CN340" s="78">
        <v>1.8223747611045837E-2</v>
      </c>
      <c r="CO340" s="78">
        <v>1.7527012154459953E-2</v>
      </c>
      <c r="CP340" s="78">
        <v>1.3561383821070194E-2</v>
      </c>
      <c r="CQ340" s="78">
        <v>3.3454425632953644E-2</v>
      </c>
      <c r="CR340" s="78">
        <v>3.5315491259098053E-2</v>
      </c>
      <c r="CS340" s="78">
        <v>9.1658934950828552E-2</v>
      </c>
      <c r="CT340" s="78">
        <v>7.0674024522304535E-2</v>
      </c>
      <c r="CU340" s="78">
        <v>5.3245708346366882E-2</v>
      </c>
      <c r="CV340" s="78">
        <v>8.3858661353588104E-2</v>
      </c>
      <c r="CW340" s="78">
        <v>8.3254672586917877E-2</v>
      </c>
      <c r="CX340" s="78">
        <v>-5.1946765743196011E-3</v>
      </c>
      <c r="CY340" s="78">
        <v>-2.0852800458669662E-2</v>
      </c>
      <c r="CZ340" s="78">
        <v>-4.2717110365629196E-2</v>
      </c>
      <c r="DA340" s="78">
        <v>7.1169612929224968E-3</v>
      </c>
      <c r="DB340" s="78">
        <v>-1.6347359865903854E-2</v>
      </c>
      <c r="DC340" s="78">
        <v>-2.2245453670620918E-2</v>
      </c>
      <c r="DD340" s="78">
        <v>-3.0282218009233475E-2</v>
      </c>
      <c r="DE340" s="78">
        <v>-4.6141985803842545E-2</v>
      </c>
      <c r="DF340" s="78">
        <v>-4.4679455459117889E-2</v>
      </c>
      <c r="DG340" s="78">
        <v>-7.340724766254425E-2</v>
      </c>
      <c r="DH340" s="78">
        <v>-6.9272823631763458E-2</v>
      </c>
      <c r="DI340" s="78">
        <v>-3.9745043963193893E-2</v>
      </c>
      <c r="DJ340" s="78">
        <v>-3.5809226334095001E-2</v>
      </c>
      <c r="DK340" s="78">
        <v>-5.4871169850230217E-3</v>
      </c>
      <c r="DL340" s="78">
        <v>4.0312029421329498E-2</v>
      </c>
      <c r="DM340" s="78">
        <v>4.0471192449331284E-2</v>
      </c>
      <c r="DN340" s="78">
        <v>3.7515368312597275E-2</v>
      </c>
      <c r="DO340" s="78">
        <v>5.7571034878492355E-2</v>
      </c>
      <c r="DP340" s="78">
        <v>5.9347532689571381E-2</v>
      </c>
      <c r="DQ340" s="78">
        <v>0.1197502613067627</v>
      </c>
      <c r="DR340" s="78">
        <v>0.10172706097364426</v>
      </c>
      <c r="DS340" s="78">
        <v>8.3403363823890686E-2</v>
      </c>
      <c r="DT340" s="78">
        <v>0.1142483726143837</v>
      </c>
      <c r="DU340" s="78">
        <v>0.11314176768064499</v>
      </c>
      <c r="DV340" s="78">
        <v>2.6993893086910248E-2</v>
      </c>
      <c r="DW340" s="78">
        <v>1.6160955652594566E-2</v>
      </c>
      <c r="DX340" s="78">
        <v>-1.1982780415564775E-3</v>
      </c>
      <c r="DY340" s="78">
        <v>6.8719714879989624E-2</v>
      </c>
      <c r="DZ340" s="78">
        <v>4.6383015811443329E-2</v>
      </c>
      <c r="EA340" s="78">
        <v>3.9988584816455841E-2</v>
      </c>
      <c r="EB340" s="78">
        <v>3.1201139092445374E-2</v>
      </c>
      <c r="EC340" s="78">
        <v>1.0578771121799946E-2</v>
      </c>
      <c r="ED340" s="78">
        <v>1.1878867633640766E-2</v>
      </c>
      <c r="EE340" s="78">
        <v>-1.6231030225753784E-2</v>
      </c>
      <c r="EF340" s="78">
        <v>-9.9558932706713676E-3</v>
      </c>
      <c r="EG340" s="78">
        <v>1.737506315112114E-2</v>
      </c>
      <c r="EH340" s="78">
        <v>1.5105016529560089E-2</v>
      </c>
      <c r="EI340" s="78">
        <v>4.2064487934112549E-2</v>
      </c>
      <c r="EJ340" s="78">
        <v>7.2204001247882843E-2</v>
      </c>
      <c r="EK340" s="78">
        <v>7.3598951101303101E-2</v>
      </c>
      <c r="EL340" s="78">
        <v>7.2101123631000519E-2</v>
      </c>
      <c r="EM340" s="78">
        <v>9.2391602694988251E-2</v>
      </c>
      <c r="EN340" s="78">
        <v>9.4045989215373993E-2</v>
      </c>
      <c r="EO340" s="78">
        <v>0.16030965745449066</v>
      </c>
      <c r="EP340" s="78">
        <v>0.14656271040439606</v>
      </c>
      <c r="EQ340" s="78">
        <v>0.12694624066352844</v>
      </c>
      <c r="ER340" s="78">
        <v>0.15812629461288452</v>
      </c>
      <c r="ES340" s="78">
        <v>0.15629398822784424</v>
      </c>
      <c r="ET340" s="78">
        <v>7.3469080030918121E-2</v>
      </c>
      <c r="EU340" s="78">
        <v>6.9602936506271362E-2</v>
      </c>
      <c r="EV340" s="78">
        <v>5.874832347035408E-2</v>
      </c>
      <c r="EW340" s="78">
        <v>70.747993469238281</v>
      </c>
      <c r="EX340" s="78">
        <v>69.067527770996094</v>
      </c>
      <c r="EY340" s="78">
        <v>67.752662658691406</v>
      </c>
      <c r="EZ340" s="78">
        <v>66.407554626464844</v>
      </c>
      <c r="FA340" s="78">
        <v>65.161331176757813</v>
      </c>
      <c r="FB340" s="78">
        <v>64.321990966796875</v>
      </c>
      <c r="FC340" s="78">
        <v>63.374763488769531</v>
      </c>
      <c r="FD340" s="78">
        <v>65.05889892578125</v>
      </c>
      <c r="FE340" s="78">
        <v>68.232421875</v>
      </c>
      <c r="FF340" s="78">
        <v>71.595046997070313</v>
      </c>
      <c r="FG340" s="78">
        <v>75.288337707519531</v>
      </c>
      <c r="FH340" s="78">
        <v>79.3834228515625</v>
      </c>
      <c r="FI340" s="78">
        <v>83.057464599609375</v>
      </c>
      <c r="FJ340" s="78">
        <v>85.740631103515625</v>
      </c>
      <c r="FK340" s="78">
        <v>87.909248352050781</v>
      </c>
      <c r="FL340" s="78">
        <v>89.42498779296875</v>
      </c>
      <c r="FM340" s="78">
        <v>89.6578369140625</v>
      </c>
      <c r="FN340" s="78">
        <v>88.611038208007813</v>
      </c>
      <c r="FO340" s="78">
        <v>86.707160949707031</v>
      </c>
      <c r="FP340" s="78">
        <v>83.609237670898438</v>
      </c>
      <c r="FQ340" s="78">
        <v>78.97698974609375</v>
      </c>
      <c r="FR340" s="78">
        <v>75.63775634765625</v>
      </c>
      <c r="FS340" s="78">
        <v>73.679977416992188</v>
      </c>
      <c r="FT340" s="78">
        <v>71.839073181152344</v>
      </c>
      <c r="FU340" s="78">
        <v>5.1668956875801086E-2</v>
      </c>
      <c r="FV340" s="78">
        <v>5.2779402583837509E-2</v>
      </c>
      <c r="FW340" s="78">
        <v>5.6303679943084717E-2</v>
      </c>
      <c r="FX340" s="78">
        <v>0</v>
      </c>
      <c r="FY340" s="78">
        <v>326.82608032226563</v>
      </c>
      <c r="FZ340" s="78">
        <v>1</v>
      </c>
    </row>
    <row r="341" spans="1:182" x14ac:dyDescent="0.2">
      <c r="A341" t="s">
        <v>186</v>
      </c>
      <c r="B341" t="s">
        <v>244</v>
      </c>
      <c r="C341" t="s">
        <v>194</v>
      </c>
      <c r="D341" t="s">
        <v>202</v>
      </c>
      <c r="E341" t="s">
        <v>208</v>
      </c>
      <c r="F341" t="s">
        <v>184</v>
      </c>
      <c r="G341" t="s">
        <v>1</v>
      </c>
      <c r="H341" s="78">
        <v>1320</v>
      </c>
      <c r="I341" s="78">
        <v>1.1036990880966187</v>
      </c>
      <c r="J341" s="78">
        <v>0.98727047443389893</v>
      </c>
      <c r="K341" s="78">
        <v>0.91818255186080933</v>
      </c>
      <c r="L341" s="78">
        <v>0.91150122880935669</v>
      </c>
      <c r="M341" s="78">
        <v>0.90303546190261841</v>
      </c>
      <c r="N341" s="78">
        <v>0.90277314186096191</v>
      </c>
      <c r="O341" s="78">
        <v>0.95806211233139038</v>
      </c>
      <c r="P341" s="78">
        <v>1.0083286762237549</v>
      </c>
      <c r="Q341" s="78">
        <v>1.0690764188766479</v>
      </c>
      <c r="R341" s="78">
        <v>1.0996164083480835</v>
      </c>
      <c r="S341" s="78">
        <v>1.194780707359314</v>
      </c>
      <c r="T341" s="78">
        <v>1.2927361726760864</v>
      </c>
      <c r="U341" s="78">
        <v>1.4189136028289795</v>
      </c>
      <c r="V341" s="78">
        <v>1.5518059730529785</v>
      </c>
      <c r="W341" s="78">
        <v>1.6513673067092896</v>
      </c>
      <c r="X341" s="78">
        <v>1.7826510667800903</v>
      </c>
      <c r="Y341" s="78">
        <v>1.9187062978744507</v>
      </c>
      <c r="Z341" s="78">
        <v>1.9862977266311646</v>
      </c>
      <c r="AA341" s="78">
        <v>1.9288272857666016</v>
      </c>
      <c r="AB341" s="78">
        <v>1.8686877489089966</v>
      </c>
      <c r="AC341" s="78">
        <v>1.7215023040771484</v>
      </c>
      <c r="AD341" s="78">
        <v>1.5553452968597412</v>
      </c>
      <c r="AE341" s="78">
        <v>1.4000420570373535</v>
      </c>
      <c r="AF341" s="78">
        <v>1.214409351348877</v>
      </c>
      <c r="AG341" s="78">
        <v>-1.3998479582369328E-2</v>
      </c>
      <c r="AH341" s="78">
        <v>-4.3165449053049088E-2</v>
      </c>
      <c r="AI341" s="78">
        <v>-3.9450962096452713E-2</v>
      </c>
      <c r="AJ341" s="78">
        <v>-2.6964198797941208E-2</v>
      </c>
      <c r="AK341" s="78">
        <v>-2.597491443157196E-2</v>
      </c>
      <c r="AL341" s="78">
        <v>-7.1760036051273346E-2</v>
      </c>
      <c r="AM341" s="78">
        <v>-4.3957930058240891E-2</v>
      </c>
      <c r="AN341" s="78">
        <v>-8.993636816740036E-2</v>
      </c>
      <c r="AO341" s="78">
        <v>-0.10788549482822418</v>
      </c>
      <c r="AP341" s="78">
        <v>-0.1234854981303215</v>
      </c>
      <c r="AQ341" s="78">
        <v>-6.0099177062511444E-2</v>
      </c>
      <c r="AR341" s="78">
        <v>-4.7520175576210022E-2</v>
      </c>
      <c r="AS341" s="78">
        <v>-2.3248407989740372E-2</v>
      </c>
      <c r="AT341" s="78">
        <v>-2.1553171798586845E-2</v>
      </c>
      <c r="AU341" s="78">
        <v>-5.8263316750526428E-2</v>
      </c>
      <c r="AV341" s="78">
        <v>-3.1199932098388672E-2</v>
      </c>
      <c r="AW341" s="78">
        <v>1.2856785207986832E-2</v>
      </c>
      <c r="AX341" s="78">
        <v>-3.9078094065189362E-2</v>
      </c>
      <c r="AY341" s="78">
        <v>-7.8392297029495239E-2</v>
      </c>
      <c r="AZ341" s="78">
        <v>-1.3697432354092598E-2</v>
      </c>
      <c r="BA341" s="78">
        <v>6.762845441699028E-3</v>
      </c>
      <c r="BB341" s="78">
        <v>-6.6433370113372803E-2</v>
      </c>
      <c r="BC341" s="78">
        <v>-6.5291427075862885E-2</v>
      </c>
      <c r="BD341" s="78">
        <v>-4.8163019120693207E-2</v>
      </c>
      <c r="BE341" s="78">
        <v>2.507627010345459E-2</v>
      </c>
      <c r="BF341" s="78">
        <v>-6.5364823676645756E-3</v>
      </c>
      <c r="BG341" s="78">
        <v>-2.5915810838341713E-3</v>
      </c>
      <c r="BH341" s="78">
        <v>1.1804276145994663E-2</v>
      </c>
      <c r="BI341" s="78">
        <v>1.168515533208847E-2</v>
      </c>
      <c r="BJ341" s="78">
        <v>-3.497464582324028E-2</v>
      </c>
      <c r="BK341" s="78">
        <v>-5.8765392750501633E-3</v>
      </c>
      <c r="BL341" s="78">
        <v>-5.0675954669713974E-2</v>
      </c>
      <c r="BM341" s="78">
        <v>-6.8784594535827637E-2</v>
      </c>
      <c r="BN341" s="78">
        <v>-6.9001622498035431E-2</v>
      </c>
      <c r="BO341" s="78">
        <v>-1.6941096633672714E-2</v>
      </c>
      <c r="BP341" s="78">
        <v>-7.3762820102274418E-3</v>
      </c>
      <c r="BQ341" s="78">
        <v>1.6826221719384193E-2</v>
      </c>
      <c r="BR341" s="78">
        <v>2.3179670795798302E-2</v>
      </c>
      <c r="BS341" s="78">
        <v>-1.126689650118351E-2</v>
      </c>
      <c r="BT341" s="78">
        <v>1.7820822075009346E-2</v>
      </c>
      <c r="BU341" s="78">
        <v>6.3693501055240631E-2</v>
      </c>
      <c r="BV341" s="78">
        <v>1.1998651549220085E-2</v>
      </c>
      <c r="BW341" s="78">
        <v>-2.8292648494243622E-2</v>
      </c>
      <c r="BX341" s="78">
        <v>3.4993018954992294E-2</v>
      </c>
      <c r="BY341" s="78">
        <v>5.0661932677030563E-2</v>
      </c>
      <c r="BZ341" s="78">
        <v>-1.8013542518019676E-2</v>
      </c>
      <c r="CA341" s="78">
        <v>-7.7494243159890175E-3</v>
      </c>
      <c r="CB341" s="78">
        <v>-2.560377586632967E-3</v>
      </c>
      <c r="CC341" s="78">
        <v>5.2139319479465485E-2</v>
      </c>
      <c r="CD341" s="78">
        <v>1.8832625821232796E-2</v>
      </c>
      <c r="CE341" s="78">
        <v>2.2937115281820297E-2</v>
      </c>
      <c r="CF341" s="78">
        <v>3.8655206561088562E-2</v>
      </c>
      <c r="CG341" s="78">
        <v>3.7768404930830002E-2</v>
      </c>
      <c r="CH341" s="78">
        <v>-9.4971973448991776E-3</v>
      </c>
      <c r="CI341" s="78">
        <v>2.0498516038060188E-2</v>
      </c>
      <c r="CJ341" s="78">
        <v>-2.3484313860535622E-2</v>
      </c>
      <c r="CK341" s="78">
        <v>-4.1703440248966217E-2</v>
      </c>
      <c r="CL341" s="78">
        <v>-3.1266260892152786E-2</v>
      </c>
      <c r="CM341" s="78">
        <v>1.2950058095157146E-2</v>
      </c>
      <c r="CN341" s="78">
        <v>2.042725495994091E-2</v>
      </c>
      <c r="CO341" s="78">
        <v>4.4581789523363113E-2</v>
      </c>
      <c r="CP341" s="78">
        <v>5.4161503911018372E-2</v>
      </c>
      <c r="CQ341" s="78">
        <v>2.1282685920596123E-2</v>
      </c>
      <c r="CR341" s="78">
        <v>5.1772449165582657E-2</v>
      </c>
      <c r="CS341" s="78">
        <v>9.8902858793735504E-2</v>
      </c>
      <c r="CT341" s="78">
        <v>4.737425222992897E-2</v>
      </c>
      <c r="CU341" s="78">
        <v>6.4062131568789482E-3</v>
      </c>
      <c r="CV341" s="78">
        <v>6.8715885281562805E-2</v>
      </c>
      <c r="CW341" s="78">
        <v>8.1066302955150604E-2</v>
      </c>
      <c r="CX341" s="78">
        <v>1.5521883964538574E-2</v>
      </c>
      <c r="CY341" s="78">
        <v>3.2103992998600006E-2</v>
      </c>
      <c r="CZ341" s="78">
        <v>2.9023870825767517E-2</v>
      </c>
      <c r="DA341" s="78">
        <v>7.9202376306056976E-2</v>
      </c>
      <c r="DB341" s="78">
        <v>4.420173168182373E-2</v>
      </c>
      <c r="DC341" s="78">
        <v>4.8465810716152191E-2</v>
      </c>
      <c r="DD341" s="78">
        <v>6.5506130456924438E-2</v>
      </c>
      <c r="DE341" s="78">
        <v>6.3851647078990936E-2</v>
      </c>
      <c r="DF341" s="78">
        <v>1.5980252996087074E-2</v>
      </c>
      <c r="DG341" s="78">
        <v>4.6873569488525391E-2</v>
      </c>
      <c r="DH341" s="78">
        <v>3.7073271814733744E-3</v>
      </c>
      <c r="DI341" s="78">
        <v>-1.4622282236814499E-2</v>
      </c>
      <c r="DJ341" s="78">
        <v>6.4691100269556046E-3</v>
      </c>
      <c r="DK341" s="78">
        <v>4.2841210961341858E-2</v>
      </c>
      <c r="DL341" s="78">
        <v>4.8230789601802826E-2</v>
      </c>
      <c r="DM341" s="78">
        <v>7.2337351739406586E-2</v>
      </c>
      <c r="DN341" s="78">
        <v>8.5143335163593292E-2</v>
      </c>
      <c r="DO341" s="78">
        <v>5.3832266479730606E-2</v>
      </c>
      <c r="DP341" s="78">
        <v>8.572407066822052E-2</v>
      </c>
      <c r="DQ341" s="78">
        <v>0.13411220908164978</v>
      </c>
      <c r="DR341" s="78">
        <v>8.2749851047992706E-2</v>
      </c>
      <c r="DS341" s="78">
        <v>4.1105076670646667E-2</v>
      </c>
      <c r="DT341" s="78">
        <v>0.10243874788284302</v>
      </c>
      <c r="DU341" s="78">
        <v>0.11147069185972214</v>
      </c>
      <c r="DV341" s="78">
        <v>4.9057316035032272E-2</v>
      </c>
      <c r="DW341" s="78">
        <v>7.1957401931285858E-2</v>
      </c>
      <c r="DX341" s="78">
        <v>6.0608118772506714E-2</v>
      </c>
      <c r="DY341" s="78">
        <v>0.11827712506055832</v>
      </c>
      <c r="DZ341" s="78">
        <v>8.0830700695514679E-2</v>
      </c>
      <c r="EA341" s="78">
        <v>8.5325188934803009E-2</v>
      </c>
      <c r="EB341" s="78">
        <v>0.10427460074424744</v>
      </c>
      <c r="EC341" s="78">
        <v>0.10151172429323196</v>
      </c>
      <c r="ED341" s="78">
        <v>5.2765645086765289E-2</v>
      </c>
      <c r="EE341" s="78">
        <v>8.4954962134361267E-2</v>
      </c>
      <c r="EF341" s="78">
        <v>4.296773299574852E-2</v>
      </c>
      <c r="EG341" s="78">
        <v>2.447861060500145E-2</v>
      </c>
      <c r="EH341" s="78">
        <v>6.0952991247177124E-2</v>
      </c>
      <c r="EI341" s="78">
        <v>8.5999295115470886E-2</v>
      </c>
      <c r="EJ341" s="78">
        <v>8.8374681770801544E-2</v>
      </c>
      <c r="EK341" s="78">
        <v>0.1124119833111763</v>
      </c>
      <c r="EL341" s="78">
        <v>0.12987618148326874</v>
      </c>
      <c r="EM341" s="78">
        <v>0.10082869231700897</v>
      </c>
      <c r="EN341" s="78">
        <v>0.13474482297897339</v>
      </c>
      <c r="EO341" s="78">
        <v>0.18494892120361328</v>
      </c>
      <c r="EP341" s="78">
        <v>0.1338265985250473</v>
      </c>
      <c r="EQ341" s="78">
        <v>9.1204717755317688E-2</v>
      </c>
      <c r="ER341" s="78">
        <v>0.15112918615341187</v>
      </c>
      <c r="ES341" s="78">
        <v>0.15536975860595703</v>
      </c>
      <c r="ET341" s="78">
        <v>9.7477138042449951E-2</v>
      </c>
      <c r="EU341" s="78">
        <v>0.12949942052364349</v>
      </c>
      <c r="EV341" s="78">
        <v>0.10621075332164764</v>
      </c>
      <c r="EW341" s="78">
        <v>69.359092712402344</v>
      </c>
      <c r="EX341" s="78">
        <v>68.125038146972656</v>
      </c>
      <c r="EY341" s="78">
        <v>66.959228515625</v>
      </c>
      <c r="EZ341" s="78">
        <v>65.914756774902344</v>
      </c>
      <c r="FA341" s="78">
        <v>64.841636657714844</v>
      </c>
      <c r="FB341" s="78">
        <v>63.802200317382813</v>
      </c>
      <c r="FC341" s="78">
        <v>62.960254669189453</v>
      </c>
      <c r="FD341" s="78">
        <v>66.144859313964844</v>
      </c>
      <c r="FE341" s="78">
        <v>72.303474426269531</v>
      </c>
      <c r="FF341" s="78">
        <v>77.082466125488281</v>
      </c>
      <c r="FG341" s="78">
        <v>80.77105712890625</v>
      </c>
      <c r="FH341" s="78">
        <v>83.512161254882813</v>
      </c>
      <c r="FI341" s="78">
        <v>86.031234741210938</v>
      </c>
      <c r="FJ341" s="78">
        <v>88.353187561035156</v>
      </c>
      <c r="FK341" s="78">
        <v>90.39923095703125</v>
      </c>
      <c r="FL341" s="78">
        <v>91.868621826171875</v>
      </c>
      <c r="FM341" s="78">
        <v>92.570304870605469</v>
      </c>
      <c r="FN341" s="78">
        <v>92.571159362792969</v>
      </c>
      <c r="FO341" s="78">
        <v>91.500228881835938</v>
      </c>
      <c r="FP341" s="78">
        <v>88.596939086914063</v>
      </c>
      <c r="FQ341" s="78">
        <v>81.637237548828125</v>
      </c>
      <c r="FR341" s="78">
        <v>75.9139404296875</v>
      </c>
      <c r="FS341" s="78">
        <v>72.433120727539063</v>
      </c>
      <c r="FT341" s="78">
        <v>70.339042663574219</v>
      </c>
      <c r="FU341" s="78">
        <v>4.023461788892746E-2</v>
      </c>
      <c r="FV341" s="78">
        <v>5.8393191546201706E-2</v>
      </c>
      <c r="FW341" s="78">
        <v>3.982265293598175E-2</v>
      </c>
      <c r="FX341" s="78">
        <v>0</v>
      </c>
      <c r="FY341" s="78">
        <v>191.08695983886719</v>
      </c>
      <c r="FZ341" s="78">
        <v>1</v>
      </c>
    </row>
    <row r="342" spans="1:182" x14ac:dyDescent="0.2">
      <c r="A342" t="s">
        <v>186</v>
      </c>
      <c r="B342" t="s">
        <v>244</v>
      </c>
      <c r="C342" t="s">
        <v>194</v>
      </c>
      <c r="D342" t="s">
        <v>202</v>
      </c>
      <c r="E342" t="s">
        <v>208</v>
      </c>
      <c r="F342" t="s">
        <v>185</v>
      </c>
      <c r="G342" t="s">
        <v>1</v>
      </c>
      <c r="H342" s="78">
        <v>618</v>
      </c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78"/>
      <c r="AS342" s="78"/>
      <c r="AT342" s="78"/>
      <c r="AU342" s="78"/>
      <c r="AV342" s="78"/>
      <c r="AW342" s="78"/>
      <c r="AX342" s="78"/>
      <c r="AY342" s="78"/>
      <c r="AZ342" s="78"/>
      <c r="BA342" s="78"/>
      <c r="BB342" s="78"/>
      <c r="BC342" s="78"/>
      <c r="BD342" s="78"/>
      <c r="BE342" s="78"/>
      <c r="BF342" s="78"/>
      <c r="BG342" s="78"/>
      <c r="BH342" s="78"/>
      <c r="BI342" s="78"/>
      <c r="BJ342" s="78"/>
      <c r="BK342" s="78"/>
      <c r="BL342" s="78"/>
      <c r="BM342" s="78"/>
      <c r="BN342" s="78"/>
      <c r="BO342" s="78"/>
      <c r="BP342" s="78"/>
      <c r="BQ342" s="78"/>
      <c r="BR342" s="78"/>
      <c r="BS342" s="78"/>
      <c r="BT342" s="78"/>
      <c r="BU342" s="78"/>
      <c r="BV342" s="78"/>
      <c r="BW342" s="78"/>
      <c r="BX342" s="78"/>
      <c r="BY342" s="78"/>
      <c r="BZ342" s="78"/>
      <c r="CA342" s="78"/>
      <c r="CB342" s="78"/>
      <c r="CC342" s="78"/>
      <c r="CD342" s="78"/>
      <c r="CE342" s="78"/>
      <c r="CF342" s="78"/>
      <c r="CG342" s="78"/>
      <c r="CH342" s="78"/>
      <c r="CI342" s="78"/>
      <c r="CJ342" s="78"/>
      <c r="CK342" s="78"/>
      <c r="CL342" s="78"/>
      <c r="CM342" s="78"/>
      <c r="CN342" s="78"/>
      <c r="CO342" s="78"/>
      <c r="CP342" s="78"/>
      <c r="CQ342" s="78"/>
      <c r="CR342" s="78"/>
      <c r="CS342" s="78"/>
      <c r="CT342" s="78"/>
      <c r="CU342" s="78"/>
      <c r="CV342" s="78"/>
      <c r="CW342" s="78"/>
      <c r="CX342" s="78"/>
      <c r="CY342" s="78"/>
      <c r="CZ342" s="78"/>
      <c r="DA342" s="78"/>
      <c r="DB342" s="78"/>
      <c r="DC342" s="78"/>
      <c r="DD342" s="78"/>
      <c r="DE342" s="78"/>
      <c r="DF342" s="78"/>
      <c r="DG342" s="78"/>
      <c r="DH342" s="78"/>
      <c r="DI342" s="78"/>
      <c r="DJ342" s="78"/>
      <c r="DK342" s="78"/>
      <c r="DL342" s="78"/>
      <c r="DM342" s="78"/>
      <c r="DN342" s="78"/>
      <c r="DO342" s="78"/>
      <c r="DP342" s="78"/>
      <c r="DQ342" s="78"/>
      <c r="DR342" s="78"/>
      <c r="DS342" s="78"/>
      <c r="DT342" s="78"/>
      <c r="DU342" s="78"/>
      <c r="DV342" s="78"/>
      <c r="DW342" s="78"/>
      <c r="DX342" s="78"/>
      <c r="DY342" s="78"/>
      <c r="DZ342" s="78"/>
      <c r="EA342" s="78"/>
      <c r="EB342" s="78"/>
      <c r="EC342" s="78"/>
      <c r="ED342" s="78"/>
      <c r="EE342" s="78"/>
      <c r="EF342" s="78"/>
      <c r="EG342" s="78"/>
      <c r="EH342" s="78"/>
      <c r="EI342" s="78"/>
      <c r="EJ342" s="78"/>
      <c r="EK342" s="78"/>
      <c r="EL342" s="78"/>
      <c r="EM342" s="78"/>
      <c r="EN342" s="78"/>
      <c r="EO342" s="78"/>
      <c r="EP342" s="78"/>
      <c r="EQ342" s="78"/>
      <c r="ER342" s="78"/>
      <c r="ES342" s="78"/>
      <c r="ET342" s="78"/>
      <c r="EU342" s="78"/>
      <c r="EV342" s="78"/>
      <c r="EW342" s="78"/>
      <c r="EX342" s="78"/>
      <c r="EY342" s="78"/>
      <c r="EZ342" s="78"/>
      <c r="FA342" s="78"/>
      <c r="FB342" s="78"/>
      <c r="FC342" s="78"/>
      <c r="FD342" s="78"/>
      <c r="FE342" s="78"/>
      <c r="FF342" s="78"/>
      <c r="FG342" s="78"/>
      <c r="FH342" s="78"/>
      <c r="FI342" s="78"/>
      <c r="FJ342" s="78"/>
      <c r="FK342" s="78"/>
      <c r="FL342" s="78"/>
      <c r="FM342" s="78"/>
      <c r="FN342" s="78"/>
      <c r="FO342" s="78"/>
      <c r="FP342" s="78"/>
      <c r="FQ342" s="78"/>
      <c r="FR342" s="78"/>
      <c r="FS342" s="78"/>
      <c r="FT342" s="78"/>
      <c r="FU342" s="78"/>
      <c r="FV342" s="78"/>
      <c r="FW342" s="78"/>
      <c r="FX342" s="78">
        <v>0</v>
      </c>
      <c r="FY342" s="78">
        <v>76</v>
      </c>
      <c r="FZ342" s="78">
        <v>0</v>
      </c>
    </row>
    <row r="343" spans="1:182" x14ac:dyDescent="0.2">
      <c r="A343" t="s">
        <v>186</v>
      </c>
      <c r="B343" t="s">
        <v>244</v>
      </c>
      <c r="C343" t="s">
        <v>194</v>
      </c>
      <c r="D343" t="s">
        <v>202</v>
      </c>
      <c r="E343" t="s">
        <v>209</v>
      </c>
      <c r="F343" t="s">
        <v>1</v>
      </c>
      <c r="G343" t="s">
        <v>198</v>
      </c>
      <c r="H343" s="78">
        <v>16548</v>
      </c>
      <c r="I343" s="78">
        <v>0.61980354785919189</v>
      </c>
      <c r="J343" s="78">
        <v>0.55239838361740112</v>
      </c>
      <c r="K343" s="78">
        <v>0.50938808917999268</v>
      </c>
      <c r="L343" s="78">
        <v>0.48514917492866516</v>
      </c>
      <c r="M343" s="78">
        <v>0.47588413953781128</v>
      </c>
      <c r="N343" s="78">
        <v>0.49567407369613647</v>
      </c>
      <c r="O343" s="78">
        <v>0.53671729564666748</v>
      </c>
      <c r="P343" s="78">
        <v>0.59400981664657593</v>
      </c>
      <c r="Q343" s="78">
        <v>0.64281290769577026</v>
      </c>
      <c r="R343" s="78">
        <v>0.67270702123641968</v>
      </c>
      <c r="S343" s="78">
        <v>0.71541506052017212</v>
      </c>
      <c r="T343" s="78">
        <v>0.76212060451507568</v>
      </c>
      <c r="U343" s="78">
        <v>0.81545346975326538</v>
      </c>
      <c r="V343" s="78">
        <v>0.85606253147125244</v>
      </c>
      <c r="W343" s="78">
        <v>0.89142060279846191</v>
      </c>
      <c r="X343" s="78">
        <v>0.93114161491394043</v>
      </c>
      <c r="Y343" s="78">
        <v>0.97217035293579102</v>
      </c>
      <c r="Z343" s="78">
        <v>1.0166201591491699</v>
      </c>
      <c r="AA343" s="78">
        <v>1.021597146987915</v>
      </c>
      <c r="AB343" s="78">
        <v>0.99615740776062012</v>
      </c>
      <c r="AC343" s="78">
        <v>0.97736448049545288</v>
      </c>
      <c r="AD343" s="78">
        <v>0.92109817266464233</v>
      </c>
      <c r="AE343" s="78">
        <v>0.82056909799575806</v>
      </c>
      <c r="AF343" s="78">
        <v>0.70415544509887695</v>
      </c>
      <c r="AG343" s="78">
        <v>-9.0576827526092529E-2</v>
      </c>
      <c r="AH343" s="78">
        <v>-9.0307638049125671E-2</v>
      </c>
      <c r="AI343" s="78">
        <v>-8.8989883661270142E-2</v>
      </c>
      <c r="AJ343" s="78">
        <v>-8.301156759262085E-2</v>
      </c>
      <c r="AK343" s="78">
        <v>-8.924548327922821E-2</v>
      </c>
      <c r="AL343" s="78">
        <v>-8.5236959159374237E-2</v>
      </c>
      <c r="AM343" s="78">
        <v>-8.6337581276893616E-2</v>
      </c>
      <c r="AN343" s="78">
        <v>-9.5390833914279938E-2</v>
      </c>
      <c r="AO343" s="78">
        <v>-6.6082030534744263E-2</v>
      </c>
      <c r="AP343" s="78">
        <v>-5.2446577697992325E-2</v>
      </c>
      <c r="AQ343" s="78">
        <v>-4.8742067068815231E-2</v>
      </c>
      <c r="AR343" s="78">
        <v>-6.1834529042243958E-2</v>
      </c>
      <c r="AS343" s="78">
        <v>-5.9364087879657745E-2</v>
      </c>
      <c r="AT343" s="78">
        <v>-4.9670424312353134E-2</v>
      </c>
      <c r="AU343" s="78">
        <v>-4.8382986336946487E-2</v>
      </c>
      <c r="AV343" s="78">
        <v>-4.9994286149740219E-2</v>
      </c>
      <c r="AW343" s="78">
        <v>-2.1385656669735909E-2</v>
      </c>
      <c r="AX343" s="78">
        <v>-2.1057024598121643E-2</v>
      </c>
      <c r="AY343" s="78">
        <v>-2.4687382392585278E-3</v>
      </c>
      <c r="AZ343" s="78">
        <v>4.3411896331235766E-4</v>
      </c>
      <c r="BA343" s="78">
        <v>-3.7657976150512695E-2</v>
      </c>
      <c r="BB343" s="78">
        <v>-9.8312951624393463E-2</v>
      </c>
      <c r="BC343" s="78">
        <v>-0.10501856356859207</v>
      </c>
      <c r="BD343" s="78">
        <v>-0.10091021656990051</v>
      </c>
      <c r="BE343" s="78">
        <v>-7.3299787938594818E-2</v>
      </c>
      <c r="BF343" s="78">
        <v>-7.3148265480995178E-2</v>
      </c>
      <c r="BG343" s="78">
        <v>-7.191130518913269E-2</v>
      </c>
      <c r="BH343" s="78">
        <v>-6.6649138927459717E-2</v>
      </c>
      <c r="BI343" s="78">
        <v>-7.2780318558216095E-2</v>
      </c>
      <c r="BJ343" s="78">
        <v>-6.8899966776371002E-2</v>
      </c>
      <c r="BK343" s="78">
        <v>-6.9793812930583954E-2</v>
      </c>
      <c r="BL343" s="78">
        <v>-7.8476876020431519E-2</v>
      </c>
      <c r="BM343" s="78">
        <v>-5.4715812206268311E-2</v>
      </c>
      <c r="BN343" s="78">
        <v>-4.2184699326753616E-2</v>
      </c>
      <c r="BO343" s="78">
        <v>-3.8542523980140686E-2</v>
      </c>
      <c r="BP343" s="78">
        <v>-5.077328160405159E-2</v>
      </c>
      <c r="BQ343" s="78">
        <v>-4.8105284571647644E-2</v>
      </c>
      <c r="BR343" s="78">
        <v>-3.7699103355407715E-2</v>
      </c>
      <c r="BS343" s="78">
        <v>-3.5909600555896759E-2</v>
      </c>
      <c r="BT343" s="78">
        <v>-3.7147399038076401E-2</v>
      </c>
      <c r="BU343" s="78">
        <v>-8.6500709876418114E-3</v>
      </c>
      <c r="BV343" s="78">
        <v>-7.8011844307184219E-3</v>
      </c>
      <c r="BW343" s="78">
        <v>1.0290815494954586E-2</v>
      </c>
      <c r="BX343" s="78">
        <v>1.3235636986792088E-2</v>
      </c>
      <c r="BY343" s="78">
        <v>-2.1444994956254959E-2</v>
      </c>
      <c r="BZ343" s="78">
        <v>-8.0702058970928192E-2</v>
      </c>
      <c r="CA343" s="78">
        <v>-8.6932405829429626E-2</v>
      </c>
      <c r="CB343" s="78">
        <v>-8.3311371505260468E-2</v>
      </c>
      <c r="CC343" s="78">
        <v>-6.133376806974411E-2</v>
      </c>
      <c r="CD343" s="78">
        <v>-6.1263736337423325E-2</v>
      </c>
      <c r="CE343" s="78">
        <v>-6.0082748532295227E-2</v>
      </c>
      <c r="CF343" s="78">
        <v>-5.5316567420959473E-2</v>
      </c>
      <c r="CG343" s="78">
        <v>-6.1376594007015228E-2</v>
      </c>
      <c r="CH343" s="78">
        <v>-5.7585015892982483E-2</v>
      </c>
      <c r="CI343" s="78">
        <v>-5.8335654437541962E-2</v>
      </c>
      <c r="CJ343" s="78">
        <v>-6.6762328147888184E-2</v>
      </c>
      <c r="CK343" s="78">
        <v>-4.684361070394516E-2</v>
      </c>
      <c r="CL343" s="78">
        <v>-3.5077359527349472E-2</v>
      </c>
      <c r="CM343" s="78">
        <v>-3.147834911942482E-2</v>
      </c>
      <c r="CN343" s="78">
        <v>-4.3112289160490036E-2</v>
      </c>
      <c r="CO343" s="78">
        <v>-4.0307473391294479E-2</v>
      </c>
      <c r="CP343" s="78">
        <v>-2.9407808557152748E-2</v>
      </c>
      <c r="CQ343" s="78">
        <v>-2.7270574122667313E-2</v>
      </c>
      <c r="CR343" s="78">
        <v>-2.8249682858586311E-2</v>
      </c>
      <c r="CS343" s="78">
        <v>1.7055739590432495E-4</v>
      </c>
      <c r="CT343" s="78">
        <v>1.3797694118693471E-3</v>
      </c>
      <c r="CU343" s="78">
        <v>1.9128043204545975E-2</v>
      </c>
      <c r="CV343" s="78">
        <v>2.2101929411292076E-2</v>
      </c>
      <c r="CW343" s="78">
        <v>-1.0215932503342628E-2</v>
      </c>
      <c r="CX343" s="78">
        <v>-6.850481778383255E-2</v>
      </c>
      <c r="CY343" s="78">
        <v>-7.440599799156189E-2</v>
      </c>
      <c r="CZ343" s="78">
        <v>-7.1122467517852783E-2</v>
      </c>
      <c r="DA343" s="78">
        <v>-4.9367751926183701E-2</v>
      </c>
      <c r="DB343" s="78">
        <v>-4.9379203468561172E-2</v>
      </c>
      <c r="DC343" s="78">
        <v>-4.8254180699586868E-2</v>
      </c>
      <c r="DD343" s="78">
        <v>-4.3983999639749527E-2</v>
      </c>
      <c r="DE343" s="78">
        <v>-4.9972869455814362E-2</v>
      </c>
      <c r="DF343" s="78">
        <v>-4.6270068734884262E-2</v>
      </c>
      <c r="DG343" s="78">
        <v>-4.6877492219209671E-2</v>
      </c>
      <c r="DH343" s="78">
        <v>-5.5047769099473953E-2</v>
      </c>
      <c r="DI343" s="78">
        <v>-3.8971409201622009E-2</v>
      </c>
      <c r="DJ343" s="78">
        <v>-2.797001414000988E-2</v>
      </c>
      <c r="DK343" s="78">
        <v>-2.4414181709289551E-2</v>
      </c>
      <c r="DL343" s="78">
        <v>-3.5451300442218781E-2</v>
      </c>
      <c r="DM343" s="78">
        <v>-3.2509665936231613E-2</v>
      </c>
      <c r="DN343" s="78">
        <v>-2.1116511896252632E-2</v>
      </c>
      <c r="DO343" s="78">
        <v>-1.8631547689437866E-2</v>
      </c>
      <c r="DP343" s="78">
        <v>-1.9351966679096222E-2</v>
      </c>
      <c r="DQ343" s="78">
        <v>8.9911855757236481E-3</v>
      </c>
      <c r="DR343" s="78">
        <v>1.0560723021626472E-2</v>
      </c>
      <c r="DS343" s="78">
        <v>2.7965269982814789E-2</v>
      </c>
      <c r="DT343" s="78">
        <v>3.0968222767114639E-2</v>
      </c>
      <c r="DU343" s="78">
        <v>1.0131299495697021E-3</v>
      </c>
      <c r="DV343" s="78">
        <v>-5.6307565420866013E-2</v>
      </c>
      <c r="DW343" s="78">
        <v>-6.1879582703113556E-2</v>
      </c>
      <c r="DX343" s="78">
        <v>-5.8933548629283905E-2</v>
      </c>
      <c r="DY343" s="78">
        <v>-3.2090719789266586E-2</v>
      </c>
      <c r="DZ343" s="78">
        <v>-3.2219827175140381E-2</v>
      </c>
      <c r="EA343" s="78">
        <v>-3.1175607815384865E-2</v>
      </c>
      <c r="EB343" s="78">
        <v>-2.7621569111943245E-2</v>
      </c>
      <c r="EC343" s="78">
        <v>-3.3507708460092545E-2</v>
      </c>
      <c r="ED343" s="78">
        <v>-2.9933078214526176E-2</v>
      </c>
      <c r="EE343" s="78">
        <v>-3.0333725735545158E-2</v>
      </c>
      <c r="EF343" s="78">
        <v>-3.8133814930915833E-2</v>
      </c>
      <c r="EG343" s="78">
        <v>-2.7605192735791206E-2</v>
      </c>
      <c r="EH343" s="78">
        <v>-1.770813949406147E-2</v>
      </c>
      <c r="EI343" s="78">
        <v>-1.4214640483260155E-2</v>
      </c>
      <c r="EJ343" s="78">
        <v>-2.4390045553445816E-2</v>
      </c>
      <c r="EK343" s="78">
        <v>-2.1250862628221512E-2</v>
      </c>
      <c r="EL343" s="78">
        <v>-9.1451955959200859E-3</v>
      </c>
      <c r="EM343" s="78">
        <v>-6.158163771033287E-3</v>
      </c>
      <c r="EN343" s="78">
        <v>-6.5050777047872543E-3</v>
      </c>
      <c r="EO343" s="78">
        <v>2.172677218914032E-2</v>
      </c>
      <c r="EP343" s="78">
        <v>2.3816563189029694E-2</v>
      </c>
      <c r="EQ343" s="78">
        <v>4.0724821388721466E-2</v>
      </c>
      <c r="ER343" s="78">
        <v>4.376973956823349E-2</v>
      </c>
      <c r="ES343" s="78">
        <v>1.7226113006472588E-2</v>
      </c>
      <c r="ET343" s="78">
        <v>-3.869667649269104E-2</v>
      </c>
      <c r="EU343" s="78">
        <v>-4.3793436139822006E-2</v>
      </c>
      <c r="EV343" s="78">
        <v>-4.133470356464386E-2</v>
      </c>
      <c r="EW343" s="78">
        <v>69.230033874511719</v>
      </c>
      <c r="EX343" s="78">
        <v>68.080764770507813</v>
      </c>
      <c r="EY343" s="78">
        <v>67.055854797363281</v>
      </c>
      <c r="EZ343" s="78">
        <v>66.200027465820313</v>
      </c>
      <c r="FA343" s="78">
        <v>65.509735107421875</v>
      </c>
      <c r="FB343" s="78">
        <v>64.923416137695313</v>
      </c>
      <c r="FC343" s="78">
        <v>64.221298217773438</v>
      </c>
      <c r="FD343" s="78">
        <v>64.871612548828125</v>
      </c>
      <c r="FE343" s="78">
        <v>67.563873291015625</v>
      </c>
      <c r="FF343" s="78">
        <v>71.157203674316406</v>
      </c>
      <c r="FG343" s="78">
        <v>74.976211547851563</v>
      </c>
      <c r="FH343" s="78">
        <v>78.689430236816406</v>
      </c>
      <c r="FI343" s="78">
        <v>82.10150146484375</v>
      </c>
      <c r="FJ343" s="78">
        <v>85.065536499023438</v>
      </c>
      <c r="FK343" s="78">
        <v>87.015838623046875</v>
      </c>
      <c r="FL343" s="78">
        <v>87.980316162109375</v>
      </c>
      <c r="FM343" s="78">
        <v>87.666435241699219</v>
      </c>
      <c r="FN343" s="78">
        <v>86.237342834472656</v>
      </c>
      <c r="FO343" s="78">
        <v>83.564247131347656</v>
      </c>
      <c r="FP343" s="78">
        <v>79.881996154785156</v>
      </c>
      <c r="FQ343" s="78">
        <v>75.938606262207031</v>
      </c>
      <c r="FR343" s="78">
        <v>73.350990295410156</v>
      </c>
      <c r="FS343" s="78">
        <v>71.626167297363281</v>
      </c>
      <c r="FT343" s="78">
        <v>70.271003723144531</v>
      </c>
      <c r="FU343" s="78">
        <v>1.4826744794845581E-2</v>
      </c>
      <c r="FV343" s="78">
        <v>1.5722155570983887E-2</v>
      </c>
      <c r="FW343" s="78">
        <v>1.5588430687785149E-2</v>
      </c>
      <c r="FX343" s="78">
        <v>0</v>
      </c>
      <c r="FY343" s="78">
        <v>3614.047607421875</v>
      </c>
      <c r="FZ343" s="78">
        <v>1</v>
      </c>
    </row>
    <row r="344" spans="1:182" x14ac:dyDescent="0.2">
      <c r="A344" t="s">
        <v>186</v>
      </c>
      <c r="B344" t="s">
        <v>244</v>
      </c>
      <c r="C344" t="s">
        <v>194</v>
      </c>
      <c r="D344" t="s">
        <v>202</v>
      </c>
      <c r="E344" t="s">
        <v>209</v>
      </c>
      <c r="F344" t="s">
        <v>1</v>
      </c>
      <c r="G344" t="s">
        <v>200</v>
      </c>
      <c r="H344" s="78">
        <v>5094</v>
      </c>
      <c r="I344" s="78">
        <v>0.84863239526748657</v>
      </c>
      <c r="J344" s="78">
        <v>0.75475907325744629</v>
      </c>
      <c r="K344" s="78">
        <v>0.69145053625106812</v>
      </c>
      <c r="L344" s="78">
        <v>0.65101635456085205</v>
      </c>
      <c r="M344" s="78">
        <v>0.62519055604934692</v>
      </c>
      <c r="N344" s="78">
        <v>0.62682276964187622</v>
      </c>
      <c r="O344" s="78">
        <v>0.64913886785507202</v>
      </c>
      <c r="P344" s="78">
        <v>0.69279885292053223</v>
      </c>
      <c r="Q344" s="78">
        <v>0.73822104930877686</v>
      </c>
      <c r="R344" s="78">
        <v>0.79034131765365601</v>
      </c>
      <c r="S344" s="78">
        <v>0.87760555744171143</v>
      </c>
      <c r="T344" s="78">
        <v>0.98471260070800781</v>
      </c>
      <c r="U344" s="78">
        <v>1.0871840715408325</v>
      </c>
      <c r="V344" s="78">
        <v>1.1694257259368896</v>
      </c>
      <c r="W344" s="78">
        <v>1.2427096366882324</v>
      </c>
      <c r="X344" s="78">
        <v>1.3177063465118408</v>
      </c>
      <c r="Y344" s="78">
        <v>1.3716007471084595</v>
      </c>
      <c r="Z344" s="78">
        <v>1.4099596738815308</v>
      </c>
      <c r="AA344" s="78">
        <v>1.3832374811172485</v>
      </c>
      <c r="AB344" s="78">
        <v>1.3552874326705933</v>
      </c>
      <c r="AC344" s="78">
        <v>1.3061486482620239</v>
      </c>
      <c r="AD344" s="78">
        <v>1.225440502166748</v>
      </c>
      <c r="AE344" s="78">
        <v>1.089061975479126</v>
      </c>
      <c r="AF344" s="78">
        <v>0.95597231388092041</v>
      </c>
      <c r="AG344" s="78">
        <v>-0.13900019228458405</v>
      </c>
      <c r="AH344" s="78">
        <v>-0.15853883326053619</v>
      </c>
      <c r="AI344" s="78">
        <v>-0.16845709085464478</v>
      </c>
      <c r="AJ344" s="78">
        <v>-0.17498640716075897</v>
      </c>
      <c r="AK344" s="78">
        <v>-0.18183337152004242</v>
      </c>
      <c r="AL344" s="78">
        <v>-0.17961204051971436</v>
      </c>
      <c r="AM344" s="78">
        <v>-0.16691763699054718</v>
      </c>
      <c r="AN344" s="78">
        <v>-0.16710324585437775</v>
      </c>
      <c r="AO344" s="78">
        <v>-0.15797562897205353</v>
      </c>
      <c r="AP344" s="78">
        <v>-0.14676731824874878</v>
      </c>
      <c r="AQ344" s="78">
        <v>-0.13847260177135468</v>
      </c>
      <c r="AR344" s="78">
        <v>-0.11590152233839035</v>
      </c>
      <c r="AS344" s="78">
        <v>-0.12120818346738815</v>
      </c>
      <c r="AT344" s="78">
        <v>-0.12475169450044632</v>
      </c>
      <c r="AU344" s="78">
        <v>-0.12929151952266693</v>
      </c>
      <c r="AV344" s="78">
        <v>-0.10260076075792313</v>
      </c>
      <c r="AW344" s="78">
        <v>-6.3914008438587189E-2</v>
      </c>
      <c r="AX344" s="78">
        <v>-5.5814746767282486E-2</v>
      </c>
      <c r="AY344" s="78">
        <v>-4.3881095945835114E-2</v>
      </c>
      <c r="AZ344" s="78">
        <v>-2.5771835818886757E-2</v>
      </c>
      <c r="BA344" s="78">
        <v>-4.2932808399200439E-2</v>
      </c>
      <c r="BB344" s="78">
        <v>-0.12634293735027313</v>
      </c>
      <c r="BC344" s="78">
        <v>-0.14588861167430878</v>
      </c>
      <c r="BD344" s="78">
        <v>-0.14597333967685699</v>
      </c>
      <c r="BE344" s="78">
        <v>-0.11116664111614227</v>
      </c>
      <c r="BF344" s="78">
        <v>-0.13152602314949036</v>
      </c>
      <c r="BG344" s="78">
        <v>-0.14115558564662933</v>
      </c>
      <c r="BH344" s="78">
        <v>-0.14795969426631927</v>
      </c>
      <c r="BI344" s="78">
        <v>-0.15433192253112793</v>
      </c>
      <c r="BJ344" s="78">
        <v>-0.15157507359981537</v>
      </c>
      <c r="BK344" s="78">
        <v>-0.1396474689245224</v>
      </c>
      <c r="BL344" s="78">
        <v>-0.14054898917675018</v>
      </c>
      <c r="BM344" s="78">
        <v>-0.13201504945755005</v>
      </c>
      <c r="BN344" s="78">
        <v>-0.12292531132698059</v>
      </c>
      <c r="BO344" s="78">
        <v>-0.11429081857204437</v>
      </c>
      <c r="BP344" s="78">
        <v>-9.2197887599468231E-2</v>
      </c>
      <c r="BQ344" s="78">
        <v>-9.5414482057094574E-2</v>
      </c>
      <c r="BR344" s="78">
        <v>-9.7278274595737457E-2</v>
      </c>
      <c r="BS344" s="78">
        <v>-0.10169322043657303</v>
      </c>
      <c r="BT344" s="78">
        <v>-7.7948793768882751E-2</v>
      </c>
      <c r="BU344" s="78">
        <v>-3.9217241108417511E-2</v>
      </c>
      <c r="BV344" s="78">
        <v>-3.118644654750824E-2</v>
      </c>
      <c r="BW344" s="78">
        <v>-2.04912219196558E-2</v>
      </c>
      <c r="BX344" s="78">
        <v>-1.7854295438155532E-3</v>
      </c>
      <c r="BY344" s="78">
        <v>-2.0834166556596756E-2</v>
      </c>
      <c r="BZ344" s="78">
        <v>-0.10082939267158508</v>
      </c>
      <c r="CA344" s="78">
        <v>-0.11887849867343903</v>
      </c>
      <c r="CB344" s="78">
        <v>-0.11785425990819931</v>
      </c>
      <c r="CC344" s="78">
        <v>-9.1889224946498871E-2</v>
      </c>
      <c r="CD344" s="78">
        <v>-0.11281703412532806</v>
      </c>
      <c r="CE344" s="78">
        <v>-0.1222466379404068</v>
      </c>
      <c r="CF344" s="78">
        <v>-0.12924107909202576</v>
      </c>
      <c r="CG344" s="78">
        <v>-0.13528448343276978</v>
      </c>
      <c r="CH344" s="78">
        <v>-0.13215677440166473</v>
      </c>
      <c r="CI344" s="78">
        <v>-0.1207602247595787</v>
      </c>
      <c r="CJ344" s="78">
        <v>-0.12215759605169296</v>
      </c>
      <c r="CK344" s="78">
        <v>-0.11403482407331467</v>
      </c>
      <c r="CL344" s="78">
        <v>-0.10641241818666458</v>
      </c>
      <c r="CM344" s="78">
        <v>-9.7542576491832733E-2</v>
      </c>
      <c r="CN344" s="78">
        <v>-7.5780816376209259E-2</v>
      </c>
      <c r="CO344" s="78">
        <v>-7.7549837529659271E-2</v>
      </c>
      <c r="CP344" s="78">
        <v>-7.825026661157608E-2</v>
      </c>
      <c r="CQ344" s="78">
        <v>-8.257872611284256E-2</v>
      </c>
      <c r="CR344" s="78">
        <v>-6.0874924063682556E-2</v>
      </c>
      <c r="CS344" s="78">
        <v>-2.2112341597676277E-2</v>
      </c>
      <c r="CT344" s="78">
        <v>-1.4128959737718105E-2</v>
      </c>
      <c r="CU344" s="78">
        <v>-4.2914664372801781E-3</v>
      </c>
      <c r="CV344" s="78">
        <v>1.4827483333647251E-2</v>
      </c>
      <c r="CW344" s="78">
        <v>-5.5287140421569347E-3</v>
      </c>
      <c r="CX344" s="78">
        <v>-8.3158768713474274E-2</v>
      </c>
      <c r="CY344" s="78">
        <v>-0.10017137229442596</v>
      </c>
      <c r="CZ344" s="78">
        <v>-9.8379082977771759E-2</v>
      </c>
      <c r="DA344" s="78">
        <v>-7.2611801326274872E-2</v>
      </c>
      <c r="DB344" s="78">
        <v>-9.4108045101165771E-2</v>
      </c>
      <c r="DC344" s="78">
        <v>-0.10333768278360367</v>
      </c>
      <c r="DD344" s="78">
        <v>-0.11052245646715164</v>
      </c>
      <c r="DE344" s="78">
        <v>-0.11623705923557281</v>
      </c>
      <c r="DF344" s="78">
        <v>-0.11273845285177231</v>
      </c>
      <c r="DG344" s="78">
        <v>-0.10187298059463501</v>
      </c>
      <c r="DH344" s="78">
        <v>-0.10376618802547455</v>
      </c>
      <c r="DI344" s="78">
        <v>-9.6054598689079285E-2</v>
      </c>
      <c r="DJ344" s="78">
        <v>-8.9899517595767975E-2</v>
      </c>
      <c r="DK344" s="78">
        <v>-8.0794341862201691E-2</v>
      </c>
      <c r="DL344" s="78">
        <v>-5.9363752603530884E-2</v>
      </c>
      <c r="DM344" s="78">
        <v>-5.9685200452804565E-2</v>
      </c>
      <c r="DN344" s="78">
        <v>-5.9222262352705002E-2</v>
      </c>
      <c r="DO344" s="78">
        <v>-6.3464224338531494E-2</v>
      </c>
      <c r="DP344" s="78">
        <v>-4.3801050633192062E-2</v>
      </c>
      <c r="DQ344" s="78">
        <v>-5.0074388273060322E-3</v>
      </c>
      <c r="DR344" s="78">
        <v>2.9285273049026728E-3</v>
      </c>
      <c r="DS344" s="78">
        <v>1.1908289976418018E-2</v>
      </c>
      <c r="DT344" s="78">
        <v>3.1440399587154388E-2</v>
      </c>
      <c r="DU344" s="78">
        <v>9.7767384722828865E-3</v>
      </c>
      <c r="DV344" s="78">
        <v>-6.5488144755363464E-2</v>
      </c>
      <c r="DW344" s="78">
        <v>-8.1464245915412903E-2</v>
      </c>
      <c r="DX344" s="78">
        <v>-7.8903898596763611E-2</v>
      </c>
      <c r="DY344" s="78">
        <v>-4.4778268784284592E-2</v>
      </c>
      <c r="DZ344" s="78">
        <v>-6.7095227539539337E-2</v>
      </c>
      <c r="EA344" s="78">
        <v>-7.6036177575588226E-2</v>
      </c>
      <c r="EB344" s="78">
        <v>-8.3495751023292542E-2</v>
      </c>
      <c r="EC344" s="78">
        <v>-8.8735610246658325E-2</v>
      </c>
      <c r="ED344" s="78">
        <v>-8.4701500833034515E-2</v>
      </c>
      <c r="EE344" s="78">
        <v>-7.4602805078029633E-2</v>
      </c>
      <c r="EF344" s="78">
        <v>-7.7211931347846985E-2</v>
      </c>
      <c r="EG344" s="78">
        <v>-7.0094026625156403E-2</v>
      </c>
      <c r="EH344" s="78">
        <v>-6.6057518124580383E-2</v>
      </c>
      <c r="EI344" s="78">
        <v>-5.6612547487020493E-2</v>
      </c>
      <c r="EJ344" s="78">
        <v>-3.5660110414028168E-2</v>
      </c>
      <c r="EK344" s="78">
        <v>-3.3891499042510986E-2</v>
      </c>
      <c r="EL344" s="78">
        <v>-3.1748849898576736E-2</v>
      </c>
      <c r="EM344" s="78">
        <v>-3.5865925252437592E-2</v>
      </c>
      <c r="EN344" s="78">
        <v>-1.9149085506796837E-2</v>
      </c>
      <c r="EO344" s="78">
        <v>1.9689323380589485E-2</v>
      </c>
      <c r="EP344" s="78">
        <v>2.7556827291846275E-2</v>
      </c>
      <c r="EQ344" s="78">
        <v>3.5298164933919907E-2</v>
      </c>
      <c r="ER344" s="78">
        <v>5.5426802486181259E-2</v>
      </c>
      <c r="ES344" s="78">
        <v>3.1875383108854294E-2</v>
      </c>
      <c r="ET344" s="78">
        <v>-3.9974577724933624E-2</v>
      </c>
      <c r="EU344" s="78">
        <v>-5.4454144090414047E-2</v>
      </c>
      <c r="EV344" s="78">
        <v>-5.0784822553396225E-2</v>
      </c>
      <c r="EW344" s="78">
        <v>72.864250183105469</v>
      </c>
      <c r="EX344" s="78">
        <v>71.697616577148438</v>
      </c>
      <c r="EY344" s="78">
        <v>70.586944580078125</v>
      </c>
      <c r="EZ344" s="78">
        <v>69.494094848632813</v>
      </c>
      <c r="FA344" s="78">
        <v>68.431236267089844</v>
      </c>
      <c r="FB344" s="78">
        <v>67.483207702636719</v>
      </c>
      <c r="FC344" s="78">
        <v>66.576644897460938</v>
      </c>
      <c r="FD344" s="78">
        <v>67.140762329101563</v>
      </c>
      <c r="FE344" s="78">
        <v>70.259452819824219</v>
      </c>
      <c r="FF344" s="78">
        <v>74.674522399902344</v>
      </c>
      <c r="FG344" s="78">
        <v>78.669502258300781</v>
      </c>
      <c r="FH344" s="78">
        <v>82.321121215820313</v>
      </c>
      <c r="FI344" s="78">
        <v>85.546676635742188</v>
      </c>
      <c r="FJ344" s="78">
        <v>88.371360778808594</v>
      </c>
      <c r="FK344" s="78">
        <v>90.436874389648438</v>
      </c>
      <c r="FL344" s="78">
        <v>91.7410888671875</v>
      </c>
      <c r="FM344" s="78">
        <v>91.991912841796875</v>
      </c>
      <c r="FN344" s="78">
        <v>91.013847351074219</v>
      </c>
      <c r="FO344" s="78">
        <v>88.951484680175781</v>
      </c>
      <c r="FP344" s="78">
        <v>85.61053466796875</v>
      </c>
      <c r="FQ344" s="78">
        <v>81.54541015625</v>
      </c>
      <c r="FR344" s="78">
        <v>78.254562377929688</v>
      </c>
      <c r="FS344" s="78">
        <v>75.941238403320313</v>
      </c>
      <c r="FT344" s="78">
        <v>74.077445983886719</v>
      </c>
      <c r="FU344" s="78">
        <v>2.716316282749176E-2</v>
      </c>
      <c r="FV344" s="78">
        <v>2.904023602604866E-2</v>
      </c>
      <c r="FW344" s="78">
        <v>2.9051773250102997E-2</v>
      </c>
      <c r="FX344" s="78">
        <v>0</v>
      </c>
      <c r="FY344" s="78">
        <v>1281.857177734375</v>
      </c>
      <c r="FZ344" s="78">
        <v>1</v>
      </c>
    </row>
    <row r="345" spans="1:182" x14ac:dyDescent="0.2">
      <c r="A345" t="s">
        <v>186</v>
      </c>
      <c r="B345" t="s">
        <v>244</v>
      </c>
      <c r="C345" t="s">
        <v>194</v>
      </c>
      <c r="D345" t="s">
        <v>202</v>
      </c>
      <c r="E345" t="s">
        <v>209</v>
      </c>
      <c r="F345" t="s">
        <v>1</v>
      </c>
      <c r="G345" t="s">
        <v>1</v>
      </c>
      <c r="H345" s="78">
        <v>21642</v>
      </c>
      <c r="I345" s="78">
        <v>0.67366427183151245</v>
      </c>
      <c r="J345" s="78">
        <v>0.60002917051315308</v>
      </c>
      <c r="K345" s="78">
        <v>0.55224114656448364</v>
      </c>
      <c r="L345" s="78">
        <v>0.52419030666351318</v>
      </c>
      <c r="M345" s="78">
        <v>0.51102721691131592</v>
      </c>
      <c r="N345" s="78">
        <v>0.52654331922531128</v>
      </c>
      <c r="O345" s="78">
        <v>0.56317859888076782</v>
      </c>
      <c r="P345" s="78">
        <v>0.61726236343383789</v>
      </c>
      <c r="Q345" s="78">
        <v>0.66526967287063599</v>
      </c>
      <c r="R345" s="78">
        <v>0.70039534568786621</v>
      </c>
      <c r="S345" s="78">
        <v>0.75359070301055908</v>
      </c>
      <c r="T345" s="78">
        <v>0.81451332569122314</v>
      </c>
      <c r="U345" s="78">
        <v>0.87941223382949829</v>
      </c>
      <c r="V345" s="78">
        <v>0.92982065677642822</v>
      </c>
      <c r="W345" s="78">
        <v>0.97410547733306885</v>
      </c>
      <c r="X345" s="78">
        <v>1.0221295356750488</v>
      </c>
      <c r="Y345" s="78">
        <v>1.0661865472793579</v>
      </c>
      <c r="Z345" s="78">
        <v>1.1092027425765991</v>
      </c>
      <c r="AA345" s="78">
        <v>1.1067185401916504</v>
      </c>
      <c r="AB345" s="78">
        <v>1.0806878805160522</v>
      </c>
      <c r="AC345" s="78">
        <v>1.0547523498535156</v>
      </c>
      <c r="AD345" s="78">
        <v>0.9927329421043396</v>
      </c>
      <c r="AE345" s="78">
        <v>0.8837658166885376</v>
      </c>
      <c r="AF345" s="78">
        <v>0.7634270191192627</v>
      </c>
      <c r="AG345" s="78">
        <v>-9.3484304845333099E-2</v>
      </c>
      <c r="AH345" s="78">
        <v>-9.8075993359088898E-2</v>
      </c>
      <c r="AI345" s="78">
        <v>-9.9348984658718109E-2</v>
      </c>
      <c r="AJ345" s="78">
        <v>-9.6473067998886108E-2</v>
      </c>
      <c r="AK345" s="78">
        <v>-0.10273367911577225</v>
      </c>
      <c r="AL345" s="78">
        <v>-9.9049851298332214E-2</v>
      </c>
      <c r="AM345" s="78">
        <v>-9.7038522362709045E-2</v>
      </c>
      <c r="AN345" s="78">
        <v>-0.10411340743303299</v>
      </c>
      <c r="AO345" s="78">
        <v>-8.0640941858291626E-2</v>
      </c>
      <c r="AP345" s="78">
        <v>-6.8195953965187073E-2</v>
      </c>
      <c r="AQ345" s="78">
        <v>-6.3370212912559509E-2</v>
      </c>
      <c r="AR345" s="78">
        <v>-6.7951343953609467E-2</v>
      </c>
      <c r="AS345" s="78">
        <v>-6.6903643310070038E-2</v>
      </c>
      <c r="AT345" s="78">
        <v>-5.9873629361391068E-2</v>
      </c>
      <c r="AU345" s="78">
        <v>-5.9820529073476791E-2</v>
      </c>
      <c r="AV345" s="78">
        <v>-5.523938313126564E-2</v>
      </c>
      <c r="AW345" s="78">
        <v>-2.4270063266158104E-2</v>
      </c>
      <c r="AX345" s="78">
        <v>-2.2033968940377235E-2</v>
      </c>
      <c r="AY345" s="78">
        <v>-5.3455214947462082E-3</v>
      </c>
      <c r="AZ345" s="78">
        <v>1.2635739985853434E-3</v>
      </c>
      <c r="BA345" s="78">
        <v>-3.1867694109678268E-2</v>
      </c>
      <c r="BB345" s="78">
        <v>-9.6909843385219574E-2</v>
      </c>
      <c r="BC345" s="78">
        <v>-0.10623264312744141</v>
      </c>
      <c r="BD345" s="78">
        <v>-0.10292033851146698</v>
      </c>
      <c r="BE345" s="78">
        <v>-7.8738607466220856E-2</v>
      </c>
      <c r="BF345" s="78">
        <v>-8.3496108651161194E-2</v>
      </c>
      <c r="BG345" s="78">
        <v>-8.4794797003269196E-2</v>
      </c>
      <c r="BH345" s="78">
        <v>-8.2437552511692047E-2</v>
      </c>
      <c r="BI345" s="78">
        <v>-8.8577337563037872E-2</v>
      </c>
      <c r="BJ345" s="78">
        <v>-8.4922179579734802E-2</v>
      </c>
      <c r="BK345" s="78">
        <v>-8.2853429019451141E-2</v>
      </c>
      <c r="BL345" s="78">
        <v>-8.9749462902545929E-2</v>
      </c>
      <c r="BM345" s="78">
        <v>-7.0016942918300629E-2</v>
      </c>
      <c r="BN345" s="78">
        <v>-5.8549206703901291E-2</v>
      </c>
      <c r="BO345" s="78">
        <v>-5.3715258836746216E-2</v>
      </c>
      <c r="BP345" s="78">
        <v>-5.7819176465272903E-2</v>
      </c>
      <c r="BQ345" s="78">
        <v>-5.636940523982048E-2</v>
      </c>
      <c r="BR345" s="78">
        <v>-4.8666298389434814E-2</v>
      </c>
      <c r="BS345" s="78">
        <v>-4.8281006515026093E-2</v>
      </c>
      <c r="BT345" s="78">
        <v>-4.3830573558807373E-2</v>
      </c>
      <c r="BU345" s="78">
        <v>-1.2929046526551247E-2</v>
      </c>
      <c r="BV345" s="78">
        <v>-1.0357615537941456E-2</v>
      </c>
      <c r="BW345" s="78">
        <v>5.8568995445966721E-3</v>
      </c>
      <c r="BX345" s="78">
        <v>1.2563444674015045E-2</v>
      </c>
      <c r="BY345" s="78">
        <v>-1.8423845991492271E-2</v>
      </c>
      <c r="BZ345" s="78">
        <v>-8.2165732979774475E-2</v>
      </c>
      <c r="CA345" s="78">
        <v>-9.1012179851531982E-2</v>
      </c>
      <c r="CB345" s="78">
        <v>-8.7924249470233917E-2</v>
      </c>
      <c r="CC345" s="78">
        <v>-6.8525776267051697E-2</v>
      </c>
      <c r="CD345" s="78">
        <v>-7.3398128151893616E-2</v>
      </c>
      <c r="CE345" s="78">
        <v>-7.4714608490467072E-2</v>
      </c>
      <c r="CF345" s="78">
        <v>-7.2716593742370605E-2</v>
      </c>
      <c r="CG345" s="78">
        <v>-7.8772708773612976E-2</v>
      </c>
      <c r="CH345" s="78">
        <v>-7.5137391686439514E-2</v>
      </c>
      <c r="CI345" s="78">
        <v>-7.3028884828090668E-2</v>
      </c>
      <c r="CJ345" s="78">
        <v>-7.9801023006439209E-2</v>
      </c>
      <c r="CK345" s="78">
        <v>-6.2658786773681641E-2</v>
      </c>
      <c r="CL345" s="78">
        <v>-5.186789482831955E-2</v>
      </c>
      <c r="CM345" s="78">
        <v>-4.702826589345932E-2</v>
      </c>
      <c r="CN345" s="78">
        <v>-5.0801664590835571E-2</v>
      </c>
      <c r="CO345" s="78">
        <v>-4.9073424190282822E-2</v>
      </c>
      <c r="CP345" s="78">
        <v>-4.0904134511947632E-2</v>
      </c>
      <c r="CQ345" s="78">
        <v>-4.0288768708705902E-2</v>
      </c>
      <c r="CR345" s="78">
        <v>-3.5928867757320404E-2</v>
      </c>
      <c r="CS345" s="78">
        <v>-5.0742942839860916E-3</v>
      </c>
      <c r="CT345" s="78">
        <v>-2.2706079762428999E-3</v>
      </c>
      <c r="CU345" s="78">
        <v>1.3615661300718784E-2</v>
      </c>
      <c r="CV345" s="78">
        <v>2.0389700308442116E-2</v>
      </c>
      <c r="CW345" s="78">
        <v>-9.1126756742596626E-3</v>
      </c>
      <c r="CX345" s="78">
        <v>-7.1953997015953064E-2</v>
      </c>
      <c r="CY345" s="78">
        <v>-8.0470539629459381E-2</v>
      </c>
      <c r="CZ345" s="78">
        <v>-7.7538006007671356E-2</v>
      </c>
      <c r="DA345" s="78">
        <v>-5.8312948793172836E-2</v>
      </c>
      <c r="DB345" s="78">
        <v>-6.3300147652626038E-2</v>
      </c>
      <c r="DC345" s="78">
        <v>-6.4634427428245544E-2</v>
      </c>
      <c r="DD345" s="78">
        <v>-6.2995642423629761E-2</v>
      </c>
      <c r="DE345" s="78">
        <v>-6.896807998418808E-2</v>
      </c>
      <c r="DF345" s="78">
        <v>-6.5352611243724823E-2</v>
      </c>
      <c r="DG345" s="78">
        <v>-6.3204333186149597E-2</v>
      </c>
      <c r="DH345" s="78">
        <v>-6.9852590560913086E-2</v>
      </c>
      <c r="DI345" s="78">
        <v>-5.5300634354352951E-2</v>
      </c>
      <c r="DJ345" s="78">
        <v>-4.5186586678028107E-2</v>
      </c>
      <c r="DK345" s="78">
        <v>-4.0341265499591827E-2</v>
      </c>
      <c r="DL345" s="78">
        <v>-4.3784152716398239E-2</v>
      </c>
      <c r="DM345" s="78">
        <v>-4.1777439415454865E-2</v>
      </c>
      <c r="DN345" s="78">
        <v>-3.3141970634460449E-2</v>
      </c>
      <c r="DO345" s="78">
        <v>-3.2296527177095413E-2</v>
      </c>
      <c r="DP345" s="78">
        <v>-2.8027163818478584E-2</v>
      </c>
      <c r="DQ345" s="78">
        <v>2.7804584242403507E-3</v>
      </c>
      <c r="DR345" s="78">
        <v>5.8164000511169434E-3</v>
      </c>
      <c r="DS345" s="78">
        <v>2.1374424919486046E-2</v>
      </c>
      <c r="DT345" s="78">
        <v>2.8215954080224037E-2</v>
      </c>
      <c r="DU345" s="78">
        <v>1.9849400268867612E-4</v>
      </c>
      <c r="DV345" s="78">
        <v>-6.174226850271225E-2</v>
      </c>
      <c r="DW345" s="78">
        <v>-6.9928891956806183E-2</v>
      </c>
      <c r="DX345" s="78">
        <v>-6.7151755094528198E-2</v>
      </c>
      <c r="DY345" s="78">
        <v>-4.3567247688770294E-2</v>
      </c>
      <c r="DZ345" s="78">
        <v>-4.8720255494117737E-2</v>
      </c>
      <c r="EA345" s="78">
        <v>-5.0080243498086929E-2</v>
      </c>
      <c r="EB345" s="78">
        <v>-4.8960123211145401E-2</v>
      </c>
      <c r="EC345" s="78">
        <v>-5.48117496073246E-2</v>
      </c>
      <c r="ED345" s="78">
        <v>-5.1224928349256516E-2</v>
      </c>
      <c r="EE345" s="78">
        <v>-4.9019243568181992E-2</v>
      </c>
      <c r="EF345" s="78">
        <v>-5.548863485455513E-2</v>
      </c>
      <c r="EG345" s="78">
        <v>-4.4676624238491058E-2</v>
      </c>
      <c r="EH345" s="78">
        <v>-3.5539828240871429E-2</v>
      </c>
      <c r="EI345" s="78">
        <v>-3.0686311423778534E-2</v>
      </c>
      <c r="EJ345" s="78">
        <v>-3.3651985228061676E-2</v>
      </c>
      <c r="EK345" s="78">
        <v>-3.1243197619915009E-2</v>
      </c>
      <c r="EL345" s="78">
        <v>-2.1934643387794495E-2</v>
      </c>
      <c r="EM345" s="78">
        <v>-2.0757002755999565E-2</v>
      </c>
      <c r="EN345" s="78">
        <v>-1.6618356108665466E-2</v>
      </c>
      <c r="EO345" s="78">
        <v>1.4121473766863346E-2</v>
      </c>
      <c r="EP345" s="78">
        <v>1.7492756247520447E-2</v>
      </c>
      <c r="EQ345" s="78">
        <v>3.2576844096183777E-2</v>
      </c>
      <c r="ER345" s="78">
        <v>3.9515826851129532E-2</v>
      </c>
      <c r="ES345" s="78">
        <v>1.3642343692481518E-2</v>
      </c>
      <c r="ET345" s="78">
        <v>-4.6998161822557449E-2</v>
      </c>
      <c r="EU345" s="78">
        <v>-5.4708439856767654E-2</v>
      </c>
      <c r="EV345" s="78">
        <v>-5.2155669778585434E-2</v>
      </c>
      <c r="EW345" s="78">
        <v>70.31402587890625</v>
      </c>
      <c r="EX345" s="78">
        <v>69.177513122558594</v>
      </c>
      <c r="EY345" s="78">
        <v>68.134544372558594</v>
      </c>
      <c r="EZ345" s="78">
        <v>67.213531494140625</v>
      </c>
      <c r="FA345" s="78">
        <v>66.396377563476563</v>
      </c>
      <c r="FB345" s="78">
        <v>65.683441162109375</v>
      </c>
      <c r="FC345" s="78">
        <v>64.892189025878906</v>
      </c>
      <c r="FD345" s="78">
        <v>65.496047973632813</v>
      </c>
      <c r="FE345" s="78">
        <v>68.306709289550781</v>
      </c>
      <c r="FF345" s="78">
        <v>72.144111633300781</v>
      </c>
      <c r="FG345" s="78">
        <v>76.035026550292969</v>
      </c>
      <c r="FH345" s="78">
        <v>79.737052917480469</v>
      </c>
      <c r="FI345" s="78">
        <v>83.118743896484375</v>
      </c>
      <c r="FJ345" s="78">
        <v>86.065643310546875</v>
      </c>
      <c r="FK345" s="78">
        <v>88.067855834960938</v>
      </c>
      <c r="FL345" s="78">
        <v>89.1336669921875</v>
      </c>
      <c r="FM345" s="78">
        <v>88.991004943847656</v>
      </c>
      <c r="FN345" s="78">
        <v>87.677833557128906</v>
      </c>
      <c r="FO345" s="78">
        <v>85.173812866210938</v>
      </c>
      <c r="FP345" s="78">
        <v>81.586631774902344</v>
      </c>
      <c r="FQ345" s="78">
        <v>77.565719604492188</v>
      </c>
      <c r="FR345" s="78">
        <v>74.769584655761719</v>
      </c>
      <c r="FS345" s="78">
        <v>72.878822326660156</v>
      </c>
      <c r="FT345" s="78">
        <v>71.394287109375</v>
      </c>
      <c r="FU345" s="78">
        <v>1.3015472330152988E-2</v>
      </c>
      <c r="FV345" s="78">
        <v>1.3828943483531475E-2</v>
      </c>
      <c r="FW345" s="78">
        <v>1.3741502538323402E-2</v>
      </c>
      <c r="FX345" s="78">
        <v>0</v>
      </c>
      <c r="FY345" s="78">
        <v>4895.90478515625</v>
      </c>
      <c r="FZ345" s="78">
        <v>1</v>
      </c>
    </row>
    <row r="346" spans="1:182" x14ac:dyDescent="0.2">
      <c r="A346" t="s">
        <v>186</v>
      </c>
      <c r="B346" t="s">
        <v>244</v>
      </c>
      <c r="C346" t="s">
        <v>194</v>
      </c>
      <c r="D346" t="s">
        <v>202</v>
      </c>
      <c r="E346" t="s">
        <v>209</v>
      </c>
      <c r="F346" t="s">
        <v>178</v>
      </c>
      <c r="G346" t="s">
        <v>1</v>
      </c>
      <c r="H346" s="78">
        <v>12679</v>
      </c>
      <c r="I346" s="78">
        <v>0.49306055903434753</v>
      </c>
      <c r="J346" s="78">
        <v>0.43553143739700317</v>
      </c>
      <c r="K346" s="78">
        <v>0.39997124671936035</v>
      </c>
      <c r="L346" s="78">
        <v>0.37967294454574585</v>
      </c>
      <c r="M346" s="78">
        <v>0.36965855956077576</v>
      </c>
      <c r="N346" s="78">
        <v>0.37799575924873352</v>
      </c>
      <c r="O346" s="78">
        <v>0.4173089861869812</v>
      </c>
      <c r="P346" s="78">
        <v>0.46924659609794617</v>
      </c>
      <c r="Q346" s="78">
        <v>0.51509261131286621</v>
      </c>
      <c r="R346" s="78">
        <v>0.54652714729309082</v>
      </c>
      <c r="S346" s="78">
        <v>0.57167720794677734</v>
      </c>
      <c r="T346" s="78">
        <v>0.60808128118515015</v>
      </c>
      <c r="U346" s="78">
        <v>0.65018659830093384</v>
      </c>
      <c r="V346" s="78">
        <v>0.66579538583755493</v>
      </c>
      <c r="W346" s="78">
        <v>0.68516647815704346</v>
      </c>
      <c r="X346" s="78">
        <v>0.71186596155166626</v>
      </c>
      <c r="Y346" s="78">
        <v>0.7421109676361084</v>
      </c>
      <c r="Z346" s="78">
        <v>0.78136277198791504</v>
      </c>
      <c r="AA346" s="78">
        <v>0.79580861330032349</v>
      </c>
      <c r="AB346" s="78">
        <v>0.78122192621231079</v>
      </c>
      <c r="AC346" s="78">
        <v>0.78346163034439087</v>
      </c>
      <c r="AD346" s="78">
        <v>0.75212651491165161</v>
      </c>
      <c r="AE346" s="78">
        <v>0.67911314964294434</v>
      </c>
      <c r="AF346" s="78">
        <v>0.57640767097473145</v>
      </c>
      <c r="AG346" s="78">
        <v>-6.5310262143611908E-2</v>
      </c>
      <c r="AH346" s="78">
        <v>-6.1305820941925049E-2</v>
      </c>
      <c r="AI346" s="78">
        <v>-5.9915374964475632E-2</v>
      </c>
      <c r="AJ346" s="78">
        <v>-5.8483581990003586E-2</v>
      </c>
      <c r="AK346" s="78">
        <v>-5.8650799095630646E-2</v>
      </c>
      <c r="AL346" s="78">
        <v>-5.9260550886392593E-2</v>
      </c>
      <c r="AM346" s="78">
        <v>-5.8697521686553955E-2</v>
      </c>
      <c r="AN346" s="78">
        <v>-6.1907254159450531E-2</v>
      </c>
      <c r="AO346" s="78">
        <v>-6.0553811490535736E-2</v>
      </c>
      <c r="AP346" s="78">
        <v>-5.4880693554878235E-2</v>
      </c>
      <c r="AQ346" s="78">
        <v>-6.3854262232780457E-2</v>
      </c>
      <c r="AR346" s="78">
        <v>-7.5580008327960968E-2</v>
      </c>
      <c r="AS346" s="78">
        <v>-7.5080208480358124E-2</v>
      </c>
      <c r="AT346" s="78">
        <v>-6.8203926086425781E-2</v>
      </c>
      <c r="AU346" s="78">
        <v>-6.4895644783973694E-2</v>
      </c>
      <c r="AV346" s="78">
        <v>-6.1448022723197937E-2</v>
      </c>
      <c r="AW346" s="78">
        <v>-3.4167729318141937E-2</v>
      </c>
      <c r="AX346" s="78">
        <v>-2.9721688479185104E-2</v>
      </c>
      <c r="AY346" s="78">
        <v>-2.0596878603100777E-2</v>
      </c>
      <c r="AZ346" s="78">
        <v>-1.123163104057312E-2</v>
      </c>
      <c r="BA346" s="78">
        <v>-1.4839103445410728E-2</v>
      </c>
      <c r="BB346" s="78">
        <v>-6.7085757851600647E-2</v>
      </c>
      <c r="BC346" s="78">
        <v>-6.5966323018074036E-2</v>
      </c>
      <c r="BD346" s="78">
        <v>-6.4480796456336975E-2</v>
      </c>
      <c r="BE346" s="78">
        <v>-5.5809982120990753E-2</v>
      </c>
      <c r="BF346" s="78">
        <v>-5.2082542330026627E-2</v>
      </c>
      <c r="BG346" s="78">
        <v>-5.0705906003713608E-2</v>
      </c>
      <c r="BH346" s="78">
        <v>-4.9484457820653915E-2</v>
      </c>
      <c r="BI346" s="78">
        <v>-4.9677863717079163E-2</v>
      </c>
      <c r="BJ346" s="78">
        <v>-5.0125610083341599E-2</v>
      </c>
      <c r="BK346" s="78">
        <v>-4.9395684152841568E-2</v>
      </c>
      <c r="BL346" s="78">
        <v>-5.2951443940401077E-2</v>
      </c>
      <c r="BM346" s="78">
        <v>-5.2502188831567764E-2</v>
      </c>
      <c r="BN346" s="78">
        <v>-4.7382663935422897E-2</v>
      </c>
      <c r="BO346" s="78">
        <v>-5.6369751691818237E-2</v>
      </c>
      <c r="BP346" s="78">
        <v>-6.7866511642932892E-2</v>
      </c>
      <c r="BQ346" s="78">
        <v>-6.7363940179347992E-2</v>
      </c>
      <c r="BR346" s="78">
        <v>-6.0264430940151215E-2</v>
      </c>
      <c r="BS346" s="78">
        <v>-5.6829500943422318E-2</v>
      </c>
      <c r="BT346" s="78">
        <v>-5.2957944571971893E-2</v>
      </c>
      <c r="BU346" s="78">
        <v>-2.5816790759563446E-2</v>
      </c>
      <c r="BV346" s="78">
        <v>-2.1325575187802315E-2</v>
      </c>
      <c r="BW346" s="78">
        <v>-1.2426654808223248E-2</v>
      </c>
      <c r="BX346" s="78">
        <v>-3.3970526419579983E-3</v>
      </c>
      <c r="BY346" s="78">
        <v>-7.2235492989420891E-3</v>
      </c>
      <c r="BZ346" s="78">
        <v>-5.7559244334697723E-2</v>
      </c>
      <c r="CA346" s="78">
        <v>-5.6302562355995178E-2</v>
      </c>
      <c r="CB346" s="78">
        <v>-5.5059522390365601E-2</v>
      </c>
      <c r="CC346" s="78">
        <v>-4.9230117350816727E-2</v>
      </c>
      <c r="CD346" s="78">
        <v>-4.569452628493309E-2</v>
      </c>
      <c r="CE346" s="78">
        <v>-4.4327456504106522E-2</v>
      </c>
      <c r="CF346" s="78">
        <v>-4.3251693248748779E-2</v>
      </c>
      <c r="CG346" s="78">
        <v>-4.3463233858346939E-2</v>
      </c>
      <c r="CH346" s="78">
        <v>-4.3798781931400299E-2</v>
      </c>
      <c r="CI346" s="78">
        <v>-4.2953260242938995E-2</v>
      </c>
      <c r="CJ346" s="78">
        <v>-4.6748675405979156E-2</v>
      </c>
      <c r="CK346" s="78">
        <v>-4.692566767334938E-2</v>
      </c>
      <c r="CL346" s="78">
        <v>-4.2189545929431915E-2</v>
      </c>
      <c r="CM346" s="78">
        <v>-5.1186006516218185E-2</v>
      </c>
      <c r="CN346" s="78">
        <v>-6.2524169683456421E-2</v>
      </c>
      <c r="CO346" s="78">
        <v>-6.2019664794206619E-2</v>
      </c>
      <c r="CP346" s="78">
        <v>-5.4765559732913971E-2</v>
      </c>
      <c r="CQ346" s="78">
        <v>-5.1242910325527191E-2</v>
      </c>
      <c r="CR346" s="78">
        <v>-4.7077741473913193E-2</v>
      </c>
      <c r="CS346" s="78">
        <v>-2.0032957196235657E-2</v>
      </c>
      <c r="CT346" s="78">
        <v>-1.551045011729002E-2</v>
      </c>
      <c r="CU346" s="78">
        <v>-6.7679807543754578E-3</v>
      </c>
      <c r="CV346" s="78">
        <v>2.0291523542255163E-3</v>
      </c>
      <c r="CW346" s="78">
        <v>-1.9490389386191964E-3</v>
      </c>
      <c r="CX346" s="78">
        <v>-5.0961215049028397E-2</v>
      </c>
      <c r="CY346" s="78">
        <v>-4.9609463661909103E-2</v>
      </c>
      <c r="CZ346" s="78">
        <v>-4.8534378409385681E-2</v>
      </c>
      <c r="DA346" s="78">
        <v>-4.26502525806427E-2</v>
      </c>
      <c r="DB346" s="78">
        <v>-3.9306510239839554E-2</v>
      </c>
      <c r="DC346" s="78">
        <v>-3.7949007004499435E-2</v>
      </c>
      <c r="DD346" s="78">
        <v>-3.7018928676843643E-2</v>
      </c>
      <c r="DE346" s="78">
        <v>-3.7248603999614716E-2</v>
      </c>
      <c r="DF346" s="78">
        <v>-3.7471950054168701E-2</v>
      </c>
      <c r="DG346" s="78">
        <v>-3.6510836333036423E-2</v>
      </c>
      <c r="DH346" s="78">
        <v>-4.0545910596847534E-2</v>
      </c>
      <c r="DI346" s="78">
        <v>-4.13491390645504E-2</v>
      </c>
      <c r="DJ346" s="78">
        <v>-3.6996427923440933E-2</v>
      </c>
      <c r="DK346" s="78">
        <v>-4.6002257615327835E-2</v>
      </c>
      <c r="DL346" s="78">
        <v>-5.7181816548109055E-2</v>
      </c>
      <c r="DM346" s="78">
        <v>-5.6675396859645844E-2</v>
      </c>
      <c r="DN346" s="78">
        <v>-4.9266688525676727E-2</v>
      </c>
      <c r="DO346" s="78">
        <v>-4.5656319707632065E-2</v>
      </c>
      <c r="DP346" s="78">
        <v>-4.1197538375854492E-2</v>
      </c>
      <c r="DQ346" s="78">
        <v>-1.4249122701585293E-2</v>
      </c>
      <c r="DR346" s="78">
        <v>-9.6953269094228745E-3</v>
      </c>
      <c r="DS346" s="78">
        <v>-1.1093077482655644E-3</v>
      </c>
      <c r="DT346" s="78">
        <v>7.4553573504090309E-3</v>
      </c>
      <c r="DU346" s="78">
        <v>3.3254707232117653E-3</v>
      </c>
      <c r="DV346" s="78">
        <v>-4.4363182038068771E-2</v>
      </c>
      <c r="DW346" s="78">
        <v>-4.2916368693113327E-2</v>
      </c>
      <c r="DX346" s="78">
        <v>-4.2009230703115463E-2</v>
      </c>
      <c r="DY346" s="78">
        <v>-3.3149976283311844E-2</v>
      </c>
      <c r="DZ346" s="78">
        <v>-3.0083229765295982E-2</v>
      </c>
      <c r="EA346" s="78">
        <v>-2.8739536181092262E-2</v>
      </c>
      <c r="EB346" s="78">
        <v>-2.8019806370139122E-2</v>
      </c>
      <c r="EC346" s="78">
        <v>-2.8275663033127785E-2</v>
      </c>
      <c r="ED346" s="78">
        <v>-2.8337007388472557E-2</v>
      </c>
      <c r="EE346" s="78">
        <v>-2.7208998799324036E-2</v>
      </c>
      <c r="EF346" s="78">
        <v>-3.1590096652507782E-2</v>
      </c>
      <c r="EG346" s="78">
        <v>-3.3297523856163025E-2</v>
      </c>
      <c r="EH346" s="78">
        <v>-2.9498394578695297E-2</v>
      </c>
      <c r="EI346" s="78">
        <v>-3.8517747074365616E-2</v>
      </c>
      <c r="EJ346" s="78">
        <v>-4.9468319863080978E-2</v>
      </c>
      <c r="EK346" s="78">
        <v>-4.8959124833345413E-2</v>
      </c>
      <c r="EL346" s="78">
        <v>-4.1327193379402161E-2</v>
      </c>
      <c r="EM346" s="78">
        <v>-3.7590175867080688E-2</v>
      </c>
      <c r="EN346" s="78">
        <v>-3.2707463949918747E-2</v>
      </c>
      <c r="EO346" s="78">
        <v>-5.8981850743293762E-3</v>
      </c>
      <c r="EP346" s="78">
        <v>-1.2992124538868666E-3</v>
      </c>
      <c r="EQ346" s="78">
        <v>7.0609175600111485E-3</v>
      </c>
      <c r="ER346" s="78">
        <v>1.5289935283362865E-2</v>
      </c>
      <c r="ES346" s="78">
        <v>1.0941024869680405E-2</v>
      </c>
      <c r="ET346" s="78">
        <v>-3.4836675971746445E-2</v>
      </c>
      <c r="EU346" s="78">
        <v>-3.325260803103447E-2</v>
      </c>
      <c r="EV346" s="78">
        <v>-3.2587964087724686E-2</v>
      </c>
      <c r="EW346" s="78">
        <v>65.011650085449219</v>
      </c>
      <c r="EX346" s="78">
        <v>64.223037719726563</v>
      </c>
      <c r="EY346" s="78">
        <v>63.55145263671875</v>
      </c>
      <c r="EZ346" s="78">
        <v>62.998695373535156</v>
      </c>
      <c r="FA346" s="78">
        <v>62.498588562011719</v>
      </c>
      <c r="FB346" s="78">
        <v>62.338420867919922</v>
      </c>
      <c r="FC346" s="78">
        <v>61.983928680419922</v>
      </c>
      <c r="FD346" s="78">
        <v>62.610580444335938</v>
      </c>
      <c r="FE346" s="78">
        <v>64.866157531738281</v>
      </c>
      <c r="FF346" s="78">
        <v>67.985687255859375</v>
      </c>
      <c r="FG346" s="78">
        <v>71.300209045410156</v>
      </c>
      <c r="FH346" s="78">
        <v>74.747779846191406</v>
      </c>
      <c r="FI346" s="78">
        <v>78.0316162109375</v>
      </c>
      <c r="FJ346" s="78">
        <v>80.812881469726563</v>
      </c>
      <c r="FK346" s="78">
        <v>82.319808959960938</v>
      </c>
      <c r="FL346" s="78">
        <v>82.931465148925781</v>
      </c>
      <c r="FM346" s="78">
        <v>81.968658447265625</v>
      </c>
      <c r="FN346" s="78">
        <v>80.207878112792969</v>
      </c>
      <c r="FO346" s="78">
        <v>77.386306762695313</v>
      </c>
      <c r="FP346" s="78">
        <v>73.676078796386719</v>
      </c>
      <c r="FQ346" s="78">
        <v>70.160110473632813</v>
      </c>
      <c r="FR346" s="78">
        <v>68.244178771972656</v>
      </c>
      <c r="FS346" s="78">
        <v>66.938270568847656</v>
      </c>
      <c r="FT346" s="78">
        <v>65.848480224609375</v>
      </c>
      <c r="FU346" s="78">
        <v>8.896632120013237E-3</v>
      </c>
      <c r="FV346" s="78">
        <v>9.6172522753477097E-3</v>
      </c>
      <c r="FW346" s="78">
        <v>9.4569176435470581E-3</v>
      </c>
      <c r="FX346" s="78">
        <v>0</v>
      </c>
      <c r="FY346" s="78">
        <v>3529.952392578125</v>
      </c>
      <c r="FZ346" s="78">
        <v>1</v>
      </c>
    </row>
    <row r="347" spans="1:182" x14ac:dyDescent="0.2">
      <c r="A347" t="s">
        <v>186</v>
      </c>
      <c r="B347" t="s">
        <v>244</v>
      </c>
      <c r="C347" t="s">
        <v>194</v>
      </c>
      <c r="D347" t="s">
        <v>202</v>
      </c>
      <c r="E347" t="s">
        <v>209</v>
      </c>
      <c r="F347" t="s">
        <v>179</v>
      </c>
      <c r="G347" t="s">
        <v>1</v>
      </c>
      <c r="H347" s="78">
        <v>1537</v>
      </c>
      <c r="I347" s="78">
        <v>1.4410698413848877</v>
      </c>
      <c r="J347" s="78">
        <v>1.2404626607894897</v>
      </c>
      <c r="K347" s="78">
        <v>1.1290689706802368</v>
      </c>
      <c r="L347" s="78">
        <v>1.0784245729446411</v>
      </c>
      <c r="M347" s="78">
        <v>1.0109648704528809</v>
      </c>
      <c r="N347" s="78">
        <v>1.0375078916549683</v>
      </c>
      <c r="O347" s="78">
        <v>1.0303775072097778</v>
      </c>
      <c r="P347" s="78">
        <v>1.0916762351989746</v>
      </c>
      <c r="Q347" s="78">
        <v>1.1049253940582275</v>
      </c>
      <c r="R347" s="78">
        <v>1.2011880874633789</v>
      </c>
      <c r="S347" s="78">
        <v>1.3879919052124023</v>
      </c>
      <c r="T347" s="78">
        <v>1.5758688449859619</v>
      </c>
      <c r="U347" s="78">
        <v>1.7348624467849731</v>
      </c>
      <c r="V347" s="78">
        <v>1.9579341411590576</v>
      </c>
      <c r="W347" s="78">
        <v>2.0945005416870117</v>
      </c>
      <c r="X347" s="78">
        <v>2.2378561496734619</v>
      </c>
      <c r="Y347" s="78">
        <v>2.3651361465454102</v>
      </c>
      <c r="Z347" s="78">
        <v>2.4998855590820313</v>
      </c>
      <c r="AA347" s="78">
        <v>2.4392023086547852</v>
      </c>
      <c r="AB347" s="78">
        <v>2.3430941104888916</v>
      </c>
      <c r="AC347" s="78">
        <v>2.2236337661743164</v>
      </c>
      <c r="AD347" s="78">
        <v>1.9903236627578735</v>
      </c>
      <c r="AE347" s="78">
        <v>1.7393474578857422</v>
      </c>
      <c r="AF347" s="78">
        <v>1.5805239677429199</v>
      </c>
      <c r="AG347" s="78">
        <v>-0.38184520602226257</v>
      </c>
      <c r="AH347" s="78">
        <v>-0.43927675485610962</v>
      </c>
      <c r="AI347" s="78">
        <v>-0.44405883550643921</v>
      </c>
      <c r="AJ347" s="78">
        <v>-0.40960007905960083</v>
      </c>
      <c r="AK347" s="78">
        <v>-0.4723358154296875</v>
      </c>
      <c r="AL347" s="78">
        <v>-0.45525619387626648</v>
      </c>
      <c r="AM347" s="78">
        <v>-0.44666463136672974</v>
      </c>
      <c r="AN347" s="78">
        <v>-0.46412584185600281</v>
      </c>
      <c r="AO347" s="78">
        <v>-0.20913238823413849</v>
      </c>
      <c r="AP347" s="78">
        <v>-0.1332278698682785</v>
      </c>
      <c r="AQ347" s="78">
        <v>-0.10655983537435532</v>
      </c>
      <c r="AR347" s="78">
        <v>-0.12099936604499817</v>
      </c>
      <c r="AS347" s="78">
        <v>-0.13168811798095703</v>
      </c>
      <c r="AT347" s="78">
        <v>-0.10712268203496933</v>
      </c>
      <c r="AU347" s="78">
        <v>-0.1491643488407135</v>
      </c>
      <c r="AV347" s="78">
        <v>-0.13317553699016571</v>
      </c>
      <c r="AW347" s="78">
        <v>-1.0804574936628342E-2</v>
      </c>
      <c r="AX347" s="78">
        <v>8.6537376046180725E-2</v>
      </c>
      <c r="AY347" s="78">
        <v>0.12643414735794067</v>
      </c>
      <c r="AZ347" s="78">
        <v>0.10335815697908401</v>
      </c>
      <c r="BA347" s="78">
        <v>-0.18581593036651611</v>
      </c>
      <c r="BB347" s="78">
        <v>-0.40341117978096008</v>
      </c>
      <c r="BC347" s="78">
        <v>-0.52256989479064941</v>
      </c>
      <c r="BD347" s="78">
        <v>-0.44087895750999451</v>
      </c>
      <c r="BE347" s="78">
        <v>-0.23922814428806305</v>
      </c>
      <c r="BF347" s="78">
        <v>-0.2995733916759491</v>
      </c>
      <c r="BG347" s="78">
        <v>-0.30234146118164063</v>
      </c>
      <c r="BH347" s="78">
        <v>-0.27375084161758423</v>
      </c>
      <c r="BI347" s="78">
        <v>-0.33322972059249878</v>
      </c>
      <c r="BJ347" s="78">
        <v>-0.3178393542766571</v>
      </c>
      <c r="BK347" s="78">
        <v>-0.30799800157546997</v>
      </c>
      <c r="BL347" s="78">
        <v>-0.31775927543640137</v>
      </c>
      <c r="BM347" s="78">
        <v>-0.13892661035060883</v>
      </c>
      <c r="BN347" s="78">
        <v>-7.9122461378574371E-2</v>
      </c>
      <c r="BO347" s="78">
        <v>-4.7430612146854401E-2</v>
      </c>
      <c r="BP347" s="78">
        <v>-5.3942635655403137E-2</v>
      </c>
      <c r="BQ347" s="78">
        <v>-6.0472335666418076E-2</v>
      </c>
      <c r="BR347" s="78">
        <v>-2.830539271235466E-2</v>
      </c>
      <c r="BS347" s="78">
        <v>-6.7393377423286438E-2</v>
      </c>
      <c r="BT347" s="78">
        <v>-5.1320519298315048E-2</v>
      </c>
      <c r="BU347" s="78">
        <v>7.4032485485076904E-2</v>
      </c>
      <c r="BV347" s="78">
        <v>0.17925633490085602</v>
      </c>
      <c r="BW347" s="78">
        <v>0.21549390256404877</v>
      </c>
      <c r="BX347" s="78">
        <v>0.17997622489929199</v>
      </c>
      <c r="BY347" s="78">
        <v>-5.7021584361791611E-2</v>
      </c>
      <c r="BZ347" s="78">
        <v>-0.25820660591125488</v>
      </c>
      <c r="CA347" s="78">
        <v>-0.37349307537078857</v>
      </c>
      <c r="CB347" s="78">
        <v>-0.29693526029586792</v>
      </c>
      <c r="CC347" s="78">
        <v>-0.14045199751853943</v>
      </c>
      <c r="CD347" s="78">
        <v>-0.20281524956226349</v>
      </c>
      <c r="CE347" s="78">
        <v>-0.20418843626976013</v>
      </c>
      <c r="CF347" s="78">
        <v>-0.17966204881668091</v>
      </c>
      <c r="CG347" s="78">
        <v>-0.23688520491123199</v>
      </c>
      <c r="CH347" s="78">
        <v>-0.22266483306884766</v>
      </c>
      <c r="CI347" s="78">
        <v>-0.21195793151855469</v>
      </c>
      <c r="CJ347" s="78">
        <v>-0.21638625860214233</v>
      </c>
      <c r="CK347" s="78">
        <v>-9.0302318334579468E-2</v>
      </c>
      <c r="CL347" s="78">
        <v>-4.1649214923381805E-2</v>
      </c>
      <c r="CM347" s="78">
        <v>-6.4778872765600681E-3</v>
      </c>
      <c r="CN347" s="78">
        <v>-7.4993451125919819E-3</v>
      </c>
      <c r="CO347" s="78">
        <v>-1.1148499324917793E-2</v>
      </c>
      <c r="CP347" s="78">
        <v>2.6283219456672668E-2</v>
      </c>
      <c r="CQ347" s="78">
        <v>-1.0759047232568264E-2</v>
      </c>
      <c r="CR347" s="78">
        <v>5.3720204159617424E-3</v>
      </c>
      <c r="CS347" s="78">
        <v>0.13279037177562714</v>
      </c>
      <c r="CT347" s="78">
        <v>0.24347323179244995</v>
      </c>
      <c r="CU347" s="78">
        <v>0.27717643976211548</v>
      </c>
      <c r="CV347" s="78">
        <v>0.23304165899753571</v>
      </c>
      <c r="CW347" s="78">
        <v>3.2180976122617722E-2</v>
      </c>
      <c r="CX347" s="78">
        <v>-0.15763834118843079</v>
      </c>
      <c r="CY347" s="78">
        <v>-0.27024295926094055</v>
      </c>
      <c r="CZ347" s="78">
        <v>-0.19724029302597046</v>
      </c>
      <c r="DA347" s="78">
        <v>-4.1675861924886703E-2</v>
      </c>
      <c r="DB347" s="78">
        <v>-0.10605712980031967</v>
      </c>
      <c r="DC347" s="78">
        <v>-0.10603543370962143</v>
      </c>
      <c r="DD347" s="78">
        <v>-8.5573263466358185E-2</v>
      </c>
      <c r="DE347" s="78">
        <v>-0.1405407041311264</v>
      </c>
      <c r="DF347" s="78">
        <v>-0.1274903416633606</v>
      </c>
      <c r="DG347" s="78">
        <v>-0.11591785401105881</v>
      </c>
      <c r="DH347" s="78">
        <v>-0.11501321196556091</v>
      </c>
      <c r="DI347" s="78">
        <v>-4.1678022593259811E-2</v>
      </c>
      <c r="DJ347" s="78">
        <v>-4.1759759187698364E-3</v>
      </c>
      <c r="DK347" s="78">
        <v>3.4474834799766541E-2</v>
      </c>
      <c r="DL347" s="78">
        <v>3.894394263625145E-2</v>
      </c>
      <c r="DM347" s="78">
        <v>3.8175337016582489E-2</v>
      </c>
      <c r="DN347" s="78">
        <v>8.0871835350990295E-2</v>
      </c>
      <c r="DO347" s="78">
        <v>4.5875281095504761E-2</v>
      </c>
      <c r="DP347" s="78">
        <v>6.2064558267593384E-2</v>
      </c>
      <c r="DQ347" s="78">
        <v>0.19154827296733856</v>
      </c>
      <c r="DR347" s="78">
        <v>0.30769011378288269</v>
      </c>
      <c r="DS347" s="78">
        <v>0.338858962059021</v>
      </c>
      <c r="DT347" s="78">
        <v>0.28610709309577942</v>
      </c>
      <c r="DU347" s="78">
        <v>0.12138354033231735</v>
      </c>
      <c r="DV347" s="78">
        <v>-5.7070091366767883E-2</v>
      </c>
      <c r="DW347" s="78">
        <v>-0.16699282824993134</v>
      </c>
      <c r="DX347" s="78">
        <v>-9.7545340657234192E-2</v>
      </c>
      <c r="DY347" s="78">
        <v>0.10094119608402252</v>
      </c>
      <c r="DZ347" s="78">
        <v>3.3646237105131149E-2</v>
      </c>
      <c r="EA347" s="78">
        <v>3.5681936889886856E-2</v>
      </c>
      <c r="EB347" s="78">
        <v>5.0275996327400208E-2</v>
      </c>
      <c r="EC347" s="78">
        <v>-1.4345644740387797E-3</v>
      </c>
      <c r="ED347" s="78">
        <v>9.9265147000551224E-3</v>
      </c>
      <c r="EE347" s="78">
        <v>2.2748757153749466E-2</v>
      </c>
      <c r="EF347" s="78">
        <v>3.1353354454040527E-2</v>
      </c>
      <c r="EG347" s="78">
        <v>2.852773480117321E-2</v>
      </c>
      <c r="EH347" s="78">
        <v>4.9929428845643997E-2</v>
      </c>
      <c r="EI347" s="78">
        <v>9.3604050576686859E-2</v>
      </c>
      <c r="EJ347" s="78">
        <v>0.10600067675113678</v>
      </c>
      <c r="EK347" s="78">
        <v>0.10939112305641174</v>
      </c>
      <c r="EL347" s="78">
        <v>0.15968912839889526</v>
      </c>
      <c r="EM347" s="78">
        <v>0.12764623761177063</v>
      </c>
      <c r="EN347" s="78">
        <v>0.14391957223415375</v>
      </c>
      <c r="EO347" s="78">
        <v>0.27638530731201172</v>
      </c>
      <c r="EP347" s="78">
        <v>0.40040907263755798</v>
      </c>
      <c r="EQ347" s="78">
        <v>0.42791873216629028</v>
      </c>
      <c r="ER347" s="78">
        <v>0.36272513866424561</v>
      </c>
      <c r="ES347" s="78">
        <v>0.25017786026000977</v>
      </c>
      <c r="ET347" s="78">
        <v>8.8134482502937317E-2</v>
      </c>
      <c r="EU347" s="78">
        <v>-1.7916044220328331E-2</v>
      </c>
      <c r="EV347" s="78">
        <v>4.6398341655731201E-2</v>
      </c>
      <c r="EW347" s="78">
        <v>80.392196655273438</v>
      </c>
      <c r="EX347" s="78">
        <v>78.385688781738281</v>
      </c>
      <c r="EY347" s="78">
        <v>76.803627014160156</v>
      </c>
      <c r="EZ347" s="78">
        <v>75.408905029296875</v>
      </c>
      <c r="FA347" s="78">
        <v>74.163986206054688</v>
      </c>
      <c r="FB347" s="78">
        <v>72.915176391601563</v>
      </c>
      <c r="FC347" s="78">
        <v>71.796882629394531</v>
      </c>
      <c r="FD347" s="78">
        <v>72.562774658203125</v>
      </c>
      <c r="FE347" s="78">
        <v>76.46533203125</v>
      </c>
      <c r="FF347" s="78">
        <v>81.024688720703125</v>
      </c>
      <c r="FG347" s="78">
        <v>85.071739196777344</v>
      </c>
      <c r="FH347" s="78">
        <v>88.409034729003906</v>
      </c>
      <c r="FI347" s="78">
        <v>91.399085998535156</v>
      </c>
      <c r="FJ347" s="78">
        <v>94.097190856933594</v>
      </c>
      <c r="FK347" s="78">
        <v>96.411277770996094</v>
      </c>
      <c r="FL347" s="78">
        <v>97.863914489746094</v>
      </c>
      <c r="FM347" s="78">
        <v>98.817947387695313</v>
      </c>
      <c r="FN347" s="78">
        <v>98.572967529296875</v>
      </c>
      <c r="FO347" s="78">
        <v>97.157943725585938</v>
      </c>
      <c r="FP347" s="78">
        <v>94.794410705566406</v>
      </c>
      <c r="FQ347" s="78">
        <v>90.949554443359375</v>
      </c>
      <c r="FR347" s="78">
        <v>87.58331298828125</v>
      </c>
      <c r="FS347" s="78">
        <v>84.636482238769531</v>
      </c>
      <c r="FT347" s="78">
        <v>82.038337707519531</v>
      </c>
      <c r="FU347" s="78">
        <v>0.11426829546689987</v>
      </c>
      <c r="FV347" s="78">
        <v>0.10950014740228653</v>
      </c>
      <c r="FW347" s="78">
        <v>0.12280671298503876</v>
      </c>
      <c r="FX347" s="78">
        <v>0</v>
      </c>
      <c r="FY347" s="78">
        <v>107.19047546386719</v>
      </c>
      <c r="FZ347" s="78">
        <v>1</v>
      </c>
    </row>
    <row r="348" spans="1:182" x14ac:dyDescent="0.2">
      <c r="A348" t="s">
        <v>186</v>
      </c>
      <c r="B348" t="s">
        <v>244</v>
      </c>
      <c r="C348" t="s">
        <v>194</v>
      </c>
      <c r="D348" t="s">
        <v>202</v>
      </c>
      <c r="E348" t="s">
        <v>209</v>
      </c>
      <c r="F348" t="s">
        <v>180</v>
      </c>
      <c r="G348" t="s">
        <v>1</v>
      </c>
      <c r="H348" s="78">
        <v>367</v>
      </c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78"/>
      <c r="AS348" s="78"/>
      <c r="AT348" s="78"/>
      <c r="AU348" s="78"/>
      <c r="AV348" s="78"/>
      <c r="AW348" s="78"/>
      <c r="AX348" s="78"/>
      <c r="AY348" s="78"/>
      <c r="AZ348" s="78"/>
      <c r="BA348" s="78"/>
      <c r="BB348" s="78"/>
      <c r="BC348" s="78"/>
      <c r="BD348" s="78"/>
      <c r="BE348" s="78"/>
      <c r="BF348" s="78"/>
      <c r="BG348" s="78"/>
      <c r="BH348" s="78"/>
      <c r="BI348" s="78"/>
      <c r="BJ348" s="78"/>
      <c r="BK348" s="78"/>
      <c r="BL348" s="78"/>
      <c r="BM348" s="78"/>
      <c r="BN348" s="78"/>
      <c r="BO348" s="78"/>
      <c r="BP348" s="78"/>
      <c r="BQ348" s="78"/>
      <c r="BR348" s="78"/>
      <c r="BS348" s="78"/>
      <c r="BT348" s="78"/>
      <c r="BU348" s="78"/>
      <c r="BV348" s="78"/>
      <c r="BW348" s="78"/>
      <c r="BX348" s="78"/>
      <c r="BY348" s="78"/>
      <c r="BZ348" s="78"/>
      <c r="CA348" s="78"/>
      <c r="CB348" s="78"/>
      <c r="CC348" s="78"/>
      <c r="CD348" s="78"/>
      <c r="CE348" s="78"/>
      <c r="CF348" s="78"/>
      <c r="CG348" s="78"/>
      <c r="CH348" s="78"/>
      <c r="CI348" s="78"/>
      <c r="CJ348" s="78"/>
      <c r="CK348" s="78"/>
      <c r="CL348" s="78"/>
      <c r="CM348" s="78"/>
      <c r="CN348" s="78"/>
      <c r="CO348" s="78"/>
      <c r="CP348" s="78"/>
      <c r="CQ348" s="78"/>
      <c r="CR348" s="78"/>
      <c r="CS348" s="78"/>
      <c r="CT348" s="78"/>
      <c r="CU348" s="78"/>
      <c r="CV348" s="78"/>
      <c r="CW348" s="78"/>
      <c r="CX348" s="78"/>
      <c r="CY348" s="78"/>
      <c r="CZ348" s="78"/>
      <c r="DA348" s="78"/>
      <c r="DB348" s="78"/>
      <c r="DC348" s="78"/>
      <c r="DD348" s="78"/>
      <c r="DE348" s="78"/>
      <c r="DF348" s="78"/>
      <c r="DG348" s="78"/>
      <c r="DH348" s="78"/>
      <c r="DI348" s="78"/>
      <c r="DJ348" s="78"/>
      <c r="DK348" s="78"/>
      <c r="DL348" s="78"/>
      <c r="DM348" s="78"/>
      <c r="DN348" s="78"/>
      <c r="DO348" s="78"/>
      <c r="DP348" s="78"/>
      <c r="DQ348" s="78"/>
      <c r="DR348" s="78"/>
      <c r="DS348" s="78"/>
      <c r="DT348" s="78"/>
      <c r="DU348" s="78"/>
      <c r="DV348" s="78"/>
      <c r="DW348" s="78"/>
      <c r="DX348" s="78"/>
      <c r="DY348" s="78"/>
      <c r="DZ348" s="78"/>
      <c r="EA348" s="78"/>
      <c r="EB348" s="78"/>
      <c r="EC348" s="78"/>
      <c r="ED348" s="78"/>
      <c r="EE348" s="78"/>
      <c r="EF348" s="78"/>
      <c r="EG348" s="78"/>
      <c r="EH348" s="78"/>
      <c r="EI348" s="78"/>
      <c r="EJ348" s="78"/>
      <c r="EK348" s="78"/>
      <c r="EL348" s="78"/>
      <c r="EM348" s="78"/>
      <c r="EN348" s="78"/>
      <c r="EO348" s="78"/>
      <c r="EP348" s="78"/>
      <c r="EQ348" s="78"/>
      <c r="ER348" s="78"/>
      <c r="ES348" s="78"/>
      <c r="ET348" s="78"/>
      <c r="EU348" s="78"/>
      <c r="EV348" s="78"/>
      <c r="EW348" s="78"/>
      <c r="EX348" s="78"/>
      <c r="EY348" s="78"/>
      <c r="EZ348" s="78"/>
      <c r="FA348" s="78"/>
      <c r="FB348" s="78"/>
      <c r="FC348" s="78"/>
      <c r="FD348" s="78"/>
      <c r="FE348" s="78"/>
      <c r="FF348" s="78"/>
      <c r="FG348" s="78"/>
      <c r="FH348" s="78"/>
      <c r="FI348" s="78"/>
      <c r="FJ348" s="78"/>
      <c r="FK348" s="78"/>
      <c r="FL348" s="78"/>
      <c r="FM348" s="78"/>
      <c r="FN348" s="78"/>
      <c r="FO348" s="78"/>
      <c r="FP348" s="78"/>
      <c r="FQ348" s="78"/>
      <c r="FR348" s="78"/>
      <c r="FS348" s="78"/>
      <c r="FT348" s="78"/>
      <c r="FU348" s="78"/>
      <c r="FV348" s="78"/>
      <c r="FW348" s="78"/>
      <c r="FX348" s="78">
        <v>0</v>
      </c>
      <c r="FY348" s="78">
        <v>81.76190185546875</v>
      </c>
      <c r="FZ348" s="78">
        <v>0</v>
      </c>
    </row>
    <row r="349" spans="1:182" x14ac:dyDescent="0.2">
      <c r="A349" t="s">
        <v>186</v>
      </c>
      <c r="B349" t="s">
        <v>244</v>
      </c>
      <c r="C349" t="s">
        <v>194</v>
      </c>
      <c r="D349" t="s">
        <v>202</v>
      </c>
      <c r="E349" t="s">
        <v>209</v>
      </c>
      <c r="F349" t="s">
        <v>181</v>
      </c>
      <c r="G349" t="s">
        <v>1</v>
      </c>
      <c r="H349" s="78">
        <v>458</v>
      </c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T349" s="78"/>
      <c r="AU349" s="78"/>
      <c r="AV349" s="78"/>
      <c r="AW349" s="78"/>
      <c r="AX349" s="78"/>
      <c r="AY349" s="78"/>
      <c r="AZ349" s="78"/>
      <c r="BA349" s="78"/>
      <c r="BB349" s="78"/>
      <c r="BC349" s="78"/>
      <c r="BD349" s="78"/>
      <c r="BE349" s="78"/>
      <c r="BF349" s="78"/>
      <c r="BG349" s="78"/>
      <c r="BH349" s="78"/>
      <c r="BI349" s="78"/>
      <c r="BJ349" s="78"/>
      <c r="BK349" s="78"/>
      <c r="BL349" s="78"/>
      <c r="BM349" s="78"/>
      <c r="BN349" s="78"/>
      <c r="BO349" s="78"/>
      <c r="BP349" s="78"/>
      <c r="BQ349" s="78"/>
      <c r="BR349" s="78"/>
      <c r="BS349" s="78"/>
      <c r="BT349" s="78"/>
      <c r="BU349" s="78"/>
      <c r="BV349" s="78"/>
      <c r="BW349" s="78"/>
      <c r="BX349" s="78"/>
      <c r="BY349" s="78"/>
      <c r="BZ349" s="78"/>
      <c r="CA349" s="78"/>
      <c r="CB349" s="78"/>
      <c r="CC349" s="78"/>
      <c r="CD349" s="78"/>
      <c r="CE349" s="78"/>
      <c r="CF349" s="78"/>
      <c r="CG349" s="78"/>
      <c r="CH349" s="78"/>
      <c r="CI349" s="78"/>
      <c r="CJ349" s="78"/>
      <c r="CK349" s="78"/>
      <c r="CL349" s="78"/>
      <c r="CM349" s="78"/>
      <c r="CN349" s="78"/>
      <c r="CO349" s="78"/>
      <c r="CP349" s="78"/>
      <c r="CQ349" s="78"/>
      <c r="CR349" s="78"/>
      <c r="CS349" s="78"/>
      <c r="CT349" s="78"/>
      <c r="CU349" s="78"/>
      <c r="CV349" s="78"/>
      <c r="CW349" s="78"/>
      <c r="CX349" s="78"/>
      <c r="CY349" s="78"/>
      <c r="CZ349" s="78"/>
      <c r="DA349" s="78"/>
      <c r="DB349" s="78"/>
      <c r="DC349" s="78"/>
      <c r="DD349" s="78"/>
      <c r="DE349" s="78"/>
      <c r="DF349" s="78"/>
      <c r="DG349" s="78"/>
      <c r="DH349" s="78"/>
      <c r="DI349" s="78"/>
      <c r="DJ349" s="78"/>
      <c r="DK349" s="78"/>
      <c r="DL349" s="78"/>
      <c r="DM349" s="78"/>
      <c r="DN349" s="78"/>
      <c r="DO349" s="78"/>
      <c r="DP349" s="78"/>
      <c r="DQ349" s="78"/>
      <c r="DR349" s="78"/>
      <c r="DS349" s="78"/>
      <c r="DT349" s="78"/>
      <c r="DU349" s="78"/>
      <c r="DV349" s="78"/>
      <c r="DW349" s="78"/>
      <c r="DX349" s="78"/>
      <c r="DY349" s="78"/>
      <c r="DZ349" s="78"/>
      <c r="EA349" s="78"/>
      <c r="EB349" s="78"/>
      <c r="EC349" s="78"/>
      <c r="ED349" s="78"/>
      <c r="EE349" s="78"/>
      <c r="EF349" s="78"/>
      <c r="EG349" s="78"/>
      <c r="EH349" s="78"/>
      <c r="EI349" s="78"/>
      <c r="EJ349" s="78"/>
      <c r="EK349" s="78"/>
      <c r="EL349" s="78"/>
      <c r="EM349" s="78"/>
      <c r="EN349" s="78"/>
      <c r="EO349" s="78"/>
      <c r="EP349" s="78"/>
      <c r="EQ349" s="78"/>
      <c r="ER349" s="78"/>
      <c r="ES349" s="78"/>
      <c r="ET349" s="78"/>
      <c r="EU349" s="78"/>
      <c r="EV349" s="78"/>
      <c r="EW349" s="78"/>
      <c r="EX349" s="78"/>
      <c r="EY349" s="78"/>
      <c r="EZ349" s="78"/>
      <c r="FA349" s="78"/>
      <c r="FB349" s="78"/>
      <c r="FC349" s="78"/>
      <c r="FD349" s="78"/>
      <c r="FE349" s="78"/>
      <c r="FF349" s="78"/>
      <c r="FG349" s="78"/>
      <c r="FH349" s="78"/>
      <c r="FI349" s="78"/>
      <c r="FJ349" s="78"/>
      <c r="FK349" s="78"/>
      <c r="FL349" s="78"/>
      <c r="FM349" s="78"/>
      <c r="FN349" s="78"/>
      <c r="FO349" s="78"/>
      <c r="FP349" s="78"/>
      <c r="FQ349" s="78"/>
      <c r="FR349" s="78"/>
      <c r="FS349" s="78"/>
      <c r="FT349" s="78"/>
      <c r="FU349" s="78"/>
      <c r="FV349" s="78"/>
      <c r="FW349" s="78"/>
      <c r="FX349" s="78">
        <v>0</v>
      </c>
      <c r="FY349" s="78">
        <v>18.476190567016602</v>
      </c>
      <c r="FZ349" s="78">
        <v>0</v>
      </c>
    </row>
    <row r="350" spans="1:182" x14ac:dyDescent="0.2">
      <c r="A350" t="s">
        <v>186</v>
      </c>
      <c r="B350" t="s">
        <v>244</v>
      </c>
      <c r="C350" t="s">
        <v>194</v>
      </c>
      <c r="D350" t="s">
        <v>202</v>
      </c>
      <c r="E350" t="s">
        <v>209</v>
      </c>
      <c r="F350" t="s">
        <v>182</v>
      </c>
      <c r="G350" t="s">
        <v>1</v>
      </c>
      <c r="H350" s="78">
        <v>1884</v>
      </c>
      <c r="I350" s="78">
        <v>0.51979678869247437</v>
      </c>
      <c r="J350" s="78">
        <v>0.46962898969650269</v>
      </c>
      <c r="K350" s="78">
        <v>0.44893169403076172</v>
      </c>
      <c r="L350" s="78">
        <v>0.41593664884567261</v>
      </c>
      <c r="M350" s="78">
        <v>0.4275633692741394</v>
      </c>
      <c r="N350" s="78">
        <v>0.4577811062335968</v>
      </c>
      <c r="O350" s="78">
        <v>0.51500481367111206</v>
      </c>
      <c r="P350" s="78">
        <v>0.57390981912612915</v>
      </c>
      <c r="Q350" s="78">
        <v>0.63414585590362549</v>
      </c>
      <c r="R350" s="78">
        <v>0.65200799703598022</v>
      </c>
      <c r="S350" s="78">
        <v>0.67719358205795288</v>
      </c>
      <c r="T350" s="78">
        <v>0.71217978000640869</v>
      </c>
      <c r="U350" s="78">
        <v>0.73773747682571411</v>
      </c>
      <c r="V350" s="78">
        <v>0.77544164657592773</v>
      </c>
      <c r="W350" s="78">
        <v>0.79996711015701294</v>
      </c>
      <c r="X350" s="78">
        <v>0.84163504838943481</v>
      </c>
      <c r="Y350" s="78">
        <v>0.86091411113739014</v>
      </c>
      <c r="Z350" s="78">
        <v>0.90849846601486206</v>
      </c>
      <c r="AA350" s="78">
        <v>0.91038775444030762</v>
      </c>
      <c r="AB350" s="78">
        <v>0.91196292638778687</v>
      </c>
      <c r="AC350" s="78">
        <v>0.90345889329910278</v>
      </c>
      <c r="AD350" s="78">
        <v>0.84374219179153442</v>
      </c>
      <c r="AE350" s="78">
        <v>0.72938287258148193</v>
      </c>
      <c r="AF350" s="78">
        <v>0.60438740253448486</v>
      </c>
      <c r="AG350" s="78">
        <v>-0.10252515226602554</v>
      </c>
      <c r="AH350" s="78">
        <v>-0.10801419615745544</v>
      </c>
      <c r="AI350" s="78">
        <v>-0.10621645301580429</v>
      </c>
      <c r="AJ350" s="78">
        <v>-0.12022057920694351</v>
      </c>
      <c r="AK350" s="78">
        <v>-0.10952258855104446</v>
      </c>
      <c r="AL350" s="78">
        <v>-0.10337146371603012</v>
      </c>
      <c r="AM350" s="78">
        <v>-8.7047159671783447E-2</v>
      </c>
      <c r="AN350" s="78">
        <v>-8.2522056996822357E-2</v>
      </c>
      <c r="AO350" s="78">
        <v>-7.4895262718200684E-2</v>
      </c>
      <c r="AP350" s="78">
        <v>-3.7750739604234695E-2</v>
      </c>
      <c r="AQ350" s="78">
        <v>-4.3338660150766373E-2</v>
      </c>
      <c r="AR350" s="78">
        <v>-4.7407876700162888E-2</v>
      </c>
      <c r="AS350" s="78">
        <v>-5.1935687661170959E-2</v>
      </c>
      <c r="AT350" s="78">
        <v>-4.8292167484760284E-2</v>
      </c>
      <c r="AU350" s="78">
        <v>-5.0058372318744659E-2</v>
      </c>
      <c r="AV350" s="78">
        <v>-4.3860144913196564E-2</v>
      </c>
      <c r="AW350" s="78">
        <v>-4.655253142118454E-2</v>
      </c>
      <c r="AX350" s="78">
        <v>-3.9838153868913651E-2</v>
      </c>
      <c r="AY350" s="78">
        <v>-2.0303450524806976E-2</v>
      </c>
      <c r="AZ350" s="78">
        <v>-4.3428381904959679E-3</v>
      </c>
      <c r="BA350" s="78">
        <v>-1.2555696070194244E-2</v>
      </c>
      <c r="BB350" s="78">
        <v>-6.6978335380554199E-2</v>
      </c>
      <c r="BC350" s="78">
        <v>-9.6723683178424835E-2</v>
      </c>
      <c r="BD350" s="78">
        <v>-0.11004167795181274</v>
      </c>
      <c r="BE350" s="78">
        <v>-7.2662226855754852E-2</v>
      </c>
      <c r="BF350" s="78">
        <v>-7.890734076499939E-2</v>
      </c>
      <c r="BG350" s="78">
        <v>-7.7378258109092712E-2</v>
      </c>
      <c r="BH350" s="78">
        <v>-9.1472543776035309E-2</v>
      </c>
      <c r="BI350" s="78">
        <v>-8.0300174653530121E-2</v>
      </c>
      <c r="BJ350" s="78">
        <v>-7.4309222400188446E-2</v>
      </c>
      <c r="BK350" s="78">
        <v>-5.8759152889251709E-2</v>
      </c>
      <c r="BL350" s="78">
        <v>-5.7463116943836212E-2</v>
      </c>
      <c r="BM350" s="78">
        <v>-4.9785349518060684E-2</v>
      </c>
      <c r="BN350" s="78">
        <v>-2.2182879969477654E-2</v>
      </c>
      <c r="BO350" s="78">
        <v>-2.8197215870022774E-2</v>
      </c>
      <c r="BP350" s="78">
        <v>-3.0285289511084557E-2</v>
      </c>
      <c r="BQ350" s="78">
        <v>-3.5370558500289917E-2</v>
      </c>
      <c r="BR350" s="78">
        <v>-2.9891973361372948E-2</v>
      </c>
      <c r="BS350" s="78">
        <v>-3.0837975442409515E-2</v>
      </c>
      <c r="BT350" s="78">
        <v>-2.2628771141171455E-2</v>
      </c>
      <c r="BU350" s="78">
        <v>-2.4983176961541176E-2</v>
      </c>
      <c r="BV350" s="78">
        <v>-1.8167711794376373E-2</v>
      </c>
      <c r="BW350" s="78">
        <v>1.112382669816725E-4</v>
      </c>
      <c r="BX350" s="78">
        <v>2.1332236006855965E-2</v>
      </c>
      <c r="BY350" s="78">
        <v>1.3353012502193451E-2</v>
      </c>
      <c r="BZ350" s="78">
        <v>-3.5415608435869217E-2</v>
      </c>
      <c r="CA350" s="78">
        <v>-6.5530277788639069E-2</v>
      </c>
      <c r="CB350" s="78">
        <v>-7.9647377133369446E-2</v>
      </c>
      <c r="CC350" s="78">
        <v>-5.1979243755340576E-2</v>
      </c>
      <c r="CD350" s="78">
        <v>-5.8748010545969009E-2</v>
      </c>
      <c r="CE350" s="78">
        <v>-5.7405013591051102E-2</v>
      </c>
      <c r="CF350" s="78">
        <v>-7.1561746299266815E-2</v>
      </c>
      <c r="CG350" s="78">
        <v>-6.0060825198888779E-2</v>
      </c>
      <c r="CH350" s="78">
        <v>-5.4180815815925598E-2</v>
      </c>
      <c r="CI350" s="78">
        <v>-3.9166964590549469E-2</v>
      </c>
      <c r="CJ350" s="78">
        <v>-4.0107373148202896E-2</v>
      </c>
      <c r="CK350" s="78">
        <v>-3.2394293695688248E-2</v>
      </c>
      <c r="CL350" s="78">
        <v>-1.1400626972317696E-2</v>
      </c>
      <c r="CM350" s="78">
        <v>-1.7710298299789429E-2</v>
      </c>
      <c r="CN350" s="78">
        <v>-1.8426235765218735E-2</v>
      </c>
      <c r="CO350" s="78">
        <v>-2.3897603154182434E-2</v>
      </c>
      <c r="CP350" s="78">
        <v>-1.7148053273558617E-2</v>
      </c>
      <c r="CQ350" s="78">
        <v>-1.7525985836982727E-2</v>
      </c>
      <c r="CR350" s="78">
        <v>-7.9239849001169205E-3</v>
      </c>
      <c r="CS350" s="78">
        <v>-1.0044310241937637E-2</v>
      </c>
      <c r="CT350" s="78">
        <v>-3.1588315032422543E-3</v>
      </c>
      <c r="CU350" s="78">
        <v>1.4250390231609344E-2</v>
      </c>
      <c r="CV350" s="78">
        <v>3.9114713668823242E-2</v>
      </c>
      <c r="CW350" s="78">
        <v>3.1297307461500168E-2</v>
      </c>
      <c r="CX350" s="78">
        <v>-1.3555360957980156E-2</v>
      </c>
      <c r="CY350" s="78">
        <v>-4.3925818055868149E-2</v>
      </c>
      <c r="CZ350" s="78">
        <v>-5.8596391230821609E-2</v>
      </c>
      <c r="DA350" s="78">
        <v>-3.1296264380216599E-2</v>
      </c>
      <c r="DB350" s="78">
        <v>-3.8588684052228928E-2</v>
      </c>
      <c r="DC350" s="78">
        <v>-3.7431772798299789E-2</v>
      </c>
      <c r="DD350" s="78">
        <v>-5.165095254778862E-2</v>
      </c>
      <c r="DE350" s="78">
        <v>-3.9821475744247437E-2</v>
      </c>
      <c r="DF350" s="78">
        <v>-3.4052398055791855E-2</v>
      </c>
      <c r="DG350" s="78">
        <v>-1.9574770703911781E-2</v>
      </c>
      <c r="DH350" s="78">
        <v>-2.275162935256958E-2</v>
      </c>
      <c r="DI350" s="78">
        <v>-1.5003238804638386E-2</v>
      </c>
      <c r="DJ350" s="78">
        <v>-6.1837496468797326E-4</v>
      </c>
      <c r="DK350" s="78">
        <v>-7.2233788669109344E-3</v>
      </c>
      <c r="DL350" s="78">
        <v>-6.5671810880303383E-3</v>
      </c>
      <c r="DM350" s="78">
        <v>-1.2424645945429802E-2</v>
      </c>
      <c r="DN350" s="78">
        <v>-4.4041331857442856E-3</v>
      </c>
      <c r="DO350" s="78">
        <v>-4.213996697217226E-3</v>
      </c>
      <c r="DP350" s="78">
        <v>6.7807999439537525E-3</v>
      </c>
      <c r="DQ350" s="78">
        <v>4.8945574089884758E-3</v>
      </c>
      <c r="DR350" s="78">
        <v>1.1850048787891865E-2</v>
      </c>
      <c r="DS350" s="78">
        <v>2.8389543294906616E-2</v>
      </c>
      <c r="DT350" s="78">
        <v>5.6897193193435669E-2</v>
      </c>
      <c r="DU350" s="78">
        <v>4.9241598695516586E-2</v>
      </c>
      <c r="DV350" s="78">
        <v>8.3048874512314796E-3</v>
      </c>
      <c r="DW350" s="78">
        <v>-2.2321362048387527E-2</v>
      </c>
      <c r="DX350" s="78">
        <v>-3.7545394152402878E-2</v>
      </c>
      <c r="DY350" s="78">
        <v>-1.4333332655951381E-3</v>
      </c>
      <c r="DZ350" s="78">
        <v>-9.4818249344825745E-3</v>
      </c>
      <c r="EA350" s="78">
        <v>-8.5935788229107857E-3</v>
      </c>
      <c r="EB350" s="78">
        <v>-2.2902917116880417E-2</v>
      </c>
      <c r="EC350" s="78">
        <v>-1.059906929731369E-2</v>
      </c>
      <c r="ED350" s="78">
        <v>-4.9901679158210754E-3</v>
      </c>
      <c r="EE350" s="78">
        <v>8.71324073523283E-3</v>
      </c>
      <c r="EF350" s="78">
        <v>2.3073081392794847E-3</v>
      </c>
      <c r="EG350" s="78">
        <v>1.0106682777404785E-2</v>
      </c>
      <c r="EH350" s="78">
        <v>1.494948472827673E-2</v>
      </c>
      <c r="EI350" s="78">
        <v>7.9180654138326645E-3</v>
      </c>
      <c r="EJ350" s="78">
        <v>1.0555408895015717E-2</v>
      </c>
      <c r="EK350" s="78">
        <v>4.1404804214835167E-3</v>
      </c>
      <c r="EL350" s="78">
        <v>1.3996063731610775E-2</v>
      </c>
      <c r="EM350" s="78">
        <v>1.500640157610178E-2</v>
      </c>
      <c r="EN350" s="78">
        <v>2.8012175112962723E-2</v>
      </c>
      <c r="EO350" s="78">
        <v>2.6463909074664116E-2</v>
      </c>
      <c r="EP350" s="78">
        <v>3.3520486205816269E-2</v>
      </c>
      <c r="EQ350" s="78">
        <v>4.8804234713315964E-2</v>
      </c>
      <c r="ER350" s="78">
        <v>8.257225900888443E-2</v>
      </c>
      <c r="ES350" s="78">
        <v>7.5150303542613983E-2</v>
      </c>
      <c r="ET350" s="78">
        <v>3.9867613464593887E-2</v>
      </c>
      <c r="EU350" s="78">
        <v>8.8720433413982391E-3</v>
      </c>
      <c r="EV350" s="78">
        <v>-7.151101715862751E-3</v>
      </c>
      <c r="EW350" s="78">
        <v>63.138919830322266</v>
      </c>
      <c r="EX350" s="78">
        <v>62.094306945800781</v>
      </c>
      <c r="EY350" s="78">
        <v>60.944110870361328</v>
      </c>
      <c r="EZ350" s="78">
        <v>60.271808624267578</v>
      </c>
      <c r="FA350" s="78">
        <v>59.613319396972656</v>
      </c>
      <c r="FB350" s="78">
        <v>59.154834747314453</v>
      </c>
      <c r="FC350" s="78">
        <v>58.830886840820313</v>
      </c>
      <c r="FD350" s="78">
        <v>59.447578430175781</v>
      </c>
      <c r="FE350" s="78">
        <v>62.234828948974609</v>
      </c>
      <c r="FF350" s="78">
        <v>66.02606201171875</v>
      </c>
      <c r="FG350" s="78">
        <v>70.763626098632813</v>
      </c>
      <c r="FH350" s="78">
        <v>75.539710998535156</v>
      </c>
      <c r="FI350" s="78">
        <v>80.295135498046875</v>
      </c>
      <c r="FJ350" s="78">
        <v>84.580909729003906</v>
      </c>
      <c r="FK350" s="78">
        <v>87.360931396484375</v>
      </c>
      <c r="FL350" s="78">
        <v>87.746673583984375</v>
      </c>
      <c r="FM350" s="78">
        <v>87.306365966796875</v>
      </c>
      <c r="FN350" s="78">
        <v>85.196281433105469</v>
      </c>
      <c r="FO350" s="78">
        <v>82.008323669433594</v>
      </c>
      <c r="FP350" s="78">
        <v>77.477165222167969</v>
      </c>
      <c r="FQ350" s="78">
        <v>72.379730224609375</v>
      </c>
      <c r="FR350" s="78">
        <v>68.785888671875</v>
      </c>
      <c r="FS350" s="78">
        <v>66.626220703125</v>
      </c>
      <c r="FT350" s="78">
        <v>65.015968322753906</v>
      </c>
      <c r="FU350" s="78">
        <v>2.4981735274195671E-2</v>
      </c>
      <c r="FV350" s="78">
        <v>2.6451639831066132E-2</v>
      </c>
      <c r="FW350" s="78">
        <v>2.6590952649712563E-2</v>
      </c>
      <c r="FX350" s="78">
        <v>0</v>
      </c>
      <c r="FY350" s="78">
        <v>522.6190185546875</v>
      </c>
      <c r="FZ350" s="78">
        <v>1</v>
      </c>
    </row>
    <row r="351" spans="1:182" x14ac:dyDescent="0.2">
      <c r="A351" t="s">
        <v>186</v>
      </c>
      <c r="B351" t="s">
        <v>244</v>
      </c>
      <c r="C351" t="s">
        <v>194</v>
      </c>
      <c r="D351" t="s">
        <v>202</v>
      </c>
      <c r="E351" t="s">
        <v>209</v>
      </c>
      <c r="F351" t="s">
        <v>183</v>
      </c>
      <c r="G351" t="s">
        <v>1</v>
      </c>
      <c r="H351" s="78">
        <v>2755</v>
      </c>
      <c r="I351" s="78">
        <v>0.78454971313476563</v>
      </c>
      <c r="J351" s="78">
        <v>0.71252733469009399</v>
      </c>
      <c r="K351" s="78">
        <v>0.65282917022705078</v>
      </c>
      <c r="L351" s="78">
        <v>0.63163745403289795</v>
      </c>
      <c r="M351" s="78">
        <v>0.62474828958511353</v>
      </c>
      <c r="N351" s="78">
        <v>0.65275669097900391</v>
      </c>
      <c r="O351" s="78">
        <v>0.70696038007736206</v>
      </c>
      <c r="P351" s="78">
        <v>0.74334180355072021</v>
      </c>
      <c r="Q351" s="78">
        <v>0.81776630878448486</v>
      </c>
      <c r="R351" s="78">
        <v>0.81667429208755493</v>
      </c>
      <c r="S351" s="78">
        <v>0.86151868104934692</v>
      </c>
      <c r="T351" s="78">
        <v>0.90928691625595093</v>
      </c>
      <c r="U351" s="78">
        <v>0.96584933996200562</v>
      </c>
      <c r="V351" s="78">
        <v>1.0410819053649902</v>
      </c>
      <c r="W351" s="78">
        <v>1.105180025100708</v>
      </c>
      <c r="X351" s="78">
        <v>1.1409854888916016</v>
      </c>
      <c r="Y351" s="78">
        <v>1.203838586807251</v>
      </c>
      <c r="Z351" s="78">
        <v>1.2307260036468506</v>
      </c>
      <c r="AA351" s="78">
        <v>1.222097635269165</v>
      </c>
      <c r="AB351" s="78">
        <v>1.2052998542785645</v>
      </c>
      <c r="AC351" s="78">
        <v>1.159119725227356</v>
      </c>
      <c r="AD351" s="78">
        <v>1.0964514017105103</v>
      </c>
      <c r="AE351" s="78">
        <v>0.98045974969863892</v>
      </c>
      <c r="AF351" s="78">
        <v>0.87363976240158081</v>
      </c>
      <c r="AG351" s="78">
        <v>-0.19343337416648865</v>
      </c>
      <c r="AH351" s="78">
        <v>-0.20526270568370819</v>
      </c>
      <c r="AI351" s="78">
        <v>-0.21932895481586456</v>
      </c>
      <c r="AJ351" s="78">
        <v>-0.2095283716917038</v>
      </c>
      <c r="AK351" s="78">
        <v>-0.22655227780342102</v>
      </c>
      <c r="AL351" s="78">
        <v>-0.21088998019695282</v>
      </c>
      <c r="AM351" s="78">
        <v>-0.20040436089038849</v>
      </c>
      <c r="AN351" s="78">
        <v>-0.21972627937793732</v>
      </c>
      <c r="AO351" s="78">
        <v>-0.13391165435314178</v>
      </c>
      <c r="AP351" s="78">
        <v>-0.13329780101776123</v>
      </c>
      <c r="AQ351" s="78">
        <v>-0.1030181348323822</v>
      </c>
      <c r="AR351" s="78">
        <v>-9.3764543533325195E-2</v>
      </c>
      <c r="AS351" s="78">
        <v>-0.11634232848882675</v>
      </c>
      <c r="AT351" s="78">
        <v>-0.11233682930469513</v>
      </c>
      <c r="AU351" s="78">
        <v>-9.5629677176475525E-2</v>
      </c>
      <c r="AV351" s="78">
        <v>-0.11731629818677902</v>
      </c>
      <c r="AW351" s="78">
        <v>-7.9996317625045776E-2</v>
      </c>
      <c r="AX351" s="78">
        <v>-0.11627456545829773</v>
      </c>
      <c r="AY351" s="78">
        <v>-7.8193925321102142E-2</v>
      </c>
      <c r="AZ351" s="78">
        <v>-7.4164211750030518E-2</v>
      </c>
      <c r="BA351" s="78">
        <v>-0.1307750940322876</v>
      </c>
      <c r="BB351" s="78">
        <v>-0.23344637453556061</v>
      </c>
      <c r="BC351" s="78">
        <v>-0.22470949590206146</v>
      </c>
      <c r="BD351" s="78">
        <v>-0.22088475525379181</v>
      </c>
      <c r="BE351" s="78">
        <v>-0.14113543927669525</v>
      </c>
      <c r="BF351" s="78">
        <v>-0.15297466516494751</v>
      </c>
      <c r="BG351" s="78">
        <v>-0.16730797290802002</v>
      </c>
      <c r="BH351" s="78">
        <v>-0.15984417498111725</v>
      </c>
      <c r="BI351" s="78">
        <v>-0.17628338932991028</v>
      </c>
      <c r="BJ351" s="78">
        <v>-0.1602790504693985</v>
      </c>
      <c r="BK351" s="78">
        <v>-0.14980095624923706</v>
      </c>
      <c r="BL351" s="78">
        <v>-0.17100997269153595</v>
      </c>
      <c r="BM351" s="78">
        <v>-9.3662895262241364E-2</v>
      </c>
      <c r="BN351" s="78">
        <v>-9.3366794288158417E-2</v>
      </c>
      <c r="BO351" s="78">
        <v>-6.2632881104946136E-2</v>
      </c>
      <c r="BP351" s="78">
        <v>-5.4781593382358551E-2</v>
      </c>
      <c r="BQ351" s="78">
        <v>-7.5553148984909058E-2</v>
      </c>
      <c r="BR351" s="78">
        <v>-6.8525783717632294E-2</v>
      </c>
      <c r="BS351" s="78">
        <v>-5.2208371460437775E-2</v>
      </c>
      <c r="BT351" s="78">
        <v>-7.4781231582164764E-2</v>
      </c>
      <c r="BU351" s="78">
        <v>-3.7242203950881958E-2</v>
      </c>
      <c r="BV351" s="78">
        <v>-7.2486095130443573E-2</v>
      </c>
      <c r="BW351" s="78">
        <v>-3.7292066961526871E-2</v>
      </c>
      <c r="BX351" s="78">
        <v>-2.7230184525251389E-2</v>
      </c>
      <c r="BY351" s="78">
        <v>-8.4004372358322144E-2</v>
      </c>
      <c r="BZ351" s="78">
        <v>-0.18224248290061951</v>
      </c>
      <c r="CA351" s="78">
        <v>-0.17230974137783051</v>
      </c>
      <c r="CB351" s="78">
        <v>-0.16637663543224335</v>
      </c>
      <c r="CC351" s="78">
        <v>-0.10491406917572021</v>
      </c>
      <c r="CD351" s="78">
        <v>-0.11676011979579926</v>
      </c>
      <c r="CE351" s="78">
        <v>-0.1312783807516098</v>
      </c>
      <c r="CF351" s="78">
        <v>-0.1254330575466156</v>
      </c>
      <c r="CG351" s="78">
        <v>-0.14146730303764343</v>
      </c>
      <c r="CH351" s="78">
        <v>-0.12522605061531067</v>
      </c>
      <c r="CI351" s="78">
        <v>-0.11475316435098648</v>
      </c>
      <c r="CJ351" s="78">
        <v>-0.13726921379566193</v>
      </c>
      <c r="CK351" s="78">
        <v>-6.5786704421043396E-2</v>
      </c>
      <c r="CL351" s="78">
        <v>-6.5710708498954773E-2</v>
      </c>
      <c r="CM351" s="78">
        <v>-3.4662187099456787E-2</v>
      </c>
      <c r="CN351" s="78">
        <v>-2.7782125398516655E-2</v>
      </c>
      <c r="CO351" s="78">
        <v>-4.7302689403295517E-2</v>
      </c>
      <c r="CP351" s="78">
        <v>-3.8182388991117477E-2</v>
      </c>
      <c r="CQ351" s="78">
        <v>-2.2134914994239807E-2</v>
      </c>
      <c r="CR351" s="78">
        <v>-4.5321572571992874E-2</v>
      </c>
      <c r="CS351" s="78">
        <v>-7.6308390125632286E-3</v>
      </c>
      <c r="CT351" s="78">
        <v>-4.2158335447311401E-2</v>
      </c>
      <c r="CU351" s="78">
        <v>-8.9635662734508514E-3</v>
      </c>
      <c r="CV351" s="78">
        <v>5.276181735098362E-3</v>
      </c>
      <c r="CW351" s="78">
        <v>-5.161111056804657E-2</v>
      </c>
      <c r="CX351" s="78">
        <v>-0.14677882194519043</v>
      </c>
      <c r="CY351" s="78">
        <v>-0.13601782917976379</v>
      </c>
      <c r="CZ351" s="78">
        <v>-0.12862446904182434</v>
      </c>
      <c r="DA351" s="78">
        <v>-6.8692699074745178E-2</v>
      </c>
      <c r="DB351" s="78">
        <v>-8.0545581877231598E-2</v>
      </c>
      <c r="DC351" s="78">
        <v>-9.5248803496360779E-2</v>
      </c>
      <c r="DD351" s="78">
        <v>-9.1021932661533356E-2</v>
      </c>
      <c r="DE351" s="78">
        <v>-0.10665122419595718</v>
      </c>
      <c r="DF351" s="78">
        <v>-9.017307311296463E-2</v>
      </c>
      <c r="DG351" s="78">
        <v>-7.9705394804477692E-2</v>
      </c>
      <c r="DH351" s="78">
        <v>-0.1035284698009491</v>
      </c>
      <c r="DI351" s="78">
        <v>-3.7910528481006622E-2</v>
      </c>
      <c r="DJ351" s="78">
        <v>-3.8054618984460831E-2</v>
      </c>
      <c r="DK351" s="78">
        <v>-6.6914865747094154E-3</v>
      </c>
      <c r="DL351" s="78">
        <v>-7.8265613410621881E-4</v>
      </c>
      <c r="DM351" s="78">
        <v>-1.9052229821681976E-2</v>
      </c>
      <c r="DN351" s="78">
        <v>-7.8389896079897881E-3</v>
      </c>
      <c r="DO351" s="78">
        <v>7.9385451972484589E-3</v>
      </c>
      <c r="DP351" s="78">
        <v>-1.5861917287111282E-2</v>
      </c>
      <c r="DQ351" s="78">
        <v>2.198052778840065E-2</v>
      </c>
      <c r="DR351" s="78">
        <v>-1.1830572038888931E-2</v>
      </c>
      <c r="DS351" s="78">
        <v>1.9364934414625168E-2</v>
      </c>
      <c r="DT351" s="78">
        <v>3.7782549858093262E-2</v>
      </c>
      <c r="DU351" s="78">
        <v>-1.9217852503061295E-2</v>
      </c>
      <c r="DV351" s="78">
        <v>-0.11131514608860016</v>
      </c>
      <c r="DW351" s="78">
        <v>-9.9725924432277679E-2</v>
      </c>
      <c r="DX351" s="78">
        <v>-9.0872302651405334E-2</v>
      </c>
      <c r="DY351" s="78">
        <v>-1.6394790261983871E-2</v>
      </c>
      <c r="DZ351" s="78">
        <v>-2.8257530182600021E-2</v>
      </c>
      <c r="EA351" s="78">
        <v>-4.3227821588516235E-2</v>
      </c>
      <c r="EB351" s="78">
        <v>-4.1337735950946808E-2</v>
      </c>
      <c r="EC351" s="78">
        <v>-5.638233944773674E-2</v>
      </c>
      <c r="ED351" s="78">
        <v>-3.9562143385410309E-2</v>
      </c>
      <c r="EE351" s="78">
        <v>-2.9101967811584473E-2</v>
      </c>
      <c r="EF351" s="78">
        <v>-5.4812178015708923E-2</v>
      </c>
      <c r="EG351" s="78">
        <v>2.3382457438856363E-3</v>
      </c>
      <c r="EH351" s="78">
        <v>1.8763780826702714E-3</v>
      </c>
      <c r="EI351" s="78">
        <v>3.3693760633468628E-2</v>
      </c>
      <c r="EJ351" s="78">
        <v>3.8200289011001587E-2</v>
      </c>
      <c r="EK351" s="78">
        <v>2.1736949682235718E-2</v>
      </c>
      <c r="EL351" s="78">
        <v>3.5972058773040771E-2</v>
      </c>
      <c r="EM351" s="78">
        <v>5.1359847187995911E-2</v>
      </c>
      <c r="EN351" s="78">
        <v>2.6673145592212677E-2</v>
      </c>
      <c r="EO351" s="78">
        <v>6.473463773727417E-2</v>
      </c>
      <c r="EP351" s="78">
        <v>3.1957898288965225E-2</v>
      </c>
      <c r="EQ351" s="78">
        <v>6.0266785323619843E-2</v>
      </c>
      <c r="ER351" s="78">
        <v>8.4716580808162689E-2</v>
      </c>
      <c r="ES351" s="78">
        <v>2.755286917090416E-2</v>
      </c>
      <c r="ET351" s="78">
        <v>-6.0111247003078461E-2</v>
      </c>
      <c r="EU351" s="78">
        <v>-4.7326177358627319E-2</v>
      </c>
      <c r="EV351" s="78">
        <v>-3.6364171653985977E-2</v>
      </c>
      <c r="EW351" s="78">
        <v>73.338005065917969</v>
      </c>
      <c r="EX351" s="78">
        <v>71.921195983886719</v>
      </c>
      <c r="EY351" s="78">
        <v>70.562278747558594</v>
      </c>
      <c r="EZ351" s="78">
        <v>69.421318054199219</v>
      </c>
      <c r="FA351" s="78">
        <v>68.403434753417969</v>
      </c>
      <c r="FB351" s="78">
        <v>67.452438354492188</v>
      </c>
      <c r="FC351" s="78">
        <v>66.459373474121094</v>
      </c>
      <c r="FD351" s="78">
        <v>67.099929809570313</v>
      </c>
      <c r="FE351" s="78">
        <v>70.096298217773438</v>
      </c>
      <c r="FF351" s="78">
        <v>73.746543884277344</v>
      </c>
      <c r="FG351" s="78">
        <v>77.980972290039063</v>
      </c>
      <c r="FH351" s="78">
        <v>82.142936706542969</v>
      </c>
      <c r="FI351" s="78">
        <v>85.774681091308594</v>
      </c>
      <c r="FJ351" s="78">
        <v>88.546058654785156</v>
      </c>
      <c r="FK351" s="78">
        <v>90.535720825195313</v>
      </c>
      <c r="FL351" s="78">
        <v>91.838020324707031</v>
      </c>
      <c r="FM351" s="78">
        <v>91.890106201171875</v>
      </c>
      <c r="FN351" s="78">
        <v>90.395706176757813</v>
      </c>
      <c r="FO351" s="78">
        <v>87.971076965332031</v>
      </c>
      <c r="FP351" s="78">
        <v>84.219619750976563</v>
      </c>
      <c r="FQ351" s="78">
        <v>80.189506530761719</v>
      </c>
      <c r="FR351" s="78">
        <v>77.905433654785156</v>
      </c>
      <c r="FS351" s="78">
        <v>76.083984375</v>
      </c>
      <c r="FT351" s="78">
        <v>74.55120849609375</v>
      </c>
      <c r="FU351" s="78">
        <v>4.8765283077955246E-2</v>
      </c>
      <c r="FV351" s="78">
        <v>5.2469756454229355E-2</v>
      </c>
      <c r="FW351" s="78">
        <v>5.1659464836120605E-2</v>
      </c>
      <c r="FX351" s="78">
        <v>0</v>
      </c>
      <c r="FY351" s="78">
        <v>347.5238037109375</v>
      </c>
      <c r="FZ351" s="78">
        <v>1</v>
      </c>
    </row>
    <row r="352" spans="1:182" x14ac:dyDescent="0.2">
      <c r="A352" t="s">
        <v>186</v>
      </c>
      <c r="B352" t="s">
        <v>244</v>
      </c>
      <c r="C352" t="s">
        <v>194</v>
      </c>
      <c r="D352" t="s">
        <v>202</v>
      </c>
      <c r="E352" t="s">
        <v>209</v>
      </c>
      <c r="F352" t="s">
        <v>184</v>
      </c>
      <c r="G352" t="s">
        <v>1</v>
      </c>
      <c r="H352" s="78">
        <v>1347</v>
      </c>
      <c r="I352" s="78">
        <v>1.0857064723968506</v>
      </c>
      <c r="J352" s="78">
        <v>0.96771329641342163</v>
      </c>
      <c r="K352" s="78">
        <v>0.8888210654258728</v>
      </c>
      <c r="L352" s="78">
        <v>0.8594633936882019</v>
      </c>
      <c r="M352" s="78">
        <v>0.86519181728363037</v>
      </c>
      <c r="N352" s="78">
        <v>0.89537602663040161</v>
      </c>
      <c r="O352" s="78">
        <v>0.93681854009628296</v>
      </c>
      <c r="P352" s="78">
        <v>1.0031794309616089</v>
      </c>
      <c r="Q352" s="78">
        <v>1.0552281141281128</v>
      </c>
      <c r="R352" s="78">
        <v>1.0919746160507202</v>
      </c>
      <c r="S352" s="78">
        <v>1.224515438079834</v>
      </c>
      <c r="T352" s="78">
        <v>1.3550716638565063</v>
      </c>
      <c r="U352" s="78">
        <v>1.4946267604827881</v>
      </c>
      <c r="V352" s="78">
        <v>1.612618088722229</v>
      </c>
      <c r="W352" s="78">
        <v>1.7268320322036743</v>
      </c>
      <c r="X352" s="78">
        <v>1.8539232015609741</v>
      </c>
      <c r="Y352" s="78">
        <v>1.9414900541305542</v>
      </c>
      <c r="Z352" s="78">
        <v>1.9414478540420532</v>
      </c>
      <c r="AA352" s="78">
        <v>1.9011518955230713</v>
      </c>
      <c r="AB352" s="78">
        <v>1.8382068872451782</v>
      </c>
      <c r="AC352" s="78">
        <v>1.6841545104980469</v>
      </c>
      <c r="AD352" s="78">
        <v>1.5483443737030029</v>
      </c>
      <c r="AE352" s="78">
        <v>1.3949369192123413</v>
      </c>
      <c r="AF352" s="78">
        <v>1.205632209777832</v>
      </c>
      <c r="AG352" s="78">
        <v>-0.13820351660251617</v>
      </c>
      <c r="AH352" s="78">
        <v>-0.14279116690158844</v>
      </c>
      <c r="AI352" s="78">
        <v>-0.15126736462116241</v>
      </c>
      <c r="AJ352" s="78">
        <v>-0.1398615837097168</v>
      </c>
      <c r="AK352" s="78">
        <v>-0.1350911557674408</v>
      </c>
      <c r="AL352" s="78">
        <v>-0.15930101275444031</v>
      </c>
      <c r="AM352" s="78">
        <v>-0.155417799949646</v>
      </c>
      <c r="AN352" s="78">
        <v>-0.20016215741634369</v>
      </c>
      <c r="AO352" s="78">
        <v>-0.21180783212184906</v>
      </c>
      <c r="AP352" s="78">
        <v>-0.22616039216518402</v>
      </c>
      <c r="AQ352" s="78">
        <v>-0.18557770550251007</v>
      </c>
      <c r="AR352" s="78">
        <v>-0.18446661531925201</v>
      </c>
      <c r="AS352" s="78">
        <v>-0.1795448511838913</v>
      </c>
      <c r="AT352" s="78">
        <v>-0.1699443906545639</v>
      </c>
      <c r="AU352" s="78">
        <v>-0.1883833259344101</v>
      </c>
      <c r="AV352" s="78">
        <v>-0.15715897083282471</v>
      </c>
      <c r="AW352" s="78">
        <v>-0.11794760078191757</v>
      </c>
      <c r="AX352" s="78">
        <v>-0.17907688021659851</v>
      </c>
      <c r="AY352" s="78">
        <v>-0.14637814462184906</v>
      </c>
      <c r="AZ352" s="78">
        <v>-0.10751450061798096</v>
      </c>
      <c r="BA352" s="78">
        <v>-0.14600132405757904</v>
      </c>
      <c r="BB352" s="78">
        <v>-0.15334686636924744</v>
      </c>
      <c r="BC352" s="78">
        <v>-0.12464030086994171</v>
      </c>
      <c r="BD352" s="78">
        <v>-0.14653648436069489</v>
      </c>
      <c r="BE352" s="78">
        <v>-7.8821472823619843E-2</v>
      </c>
      <c r="BF352" s="78">
        <v>-8.7686285376548767E-2</v>
      </c>
      <c r="BG352" s="78">
        <v>-9.7606375813484192E-2</v>
      </c>
      <c r="BH352" s="78">
        <v>-8.7061591446399689E-2</v>
      </c>
      <c r="BI352" s="78">
        <v>-8.1059694290161133E-2</v>
      </c>
      <c r="BJ352" s="78">
        <v>-0.10408435761928558</v>
      </c>
      <c r="BK352" s="78">
        <v>-0.10001882165670395</v>
      </c>
      <c r="BL352" s="78">
        <v>-0.14149379730224609</v>
      </c>
      <c r="BM352" s="78">
        <v>-0.15370984375476837</v>
      </c>
      <c r="BN352" s="78">
        <v>-0.16551697254180908</v>
      </c>
      <c r="BO352" s="78">
        <v>-0.139820396900177</v>
      </c>
      <c r="BP352" s="78">
        <v>-0.13319814205169678</v>
      </c>
      <c r="BQ352" s="78">
        <v>-0.12955838441848755</v>
      </c>
      <c r="BR352" s="78">
        <v>-0.12089327722787857</v>
      </c>
      <c r="BS352" s="78">
        <v>-0.13457973301410675</v>
      </c>
      <c r="BT352" s="78">
        <v>-9.9103309214115143E-2</v>
      </c>
      <c r="BU352" s="78">
        <v>-5.937788262963295E-2</v>
      </c>
      <c r="BV352" s="78">
        <v>-0.12246404588222504</v>
      </c>
      <c r="BW352" s="78">
        <v>-9.0189181268215179E-2</v>
      </c>
      <c r="BX352" s="78">
        <v>-5.2260622382164001E-2</v>
      </c>
      <c r="BY352" s="78">
        <v>-9.4143345952033997E-2</v>
      </c>
      <c r="BZ352" s="78">
        <v>-0.10327441990375519</v>
      </c>
      <c r="CA352" s="78">
        <v>-6.2024984508752823E-2</v>
      </c>
      <c r="CB352" s="78">
        <v>-8.464156836271286E-2</v>
      </c>
      <c r="CC352" s="78">
        <v>-3.7693656980991364E-2</v>
      </c>
      <c r="CD352" s="78">
        <v>-4.9520812928676605E-2</v>
      </c>
      <c r="CE352" s="78">
        <v>-6.0440946370363235E-2</v>
      </c>
      <c r="CF352" s="78">
        <v>-5.0492469221353531E-2</v>
      </c>
      <c r="CG352" s="78">
        <v>-4.3637663125991821E-2</v>
      </c>
      <c r="CH352" s="78">
        <v>-6.5841466188430786E-2</v>
      </c>
      <c r="CI352" s="78">
        <v>-6.1649646610021591E-2</v>
      </c>
      <c r="CJ352" s="78">
        <v>-0.10086029767990112</v>
      </c>
      <c r="CK352" s="78">
        <v>-0.11347134411334991</v>
      </c>
      <c r="CL352" s="78">
        <v>-0.12351552397012711</v>
      </c>
      <c r="CM352" s="78">
        <v>-0.10812903195619583</v>
      </c>
      <c r="CN352" s="78">
        <v>-9.7689777612686157E-2</v>
      </c>
      <c r="CO352" s="78">
        <v>-9.4937913119792938E-2</v>
      </c>
      <c r="CP352" s="78">
        <v>-8.692062646150589E-2</v>
      </c>
      <c r="CQ352" s="78">
        <v>-9.7315512597560883E-2</v>
      </c>
      <c r="CR352" s="78">
        <v>-5.8894146233797073E-2</v>
      </c>
      <c r="CS352" s="78">
        <v>-1.8812665715813637E-2</v>
      </c>
      <c r="CT352" s="78">
        <v>-8.3254136145114899E-2</v>
      </c>
      <c r="CU352" s="78">
        <v>-5.1272887736558914E-2</v>
      </c>
      <c r="CV352" s="78">
        <v>-1.3991953805088997E-2</v>
      </c>
      <c r="CW352" s="78">
        <v>-5.8226674795150757E-2</v>
      </c>
      <c r="CX352" s="78">
        <v>-6.8594388663768768E-2</v>
      </c>
      <c r="CY352" s="78">
        <v>-1.8657820299267769E-2</v>
      </c>
      <c r="CZ352" s="78">
        <v>-4.1773334145545959E-2</v>
      </c>
      <c r="DA352" s="78">
        <v>3.4341609571129084E-3</v>
      </c>
      <c r="DB352" s="78">
        <v>-1.1355336755514145E-2</v>
      </c>
      <c r="DC352" s="78">
        <v>-2.3275511339306831E-2</v>
      </c>
      <c r="DD352" s="78">
        <v>-1.3923351652920246E-2</v>
      </c>
      <c r="DE352" s="78">
        <v>-6.2156282365322113E-3</v>
      </c>
      <c r="DF352" s="78">
        <v>-2.7598576620221138E-2</v>
      </c>
      <c r="DG352" s="78">
        <v>-2.3280471563339233E-2</v>
      </c>
      <c r="DH352" s="78">
        <v>-6.0226783156394958E-2</v>
      </c>
      <c r="DI352" s="78">
        <v>-7.3232851922512054E-2</v>
      </c>
      <c r="DJ352" s="78">
        <v>-8.1514075398445129E-2</v>
      </c>
      <c r="DK352" s="78">
        <v>-7.6437659561634064E-2</v>
      </c>
      <c r="DL352" s="78">
        <v>-6.2181401997804642E-2</v>
      </c>
      <c r="DM352" s="78">
        <v>-6.0317426919937134E-2</v>
      </c>
      <c r="DN352" s="78">
        <v>-5.2947979420423508E-2</v>
      </c>
      <c r="DO352" s="78">
        <v>-6.0051295906305313E-2</v>
      </c>
      <c r="DP352" s="78">
        <v>-1.8684979528188705E-2</v>
      </c>
      <c r="DQ352" s="78">
        <v>2.1752549335360527E-2</v>
      </c>
      <c r="DR352" s="78">
        <v>-4.4044241309165955E-2</v>
      </c>
      <c r="DS352" s="78">
        <v>-1.2356593273580074E-2</v>
      </c>
      <c r="DT352" s="78">
        <v>2.4276716634631157E-2</v>
      </c>
      <c r="DU352" s="78">
        <v>-2.2310001775622368E-2</v>
      </c>
      <c r="DV352" s="78">
        <v>-3.3914357423782349E-2</v>
      </c>
      <c r="DW352" s="78">
        <v>2.4709349498152733E-2</v>
      </c>
      <c r="DX352" s="78">
        <v>1.094896113499999E-3</v>
      </c>
      <c r="DY352" s="78">
        <v>6.2816202640533447E-2</v>
      </c>
      <c r="DZ352" s="78">
        <v>4.3749548494815826E-2</v>
      </c>
      <c r="EA352" s="78">
        <v>3.0385470017790794E-2</v>
      </c>
      <c r="EB352" s="78">
        <v>3.8876645267009735E-2</v>
      </c>
      <c r="EC352" s="78">
        <v>4.7815848141908646E-2</v>
      </c>
      <c r="ED352" s="78">
        <v>2.7618082240223885E-2</v>
      </c>
      <c r="EE352" s="78">
        <v>3.2118517905473709E-2</v>
      </c>
      <c r="EF352" s="78">
        <v>-1.5584431821480393E-3</v>
      </c>
      <c r="EG352" s="78">
        <v>-1.5134857967495918E-2</v>
      </c>
      <c r="EH352" s="78">
        <v>-2.0870650187134743E-2</v>
      </c>
      <c r="EI352" s="78">
        <v>-3.0680352821946144E-2</v>
      </c>
      <c r="EJ352" s="78">
        <v>-1.0912944562733173E-2</v>
      </c>
      <c r="EK352" s="78">
        <v>-1.0330958291888237E-2</v>
      </c>
      <c r="EL352" s="78">
        <v>-3.8968701846897602E-3</v>
      </c>
      <c r="EM352" s="78">
        <v>-6.2476852908730507E-3</v>
      </c>
      <c r="EN352" s="78">
        <v>3.9370670914649963E-2</v>
      </c>
      <c r="EO352" s="78">
        <v>8.0322280526161194E-2</v>
      </c>
      <c r="EP352" s="78">
        <v>1.256861723959446E-2</v>
      </c>
      <c r="EQ352" s="78">
        <v>4.3832354247570038E-2</v>
      </c>
      <c r="ER352" s="78">
        <v>7.9530596733093262E-2</v>
      </c>
      <c r="ES352" s="78">
        <v>2.954796701669693E-2</v>
      </c>
      <c r="ET352" s="78">
        <v>1.61580890417099E-2</v>
      </c>
      <c r="EU352" s="78">
        <v>8.7324656546115875E-2</v>
      </c>
      <c r="EV352" s="78">
        <v>6.2989816069602966E-2</v>
      </c>
      <c r="EW352" s="78">
        <v>72.633445739746094</v>
      </c>
      <c r="EX352" s="78">
        <v>71.364288330078125</v>
      </c>
      <c r="EY352" s="78">
        <v>70.566581726074219</v>
      </c>
      <c r="EZ352" s="78">
        <v>69.255714416503906</v>
      </c>
      <c r="FA352" s="78">
        <v>68.183975219726563</v>
      </c>
      <c r="FB352" s="78">
        <v>67.0819091796875</v>
      </c>
      <c r="FC352" s="78">
        <v>66.373138427734375</v>
      </c>
      <c r="FD352" s="78">
        <v>67.5540771484375</v>
      </c>
      <c r="FE352" s="78">
        <v>72.731025695800781</v>
      </c>
      <c r="FF352" s="78">
        <v>78.324790954589844</v>
      </c>
      <c r="FG352" s="78">
        <v>82.807327270507813</v>
      </c>
      <c r="FH352" s="78">
        <v>86.242515563964844</v>
      </c>
      <c r="FI352" s="78">
        <v>88.786079406738281</v>
      </c>
      <c r="FJ352" s="78">
        <v>90.836166381835938</v>
      </c>
      <c r="FK352" s="78">
        <v>92.398460388183594</v>
      </c>
      <c r="FL352" s="78">
        <v>93.546669006347656</v>
      </c>
      <c r="FM352" s="78">
        <v>94.109344482421875</v>
      </c>
      <c r="FN352" s="78">
        <v>93.74395751953125</v>
      </c>
      <c r="FO352" s="78">
        <v>91.919029235839844</v>
      </c>
      <c r="FP352" s="78">
        <v>87.843818664550781</v>
      </c>
      <c r="FQ352" s="78">
        <v>81.716819763183594</v>
      </c>
      <c r="FR352" s="78">
        <v>78.118583679199219</v>
      </c>
      <c r="FS352" s="78">
        <v>75.507492065429688</v>
      </c>
      <c r="FT352" s="78">
        <v>73.728179931640625</v>
      </c>
      <c r="FU352" s="78">
        <v>5.7926148176193237E-2</v>
      </c>
      <c r="FV352" s="78">
        <v>6.6660001873970032E-2</v>
      </c>
      <c r="FW352" s="78">
        <v>5.9465687721967697E-2</v>
      </c>
      <c r="FX352" s="78">
        <v>0</v>
      </c>
      <c r="FY352" s="78">
        <v>205.80952453613281</v>
      </c>
      <c r="FZ352" s="78">
        <v>1</v>
      </c>
    </row>
    <row r="353" spans="1:182" x14ac:dyDescent="0.2">
      <c r="A353" t="s">
        <v>186</v>
      </c>
      <c r="B353" t="s">
        <v>244</v>
      </c>
      <c r="C353" t="s">
        <v>194</v>
      </c>
      <c r="D353" t="s">
        <v>202</v>
      </c>
      <c r="E353" t="s">
        <v>209</v>
      </c>
      <c r="F353" t="s">
        <v>185</v>
      </c>
      <c r="G353" t="s">
        <v>1</v>
      </c>
      <c r="H353" s="78">
        <v>615</v>
      </c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78"/>
      <c r="AT353" s="78"/>
      <c r="AU353" s="78"/>
      <c r="AV353" s="78"/>
      <c r="AW353" s="78"/>
      <c r="AX353" s="78"/>
      <c r="AY353" s="78"/>
      <c r="AZ353" s="78"/>
      <c r="BA353" s="78"/>
      <c r="BB353" s="78"/>
      <c r="BC353" s="78"/>
      <c r="BD353" s="78"/>
      <c r="BE353" s="78"/>
      <c r="BF353" s="78"/>
      <c r="BG353" s="78"/>
      <c r="BH353" s="78"/>
      <c r="BI353" s="78"/>
      <c r="BJ353" s="78"/>
      <c r="BK353" s="78"/>
      <c r="BL353" s="78"/>
      <c r="BM353" s="78"/>
      <c r="BN353" s="78"/>
      <c r="BO353" s="78"/>
      <c r="BP353" s="78"/>
      <c r="BQ353" s="78"/>
      <c r="BR353" s="78"/>
      <c r="BS353" s="78"/>
      <c r="BT353" s="78"/>
      <c r="BU353" s="78"/>
      <c r="BV353" s="78"/>
      <c r="BW353" s="78"/>
      <c r="BX353" s="78"/>
      <c r="BY353" s="78"/>
      <c r="BZ353" s="78"/>
      <c r="CA353" s="78"/>
      <c r="CB353" s="78"/>
      <c r="CC353" s="78"/>
      <c r="CD353" s="78"/>
      <c r="CE353" s="78"/>
      <c r="CF353" s="78"/>
      <c r="CG353" s="78"/>
      <c r="CH353" s="78"/>
      <c r="CI353" s="78"/>
      <c r="CJ353" s="78"/>
      <c r="CK353" s="78"/>
      <c r="CL353" s="78"/>
      <c r="CM353" s="78"/>
      <c r="CN353" s="78"/>
      <c r="CO353" s="78"/>
      <c r="CP353" s="78"/>
      <c r="CQ353" s="78"/>
      <c r="CR353" s="78"/>
      <c r="CS353" s="78"/>
      <c r="CT353" s="78"/>
      <c r="CU353" s="78"/>
      <c r="CV353" s="78"/>
      <c r="CW353" s="78"/>
      <c r="CX353" s="78"/>
      <c r="CY353" s="78"/>
      <c r="CZ353" s="78"/>
      <c r="DA353" s="78"/>
      <c r="DB353" s="78"/>
      <c r="DC353" s="78"/>
      <c r="DD353" s="78"/>
      <c r="DE353" s="78"/>
      <c r="DF353" s="78"/>
      <c r="DG353" s="78"/>
      <c r="DH353" s="78"/>
      <c r="DI353" s="78"/>
      <c r="DJ353" s="78"/>
      <c r="DK353" s="78"/>
      <c r="DL353" s="78"/>
      <c r="DM353" s="78"/>
      <c r="DN353" s="78"/>
      <c r="DO353" s="78"/>
      <c r="DP353" s="78"/>
      <c r="DQ353" s="78"/>
      <c r="DR353" s="78"/>
      <c r="DS353" s="78"/>
      <c r="DT353" s="78"/>
      <c r="DU353" s="78"/>
      <c r="DV353" s="78"/>
      <c r="DW353" s="78"/>
      <c r="DX353" s="78"/>
      <c r="DY353" s="78"/>
      <c r="DZ353" s="78"/>
      <c r="EA353" s="78"/>
      <c r="EB353" s="78"/>
      <c r="EC353" s="78"/>
      <c r="ED353" s="78"/>
      <c r="EE353" s="78"/>
      <c r="EF353" s="78"/>
      <c r="EG353" s="78"/>
      <c r="EH353" s="78"/>
      <c r="EI353" s="78"/>
      <c r="EJ353" s="78"/>
      <c r="EK353" s="78"/>
      <c r="EL353" s="78"/>
      <c r="EM353" s="78"/>
      <c r="EN353" s="78"/>
      <c r="EO353" s="78"/>
      <c r="EP353" s="78"/>
      <c r="EQ353" s="78"/>
      <c r="ER353" s="78"/>
      <c r="ES353" s="78"/>
      <c r="ET353" s="78"/>
      <c r="EU353" s="78"/>
      <c r="EV353" s="78"/>
      <c r="EW353" s="78"/>
      <c r="EX353" s="78"/>
      <c r="EY353" s="78"/>
      <c r="EZ353" s="78"/>
      <c r="FA353" s="78"/>
      <c r="FB353" s="78"/>
      <c r="FC353" s="78"/>
      <c r="FD353" s="78"/>
      <c r="FE353" s="78"/>
      <c r="FF353" s="78"/>
      <c r="FG353" s="78"/>
      <c r="FH353" s="78"/>
      <c r="FI353" s="78"/>
      <c r="FJ353" s="78"/>
      <c r="FK353" s="78"/>
      <c r="FL353" s="78"/>
      <c r="FM353" s="78"/>
      <c r="FN353" s="78"/>
      <c r="FO353" s="78"/>
      <c r="FP353" s="78"/>
      <c r="FQ353" s="78"/>
      <c r="FR353" s="78"/>
      <c r="FS353" s="78"/>
      <c r="FT353" s="78"/>
      <c r="FU353" s="78"/>
      <c r="FV353" s="78"/>
      <c r="FW353" s="78"/>
      <c r="FX353" s="78">
        <v>0</v>
      </c>
      <c r="FY353" s="78">
        <v>82.571426391601563</v>
      </c>
      <c r="FZ353" s="78">
        <v>0</v>
      </c>
    </row>
    <row r="354" spans="1:182" x14ac:dyDescent="0.2">
      <c r="A354" t="s">
        <v>186</v>
      </c>
      <c r="B354" t="s">
        <v>244</v>
      </c>
      <c r="C354" t="s">
        <v>194</v>
      </c>
      <c r="D354" t="s">
        <v>202</v>
      </c>
      <c r="E354" t="s">
        <v>210</v>
      </c>
      <c r="F354" t="s">
        <v>1</v>
      </c>
      <c r="G354" t="s">
        <v>198</v>
      </c>
      <c r="H354" s="78">
        <v>17667</v>
      </c>
      <c r="I354" s="78">
        <v>0.53604644536972046</v>
      </c>
      <c r="J354" s="78">
        <v>0.48784664273262024</v>
      </c>
      <c r="K354" s="78">
        <v>0.45514118671417236</v>
      </c>
      <c r="L354" s="78">
        <v>0.43754202127456665</v>
      </c>
      <c r="M354" s="78">
        <v>0.43255963921546936</v>
      </c>
      <c r="N354" s="78">
        <v>0.45677387714385986</v>
      </c>
      <c r="O354" s="78">
        <v>0.50531882047653198</v>
      </c>
      <c r="P354" s="78">
        <v>0.57626998424530029</v>
      </c>
      <c r="Q354" s="78">
        <v>0.60462987422943115</v>
      </c>
      <c r="R354" s="78">
        <v>0.6233636736869812</v>
      </c>
      <c r="S354" s="78">
        <v>0.64702564477920532</v>
      </c>
      <c r="T354" s="78">
        <v>0.67605161666870117</v>
      </c>
      <c r="U354" s="78">
        <v>0.70053881406784058</v>
      </c>
      <c r="V354" s="78">
        <v>0.70742255449295044</v>
      </c>
      <c r="W354" s="78">
        <v>0.72639447450637817</v>
      </c>
      <c r="X354" s="78">
        <v>0.75922572612762451</v>
      </c>
      <c r="Y354" s="78">
        <v>0.80501919984817505</v>
      </c>
      <c r="Z354" s="78">
        <v>0.84960675239562988</v>
      </c>
      <c r="AA354" s="78">
        <v>0.86968094110488892</v>
      </c>
      <c r="AB354" s="78">
        <v>0.88192063570022583</v>
      </c>
      <c r="AC354" s="78">
        <v>0.85930776596069336</v>
      </c>
      <c r="AD354" s="78">
        <v>0.79133719205856323</v>
      </c>
      <c r="AE354" s="78">
        <v>0.69250887632369995</v>
      </c>
      <c r="AF354" s="78">
        <v>0.59948492050170898</v>
      </c>
      <c r="AG354" s="78">
        <v>-8.3853445947170258E-2</v>
      </c>
      <c r="AH354" s="78">
        <v>-7.5157664716243744E-2</v>
      </c>
      <c r="AI354" s="78">
        <v>-7.5259141623973846E-2</v>
      </c>
      <c r="AJ354" s="78">
        <v>-7.3393478989601135E-2</v>
      </c>
      <c r="AK354" s="78">
        <v>-7.6168932020664215E-2</v>
      </c>
      <c r="AL354" s="78">
        <v>-7.0917181670665741E-2</v>
      </c>
      <c r="AM354" s="78">
        <v>-6.5507680177688599E-2</v>
      </c>
      <c r="AN354" s="78">
        <v>-6.0865279287099838E-2</v>
      </c>
      <c r="AO354" s="78">
        <v>-7.0565156638622284E-2</v>
      </c>
      <c r="AP354" s="78">
        <v>-5.2507650107145309E-2</v>
      </c>
      <c r="AQ354" s="78">
        <v>-4.9287501722574234E-2</v>
      </c>
      <c r="AR354" s="78">
        <v>-5.1017001271247864E-2</v>
      </c>
      <c r="AS354" s="78">
        <v>-4.944174736738205E-2</v>
      </c>
      <c r="AT354" s="78">
        <v>-4.687182605266571E-2</v>
      </c>
      <c r="AU354" s="78">
        <v>-3.7344928830862045E-2</v>
      </c>
      <c r="AV354" s="78">
        <v>-2.0405909046530724E-2</v>
      </c>
      <c r="AW354" s="78">
        <v>1.0207864455878735E-2</v>
      </c>
      <c r="AX354" s="78">
        <v>1.1747266165912151E-2</v>
      </c>
      <c r="AY354" s="78">
        <v>1.6434904187917709E-2</v>
      </c>
      <c r="AZ354" s="78">
        <v>1.7379548400640488E-2</v>
      </c>
      <c r="BA354" s="78">
        <v>-7.2391084395349026E-3</v>
      </c>
      <c r="BB354" s="78">
        <v>-7.0134170353412628E-2</v>
      </c>
      <c r="BC354" s="78">
        <v>-8.9979968965053558E-2</v>
      </c>
      <c r="BD354" s="78">
        <v>-8.5137143731117249E-2</v>
      </c>
      <c r="BE354" s="78">
        <v>-7.1921639144420624E-2</v>
      </c>
      <c r="BF354" s="78">
        <v>-6.4317069947719574E-2</v>
      </c>
      <c r="BG354" s="78">
        <v>-6.4610660076141357E-2</v>
      </c>
      <c r="BH354" s="78">
        <v>-6.2892280519008636E-2</v>
      </c>
      <c r="BI354" s="78">
        <v>-6.5908282995223999E-2</v>
      </c>
      <c r="BJ354" s="78">
        <v>-6.0589984059333801E-2</v>
      </c>
      <c r="BK354" s="78">
        <v>-5.4759364575147629E-2</v>
      </c>
      <c r="BL354" s="78">
        <v>-4.9741648137569427E-2</v>
      </c>
      <c r="BM354" s="78">
        <v>-6.0557536780834198E-2</v>
      </c>
      <c r="BN354" s="78">
        <v>-4.3747123330831528E-2</v>
      </c>
      <c r="BO354" s="78">
        <v>-4.0480561554431915E-2</v>
      </c>
      <c r="BP354" s="78">
        <v>-4.1880439966917038E-2</v>
      </c>
      <c r="BQ354" s="78">
        <v>-3.987632691860199E-2</v>
      </c>
      <c r="BR354" s="78">
        <v>-3.7224546074867249E-2</v>
      </c>
      <c r="BS354" s="78">
        <v>-2.755342423915863E-2</v>
      </c>
      <c r="BT354" s="78">
        <v>-1.0037878528237343E-2</v>
      </c>
      <c r="BU354" s="78">
        <v>2.0363137125968933E-2</v>
      </c>
      <c r="BV354" s="78">
        <v>2.1656334400177002E-2</v>
      </c>
      <c r="BW354" s="78">
        <v>2.6040716096758842E-2</v>
      </c>
      <c r="BX354" s="78">
        <v>2.733120508491993E-2</v>
      </c>
      <c r="BY354" s="78">
        <v>3.4741382114589214E-3</v>
      </c>
      <c r="BZ354" s="78">
        <v>-5.840364471077919E-2</v>
      </c>
      <c r="CA354" s="78">
        <v>-7.7285692095756531E-2</v>
      </c>
      <c r="CB354" s="78">
        <v>-7.2490788996219635E-2</v>
      </c>
      <c r="CC354" s="78">
        <v>-6.3657708466053009E-2</v>
      </c>
      <c r="CD354" s="78">
        <v>-5.6808911263942719E-2</v>
      </c>
      <c r="CE354" s="78">
        <v>-5.7235561311244965E-2</v>
      </c>
      <c r="CF354" s="78">
        <v>-5.5619172751903534E-2</v>
      </c>
      <c r="CG354" s="78">
        <v>-5.880177766084671E-2</v>
      </c>
      <c r="CH354" s="78">
        <v>-5.3437408059835434E-2</v>
      </c>
      <c r="CI354" s="78">
        <v>-4.7315124422311783E-2</v>
      </c>
      <c r="CJ354" s="78">
        <v>-4.2037449777126312E-2</v>
      </c>
      <c r="CK354" s="78">
        <v>-5.3626284003257751E-2</v>
      </c>
      <c r="CL354" s="78">
        <v>-3.7679608911275864E-2</v>
      </c>
      <c r="CM354" s="78">
        <v>-3.4380905330181122E-2</v>
      </c>
      <c r="CN354" s="78">
        <v>-3.5552483052015305E-2</v>
      </c>
      <c r="CO354" s="78">
        <v>-3.3251345157623291E-2</v>
      </c>
      <c r="CP354" s="78">
        <v>-3.0542872846126556E-2</v>
      </c>
      <c r="CQ354" s="78">
        <v>-2.0771855488419533E-2</v>
      </c>
      <c r="CR354" s="78">
        <v>-2.8570117428898811E-3</v>
      </c>
      <c r="CS354" s="78">
        <v>2.739664725959301E-2</v>
      </c>
      <c r="CT354" s="78">
        <v>2.8519324958324432E-2</v>
      </c>
      <c r="CU354" s="78">
        <v>3.2693672925233841E-2</v>
      </c>
      <c r="CV354" s="78">
        <v>3.4223694354295731E-2</v>
      </c>
      <c r="CW354" s="78">
        <v>1.0894100181758404E-2</v>
      </c>
      <c r="CX354" s="78">
        <v>-5.0279121845960617E-2</v>
      </c>
      <c r="CY354" s="78">
        <v>-6.8493679165840149E-2</v>
      </c>
      <c r="CZ354" s="78">
        <v>-6.3731953501701355E-2</v>
      </c>
      <c r="DA354" s="78">
        <v>-5.5393770337104797E-2</v>
      </c>
      <c r="DB354" s="78">
        <v>-4.9300748854875565E-2</v>
      </c>
      <c r="DC354" s="78">
        <v>-4.9860455095767975E-2</v>
      </c>
      <c r="DD354" s="78">
        <v>-4.8346076160669327E-2</v>
      </c>
      <c r="DE354" s="78">
        <v>-5.1695279777050018E-2</v>
      </c>
      <c r="DF354" s="78">
        <v>-4.628482460975647E-2</v>
      </c>
      <c r="DG354" s="78">
        <v>-3.9870880544185638E-2</v>
      </c>
      <c r="DH354" s="78">
        <v>-3.4333251416683197E-2</v>
      </c>
      <c r="DI354" s="78">
        <v>-4.6695038676261902E-2</v>
      </c>
      <c r="DJ354" s="78">
        <v>-3.16120944917202E-2</v>
      </c>
      <c r="DK354" s="78">
        <v>-2.8281247243285179E-2</v>
      </c>
      <c r="DL354" s="78">
        <v>-2.9224524274468422E-2</v>
      </c>
      <c r="DM354" s="78">
        <v>-2.6626365259289742E-2</v>
      </c>
      <c r="DN354" s="78">
        <v>-2.3861195892095566E-2</v>
      </c>
      <c r="DO354" s="78">
        <v>-1.3990285806357861E-2</v>
      </c>
      <c r="DP354" s="78">
        <v>4.323854111135006E-3</v>
      </c>
      <c r="DQ354" s="78">
        <v>3.4430157393217087E-2</v>
      </c>
      <c r="DR354" s="78">
        <v>3.5382319241762161E-2</v>
      </c>
      <c r="DS354" s="78">
        <v>3.934662789106369E-2</v>
      </c>
      <c r="DT354" s="78">
        <v>4.1116178035736084E-2</v>
      </c>
      <c r="DU354" s="78">
        <v>1.8314061686396599E-2</v>
      </c>
      <c r="DV354" s="78">
        <v>-4.2154598981142044E-2</v>
      </c>
      <c r="DW354" s="78">
        <v>-5.9701669961214066E-2</v>
      </c>
      <c r="DX354" s="78">
        <v>-5.4973114281892776E-2</v>
      </c>
      <c r="DY354" s="78">
        <v>-4.3461963534355164E-2</v>
      </c>
      <c r="DZ354" s="78">
        <v>-3.8460157811641693E-2</v>
      </c>
      <c r="EA354" s="78">
        <v>-3.9211980998516083E-2</v>
      </c>
      <c r="EB354" s="78">
        <v>-3.784487396478653E-2</v>
      </c>
      <c r="EC354" s="78">
        <v>-4.1434619575738907E-2</v>
      </c>
      <c r="ED354" s="78">
        <v>-3.5957638174295425E-2</v>
      </c>
      <c r="EE354" s="78">
        <v>-2.9122570529580116E-2</v>
      </c>
      <c r="EF354" s="78">
        <v>-2.3209614679217339E-2</v>
      </c>
      <c r="EG354" s="78">
        <v>-3.6687418818473816E-2</v>
      </c>
      <c r="EH354" s="78">
        <v>-2.2851569578051567E-2</v>
      </c>
      <c r="EI354" s="78">
        <v>-1.947430707514286E-2</v>
      </c>
      <c r="EJ354" s="78">
        <v>-2.0087962970137596E-2</v>
      </c>
      <c r="EK354" s="78">
        <v>-1.7060944810509682E-2</v>
      </c>
      <c r="EL354" s="78">
        <v>-1.4213917776942253E-2</v>
      </c>
      <c r="EM354" s="78">
        <v>-4.1987779550254345E-3</v>
      </c>
      <c r="EN354" s="78">
        <v>1.4691885560750961E-2</v>
      </c>
      <c r="EO354" s="78">
        <v>4.4585432857275009E-2</v>
      </c>
      <c r="EP354" s="78">
        <v>4.5291382819414139E-2</v>
      </c>
      <c r="EQ354" s="78">
        <v>4.8952437937259674E-2</v>
      </c>
      <c r="ER354" s="78">
        <v>5.1067836582660675E-2</v>
      </c>
      <c r="ES354" s="78">
        <v>2.9027307406067848E-2</v>
      </c>
      <c r="ET354" s="78">
        <v>-3.0424077063798904E-2</v>
      </c>
      <c r="EU354" s="78">
        <v>-4.7007396817207336E-2</v>
      </c>
      <c r="EV354" s="78">
        <v>-4.2326755821704865E-2</v>
      </c>
      <c r="EW354" s="78">
        <v>62.397808074951172</v>
      </c>
      <c r="EX354" s="78">
        <v>61.050437927246094</v>
      </c>
      <c r="EY354" s="78">
        <v>59.702796936035156</v>
      </c>
      <c r="EZ354" s="78">
        <v>58.949462890625</v>
      </c>
      <c r="FA354" s="78">
        <v>57.908149719238281</v>
      </c>
      <c r="FB354" s="78">
        <v>56.825145721435547</v>
      </c>
      <c r="FC354" s="78">
        <v>56.351707458496094</v>
      </c>
      <c r="FD354" s="78">
        <v>56.030426025390625</v>
      </c>
      <c r="FE354" s="78">
        <v>58.137069702148438</v>
      </c>
      <c r="FF354" s="78">
        <v>61.801357269287109</v>
      </c>
      <c r="FG354" s="78">
        <v>67.323753356933594</v>
      </c>
      <c r="FH354" s="78">
        <v>71.926338195800781</v>
      </c>
      <c r="FI354" s="78">
        <v>75.476058959960938</v>
      </c>
      <c r="FJ354" s="78">
        <v>78.48480224609375</v>
      </c>
      <c r="FK354" s="78">
        <v>80.79583740234375</v>
      </c>
      <c r="FL354" s="78">
        <v>81.754043579101563</v>
      </c>
      <c r="FM354" s="78">
        <v>81.504356384277344</v>
      </c>
      <c r="FN354" s="78">
        <v>79.495658874511719</v>
      </c>
      <c r="FO354" s="78">
        <v>75.80645751953125</v>
      </c>
      <c r="FP354" s="78">
        <v>71.125473022460938</v>
      </c>
      <c r="FQ354" s="78">
        <v>67.470802307128906</v>
      </c>
      <c r="FR354" s="78">
        <v>65.298820495605469</v>
      </c>
      <c r="FS354" s="78">
        <v>64.033599853515625</v>
      </c>
      <c r="FT354" s="78">
        <v>63.042369842529297</v>
      </c>
      <c r="FU354" s="78">
        <v>9.8241912201046944E-3</v>
      </c>
      <c r="FV354" s="78">
        <v>1.1296974495053291E-2</v>
      </c>
      <c r="FW354" s="78">
        <v>1.0316482745110989E-2</v>
      </c>
      <c r="FX354" s="78">
        <v>0</v>
      </c>
      <c r="FY354" s="78">
        <v>3922.09521484375</v>
      </c>
      <c r="FZ354" s="78">
        <v>1</v>
      </c>
    </row>
    <row r="355" spans="1:182" x14ac:dyDescent="0.2">
      <c r="A355" t="s">
        <v>186</v>
      </c>
      <c r="B355" t="s">
        <v>244</v>
      </c>
      <c r="C355" t="s">
        <v>194</v>
      </c>
      <c r="D355" t="s">
        <v>202</v>
      </c>
      <c r="E355" t="s">
        <v>210</v>
      </c>
      <c r="F355" t="s">
        <v>1</v>
      </c>
      <c r="G355" t="s">
        <v>200</v>
      </c>
      <c r="H355" s="78">
        <v>5360</v>
      </c>
      <c r="I355" s="78">
        <v>0.70732313394546509</v>
      </c>
      <c r="J355" s="78">
        <v>0.63875138759613037</v>
      </c>
      <c r="K355" s="78">
        <v>0.59036540985107422</v>
      </c>
      <c r="L355" s="78">
        <v>0.56139564514160156</v>
      </c>
      <c r="M355" s="78">
        <v>0.54732686281204224</v>
      </c>
      <c r="N355" s="78">
        <v>0.56581979990005493</v>
      </c>
      <c r="O355" s="78">
        <v>0.58903712034225464</v>
      </c>
      <c r="P355" s="78">
        <v>0.63413166999816895</v>
      </c>
      <c r="Q355" s="78">
        <v>0.65380024909973145</v>
      </c>
      <c r="R355" s="78">
        <v>0.68204754590988159</v>
      </c>
      <c r="S355" s="78">
        <v>0.7209046483039856</v>
      </c>
      <c r="T355" s="78">
        <v>0.77229684591293335</v>
      </c>
      <c r="U355" s="78">
        <v>0.8614276647567749</v>
      </c>
      <c r="V355" s="78">
        <v>0.90473347902297974</v>
      </c>
      <c r="W355" s="78">
        <v>0.96231341361999512</v>
      </c>
      <c r="X355" s="78">
        <v>1.0305330753326416</v>
      </c>
      <c r="Y355" s="78">
        <v>1.0807086229324341</v>
      </c>
      <c r="Z355" s="78">
        <v>1.1109756231307983</v>
      </c>
      <c r="AA355" s="78">
        <v>1.1032955646514893</v>
      </c>
      <c r="AB355" s="78">
        <v>1.112290620803833</v>
      </c>
      <c r="AC355" s="78">
        <v>1.0738821029663086</v>
      </c>
      <c r="AD355" s="78">
        <v>1.0108296871185303</v>
      </c>
      <c r="AE355" s="78">
        <v>0.90767413377761841</v>
      </c>
      <c r="AF355" s="78">
        <v>0.78854906558990479</v>
      </c>
      <c r="AG355" s="78">
        <v>-0.17600376904010773</v>
      </c>
      <c r="AH355" s="78">
        <v>-0.18363717198371887</v>
      </c>
      <c r="AI355" s="78">
        <v>-0.18786251544952393</v>
      </c>
      <c r="AJ355" s="78">
        <v>-0.1909833550453186</v>
      </c>
      <c r="AK355" s="78">
        <v>-0.20220808684825897</v>
      </c>
      <c r="AL355" s="78">
        <v>-0.18871079385280609</v>
      </c>
      <c r="AM355" s="78">
        <v>-0.17907120287418365</v>
      </c>
      <c r="AN355" s="78">
        <v>-0.17361259460449219</v>
      </c>
      <c r="AO355" s="78">
        <v>-0.18184955418109894</v>
      </c>
      <c r="AP355" s="78">
        <v>-0.15251436829566956</v>
      </c>
      <c r="AQ355" s="78">
        <v>-0.13561272621154785</v>
      </c>
      <c r="AR355" s="78">
        <v>-0.11924412101507187</v>
      </c>
      <c r="AS355" s="78">
        <v>-9.9937863647937775E-2</v>
      </c>
      <c r="AT355" s="78">
        <v>-0.11368256062269211</v>
      </c>
      <c r="AU355" s="78">
        <v>-0.12214889377355576</v>
      </c>
      <c r="AV355" s="78">
        <v>-9.3268901109695435E-2</v>
      </c>
      <c r="AW355" s="78">
        <v>-6.3322044909000397E-2</v>
      </c>
      <c r="AX355" s="78">
        <v>-5.7800721377134323E-2</v>
      </c>
      <c r="AY355" s="78">
        <v>-4.6870294958353043E-2</v>
      </c>
      <c r="AZ355" s="78">
        <v>-3.7378016859292984E-2</v>
      </c>
      <c r="BA355" s="78">
        <v>-5.5389393121004105E-2</v>
      </c>
      <c r="BB355" s="78">
        <v>-0.14152456820011139</v>
      </c>
      <c r="BC355" s="78">
        <v>-0.15212967991828918</v>
      </c>
      <c r="BD355" s="78">
        <v>-0.18102830648422241</v>
      </c>
      <c r="BE355" s="78">
        <v>-0.14598439633846283</v>
      </c>
      <c r="BF355" s="78">
        <v>-0.15429139137268066</v>
      </c>
      <c r="BG355" s="78">
        <v>-0.15878190100193024</v>
      </c>
      <c r="BH355" s="78">
        <v>-0.16229687631130219</v>
      </c>
      <c r="BI355" s="78">
        <v>-0.1731719970703125</v>
      </c>
      <c r="BJ355" s="78">
        <v>-0.15981249511241913</v>
      </c>
      <c r="BK355" s="78">
        <v>-0.15021519362926483</v>
      </c>
      <c r="BL355" s="78">
        <v>-0.14553262293338776</v>
      </c>
      <c r="BM355" s="78">
        <v>-0.15551316738128662</v>
      </c>
      <c r="BN355" s="78">
        <v>-0.12793371081352234</v>
      </c>
      <c r="BO355" s="78">
        <v>-0.11311071366071701</v>
      </c>
      <c r="BP355" s="78">
        <v>-0.10078156739473343</v>
      </c>
      <c r="BQ355" s="78">
        <v>-7.9796746373176575E-2</v>
      </c>
      <c r="BR355" s="78">
        <v>-9.1870732605457306E-2</v>
      </c>
      <c r="BS355" s="78">
        <v>-9.8976314067840576E-2</v>
      </c>
      <c r="BT355" s="78">
        <v>-7.122579962015152E-2</v>
      </c>
      <c r="BU355" s="78">
        <v>-4.1654210537672043E-2</v>
      </c>
      <c r="BV355" s="78">
        <v>-3.6144275218248367E-2</v>
      </c>
      <c r="BW355" s="78">
        <v>-2.5737114250659943E-2</v>
      </c>
      <c r="BX355" s="78">
        <v>-1.7235472798347473E-2</v>
      </c>
      <c r="BY355" s="78">
        <v>-3.5447251051664352E-2</v>
      </c>
      <c r="BZ355" s="78">
        <v>-0.11705409735441208</v>
      </c>
      <c r="CA355" s="78">
        <v>-0.12613207101821899</v>
      </c>
      <c r="CB355" s="78">
        <v>-0.15072853863239288</v>
      </c>
      <c r="CC355" s="78">
        <v>-0.1251930445432663</v>
      </c>
      <c r="CD355" s="78">
        <v>-0.13396660983562469</v>
      </c>
      <c r="CE355" s="78">
        <v>-0.13864071667194366</v>
      </c>
      <c r="CF355" s="78">
        <v>-0.1424286812543869</v>
      </c>
      <c r="CG355" s="78">
        <v>-0.15306168794631958</v>
      </c>
      <c r="CH355" s="78">
        <v>-0.13979761302471161</v>
      </c>
      <c r="CI355" s="78">
        <v>-0.13022962212562561</v>
      </c>
      <c r="CJ355" s="78">
        <v>-0.12608452141284943</v>
      </c>
      <c r="CK355" s="78">
        <v>-0.13727265596389771</v>
      </c>
      <c r="CL355" s="78">
        <v>-0.11090921610593796</v>
      </c>
      <c r="CM355" s="78">
        <v>-9.752587229013443E-2</v>
      </c>
      <c r="CN355" s="78">
        <v>-8.7994471192359924E-2</v>
      </c>
      <c r="CO355" s="78">
        <v>-6.584707647562027E-2</v>
      </c>
      <c r="CP355" s="78">
        <v>-7.6763927936553955E-2</v>
      </c>
      <c r="CQ355" s="78">
        <v>-8.2927055656909943E-2</v>
      </c>
      <c r="CR355" s="78">
        <v>-5.5958818644285202E-2</v>
      </c>
      <c r="CS355" s="78">
        <v>-2.6647128164768219E-2</v>
      </c>
      <c r="CT355" s="78">
        <v>-2.1145090460777283E-2</v>
      </c>
      <c r="CU355" s="78">
        <v>-1.1100335977971554E-2</v>
      </c>
      <c r="CV355" s="78">
        <v>-3.2848070841282606E-3</v>
      </c>
      <c r="CW355" s="78">
        <v>-2.1635385230183601E-2</v>
      </c>
      <c r="CX355" s="78">
        <v>-0.10010591894388199</v>
      </c>
      <c r="CY355" s="78">
        <v>-0.1081262081861496</v>
      </c>
      <c r="CZ355" s="78">
        <v>-0.12974300980567932</v>
      </c>
      <c r="DA355" s="78">
        <v>-0.10440172255039215</v>
      </c>
      <c r="DB355" s="78">
        <v>-0.11364180594682693</v>
      </c>
      <c r="DC355" s="78">
        <v>-0.11849956214427948</v>
      </c>
      <c r="DD355" s="78">
        <v>-0.12256049364805222</v>
      </c>
      <c r="DE355" s="78">
        <v>-0.13295139372348785</v>
      </c>
      <c r="DF355" s="78">
        <v>-0.11978273093700409</v>
      </c>
      <c r="DG355" s="78">
        <v>-0.1102440357208252</v>
      </c>
      <c r="DH355" s="78">
        <v>-0.1066364124417305</v>
      </c>
      <c r="DI355" s="78">
        <v>-0.11903215944766998</v>
      </c>
      <c r="DJ355" s="78">
        <v>-9.3884721398353577E-2</v>
      </c>
      <c r="DK355" s="78">
        <v>-8.1941038370132446E-2</v>
      </c>
      <c r="DL355" s="78">
        <v>-7.5207367539405823E-2</v>
      </c>
      <c r="DM355" s="78">
        <v>-5.1897402852773666E-2</v>
      </c>
      <c r="DN355" s="78">
        <v>-6.1657126992940903E-2</v>
      </c>
      <c r="DO355" s="78">
        <v>-6.6877812147140503E-2</v>
      </c>
      <c r="DP355" s="78">
        <v>-4.0691837668418884E-2</v>
      </c>
      <c r="DQ355" s="78">
        <v>-1.1640051379799843E-2</v>
      </c>
      <c r="DR355" s="78">
        <v>-6.1459019780158997E-3</v>
      </c>
      <c r="DS355" s="78">
        <v>3.5364408977329731E-3</v>
      </c>
      <c r="DT355" s="78">
        <v>1.0665858164429665E-2</v>
      </c>
      <c r="DU355" s="78">
        <v>-7.8235184773802757E-3</v>
      </c>
      <c r="DV355" s="78">
        <v>-8.3157747983932495E-2</v>
      </c>
      <c r="DW355" s="78">
        <v>-9.01203453540802E-2</v>
      </c>
      <c r="DX355" s="78">
        <v>-0.10875748097896576</v>
      </c>
      <c r="DY355" s="78">
        <v>-7.4382342398166656E-2</v>
      </c>
      <c r="DZ355" s="78">
        <v>-8.4296025335788727E-2</v>
      </c>
      <c r="EA355" s="78">
        <v>-8.9418925344944E-2</v>
      </c>
      <c r="EB355" s="78">
        <v>-9.3873992562294006E-2</v>
      </c>
      <c r="EC355" s="78">
        <v>-0.10391528904438019</v>
      </c>
      <c r="ED355" s="78">
        <v>-9.0884432196617126E-2</v>
      </c>
      <c r="EE355" s="78">
        <v>-8.1388041377067566E-2</v>
      </c>
      <c r="EF355" s="78">
        <v>-7.8556433320045471E-2</v>
      </c>
      <c r="EG355" s="78">
        <v>-9.2695765197277069E-2</v>
      </c>
      <c r="EH355" s="78">
        <v>-6.930406391620636E-2</v>
      </c>
      <c r="EI355" s="78">
        <v>-5.9439018368721008E-2</v>
      </c>
      <c r="EJ355" s="78">
        <v>-5.6744828820228577E-2</v>
      </c>
      <c r="EK355" s="78">
        <v>-3.1756289303302765E-2</v>
      </c>
      <c r="EL355" s="78">
        <v>-3.98452989757061E-2</v>
      </c>
      <c r="EM355" s="78">
        <v>-4.3705228716135025E-2</v>
      </c>
      <c r="EN355" s="78">
        <v>-1.8648741766810417E-2</v>
      </c>
      <c r="EO355" s="78">
        <v>1.002778485417366E-2</v>
      </c>
      <c r="EP355" s="78">
        <v>1.5510542318224907E-2</v>
      </c>
      <c r="EQ355" s="78">
        <v>2.4669623002409935E-2</v>
      </c>
      <c r="ER355" s="78">
        <v>3.0808402225375175E-2</v>
      </c>
      <c r="ES355" s="78">
        <v>1.2118621729314327E-2</v>
      </c>
      <c r="ET355" s="78">
        <v>-5.8687273412942886E-2</v>
      </c>
      <c r="EU355" s="78">
        <v>-6.4122729003429413E-2</v>
      </c>
      <c r="EV355" s="78">
        <v>-7.845771312713623E-2</v>
      </c>
      <c r="EW355" s="78">
        <v>65.611930847167969</v>
      </c>
      <c r="EX355" s="78">
        <v>64.581657409667969</v>
      </c>
      <c r="EY355" s="78">
        <v>63.472957611083984</v>
      </c>
      <c r="EZ355" s="78">
        <v>62.424491882324219</v>
      </c>
      <c r="FA355" s="78">
        <v>61.344062805175781</v>
      </c>
      <c r="FB355" s="78">
        <v>60.287857055664063</v>
      </c>
      <c r="FC355" s="78">
        <v>59.429100036621094</v>
      </c>
      <c r="FD355" s="78">
        <v>58.682914733886719</v>
      </c>
      <c r="FE355" s="78">
        <v>60.390697479248047</v>
      </c>
      <c r="FF355" s="78">
        <v>64.085945129394531</v>
      </c>
      <c r="FG355" s="78">
        <v>69.820816040039063</v>
      </c>
      <c r="FH355" s="78">
        <v>74.857185363769531</v>
      </c>
      <c r="FI355" s="78">
        <v>78.8233642578125</v>
      </c>
      <c r="FJ355" s="78">
        <v>81.9227294921875</v>
      </c>
      <c r="FK355" s="78">
        <v>84.481307983398438</v>
      </c>
      <c r="FL355" s="78">
        <v>85.748649597167969</v>
      </c>
      <c r="FM355" s="78">
        <v>85.759834289550781</v>
      </c>
      <c r="FN355" s="78">
        <v>84.155410766601563</v>
      </c>
      <c r="FO355" s="78">
        <v>81.014900207519531</v>
      </c>
      <c r="FP355" s="78">
        <v>76.187301635742188</v>
      </c>
      <c r="FQ355" s="78">
        <v>72.078620910644531</v>
      </c>
      <c r="FR355" s="78">
        <v>69.733657836914063</v>
      </c>
      <c r="FS355" s="78">
        <v>67.470100402832031</v>
      </c>
      <c r="FT355" s="78">
        <v>66.084701538085938</v>
      </c>
      <c r="FU355" s="78">
        <v>2.66103595495224E-2</v>
      </c>
      <c r="FV355" s="78">
        <v>2.48748529702425E-2</v>
      </c>
      <c r="FW355" s="78">
        <v>2.9156170785427094E-2</v>
      </c>
      <c r="FX355" s="78">
        <v>0</v>
      </c>
      <c r="FY355" s="78">
        <v>1356.6666259765625</v>
      </c>
      <c r="FZ355" s="78">
        <v>1</v>
      </c>
    </row>
    <row r="356" spans="1:182" x14ac:dyDescent="0.2">
      <c r="A356" t="s">
        <v>186</v>
      </c>
      <c r="B356" t="s">
        <v>244</v>
      </c>
      <c r="C356" t="s">
        <v>194</v>
      </c>
      <c r="D356" t="s">
        <v>202</v>
      </c>
      <c r="E356" t="s">
        <v>210</v>
      </c>
      <c r="F356" t="s">
        <v>1</v>
      </c>
      <c r="G356" t="s">
        <v>1</v>
      </c>
      <c r="H356" s="78">
        <v>23027</v>
      </c>
      <c r="I356" s="78">
        <v>0.57591456174850464</v>
      </c>
      <c r="J356" s="78">
        <v>0.52297276258468628</v>
      </c>
      <c r="K356" s="78">
        <v>0.48661738634109497</v>
      </c>
      <c r="L356" s="78">
        <v>0.46637147665023804</v>
      </c>
      <c r="M356" s="78">
        <v>0.45927402377128601</v>
      </c>
      <c r="N356" s="78">
        <v>0.48215654492378235</v>
      </c>
      <c r="O356" s="78">
        <v>0.52480590343475342</v>
      </c>
      <c r="P356" s="78">
        <v>0.58973842859268188</v>
      </c>
      <c r="Q356" s="78">
        <v>0.61607527732849121</v>
      </c>
      <c r="R356" s="78">
        <v>0.63702350854873657</v>
      </c>
      <c r="S356" s="78">
        <v>0.66422253847122192</v>
      </c>
      <c r="T356" s="78">
        <v>0.69845461845397949</v>
      </c>
      <c r="U356" s="78">
        <v>0.73798894882202148</v>
      </c>
      <c r="V356" s="78">
        <v>0.75335067510604858</v>
      </c>
      <c r="W356" s="78">
        <v>0.78130936622619629</v>
      </c>
      <c r="X356" s="78">
        <v>0.82237803936004639</v>
      </c>
      <c r="Y356" s="78">
        <v>0.86919152736663818</v>
      </c>
      <c r="Z356" s="78">
        <v>0.91044563055038452</v>
      </c>
      <c r="AA356" s="78">
        <v>0.92405951023101807</v>
      </c>
      <c r="AB356" s="78">
        <v>0.93554383516311646</v>
      </c>
      <c r="AC356" s="78">
        <v>0.90925431251525879</v>
      </c>
      <c r="AD356" s="78">
        <v>0.84242844581604004</v>
      </c>
      <c r="AE356" s="78">
        <v>0.74259299039840698</v>
      </c>
      <c r="AF356" s="78">
        <v>0.64349335432052612</v>
      </c>
      <c r="AG356" s="78">
        <v>-9.7474157810211182E-2</v>
      </c>
      <c r="AH356" s="78">
        <v>-9.2985883355140686E-2</v>
      </c>
      <c r="AI356" s="78">
        <v>-9.414229542016983E-2</v>
      </c>
      <c r="AJ356" s="78">
        <v>-9.353753924369812E-2</v>
      </c>
      <c r="AK356" s="78">
        <v>-9.8304405808448792E-2</v>
      </c>
      <c r="AL356" s="78">
        <v>-9.1131694614887238E-2</v>
      </c>
      <c r="AM356" s="78">
        <v>-8.4617182612419128E-2</v>
      </c>
      <c r="AN356" s="78">
        <v>-7.9796120524406433E-2</v>
      </c>
      <c r="AO356" s="78">
        <v>-8.9726798236370087E-2</v>
      </c>
      <c r="AP356" s="78">
        <v>-6.9665603339672089E-2</v>
      </c>
      <c r="AQ356" s="78">
        <v>-6.3549727201461792E-2</v>
      </c>
      <c r="AR356" s="78">
        <v>-6.1676502227783203E-2</v>
      </c>
      <c r="AS356" s="78">
        <v>-5.5578719824552536E-2</v>
      </c>
      <c r="AT356" s="78">
        <v>-5.6493911892175674E-2</v>
      </c>
      <c r="AU356" s="78">
        <v>-5.0893209874629974E-2</v>
      </c>
      <c r="AV356" s="78">
        <v>-3.123951330780983E-2</v>
      </c>
      <c r="AW356" s="78">
        <v>-8.9281582040712237E-4</v>
      </c>
      <c r="AX356" s="78">
        <v>1.5191483544185758E-3</v>
      </c>
      <c r="AY356" s="78">
        <v>7.5020245276391506E-3</v>
      </c>
      <c r="AZ356" s="78">
        <v>1.0327387601137161E-2</v>
      </c>
      <c r="BA356" s="78">
        <v>-1.2655418366193771E-2</v>
      </c>
      <c r="BB356" s="78">
        <v>-7.9905226826667786E-2</v>
      </c>
      <c r="BC356" s="78">
        <v>-9.7126826643943787E-2</v>
      </c>
      <c r="BD356" s="78">
        <v>-9.9400408565998077E-2</v>
      </c>
      <c r="BE356" s="78">
        <v>-8.5957616567611694E-2</v>
      </c>
      <c r="BF356" s="78">
        <v>-8.2223162055015564E-2</v>
      </c>
      <c r="BG356" s="78">
        <v>-8.3532541990280151E-2</v>
      </c>
      <c r="BH356" s="78">
        <v>-8.3073325455188751E-2</v>
      </c>
      <c r="BI356" s="78">
        <v>-8.7928801774978638E-2</v>
      </c>
      <c r="BJ356" s="78">
        <v>-8.0738075077533722E-2</v>
      </c>
      <c r="BK356" s="78">
        <v>-7.3981441557407379E-2</v>
      </c>
      <c r="BL356" s="78">
        <v>-6.9046355783939362E-2</v>
      </c>
      <c r="BM356" s="78">
        <v>-7.990158349275589E-2</v>
      </c>
      <c r="BN356" s="78">
        <v>-6.0838740319013596E-2</v>
      </c>
      <c r="BO356" s="78">
        <v>-5.5000409483909607E-2</v>
      </c>
      <c r="BP356" s="78">
        <v>-5.3454175591468811E-2</v>
      </c>
      <c r="BQ356" s="78">
        <v>-4.6870168298482895E-2</v>
      </c>
      <c r="BR356" s="78">
        <v>-4.7518268227577209E-2</v>
      </c>
      <c r="BS356" s="78">
        <v>-4.1645009070634842E-2</v>
      </c>
      <c r="BT356" s="78">
        <v>-2.1773597225546837E-2</v>
      </c>
      <c r="BU356" s="78">
        <v>8.3885909989476204E-3</v>
      </c>
      <c r="BV356" s="78">
        <v>1.0641096159815788E-2</v>
      </c>
      <c r="BW356" s="78">
        <v>1.6362791880965233E-2</v>
      </c>
      <c r="BX356" s="78">
        <v>1.9287256523966789E-2</v>
      </c>
      <c r="BY356" s="78">
        <v>-3.2157092355191708E-3</v>
      </c>
      <c r="BZ356" s="78">
        <v>-6.9254197180271149E-2</v>
      </c>
      <c r="CA356" s="78">
        <v>-8.5660494863986969E-2</v>
      </c>
      <c r="CB356" s="78">
        <v>-8.7405197322368622E-2</v>
      </c>
      <c r="CC356" s="78">
        <v>-7.798130065202713E-2</v>
      </c>
      <c r="CD356" s="78">
        <v>-7.4768923223018646E-2</v>
      </c>
      <c r="CE356" s="78">
        <v>-7.618425041437149E-2</v>
      </c>
      <c r="CF356" s="78">
        <v>-7.582584023475647E-2</v>
      </c>
      <c r="CG356" s="78">
        <v>-8.0742679536342621E-2</v>
      </c>
      <c r="CH356" s="78">
        <v>-7.3539495468139648E-2</v>
      </c>
      <c r="CI356" s="78">
        <v>-6.6615156829357147E-2</v>
      </c>
      <c r="CJ356" s="78">
        <v>-6.1601102352142334E-2</v>
      </c>
      <c r="CK356" s="78">
        <v>-7.3096670210361481E-2</v>
      </c>
      <c r="CL356" s="78">
        <v>-5.4725278168916702E-2</v>
      </c>
      <c r="CM356" s="78">
        <v>-4.9079176038503647E-2</v>
      </c>
      <c r="CN356" s="78">
        <v>-4.7759417444467545E-2</v>
      </c>
      <c r="CO356" s="78">
        <v>-4.0838658809661865E-2</v>
      </c>
      <c r="CP356" s="78">
        <v>-4.1301757097244263E-2</v>
      </c>
      <c r="CQ356" s="78">
        <v>-3.523973748087883E-2</v>
      </c>
      <c r="CR356" s="78">
        <v>-1.5217531472444534E-2</v>
      </c>
      <c r="CS356" s="78">
        <v>1.481686532497406E-2</v>
      </c>
      <c r="CT356" s="78">
        <v>1.6958929598331451E-2</v>
      </c>
      <c r="CU356" s="78">
        <v>2.2499732673168182E-2</v>
      </c>
      <c r="CV356" s="78">
        <v>2.5492830201983452E-2</v>
      </c>
      <c r="CW356" s="78">
        <v>3.3222045749425888E-3</v>
      </c>
      <c r="CX356" s="78">
        <v>-6.1877317726612091E-2</v>
      </c>
      <c r="CY356" s="78">
        <v>-7.7718958258628845E-2</v>
      </c>
      <c r="CZ356" s="78">
        <v>-7.9097360372543335E-2</v>
      </c>
      <c r="DA356" s="78">
        <v>-7.0004984736442566E-2</v>
      </c>
      <c r="DB356" s="78">
        <v>-6.7314691841602325E-2</v>
      </c>
      <c r="DC356" s="78">
        <v>-6.8835973739624023E-2</v>
      </c>
      <c r="DD356" s="78">
        <v>-6.8578362464904785E-2</v>
      </c>
      <c r="DE356" s="78">
        <v>-7.3556557297706604E-2</v>
      </c>
      <c r="DF356" s="78">
        <v>-6.6340908408164978E-2</v>
      </c>
      <c r="DG356" s="78">
        <v>-5.9248864650726318E-2</v>
      </c>
      <c r="DH356" s="78">
        <v>-5.4155856370925903E-2</v>
      </c>
      <c r="DI356" s="78">
        <v>-6.6291756927967072E-2</v>
      </c>
      <c r="DJ356" s="78">
        <v>-4.8611816018819809E-2</v>
      </c>
      <c r="DK356" s="78">
        <v>-4.3157938867807388E-2</v>
      </c>
      <c r="DL356" s="78">
        <v>-4.2064659297466278E-2</v>
      </c>
      <c r="DM356" s="78">
        <v>-3.4807145595550537E-2</v>
      </c>
      <c r="DN356" s="78">
        <v>-3.5085253417491913E-2</v>
      </c>
      <c r="DO356" s="78">
        <v>-2.883446030318737E-2</v>
      </c>
      <c r="DP356" s="78">
        <v>-8.661467581987381E-3</v>
      </c>
      <c r="DQ356" s="78">
        <v>2.1245138719677925E-2</v>
      </c>
      <c r="DR356" s="78">
        <v>2.3276761174201965E-2</v>
      </c>
      <c r="DS356" s="78">
        <v>2.8636673465371132E-2</v>
      </c>
      <c r="DT356" s="78">
        <v>3.1698409467935562E-2</v>
      </c>
      <c r="DU356" s="78">
        <v>9.8601188510656357E-3</v>
      </c>
      <c r="DV356" s="78">
        <v>-5.450044572353363E-2</v>
      </c>
      <c r="DW356" s="78">
        <v>-6.9777406752109528E-2</v>
      </c>
      <c r="DX356" s="78">
        <v>-7.0789515972137451E-2</v>
      </c>
      <c r="DY356" s="78">
        <v>-5.8488450944423676E-2</v>
      </c>
      <c r="DZ356" s="78">
        <v>-5.655195564031601E-2</v>
      </c>
      <c r="EA356" s="78">
        <v>-5.8226212859153748E-2</v>
      </c>
      <c r="EB356" s="78">
        <v>-5.8114144951105118E-2</v>
      </c>
      <c r="EC356" s="78">
        <v>-6.3180945813655853E-2</v>
      </c>
      <c r="ED356" s="78">
        <v>-5.5947300046682358E-2</v>
      </c>
      <c r="EE356" s="78">
        <v>-4.8613119870424271E-2</v>
      </c>
      <c r="EF356" s="78">
        <v>-4.3406084179878235E-2</v>
      </c>
      <c r="EG356" s="78">
        <v>-5.6466542184352875E-2</v>
      </c>
      <c r="EH356" s="78">
        <v>-3.9784949272871017E-2</v>
      </c>
      <c r="EI356" s="78">
        <v>-3.4608624875545502E-2</v>
      </c>
      <c r="EJ356" s="78">
        <v>-3.3842328935861588E-2</v>
      </c>
      <c r="EK356" s="78">
        <v>-2.6098597794771194E-2</v>
      </c>
      <c r="EL356" s="78">
        <v>-2.6109604164958E-2</v>
      </c>
      <c r="EM356" s="78">
        <v>-1.9586261361837387E-2</v>
      </c>
      <c r="EN356" s="78">
        <v>8.0444867489859462E-4</v>
      </c>
      <c r="EO356" s="78">
        <v>3.0526544898748398E-2</v>
      </c>
      <c r="EP356" s="78">
        <v>3.2398711889982224E-2</v>
      </c>
      <c r="EQ356" s="78">
        <v>3.7497442215681076E-2</v>
      </c>
      <c r="ER356" s="78">
        <v>4.0658276528120041E-2</v>
      </c>
      <c r="ES356" s="78">
        <v>1.9299827516078949E-2</v>
      </c>
      <c r="ET356" s="78">
        <v>-4.3849412351846695E-2</v>
      </c>
      <c r="EU356" s="78">
        <v>-5.8311086148023605E-2</v>
      </c>
      <c r="EV356" s="78">
        <v>-5.8794315904378891E-2</v>
      </c>
      <c r="EW356" s="78">
        <v>63.350326538085938</v>
      </c>
      <c r="EX356" s="78">
        <v>62.113014221191406</v>
      </c>
      <c r="EY356" s="78">
        <v>60.839542388916016</v>
      </c>
      <c r="EZ356" s="78">
        <v>59.999473571777344</v>
      </c>
      <c r="FA356" s="78">
        <v>58.945442199707031</v>
      </c>
      <c r="FB356" s="78">
        <v>57.848617553710938</v>
      </c>
      <c r="FC356" s="78">
        <v>57.222877502441406</v>
      </c>
      <c r="FD356" s="78">
        <v>56.751052856445313</v>
      </c>
      <c r="FE356" s="78">
        <v>58.739212036132813</v>
      </c>
      <c r="FF356" s="78">
        <v>62.410945892333984</v>
      </c>
      <c r="FG356" s="78">
        <v>67.99066162109375</v>
      </c>
      <c r="FH356" s="78">
        <v>72.712844848632813</v>
      </c>
      <c r="FI356" s="78">
        <v>76.403717041015625</v>
      </c>
      <c r="FJ356" s="78">
        <v>79.473213195800781</v>
      </c>
      <c r="FK356" s="78">
        <v>81.893966674804688</v>
      </c>
      <c r="FL356" s="78">
        <v>82.960174560546875</v>
      </c>
      <c r="FM356" s="78">
        <v>82.7882080078125</v>
      </c>
      <c r="FN356" s="78">
        <v>80.8699951171875</v>
      </c>
      <c r="FO356" s="78">
        <v>77.305038452148438</v>
      </c>
      <c r="FP356" s="78">
        <v>72.569808959960938</v>
      </c>
      <c r="FQ356" s="78">
        <v>68.767822265625</v>
      </c>
      <c r="FR356" s="78">
        <v>66.566993713378906</v>
      </c>
      <c r="FS356" s="78">
        <v>65.024139404296875</v>
      </c>
      <c r="FT356" s="78">
        <v>63.942329406738281</v>
      </c>
      <c r="FU356" s="78">
        <v>9.755995124578476E-3</v>
      </c>
      <c r="FV356" s="78">
        <v>1.0423480533063412E-2</v>
      </c>
      <c r="FW356" s="78">
        <v>1.0426320135593414E-2</v>
      </c>
      <c r="FX356" s="78">
        <v>0</v>
      </c>
      <c r="FY356" s="78">
        <v>5278.76171875</v>
      </c>
      <c r="FZ356" s="78">
        <v>1</v>
      </c>
    </row>
    <row r="357" spans="1:182" x14ac:dyDescent="0.2">
      <c r="A357" t="s">
        <v>186</v>
      </c>
      <c r="B357" t="s">
        <v>244</v>
      </c>
      <c r="C357" t="s">
        <v>194</v>
      </c>
      <c r="D357" t="s">
        <v>202</v>
      </c>
      <c r="E357" t="s">
        <v>210</v>
      </c>
      <c r="F357" t="s">
        <v>178</v>
      </c>
      <c r="G357" t="s">
        <v>1</v>
      </c>
      <c r="H357" s="78">
        <v>13602</v>
      </c>
      <c r="I357" s="78">
        <v>0.45198005437850952</v>
      </c>
      <c r="J357" s="78">
        <v>0.400948166847229</v>
      </c>
      <c r="K357" s="78">
        <v>0.37146607041358948</v>
      </c>
      <c r="L357" s="78">
        <v>0.35269570350646973</v>
      </c>
      <c r="M357" s="78">
        <v>0.34422674775123596</v>
      </c>
      <c r="N357" s="78">
        <v>0.35274985432624817</v>
      </c>
      <c r="O357" s="78">
        <v>0.39999657869338989</v>
      </c>
      <c r="P357" s="78">
        <v>0.47045385837554932</v>
      </c>
      <c r="Q357" s="78">
        <v>0.50374895334243774</v>
      </c>
      <c r="R357" s="78">
        <v>0.52287673950195313</v>
      </c>
      <c r="S357" s="78">
        <v>0.53489726781845093</v>
      </c>
      <c r="T357" s="78">
        <v>0.56075894832611084</v>
      </c>
      <c r="U357" s="78">
        <v>0.58139783143997192</v>
      </c>
      <c r="V357" s="78">
        <v>0.57934707403182983</v>
      </c>
      <c r="W357" s="78">
        <v>0.58452165126800537</v>
      </c>
      <c r="X357" s="78">
        <v>0.59942865371704102</v>
      </c>
      <c r="Y357" s="78">
        <v>0.63648301362991333</v>
      </c>
      <c r="Z357" s="78">
        <v>0.67893117666244507</v>
      </c>
      <c r="AA357" s="78">
        <v>0.70086771249771118</v>
      </c>
      <c r="AB357" s="78">
        <v>0.72086971998214722</v>
      </c>
      <c r="AC357" s="78">
        <v>0.71171474456787109</v>
      </c>
      <c r="AD357" s="78">
        <v>0.6673203706741333</v>
      </c>
      <c r="AE357" s="78">
        <v>0.59674835205078125</v>
      </c>
      <c r="AF357" s="78">
        <v>0.51439923048019409</v>
      </c>
      <c r="AG357" s="78">
        <v>-7.6523870229721069E-2</v>
      </c>
      <c r="AH357" s="78">
        <v>-7.5961045920848846E-2</v>
      </c>
      <c r="AI357" s="78">
        <v>-7.2988376021385193E-2</v>
      </c>
      <c r="AJ357" s="78">
        <v>-7.1084834635257721E-2</v>
      </c>
      <c r="AK357" s="78">
        <v>-7.0337958633899689E-2</v>
      </c>
      <c r="AL357" s="78">
        <v>-7.2418652474880219E-2</v>
      </c>
      <c r="AM357" s="78">
        <v>-6.3545823097229004E-2</v>
      </c>
      <c r="AN357" s="78">
        <v>-5.5987447500228882E-2</v>
      </c>
      <c r="AO357" s="78">
        <v>-7.2444446384906769E-2</v>
      </c>
      <c r="AP357" s="78">
        <v>-6.2735863029956818E-2</v>
      </c>
      <c r="AQ357" s="78">
        <v>-7.0007458329200745E-2</v>
      </c>
      <c r="AR357" s="78">
        <v>-7.7098071575164795E-2</v>
      </c>
      <c r="AS357" s="78">
        <v>-7.4963398277759552E-2</v>
      </c>
      <c r="AT357" s="78">
        <v>-6.6939182579517365E-2</v>
      </c>
      <c r="AU357" s="78">
        <v>-6.3727274537086487E-2</v>
      </c>
      <c r="AV357" s="78">
        <v>-5.7292275130748749E-2</v>
      </c>
      <c r="AW357" s="78">
        <v>-2.3221127688884735E-2</v>
      </c>
      <c r="AX357" s="78">
        <v>-1.9680920988321304E-2</v>
      </c>
      <c r="AY357" s="78">
        <v>-2.2112883627414703E-2</v>
      </c>
      <c r="AZ357" s="78">
        <v>-1.7310347408056259E-2</v>
      </c>
      <c r="BA357" s="78">
        <v>-1.7091544345021248E-2</v>
      </c>
      <c r="BB357" s="78">
        <v>-7.0308230817317963E-2</v>
      </c>
      <c r="BC357" s="78">
        <v>-7.873719185590744E-2</v>
      </c>
      <c r="BD357" s="78">
        <v>-7.2813712060451508E-2</v>
      </c>
      <c r="BE357" s="78">
        <v>-6.7342400550842285E-2</v>
      </c>
      <c r="BF357" s="78">
        <v>-6.6932380199432373E-2</v>
      </c>
      <c r="BG357" s="78">
        <v>-6.3999734818935394E-2</v>
      </c>
      <c r="BH357" s="78">
        <v>-6.2321901321411133E-2</v>
      </c>
      <c r="BI357" s="78">
        <v>-6.1717014759778976E-2</v>
      </c>
      <c r="BJ357" s="78">
        <v>-6.3861310482025146E-2</v>
      </c>
      <c r="BK357" s="78">
        <v>-5.4909348487854004E-2</v>
      </c>
      <c r="BL357" s="78">
        <v>-4.770597442984581E-2</v>
      </c>
      <c r="BM357" s="78">
        <v>-6.4410381019115448E-2</v>
      </c>
      <c r="BN357" s="78">
        <v>-5.55218905210495E-2</v>
      </c>
      <c r="BO357" s="78">
        <v>-6.2820978462696075E-2</v>
      </c>
      <c r="BP357" s="78">
        <v>-6.9834977388381958E-2</v>
      </c>
      <c r="BQ357" s="78">
        <v>-6.804976612329483E-2</v>
      </c>
      <c r="BR357" s="78">
        <v>-6.0075223445892334E-2</v>
      </c>
      <c r="BS357" s="78">
        <v>-5.6699715554714203E-2</v>
      </c>
      <c r="BT357" s="78">
        <v>-5.0170406699180603E-2</v>
      </c>
      <c r="BU357" s="78">
        <v>-1.6319585964083672E-2</v>
      </c>
      <c r="BV357" s="78">
        <v>-1.262805238366127E-2</v>
      </c>
      <c r="BW357" s="78">
        <v>-1.5253022313117981E-2</v>
      </c>
      <c r="BX357" s="78">
        <v>-1.0768884792923927E-2</v>
      </c>
      <c r="BY357" s="78">
        <v>-1.0556531138718128E-2</v>
      </c>
      <c r="BZ357" s="78">
        <v>-6.1899822205305099E-2</v>
      </c>
      <c r="CA357" s="78">
        <v>-6.9741040468215942E-2</v>
      </c>
      <c r="CB357" s="78">
        <v>-6.3829295337200165E-2</v>
      </c>
      <c r="CC357" s="78">
        <v>-6.0983333736658096E-2</v>
      </c>
      <c r="CD357" s="78">
        <v>-6.067914143204689E-2</v>
      </c>
      <c r="CE357" s="78">
        <v>-5.777423083782196E-2</v>
      </c>
      <c r="CF357" s="78">
        <v>-5.6252725422382355E-2</v>
      </c>
      <c r="CG357" s="78">
        <v>-5.5746171623468399E-2</v>
      </c>
      <c r="CH357" s="78">
        <v>-5.7934530079364777E-2</v>
      </c>
      <c r="CI357" s="78">
        <v>-4.8927750438451767E-2</v>
      </c>
      <c r="CJ357" s="78">
        <v>-4.1970249265432358E-2</v>
      </c>
      <c r="CK357" s="78">
        <v>-5.884600430727005E-2</v>
      </c>
      <c r="CL357" s="78">
        <v>-5.0525512546300888E-2</v>
      </c>
      <c r="CM357" s="78">
        <v>-5.78436478972435E-2</v>
      </c>
      <c r="CN357" s="78">
        <v>-6.4804583787918091E-2</v>
      </c>
      <c r="CO357" s="78">
        <v>-6.3261404633522034E-2</v>
      </c>
      <c r="CP357" s="78">
        <v>-5.5321265012025833E-2</v>
      </c>
      <c r="CQ357" s="78">
        <v>-5.1832444965839386E-2</v>
      </c>
      <c r="CR357" s="78">
        <v>-4.5237820595502853E-2</v>
      </c>
      <c r="CS357" s="78">
        <v>-1.1539598926901817E-2</v>
      </c>
      <c r="CT357" s="78">
        <v>-7.7432552352547646E-3</v>
      </c>
      <c r="CU357" s="78">
        <v>-1.0501903481781483E-2</v>
      </c>
      <c r="CV357" s="78">
        <v>-6.2382868491113186E-3</v>
      </c>
      <c r="CW357" s="78">
        <v>-6.0304021462798119E-3</v>
      </c>
      <c r="CX357" s="78">
        <v>-5.6076187640428543E-2</v>
      </c>
      <c r="CY357" s="78">
        <v>-6.3510343432426453E-2</v>
      </c>
      <c r="CZ357" s="78">
        <v>-5.7606719434261322E-2</v>
      </c>
      <c r="DA357" s="78">
        <v>-5.4624270647764206E-2</v>
      </c>
      <c r="DB357" s="78">
        <v>-5.4425906389951706E-2</v>
      </c>
      <c r="DC357" s="78">
        <v>-5.1548726856708527E-2</v>
      </c>
      <c r="DD357" s="78">
        <v>-5.0183545798063278E-2</v>
      </c>
      <c r="DE357" s="78">
        <v>-4.9775328487157822E-2</v>
      </c>
      <c r="DF357" s="78">
        <v>-5.2007738500833511E-2</v>
      </c>
      <c r="DG357" s="78">
        <v>-4.2946156114339828E-2</v>
      </c>
      <c r="DH357" s="78">
        <v>-3.6234527826309204E-2</v>
      </c>
      <c r="DI357" s="78">
        <v>-5.3281627595424652E-2</v>
      </c>
      <c r="DJ357" s="78">
        <v>-4.5529130846261978E-2</v>
      </c>
      <c r="DK357" s="78">
        <v>-5.2866313606500626E-2</v>
      </c>
      <c r="DL357" s="78">
        <v>-5.9774186462163925E-2</v>
      </c>
      <c r="DM357" s="78">
        <v>-5.8473039418458939E-2</v>
      </c>
      <c r="DN357" s="78">
        <v>-5.0567306578159332E-2</v>
      </c>
      <c r="DO357" s="78">
        <v>-4.6965174376964569E-2</v>
      </c>
      <c r="DP357" s="78">
        <v>-4.0305230766534805E-2</v>
      </c>
      <c r="DQ357" s="78">
        <v>-6.7596118897199631E-3</v>
      </c>
      <c r="DR357" s="78">
        <v>-2.8584594838321209E-3</v>
      </c>
      <c r="DS357" s="78">
        <v>-5.7507855817675591E-3</v>
      </c>
      <c r="DT357" s="78">
        <v>-1.707689487375319E-3</v>
      </c>
      <c r="DU357" s="78">
        <v>-1.5042731538414955E-3</v>
      </c>
      <c r="DV357" s="78">
        <v>-5.0252549350261688E-2</v>
      </c>
      <c r="DW357" s="78">
        <v>-5.7279635220766068E-2</v>
      </c>
      <c r="DX357" s="78">
        <v>-5.1384143531322479E-2</v>
      </c>
      <c r="DY357" s="78">
        <v>-4.5442797243595123E-2</v>
      </c>
      <c r="DZ357" s="78">
        <v>-4.5397233217954636E-2</v>
      </c>
      <c r="EA357" s="78">
        <v>-4.2560089379549026E-2</v>
      </c>
      <c r="EB357" s="78">
        <v>-4.1420616209506989E-2</v>
      </c>
      <c r="EC357" s="78">
        <v>-4.1154388338327408E-2</v>
      </c>
      <c r="ED357" s="78">
        <v>-4.3450396507978439E-2</v>
      </c>
      <c r="EE357" s="78">
        <v>-3.4309688955545425E-2</v>
      </c>
      <c r="EF357" s="78">
        <v>-2.7953056618571281E-2</v>
      </c>
      <c r="EG357" s="78">
        <v>-4.5247554779052734E-2</v>
      </c>
      <c r="EH357" s="78">
        <v>-3.831515833735466E-2</v>
      </c>
      <c r="EI357" s="78">
        <v>-4.5679833739995956E-2</v>
      </c>
      <c r="EJ357" s="78">
        <v>-5.2511096000671387E-2</v>
      </c>
      <c r="EK357" s="78">
        <v>-5.1559407263994217E-2</v>
      </c>
      <c r="EL357" s="78">
        <v>-4.3703343719244003E-2</v>
      </c>
      <c r="EM357" s="78">
        <v>-3.9937611669301987E-2</v>
      </c>
      <c r="EN357" s="78">
        <v>-3.3183358609676361E-2</v>
      </c>
      <c r="EO357" s="78">
        <v>1.4192925300449133E-4</v>
      </c>
      <c r="EP357" s="78">
        <v>4.1944105178117752E-3</v>
      </c>
      <c r="EQ357" s="78">
        <v>1.1090753832831979E-3</v>
      </c>
      <c r="ER357" s="78">
        <v>4.833773709833622E-3</v>
      </c>
      <c r="ES357" s="78">
        <v>5.0307386554777622E-3</v>
      </c>
      <c r="ET357" s="78">
        <v>-4.1844144463539124E-2</v>
      </c>
      <c r="EU357" s="78">
        <v>-4.828348383307457E-2</v>
      </c>
      <c r="EV357" s="78">
        <v>-4.2399730533361435E-2</v>
      </c>
      <c r="EW357" s="78">
        <v>61.735557556152344</v>
      </c>
      <c r="EX357" s="78">
        <v>60.793376922607422</v>
      </c>
      <c r="EY357" s="78">
        <v>59.680034637451172</v>
      </c>
      <c r="EZ357" s="78">
        <v>58.770240783691406</v>
      </c>
      <c r="FA357" s="78">
        <v>57.648483276367188</v>
      </c>
      <c r="FB357" s="78">
        <v>56.39019775390625</v>
      </c>
      <c r="FC357" s="78">
        <v>56.017837524414063</v>
      </c>
      <c r="FD357" s="78">
        <v>55.632587432861328</v>
      </c>
      <c r="FE357" s="78">
        <v>56.912242889404297</v>
      </c>
      <c r="FF357" s="78">
        <v>60.520153045654297</v>
      </c>
      <c r="FG357" s="78">
        <v>65.368461608886719</v>
      </c>
      <c r="FH357" s="78">
        <v>68.581550598144531</v>
      </c>
      <c r="FI357" s="78">
        <v>71.739646911621094</v>
      </c>
      <c r="FJ357" s="78">
        <v>74.44476318359375</v>
      </c>
      <c r="FK357" s="78">
        <v>76.253288269042969</v>
      </c>
      <c r="FL357" s="78">
        <v>77.106224060058594</v>
      </c>
      <c r="FM357" s="78">
        <v>76.613906860351563</v>
      </c>
      <c r="FN357" s="78">
        <v>74.386116027832031</v>
      </c>
      <c r="FO357" s="78">
        <v>70.956512451171875</v>
      </c>
      <c r="FP357" s="78">
        <v>67.514633178710938</v>
      </c>
      <c r="FQ357" s="78">
        <v>65.219505310058594</v>
      </c>
      <c r="FR357" s="78">
        <v>63.277091979980469</v>
      </c>
      <c r="FS357" s="78">
        <v>62.342483520507813</v>
      </c>
      <c r="FT357" s="78">
        <v>61.836887359619141</v>
      </c>
      <c r="FU357" s="78">
        <v>8.136245422065258E-3</v>
      </c>
      <c r="FV357" s="78">
        <v>7.8449500724673271E-3</v>
      </c>
      <c r="FW357" s="78">
        <v>8.8157486170530319E-3</v>
      </c>
      <c r="FX357" s="78">
        <v>0</v>
      </c>
      <c r="FY357" s="78">
        <v>3815.238037109375</v>
      </c>
      <c r="FZ357" s="78">
        <v>1</v>
      </c>
    </row>
    <row r="358" spans="1:182" x14ac:dyDescent="0.2">
      <c r="A358" t="s">
        <v>186</v>
      </c>
      <c r="B358" t="s">
        <v>244</v>
      </c>
      <c r="C358" t="s">
        <v>194</v>
      </c>
      <c r="D358" t="s">
        <v>202</v>
      </c>
      <c r="E358" t="s">
        <v>210</v>
      </c>
      <c r="F358" t="s">
        <v>179</v>
      </c>
      <c r="G358" t="s">
        <v>1</v>
      </c>
      <c r="H358" s="78">
        <v>1620</v>
      </c>
      <c r="I358" s="78">
        <v>1.0983732938766479</v>
      </c>
      <c r="J358" s="78">
        <v>1.0337750911712646</v>
      </c>
      <c r="K358" s="78">
        <v>0.95824527740478516</v>
      </c>
      <c r="L358" s="78">
        <v>0.93740028142929077</v>
      </c>
      <c r="M358" s="78">
        <v>0.87262070178985596</v>
      </c>
      <c r="N358" s="78">
        <v>0.94125920534133911</v>
      </c>
      <c r="O358" s="78">
        <v>0.9592253565788269</v>
      </c>
      <c r="P358" s="78">
        <v>1.0289064645767212</v>
      </c>
      <c r="Q358" s="78">
        <v>0.96958857774734497</v>
      </c>
      <c r="R358" s="78">
        <v>0.95972293615341187</v>
      </c>
      <c r="S358" s="78">
        <v>1.0000288486480713</v>
      </c>
      <c r="T358" s="78">
        <v>1.1061161756515503</v>
      </c>
      <c r="U358" s="78">
        <v>1.2498196363449097</v>
      </c>
      <c r="V358" s="78">
        <v>1.3441596031188965</v>
      </c>
      <c r="W358" s="78">
        <v>1.4892364740371704</v>
      </c>
      <c r="X358" s="78">
        <v>1.6741769313812256</v>
      </c>
      <c r="Y358" s="78">
        <v>1.7550067901611328</v>
      </c>
      <c r="Z358" s="78">
        <v>1.817867636680603</v>
      </c>
      <c r="AA358" s="78">
        <v>1.792874813079834</v>
      </c>
      <c r="AB358" s="78">
        <v>1.7436040639877319</v>
      </c>
      <c r="AC358" s="78">
        <v>1.6809812784194946</v>
      </c>
      <c r="AD358" s="78">
        <v>1.545413613319397</v>
      </c>
      <c r="AE358" s="78">
        <v>1.3358975648880005</v>
      </c>
      <c r="AF358" s="78">
        <v>1.1800887584686279</v>
      </c>
      <c r="AG358" s="78">
        <v>-0.15698352456092834</v>
      </c>
      <c r="AH358" s="78">
        <v>-0.11357717961072922</v>
      </c>
      <c r="AI358" s="78">
        <v>-0.12453166395425797</v>
      </c>
      <c r="AJ358" s="78">
        <v>-0.11315641552209854</v>
      </c>
      <c r="AK358" s="78">
        <v>-0.16794344782829285</v>
      </c>
      <c r="AL358" s="78">
        <v>-0.10637999325990677</v>
      </c>
      <c r="AM358" s="78">
        <v>-0.12861296534538269</v>
      </c>
      <c r="AN358" s="78">
        <v>-0.10151027143001556</v>
      </c>
      <c r="AO358" s="78">
        <v>-8.5135199129581451E-2</v>
      </c>
      <c r="AP358" s="78">
        <v>-8.7297588586807251E-2</v>
      </c>
      <c r="AQ358" s="78">
        <v>-0.14561139047145844</v>
      </c>
      <c r="AR358" s="78">
        <v>-0.12856188416481018</v>
      </c>
      <c r="AS358" s="78">
        <v>-0.1223822757601738</v>
      </c>
      <c r="AT358" s="78">
        <v>-0.14880210161209106</v>
      </c>
      <c r="AU358" s="78">
        <v>-0.14572238922119141</v>
      </c>
      <c r="AV358" s="78">
        <v>-1.1947156861424446E-2</v>
      </c>
      <c r="AW358" s="78">
        <v>-1.9445044454187155E-3</v>
      </c>
      <c r="AX358" s="78">
        <v>4.1188240051269531E-2</v>
      </c>
      <c r="AY358" s="78">
        <v>7.528965175151825E-2</v>
      </c>
      <c r="AZ358" s="78">
        <v>1.6138722421601415E-3</v>
      </c>
      <c r="BA358" s="78">
        <v>-8.9573860168457031E-2</v>
      </c>
      <c r="BB358" s="78">
        <v>-0.1975959986448288</v>
      </c>
      <c r="BC358" s="78">
        <v>-0.27707037329673767</v>
      </c>
      <c r="BD358" s="78">
        <v>-0.24674305319786072</v>
      </c>
      <c r="BE358" s="78">
        <v>-9.6784211695194244E-2</v>
      </c>
      <c r="BF358" s="78">
        <v>-6.4266696572303772E-2</v>
      </c>
      <c r="BG358" s="78">
        <v>-7.8945137560367584E-2</v>
      </c>
      <c r="BH358" s="78">
        <v>-6.9227635860443115E-2</v>
      </c>
      <c r="BI358" s="78">
        <v>-0.12359484285116196</v>
      </c>
      <c r="BJ358" s="78">
        <v>-6.032918393611908E-2</v>
      </c>
      <c r="BK358" s="78">
        <v>-6.7071758210659027E-2</v>
      </c>
      <c r="BL358" s="78">
        <v>-3.9822742342948914E-2</v>
      </c>
      <c r="BM358" s="78">
        <v>-4.06973697245121E-2</v>
      </c>
      <c r="BN358" s="78">
        <v>-4.7900635749101639E-2</v>
      </c>
      <c r="BO358" s="78">
        <v>-0.10216952860355377</v>
      </c>
      <c r="BP358" s="78">
        <v>-8.2253545522689819E-2</v>
      </c>
      <c r="BQ358" s="78">
        <v>-6.4928621053695679E-2</v>
      </c>
      <c r="BR358" s="78">
        <v>-8.2764297723770142E-2</v>
      </c>
      <c r="BS358" s="78">
        <v>-7.3954157531261444E-2</v>
      </c>
      <c r="BT358" s="78">
        <v>5.896884948015213E-2</v>
      </c>
      <c r="BU358" s="78">
        <v>7.1147814393043518E-2</v>
      </c>
      <c r="BV358" s="78">
        <v>0.11223948001861572</v>
      </c>
      <c r="BW358" s="78">
        <v>0.14273184537887573</v>
      </c>
      <c r="BX358" s="78">
        <v>6.2423735857009888E-2</v>
      </c>
      <c r="BY358" s="78">
        <v>-2.4523455649614334E-2</v>
      </c>
      <c r="BZ358" s="78">
        <v>-0.1246790811419487</v>
      </c>
      <c r="CA358" s="78">
        <v>-0.19564057886600494</v>
      </c>
      <c r="CB358" s="78">
        <v>-0.17226444184780121</v>
      </c>
      <c r="CC358" s="78">
        <v>-5.5090337991714478E-2</v>
      </c>
      <c r="CD358" s="78">
        <v>-3.0114404857158661E-2</v>
      </c>
      <c r="CE358" s="78">
        <v>-4.7372046858072281E-2</v>
      </c>
      <c r="CF358" s="78">
        <v>-3.8802705705165863E-2</v>
      </c>
      <c r="CG358" s="78">
        <v>-9.2879131436347961E-2</v>
      </c>
      <c r="CH358" s="78">
        <v>-2.8434537351131439E-2</v>
      </c>
      <c r="CI358" s="78">
        <v>-2.4448497220873833E-2</v>
      </c>
      <c r="CJ358" s="78">
        <v>2.9018507339060307E-3</v>
      </c>
      <c r="CK358" s="78">
        <v>-9.9198687821626663E-3</v>
      </c>
      <c r="CL358" s="78">
        <v>-2.0614422857761383E-2</v>
      </c>
      <c r="CM358" s="78">
        <v>-7.2081811726093292E-2</v>
      </c>
      <c r="CN358" s="78">
        <v>-5.0180543214082718E-2</v>
      </c>
      <c r="CO358" s="78">
        <v>-2.5136394426226616E-2</v>
      </c>
      <c r="CP358" s="78">
        <v>-3.7026714533567429E-2</v>
      </c>
      <c r="CQ358" s="78">
        <v>-2.4247705936431885E-2</v>
      </c>
      <c r="CR358" s="78">
        <v>0.10808505862951279</v>
      </c>
      <c r="CS358" s="78">
        <v>0.12177133560180664</v>
      </c>
      <c r="CT358" s="78">
        <v>0.16144935786724091</v>
      </c>
      <c r="CU358" s="78">
        <v>0.18944209814071655</v>
      </c>
      <c r="CV358" s="78">
        <v>0.10454046726226807</v>
      </c>
      <c r="CW358" s="78">
        <v>2.0530255511403084E-2</v>
      </c>
      <c r="CX358" s="78">
        <v>-7.417704164981842E-2</v>
      </c>
      <c r="CY358" s="78">
        <v>-0.13924252986907959</v>
      </c>
      <c r="CZ358" s="78">
        <v>-0.12068075686693192</v>
      </c>
      <c r="DA358" s="78">
        <v>-1.3396467082202435E-2</v>
      </c>
      <c r="DB358" s="78">
        <v>4.0378891862928867E-3</v>
      </c>
      <c r="DC358" s="78">
        <v>-1.5798954293131828E-2</v>
      </c>
      <c r="DD358" s="78">
        <v>-8.377772755920887E-3</v>
      </c>
      <c r="DE358" s="78">
        <v>-6.2163423746824265E-2</v>
      </c>
      <c r="DF358" s="78">
        <v>3.460112726315856E-3</v>
      </c>
      <c r="DG358" s="78">
        <v>1.8174763768911362E-2</v>
      </c>
      <c r="DH358" s="78">
        <v>4.5626446604728699E-2</v>
      </c>
      <c r="DI358" s="78">
        <v>2.0857632160186768E-2</v>
      </c>
      <c r="DJ358" s="78">
        <v>6.6717900335788727E-3</v>
      </c>
      <c r="DK358" s="78">
        <v>-4.1994106024503708E-2</v>
      </c>
      <c r="DL358" s="78">
        <v>-1.8107537180185318E-2</v>
      </c>
      <c r="DM358" s="78">
        <v>1.4655833132565022E-2</v>
      </c>
      <c r="DN358" s="78">
        <v>8.7108677253127098E-3</v>
      </c>
      <c r="DO358" s="78">
        <v>2.5458747521042824E-2</v>
      </c>
      <c r="DP358" s="78">
        <v>0.15720127522945404</v>
      </c>
      <c r="DQ358" s="78">
        <v>0.17239485681056976</v>
      </c>
      <c r="DR358" s="78">
        <v>0.21065923571586609</v>
      </c>
      <c r="DS358" s="78">
        <v>0.23615236580371857</v>
      </c>
      <c r="DT358" s="78">
        <v>0.14665718376636505</v>
      </c>
      <c r="DU358" s="78">
        <v>6.5583966672420502E-2</v>
      </c>
      <c r="DV358" s="78">
        <v>-2.367500402033329E-2</v>
      </c>
      <c r="DW358" s="78">
        <v>-8.2844503223896027E-2</v>
      </c>
      <c r="DX358" s="78">
        <v>-6.909710168838501E-2</v>
      </c>
      <c r="DY358" s="78">
        <v>4.6802859753370285E-2</v>
      </c>
      <c r="DZ358" s="78">
        <v>5.3348381072282791E-2</v>
      </c>
      <c r="EA358" s="78">
        <v>2.9787577688694E-2</v>
      </c>
      <c r="EB358" s="78">
        <v>3.5550996661186218E-2</v>
      </c>
      <c r="EC358" s="78">
        <v>-1.7814815044403076E-2</v>
      </c>
      <c r="ED358" s="78">
        <v>4.951091855764389E-2</v>
      </c>
      <c r="EE358" s="78">
        <v>7.971598207950592E-2</v>
      </c>
      <c r="EF358" s="78">
        <v>0.10731397569179535</v>
      </c>
      <c r="EG358" s="78">
        <v>6.5295465290546417E-2</v>
      </c>
      <c r="EH358" s="78">
        <v>4.6068746596574783E-2</v>
      </c>
      <c r="EI358" s="78">
        <v>1.4477685326710343E-3</v>
      </c>
      <c r="EJ358" s="78">
        <v>2.8200790286064148E-2</v>
      </c>
      <c r="EK358" s="78">
        <v>7.2109490633010864E-2</v>
      </c>
      <c r="EL358" s="78">
        <v>7.4748672544956207E-2</v>
      </c>
      <c r="EM358" s="78">
        <v>9.722696989774704E-2</v>
      </c>
      <c r="EN358" s="78">
        <v>0.22811727225780487</v>
      </c>
      <c r="EO358" s="78">
        <v>0.24548716843128204</v>
      </c>
      <c r="EP358" s="78">
        <v>0.28171047568321228</v>
      </c>
      <c r="EQ358" s="78">
        <v>0.30359452962875366</v>
      </c>
      <c r="ER358" s="78">
        <v>0.20746706426143646</v>
      </c>
      <c r="ES358" s="78">
        <v>0.1306343674659729</v>
      </c>
      <c r="ET358" s="78">
        <v>4.9241915345191956E-2</v>
      </c>
      <c r="EU358" s="78">
        <v>-1.4146913308650255E-3</v>
      </c>
      <c r="EV358" s="78">
        <v>5.3815217688679695E-3</v>
      </c>
      <c r="EW358" s="78">
        <v>65.062751770019531</v>
      </c>
      <c r="EX358" s="78">
        <v>62.897205352783203</v>
      </c>
      <c r="EY358" s="78">
        <v>61.177299499511719</v>
      </c>
      <c r="EZ358" s="78">
        <v>59.787765502929688</v>
      </c>
      <c r="FA358" s="78">
        <v>58.321784973144531</v>
      </c>
      <c r="FB358" s="78">
        <v>57.203693389892578</v>
      </c>
      <c r="FC358" s="78">
        <v>55.975406646728516</v>
      </c>
      <c r="FD358" s="78">
        <v>54.812049865722656</v>
      </c>
      <c r="FE358" s="78">
        <v>57.758892059326172</v>
      </c>
      <c r="FF358" s="78">
        <v>61.437290191650391</v>
      </c>
      <c r="FG358" s="78">
        <v>70.807830810546875</v>
      </c>
      <c r="FH358" s="78">
        <v>79.984245300292969</v>
      </c>
      <c r="FI358" s="78">
        <v>84.412994384765625</v>
      </c>
      <c r="FJ358" s="78">
        <v>87.45428466796875</v>
      </c>
      <c r="FK358" s="78">
        <v>90.335731506347656</v>
      </c>
      <c r="FL358" s="78">
        <v>91.360305786132813</v>
      </c>
      <c r="FM358" s="78">
        <v>91.5845947265625</v>
      </c>
      <c r="FN358" s="78">
        <v>90.630088806152344</v>
      </c>
      <c r="FO358" s="78">
        <v>87.858360290527344</v>
      </c>
      <c r="FP358" s="78">
        <v>82.2314453125</v>
      </c>
      <c r="FQ358" s="78">
        <v>74.749649047851563</v>
      </c>
      <c r="FR358" s="78">
        <v>72.088432312011719</v>
      </c>
      <c r="FS358" s="78">
        <v>69.199974060058594</v>
      </c>
      <c r="FT358" s="78">
        <v>66.618804931640625</v>
      </c>
      <c r="FU358" s="78">
        <v>5.2537743002176285E-2</v>
      </c>
      <c r="FV358" s="78">
        <v>7.5045883655548096E-2</v>
      </c>
      <c r="FW358" s="78">
        <v>5.1509052515029907E-2</v>
      </c>
      <c r="FX358" s="78">
        <v>0</v>
      </c>
      <c r="FY358" s="78">
        <v>115.66666412353516</v>
      </c>
      <c r="FZ358" s="78">
        <v>1</v>
      </c>
    </row>
    <row r="359" spans="1:182" x14ac:dyDescent="0.2">
      <c r="A359" t="s">
        <v>186</v>
      </c>
      <c r="B359" t="s">
        <v>244</v>
      </c>
      <c r="C359" t="s">
        <v>194</v>
      </c>
      <c r="D359" t="s">
        <v>202</v>
      </c>
      <c r="E359" t="s">
        <v>210</v>
      </c>
      <c r="F359" t="s">
        <v>180</v>
      </c>
      <c r="G359" t="s">
        <v>1</v>
      </c>
      <c r="H359" s="78">
        <v>383</v>
      </c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  <c r="BW359" s="78"/>
      <c r="BX359" s="78"/>
      <c r="BY359" s="78"/>
      <c r="BZ359" s="78"/>
      <c r="CA359" s="78"/>
      <c r="CB359" s="78"/>
      <c r="CC359" s="78"/>
      <c r="CD359" s="78"/>
      <c r="CE359" s="78"/>
      <c r="CF359" s="78"/>
      <c r="CG359" s="78"/>
      <c r="CH359" s="78"/>
      <c r="CI359" s="78"/>
      <c r="CJ359" s="78"/>
      <c r="CK359" s="78"/>
      <c r="CL359" s="78"/>
      <c r="CM359" s="78"/>
      <c r="CN359" s="78"/>
      <c r="CO359" s="78"/>
      <c r="CP359" s="78"/>
      <c r="CQ359" s="78"/>
      <c r="CR359" s="78"/>
      <c r="CS359" s="78"/>
      <c r="CT359" s="78"/>
      <c r="CU359" s="78"/>
      <c r="CV359" s="78"/>
      <c r="CW359" s="78"/>
      <c r="CX359" s="78"/>
      <c r="CY359" s="78"/>
      <c r="CZ359" s="78"/>
      <c r="DA359" s="78"/>
      <c r="DB359" s="78"/>
      <c r="DC359" s="78"/>
      <c r="DD359" s="78"/>
      <c r="DE359" s="78"/>
      <c r="DF359" s="78"/>
      <c r="DG359" s="78"/>
      <c r="DH359" s="78"/>
      <c r="DI359" s="78"/>
      <c r="DJ359" s="78"/>
      <c r="DK359" s="78"/>
      <c r="DL359" s="78"/>
      <c r="DM359" s="78"/>
      <c r="DN359" s="78"/>
      <c r="DO359" s="78"/>
      <c r="DP359" s="78"/>
      <c r="DQ359" s="78"/>
      <c r="DR359" s="78"/>
      <c r="DS359" s="78"/>
      <c r="DT359" s="78"/>
      <c r="DU359" s="78"/>
      <c r="DV359" s="78"/>
      <c r="DW359" s="78"/>
      <c r="DX359" s="78"/>
      <c r="DY359" s="78"/>
      <c r="DZ359" s="78"/>
      <c r="EA359" s="78"/>
      <c r="EB359" s="78"/>
      <c r="EC359" s="78"/>
      <c r="ED359" s="78"/>
      <c r="EE359" s="78"/>
      <c r="EF359" s="78"/>
      <c r="EG359" s="78"/>
      <c r="EH359" s="78"/>
      <c r="EI359" s="78"/>
      <c r="EJ359" s="78"/>
      <c r="EK359" s="78"/>
      <c r="EL359" s="78"/>
      <c r="EM359" s="78"/>
      <c r="EN359" s="78"/>
      <c r="EO359" s="78"/>
      <c r="EP359" s="78"/>
      <c r="EQ359" s="78"/>
      <c r="ER359" s="78"/>
      <c r="ES359" s="78"/>
      <c r="ET359" s="78"/>
      <c r="EU359" s="78"/>
      <c r="EV359" s="78"/>
      <c r="EW359" s="78"/>
      <c r="EX359" s="78"/>
      <c r="EY359" s="78"/>
      <c r="EZ359" s="78"/>
      <c r="FA359" s="78"/>
      <c r="FB359" s="78"/>
      <c r="FC359" s="78"/>
      <c r="FD359" s="78"/>
      <c r="FE359" s="78"/>
      <c r="FF359" s="78"/>
      <c r="FG359" s="78"/>
      <c r="FH359" s="78"/>
      <c r="FI359" s="78"/>
      <c r="FJ359" s="78"/>
      <c r="FK359" s="78"/>
      <c r="FL359" s="78"/>
      <c r="FM359" s="78"/>
      <c r="FN359" s="78"/>
      <c r="FO359" s="78"/>
      <c r="FP359" s="78"/>
      <c r="FQ359" s="78"/>
      <c r="FR359" s="78"/>
      <c r="FS359" s="78"/>
      <c r="FT359" s="78"/>
      <c r="FU359" s="78"/>
      <c r="FV359" s="78"/>
      <c r="FW359" s="78"/>
      <c r="FX359" s="78">
        <v>0</v>
      </c>
      <c r="FY359" s="78">
        <v>88.047622680664063</v>
      </c>
      <c r="FZ359" s="78">
        <v>0</v>
      </c>
    </row>
    <row r="360" spans="1:182" x14ac:dyDescent="0.2">
      <c r="A360" t="s">
        <v>186</v>
      </c>
      <c r="B360" t="s">
        <v>244</v>
      </c>
      <c r="C360" t="s">
        <v>194</v>
      </c>
      <c r="D360" t="s">
        <v>202</v>
      </c>
      <c r="E360" t="s">
        <v>210</v>
      </c>
      <c r="F360" t="s">
        <v>181</v>
      </c>
      <c r="G360" t="s">
        <v>1</v>
      </c>
      <c r="H360" s="78">
        <v>463</v>
      </c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  <c r="BW360" s="78"/>
      <c r="BX360" s="78"/>
      <c r="BY360" s="78"/>
      <c r="BZ360" s="78"/>
      <c r="CA360" s="78"/>
      <c r="CB360" s="78"/>
      <c r="CC360" s="78"/>
      <c r="CD360" s="78"/>
      <c r="CE360" s="78"/>
      <c r="CF360" s="78"/>
      <c r="CG360" s="78"/>
      <c r="CH360" s="78"/>
      <c r="CI360" s="78"/>
      <c r="CJ360" s="78"/>
      <c r="CK360" s="78"/>
      <c r="CL360" s="78"/>
      <c r="CM360" s="78"/>
      <c r="CN360" s="78"/>
      <c r="CO360" s="78"/>
      <c r="CP360" s="78"/>
      <c r="CQ360" s="78"/>
      <c r="CR360" s="78"/>
      <c r="CS360" s="78"/>
      <c r="CT360" s="78"/>
      <c r="CU360" s="78"/>
      <c r="CV360" s="78"/>
      <c r="CW360" s="78"/>
      <c r="CX360" s="78"/>
      <c r="CY360" s="78"/>
      <c r="CZ360" s="78"/>
      <c r="DA360" s="78"/>
      <c r="DB360" s="78"/>
      <c r="DC360" s="78"/>
      <c r="DD360" s="78"/>
      <c r="DE360" s="78"/>
      <c r="DF360" s="78"/>
      <c r="DG360" s="78"/>
      <c r="DH360" s="78"/>
      <c r="DI360" s="78"/>
      <c r="DJ360" s="78"/>
      <c r="DK360" s="78"/>
      <c r="DL360" s="78"/>
      <c r="DM360" s="78"/>
      <c r="DN360" s="78"/>
      <c r="DO360" s="78"/>
      <c r="DP360" s="78"/>
      <c r="DQ360" s="78"/>
      <c r="DR360" s="78"/>
      <c r="DS360" s="78"/>
      <c r="DT360" s="78"/>
      <c r="DU360" s="78"/>
      <c r="DV360" s="78"/>
      <c r="DW360" s="78"/>
      <c r="DX360" s="78"/>
      <c r="DY360" s="78"/>
      <c r="DZ360" s="78"/>
      <c r="EA360" s="78"/>
      <c r="EB360" s="78"/>
      <c r="EC360" s="78"/>
      <c r="ED360" s="78"/>
      <c r="EE360" s="78"/>
      <c r="EF360" s="78"/>
      <c r="EG360" s="78"/>
      <c r="EH360" s="78"/>
      <c r="EI360" s="78"/>
      <c r="EJ360" s="78"/>
      <c r="EK360" s="78"/>
      <c r="EL360" s="78"/>
      <c r="EM360" s="78"/>
      <c r="EN360" s="78"/>
      <c r="EO360" s="78"/>
      <c r="EP360" s="78"/>
      <c r="EQ360" s="78"/>
      <c r="ER360" s="78"/>
      <c r="ES360" s="78"/>
      <c r="ET360" s="78"/>
      <c r="EU360" s="78"/>
      <c r="EV360" s="78"/>
      <c r="EW360" s="78"/>
      <c r="EX360" s="78"/>
      <c r="EY360" s="78"/>
      <c r="EZ360" s="78"/>
      <c r="FA360" s="78"/>
      <c r="FB360" s="78"/>
      <c r="FC360" s="78"/>
      <c r="FD360" s="78"/>
      <c r="FE360" s="78"/>
      <c r="FF360" s="78"/>
      <c r="FG360" s="78"/>
      <c r="FH360" s="78"/>
      <c r="FI360" s="78"/>
      <c r="FJ360" s="78"/>
      <c r="FK360" s="78"/>
      <c r="FL360" s="78"/>
      <c r="FM360" s="78"/>
      <c r="FN360" s="78"/>
      <c r="FO360" s="78"/>
      <c r="FP360" s="78"/>
      <c r="FQ360" s="78"/>
      <c r="FR360" s="78"/>
      <c r="FS360" s="78"/>
      <c r="FT360" s="78"/>
      <c r="FU360" s="78"/>
      <c r="FV360" s="78"/>
      <c r="FW360" s="78"/>
      <c r="FX360" s="78">
        <v>0</v>
      </c>
      <c r="FY360" s="78">
        <v>21.523809432983398</v>
      </c>
      <c r="FZ360" s="78">
        <v>0</v>
      </c>
    </row>
    <row r="361" spans="1:182" x14ac:dyDescent="0.2">
      <c r="A361" t="s">
        <v>186</v>
      </c>
      <c r="B361" t="s">
        <v>244</v>
      </c>
      <c r="C361" t="s">
        <v>194</v>
      </c>
      <c r="D361" t="s">
        <v>202</v>
      </c>
      <c r="E361" t="s">
        <v>210</v>
      </c>
      <c r="F361" t="s">
        <v>182</v>
      </c>
      <c r="G361" t="s">
        <v>1</v>
      </c>
      <c r="H361" s="78">
        <v>1992</v>
      </c>
      <c r="I361" s="78">
        <v>0.48120230436325073</v>
      </c>
      <c r="J361" s="78">
        <v>0.43599313497543335</v>
      </c>
      <c r="K361" s="78">
        <v>0.41844329237937927</v>
      </c>
      <c r="L361" s="78">
        <v>0.39834973216056824</v>
      </c>
      <c r="M361" s="78">
        <v>0.41372272372245789</v>
      </c>
      <c r="N361" s="78">
        <v>0.46158963441848755</v>
      </c>
      <c r="O361" s="78">
        <v>0.51906931400299072</v>
      </c>
      <c r="P361" s="78">
        <v>0.57422477006912231</v>
      </c>
      <c r="Q361" s="78">
        <v>0.62493366003036499</v>
      </c>
      <c r="R361" s="78">
        <v>0.63636767864227295</v>
      </c>
      <c r="S361" s="78">
        <v>0.64961004257202148</v>
      </c>
      <c r="T361" s="78">
        <v>0.66244453191757202</v>
      </c>
      <c r="U361" s="78">
        <v>0.677257239818573</v>
      </c>
      <c r="V361" s="78">
        <v>0.67686331272125244</v>
      </c>
      <c r="W361" s="78">
        <v>0.66844183206558228</v>
      </c>
      <c r="X361" s="78">
        <v>0.69844174385070801</v>
      </c>
      <c r="Y361" s="78">
        <v>0.73257315158843994</v>
      </c>
      <c r="Z361" s="78">
        <v>0.79682183265686035</v>
      </c>
      <c r="AA361" s="78">
        <v>0.81411552429199219</v>
      </c>
      <c r="AB361" s="78">
        <v>0.81678932905197144</v>
      </c>
      <c r="AC361" s="78">
        <v>0.8099445104598999</v>
      </c>
      <c r="AD361" s="78">
        <v>0.73825079202651978</v>
      </c>
      <c r="AE361" s="78">
        <v>0.63254982233047485</v>
      </c>
      <c r="AF361" s="78">
        <v>0.53432732820510864</v>
      </c>
      <c r="AG361" s="78">
        <v>-0.11803014576435089</v>
      </c>
      <c r="AH361" s="78">
        <v>-0.1213410496711731</v>
      </c>
      <c r="AI361" s="78">
        <v>-0.12407112866640091</v>
      </c>
      <c r="AJ361" s="78">
        <v>-0.12403319031000137</v>
      </c>
      <c r="AK361" s="78">
        <v>-0.11576702445745468</v>
      </c>
      <c r="AL361" s="78">
        <v>-0.10140815377235413</v>
      </c>
      <c r="AM361" s="78">
        <v>-9.759414941072464E-2</v>
      </c>
      <c r="AN361" s="78">
        <v>-0.11733384430408478</v>
      </c>
      <c r="AO361" s="78">
        <v>-0.12696963548660278</v>
      </c>
      <c r="AP361" s="78">
        <v>-9.5059655606746674E-2</v>
      </c>
      <c r="AQ361" s="78">
        <v>-8.5228435695171356E-2</v>
      </c>
      <c r="AR361" s="78">
        <v>-8.6351394653320313E-2</v>
      </c>
      <c r="AS361" s="78">
        <v>-7.1149952709674835E-2</v>
      </c>
      <c r="AT361" s="78">
        <v>-5.5613968521356583E-2</v>
      </c>
      <c r="AU361" s="78">
        <v>-6.2165237963199615E-2</v>
      </c>
      <c r="AV361" s="78">
        <v>-4.2880676686763763E-2</v>
      </c>
      <c r="AW361" s="78">
        <v>-1.9439192488789558E-2</v>
      </c>
      <c r="AX361" s="78">
        <v>-1.5672024339437485E-2</v>
      </c>
      <c r="AY361" s="78">
        <v>-9.343770332634449E-3</v>
      </c>
      <c r="AZ361" s="78">
        <v>-1.8266741186380386E-2</v>
      </c>
      <c r="BA361" s="78">
        <v>-6.7697060294449329E-3</v>
      </c>
      <c r="BB361" s="78">
        <v>-6.5896853804588318E-2</v>
      </c>
      <c r="BC361" s="78">
        <v>-0.10499349981546402</v>
      </c>
      <c r="BD361" s="78">
        <v>-0.11348270624876022</v>
      </c>
      <c r="BE361" s="78">
        <v>-8.8767081499099731E-2</v>
      </c>
      <c r="BF361" s="78">
        <v>-9.2039622366428375E-2</v>
      </c>
      <c r="BG361" s="78">
        <v>-9.4768986105918884E-2</v>
      </c>
      <c r="BH361" s="78">
        <v>-9.5030516386032104E-2</v>
      </c>
      <c r="BI361" s="78">
        <v>-8.664703369140625E-2</v>
      </c>
      <c r="BJ361" s="78">
        <v>-7.1829825639724731E-2</v>
      </c>
      <c r="BK361" s="78">
        <v>-6.8060465157032013E-2</v>
      </c>
      <c r="BL361" s="78">
        <v>-8.7807692587375641E-2</v>
      </c>
      <c r="BM361" s="78">
        <v>-9.6632763743400574E-2</v>
      </c>
      <c r="BN361" s="78">
        <v>-7.1296513080596924E-2</v>
      </c>
      <c r="BO361" s="78">
        <v>-6.484106183052063E-2</v>
      </c>
      <c r="BP361" s="78">
        <v>-6.5765701234340668E-2</v>
      </c>
      <c r="BQ361" s="78">
        <v>-5.1323667168617249E-2</v>
      </c>
      <c r="BR361" s="78">
        <v>-3.8355819880962372E-2</v>
      </c>
      <c r="BS361" s="78">
        <v>-4.5258678495883942E-2</v>
      </c>
      <c r="BT361" s="78">
        <v>-2.3582059890031815E-2</v>
      </c>
      <c r="BU361" s="78">
        <v>-3.2590905902907252E-4</v>
      </c>
      <c r="BV361" s="78">
        <v>6.715389434248209E-3</v>
      </c>
      <c r="BW361" s="78">
        <v>1.31496237590909E-2</v>
      </c>
      <c r="BX361" s="78">
        <v>4.4225407764315605E-3</v>
      </c>
      <c r="BY361" s="78">
        <v>1.5590820461511612E-2</v>
      </c>
      <c r="BZ361" s="78">
        <v>-3.871571272611618E-2</v>
      </c>
      <c r="CA361" s="78">
        <v>-7.6171115040779114E-2</v>
      </c>
      <c r="CB361" s="78">
        <v>-8.502187579870224E-2</v>
      </c>
      <c r="CC361" s="78">
        <v>-6.8499572575092316E-2</v>
      </c>
      <c r="CD361" s="78">
        <v>-7.1745537221431732E-2</v>
      </c>
      <c r="CE361" s="78">
        <v>-7.4474401772022247E-2</v>
      </c>
      <c r="CF361" s="78">
        <v>-7.4943356215953827E-2</v>
      </c>
      <c r="CG361" s="78">
        <v>-6.6478617489337921E-2</v>
      </c>
      <c r="CH361" s="78">
        <v>-5.1343973726034164E-2</v>
      </c>
      <c r="CI361" s="78">
        <v>-4.7605514526367188E-2</v>
      </c>
      <c r="CJ361" s="78">
        <v>-6.7357964813709259E-2</v>
      </c>
      <c r="CK361" s="78">
        <v>-7.5621545314788818E-2</v>
      </c>
      <c r="CL361" s="78">
        <v>-5.4838225245475769E-2</v>
      </c>
      <c r="CM361" s="78">
        <v>-5.0720840692520142E-2</v>
      </c>
      <c r="CN361" s="78">
        <v>-5.1508110016584396E-2</v>
      </c>
      <c r="CO361" s="78">
        <v>-3.7592038512229919E-2</v>
      </c>
      <c r="CP361" s="78">
        <v>-2.6402872055768967E-2</v>
      </c>
      <c r="CQ361" s="78">
        <v>-3.3549252897500992E-2</v>
      </c>
      <c r="CR361" s="78">
        <v>-1.0215894319117069E-2</v>
      </c>
      <c r="CS361" s="78">
        <v>1.2911892496049404E-2</v>
      </c>
      <c r="CT361" s="78">
        <v>2.2220844402909279E-2</v>
      </c>
      <c r="CU361" s="78">
        <v>2.8728481382131577E-2</v>
      </c>
      <c r="CV361" s="78">
        <v>2.0137067884206772E-2</v>
      </c>
      <c r="CW361" s="78">
        <v>3.1077653169631958E-2</v>
      </c>
      <c r="CX361" s="78">
        <v>-1.9890137016773224E-2</v>
      </c>
      <c r="CY361" s="78">
        <v>-5.6208811700344086E-2</v>
      </c>
      <c r="CZ361" s="78">
        <v>-6.5310001373291016E-2</v>
      </c>
      <c r="DA361" s="78">
        <v>-4.8232071101665497E-2</v>
      </c>
      <c r="DB361" s="78">
        <v>-5.1451459527015686E-2</v>
      </c>
      <c r="DC361" s="78">
        <v>-5.4179824888706207E-2</v>
      </c>
      <c r="DD361" s="78">
        <v>-5.4856192320585251E-2</v>
      </c>
      <c r="DE361" s="78">
        <v>-4.6310205012559891E-2</v>
      </c>
      <c r="DF361" s="78">
        <v>-3.0858118087053299E-2</v>
      </c>
      <c r="DG361" s="78">
        <v>-2.715056948363781E-2</v>
      </c>
      <c r="DH361" s="78">
        <v>-4.6908233314752579E-2</v>
      </c>
      <c r="DI361" s="78">
        <v>-5.4610323160886765E-2</v>
      </c>
      <c r="DJ361" s="78">
        <v>-3.8379941135644913E-2</v>
      </c>
      <c r="DK361" s="78">
        <v>-3.6600612103939056E-2</v>
      </c>
      <c r="DL361" s="78">
        <v>-3.7250518798828125E-2</v>
      </c>
      <c r="DM361" s="78">
        <v>-2.386041171848774E-2</v>
      </c>
      <c r="DN361" s="78">
        <v>-1.444992795586586E-2</v>
      </c>
      <c r="DO361" s="78">
        <v>-2.1839819848537445E-2</v>
      </c>
      <c r="DP361" s="78">
        <v>3.1502710189670324E-3</v>
      </c>
      <c r="DQ361" s="78">
        <v>2.6149693876504898E-2</v>
      </c>
      <c r="DR361" s="78">
        <v>3.7726297974586487E-2</v>
      </c>
      <c r="DS361" s="78">
        <v>4.4307336211204529E-2</v>
      </c>
      <c r="DT361" s="78">
        <v>3.5851597785949707E-2</v>
      </c>
      <c r="DU361" s="78">
        <v>4.6564485877752304E-2</v>
      </c>
      <c r="DV361" s="78">
        <v>-1.0645602596923709E-3</v>
      </c>
      <c r="DW361" s="78">
        <v>-3.6246519535779953E-2</v>
      </c>
      <c r="DX361" s="78">
        <v>-4.5598119497299194E-2</v>
      </c>
      <c r="DY361" s="78">
        <v>-1.8969006836414337E-2</v>
      </c>
      <c r="DZ361" s="78">
        <v>-2.2150026634335518E-2</v>
      </c>
      <c r="EA361" s="78">
        <v>-2.4877678602933884E-2</v>
      </c>
      <c r="EB361" s="78">
        <v>-2.5853516533970833E-2</v>
      </c>
      <c r="EC361" s="78">
        <v>-1.7190216109156609E-2</v>
      </c>
      <c r="ED361" s="78">
        <v>-1.2797947274520993E-3</v>
      </c>
      <c r="EE361" s="78">
        <v>2.3831238504499197E-3</v>
      </c>
      <c r="EF361" s="78">
        <v>-1.7382077872753143E-2</v>
      </c>
      <c r="EG361" s="78">
        <v>-2.4273453280329704E-2</v>
      </c>
      <c r="EH361" s="78">
        <v>-1.4616790227591991E-2</v>
      </c>
      <c r="EI361" s="78">
        <v>-1.6213251277804375E-2</v>
      </c>
      <c r="EJ361" s="78">
        <v>-1.666482537984848E-2</v>
      </c>
      <c r="EK361" s="78">
        <v>-4.0341238491237164E-3</v>
      </c>
      <c r="EL361" s="78">
        <v>2.8082241769880056E-3</v>
      </c>
      <c r="EM361" s="78">
        <v>-4.9332627095282078E-3</v>
      </c>
      <c r="EN361" s="78">
        <v>2.2448889911174774E-2</v>
      </c>
      <c r="EO361" s="78">
        <v>4.5262977480888367E-2</v>
      </c>
      <c r="EP361" s="78">
        <v>6.0113709419965744E-2</v>
      </c>
      <c r="EQ361" s="78">
        <v>6.6800735890865326E-2</v>
      </c>
      <c r="ER361" s="78">
        <v>5.854087695479393E-2</v>
      </c>
      <c r="ES361" s="78">
        <v>6.8925008177757263E-2</v>
      </c>
      <c r="ET361" s="78">
        <v>2.6116581633687019E-2</v>
      </c>
      <c r="EU361" s="78">
        <v>-7.4241282418370247E-3</v>
      </c>
      <c r="EV361" s="78">
        <v>-1.7137296497821808E-2</v>
      </c>
      <c r="EW361" s="78">
        <v>61.544452667236328</v>
      </c>
      <c r="EX361" s="78">
        <v>60.600669860839844</v>
      </c>
      <c r="EY361" s="78">
        <v>59.802021026611328</v>
      </c>
      <c r="EZ361" s="78">
        <v>59.000347137451172</v>
      </c>
      <c r="FA361" s="78">
        <v>58.342235565185547</v>
      </c>
      <c r="FB361" s="78">
        <v>57.902462005615234</v>
      </c>
      <c r="FC361" s="78">
        <v>57.685501098632813</v>
      </c>
      <c r="FD361" s="78">
        <v>57.341651916503906</v>
      </c>
      <c r="FE361" s="78">
        <v>59.049629211425781</v>
      </c>
      <c r="FF361" s="78">
        <v>62.187324523925781</v>
      </c>
      <c r="FG361" s="78">
        <v>65.807708740234375</v>
      </c>
      <c r="FH361" s="78">
        <v>70.176002502441406</v>
      </c>
      <c r="FI361" s="78">
        <v>74.335357666015625</v>
      </c>
      <c r="FJ361" s="78">
        <v>78.018486022949219</v>
      </c>
      <c r="FK361" s="78">
        <v>81.167282104492188</v>
      </c>
      <c r="FL361" s="78">
        <v>82.713119506835938</v>
      </c>
      <c r="FM361" s="78">
        <v>82.228134155273438</v>
      </c>
      <c r="FN361" s="78">
        <v>80.017509460449219</v>
      </c>
      <c r="FO361" s="78">
        <v>75.83447265625</v>
      </c>
      <c r="FP361" s="78">
        <v>71.130157470703125</v>
      </c>
      <c r="FQ361" s="78">
        <v>67.447242736816406</v>
      </c>
      <c r="FR361" s="78">
        <v>65.312889099121094</v>
      </c>
      <c r="FS361" s="78">
        <v>63.580146789550781</v>
      </c>
      <c r="FT361" s="78">
        <v>62.260665893554688</v>
      </c>
      <c r="FU361" s="78">
        <v>2.6545802131295204E-2</v>
      </c>
      <c r="FV361" s="78">
        <v>2.5630254298448563E-2</v>
      </c>
      <c r="FW361" s="78">
        <v>2.8461558744311333E-2</v>
      </c>
      <c r="FX361" s="78">
        <v>0</v>
      </c>
      <c r="FY361" s="78">
        <v>564.85711669921875</v>
      </c>
      <c r="FZ361" s="78">
        <v>1</v>
      </c>
    </row>
    <row r="362" spans="1:182" x14ac:dyDescent="0.2">
      <c r="A362" t="s">
        <v>186</v>
      </c>
      <c r="B362" t="s">
        <v>244</v>
      </c>
      <c r="C362" t="s">
        <v>194</v>
      </c>
      <c r="D362" t="s">
        <v>202</v>
      </c>
      <c r="E362" t="s">
        <v>210</v>
      </c>
      <c r="F362" t="s">
        <v>183</v>
      </c>
      <c r="G362" t="s">
        <v>1</v>
      </c>
      <c r="H362" s="78">
        <v>2862</v>
      </c>
      <c r="I362" s="78">
        <v>0.6573602557182312</v>
      </c>
      <c r="J362" s="78">
        <v>0.6059383749961853</v>
      </c>
      <c r="K362" s="78">
        <v>0.56826072931289673</v>
      </c>
      <c r="L362" s="78">
        <v>0.55102437734603882</v>
      </c>
      <c r="M362" s="78">
        <v>0.56039947271347046</v>
      </c>
      <c r="N362" s="78">
        <v>0.60306507349014282</v>
      </c>
      <c r="O362" s="78">
        <v>0.66469937562942505</v>
      </c>
      <c r="P362" s="78">
        <v>0.70092415809631348</v>
      </c>
      <c r="Q362" s="78">
        <v>0.74025088548660278</v>
      </c>
      <c r="R362" s="78">
        <v>0.76064348220825195</v>
      </c>
      <c r="S362" s="78">
        <v>0.78269630670547485</v>
      </c>
      <c r="T362" s="78">
        <v>0.79242449998855591</v>
      </c>
      <c r="U362" s="78">
        <v>0.82003700733184814</v>
      </c>
      <c r="V362" s="78">
        <v>0.83619493246078491</v>
      </c>
      <c r="W362" s="78">
        <v>0.86686146259307861</v>
      </c>
      <c r="X362" s="78">
        <v>0.94170206785202026</v>
      </c>
      <c r="Y362" s="78">
        <v>1.0059733390808105</v>
      </c>
      <c r="Z362" s="78">
        <v>1.0374047756195068</v>
      </c>
      <c r="AA362" s="78">
        <v>1.0520447492599487</v>
      </c>
      <c r="AB362" s="78">
        <v>1.0736551284790039</v>
      </c>
      <c r="AC362" s="78">
        <v>1.0286864042282104</v>
      </c>
      <c r="AD362" s="78">
        <v>0.95296525955200195</v>
      </c>
      <c r="AE362" s="78">
        <v>0.8402140736579895</v>
      </c>
      <c r="AF362" s="78">
        <v>0.73608320951461792</v>
      </c>
      <c r="AG362" s="78">
        <v>-0.23142358660697937</v>
      </c>
      <c r="AH362" s="78">
        <v>-0.23200441896915436</v>
      </c>
      <c r="AI362" s="78">
        <v>-0.24163766205310822</v>
      </c>
      <c r="AJ362" s="78">
        <v>-0.25162649154663086</v>
      </c>
      <c r="AK362" s="78">
        <v>-0.24791879951953888</v>
      </c>
      <c r="AL362" s="78">
        <v>-0.23232804238796234</v>
      </c>
      <c r="AM362" s="78">
        <v>-0.21501544117927551</v>
      </c>
      <c r="AN362" s="78">
        <v>-0.22580616176128387</v>
      </c>
      <c r="AO362" s="78">
        <v>-0.16684509813785553</v>
      </c>
      <c r="AP362" s="78">
        <v>-0.11915161460638046</v>
      </c>
      <c r="AQ362" s="78">
        <v>-9.3960396945476532E-2</v>
      </c>
      <c r="AR362" s="78">
        <v>-5.9747423976659775E-2</v>
      </c>
      <c r="AS362" s="78">
        <v>-6.7636802792549133E-2</v>
      </c>
      <c r="AT362" s="78">
        <v>-9.8033800721168518E-2</v>
      </c>
      <c r="AU362" s="78">
        <v>-0.10018444806337357</v>
      </c>
      <c r="AV362" s="78">
        <v>-5.3437411785125732E-2</v>
      </c>
      <c r="AW362" s="78">
        <v>-1.6363538801670074E-2</v>
      </c>
      <c r="AX362" s="78">
        <v>-3.4549105912446976E-2</v>
      </c>
      <c r="AY362" s="78">
        <v>-1.2324070557951927E-3</v>
      </c>
      <c r="AZ362" s="78">
        <v>1.3661953620612621E-2</v>
      </c>
      <c r="BA362" s="78">
        <v>-5.6098379194736481E-2</v>
      </c>
      <c r="BB362" s="78">
        <v>-0.16302108764648438</v>
      </c>
      <c r="BC362" s="78">
        <v>-0.19623684883117676</v>
      </c>
      <c r="BD362" s="78">
        <v>-0.24263259768486023</v>
      </c>
      <c r="BE362" s="78">
        <v>-0.17726725339889526</v>
      </c>
      <c r="BF362" s="78">
        <v>-0.17889842391014099</v>
      </c>
      <c r="BG362" s="78">
        <v>-0.18858957290649414</v>
      </c>
      <c r="BH362" s="78">
        <v>-0.19941207766532898</v>
      </c>
      <c r="BI362" s="78">
        <v>-0.1965436190366745</v>
      </c>
      <c r="BJ362" s="78">
        <v>-0.18040554225444794</v>
      </c>
      <c r="BK362" s="78">
        <v>-0.16229110956192017</v>
      </c>
      <c r="BL362" s="78">
        <v>-0.17095065116882324</v>
      </c>
      <c r="BM362" s="78">
        <v>-0.11935262382030487</v>
      </c>
      <c r="BN362" s="78">
        <v>-7.6685667037963867E-2</v>
      </c>
      <c r="BO362" s="78">
        <v>-5.5101595818996429E-2</v>
      </c>
      <c r="BP362" s="78">
        <v>-3.2793022692203522E-2</v>
      </c>
      <c r="BQ362" s="78">
        <v>-4.0017448365688324E-2</v>
      </c>
      <c r="BR362" s="78">
        <v>-6.850917637348175E-2</v>
      </c>
      <c r="BS362" s="78">
        <v>-6.9929935038089752E-2</v>
      </c>
      <c r="BT362" s="78">
        <v>-2.336890809237957E-2</v>
      </c>
      <c r="BU362" s="78">
        <v>1.4569813385605812E-2</v>
      </c>
      <c r="BV362" s="78">
        <v>-3.7360473070293665E-3</v>
      </c>
      <c r="BW362" s="78">
        <v>2.7452852576971054E-2</v>
      </c>
      <c r="BX362" s="78">
        <v>4.4410280883312225E-2</v>
      </c>
      <c r="BY362" s="78">
        <v>-2.4467585608363152E-2</v>
      </c>
      <c r="BZ362" s="78">
        <v>-0.11976055055856705</v>
      </c>
      <c r="CA362" s="78">
        <v>-0.14899495244026184</v>
      </c>
      <c r="CB362" s="78">
        <v>-0.1873144656419754</v>
      </c>
      <c r="CC362" s="78">
        <v>-0.13975873589515686</v>
      </c>
      <c r="CD362" s="78">
        <v>-0.14211736619472504</v>
      </c>
      <c r="CE362" s="78">
        <v>-0.15184862911701202</v>
      </c>
      <c r="CF362" s="78">
        <v>-0.16324858367443085</v>
      </c>
      <c r="CG362" s="78">
        <v>-0.1609613448381424</v>
      </c>
      <c r="CH362" s="78">
        <v>-0.14444415271282196</v>
      </c>
      <c r="CI362" s="78">
        <v>-0.12577438354492188</v>
      </c>
      <c r="CJ362" s="78">
        <v>-0.13295786082744598</v>
      </c>
      <c r="CK362" s="78">
        <v>-8.6459480226039886E-2</v>
      </c>
      <c r="CL362" s="78">
        <v>-4.7273881733417511E-2</v>
      </c>
      <c r="CM362" s="78">
        <v>-2.8188101947307587E-2</v>
      </c>
      <c r="CN362" s="78">
        <v>-1.4124481007456779E-2</v>
      </c>
      <c r="CO362" s="78">
        <v>-2.0888363942503929E-2</v>
      </c>
      <c r="CP362" s="78">
        <v>-4.806051030755043E-2</v>
      </c>
      <c r="CQ362" s="78">
        <v>-4.8975754529237747E-2</v>
      </c>
      <c r="CR362" s="78">
        <v>-2.5435553397983313E-3</v>
      </c>
      <c r="CS362" s="78">
        <v>3.5994157195091248E-2</v>
      </c>
      <c r="CT362" s="78">
        <v>1.760498434305191E-2</v>
      </c>
      <c r="CU362" s="78">
        <v>4.7320172190666199E-2</v>
      </c>
      <c r="CV362" s="78">
        <v>6.5706484019756317E-2</v>
      </c>
      <c r="CW362" s="78">
        <v>-2.5601936504244804E-3</v>
      </c>
      <c r="CX362" s="78">
        <v>-8.9798435568809509E-2</v>
      </c>
      <c r="CY362" s="78">
        <v>-0.116275355219841</v>
      </c>
      <c r="CZ362" s="78">
        <v>-0.14900131523609161</v>
      </c>
      <c r="DA362" s="78">
        <v>-0.10225021839141846</v>
      </c>
      <c r="DB362" s="78">
        <v>-0.10533633083105087</v>
      </c>
      <c r="DC362" s="78">
        <v>-0.11510767042636871</v>
      </c>
      <c r="DD362" s="78">
        <v>-0.12708504498004913</v>
      </c>
      <c r="DE362" s="78">
        <v>-0.1253790557384491</v>
      </c>
      <c r="DF362" s="78">
        <v>-0.10848278552293777</v>
      </c>
      <c r="DG362" s="78">
        <v>-8.9257672429084778E-2</v>
      </c>
      <c r="DH362" s="78">
        <v>-9.4965092837810516E-2</v>
      </c>
      <c r="DI362" s="78">
        <v>-5.3566329181194305E-2</v>
      </c>
      <c r="DJ362" s="78">
        <v>-1.7862096428871155E-2</v>
      </c>
      <c r="DK362" s="78">
        <v>-1.2746112188324332E-3</v>
      </c>
      <c r="DL362" s="78">
        <v>4.5440569519996643E-3</v>
      </c>
      <c r="DM362" s="78">
        <v>-1.7592810327187181E-3</v>
      </c>
      <c r="DN362" s="78">
        <v>-2.761184424161911E-2</v>
      </c>
      <c r="DO362" s="78">
        <v>-2.8021572157740593E-2</v>
      </c>
      <c r="DP362" s="78">
        <v>1.8281798809766769E-2</v>
      </c>
      <c r="DQ362" s="78">
        <v>5.7418506592512131E-2</v>
      </c>
      <c r="DR362" s="78">
        <v>3.8946013897657394E-2</v>
      </c>
      <c r="DS362" s="78">
        <v>6.7187495529651642E-2</v>
      </c>
      <c r="DT362" s="78">
        <v>8.7002687156200409E-2</v>
      </c>
      <c r="DU362" s="78">
        <v>1.9347196444869041E-2</v>
      </c>
      <c r="DV362" s="78">
        <v>-5.9836320579051971E-2</v>
      </c>
      <c r="DW362" s="78">
        <v>-8.3555757999420166E-2</v>
      </c>
      <c r="DX362" s="78">
        <v>-0.11068814992904663</v>
      </c>
      <c r="DY362" s="78">
        <v>-4.8093870282173157E-2</v>
      </c>
      <c r="DZ362" s="78">
        <v>-5.2230335772037506E-2</v>
      </c>
      <c r="EA362" s="78">
        <v>-6.2059573829174042E-2</v>
      </c>
      <c r="EB362" s="78">
        <v>-7.4870660901069641E-2</v>
      </c>
      <c r="EC362" s="78">
        <v>-7.4003890156745911E-2</v>
      </c>
      <c r="ED362" s="78">
        <v>-5.6560270488262177E-2</v>
      </c>
      <c r="EE362" s="78">
        <v>-3.6533337086439133E-2</v>
      </c>
      <c r="EF362" s="78">
        <v>-4.010956734418869E-2</v>
      </c>
      <c r="EG362" s="78">
        <v>-6.0738413594663143E-3</v>
      </c>
      <c r="EH362" s="78">
        <v>2.460385300219059E-2</v>
      </c>
      <c r="EI362" s="78">
        <v>3.7584196776151657E-2</v>
      </c>
      <c r="EJ362" s="78">
        <v>3.1498461961746216E-2</v>
      </c>
      <c r="EK362" s="78">
        <v>2.5860076770186424E-2</v>
      </c>
      <c r="EL362" s="78">
        <v>1.912782434374094E-3</v>
      </c>
      <c r="EM362" s="78">
        <v>2.2329408675432205E-3</v>
      </c>
      <c r="EN362" s="78">
        <v>4.8350300639867783E-2</v>
      </c>
      <c r="EO362" s="78">
        <v>8.8351860642433167E-2</v>
      </c>
      <c r="EP362" s="78">
        <v>6.9759070873260498E-2</v>
      </c>
      <c r="EQ362" s="78">
        <v>9.5872744917869568E-2</v>
      </c>
      <c r="ER362" s="78">
        <v>0.11775101721286774</v>
      </c>
      <c r="ES362" s="78">
        <v>5.0977993756532669E-2</v>
      </c>
      <c r="ET362" s="78">
        <v>-1.6575783491134644E-2</v>
      </c>
      <c r="EU362" s="78">
        <v>-3.6313850432634354E-2</v>
      </c>
      <c r="EV362" s="78">
        <v>-5.5370021611452103E-2</v>
      </c>
      <c r="EW362" s="78">
        <v>65.444473266601563</v>
      </c>
      <c r="EX362" s="78">
        <v>64.072456359863281</v>
      </c>
      <c r="EY362" s="78">
        <v>63.027713775634766</v>
      </c>
      <c r="EZ362" s="78">
        <v>62.166839599609375</v>
      </c>
      <c r="FA362" s="78">
        <v>61.433586120605469</v>
      </c>
      <c r="FB362" s="78">
        <v>60.29632568359375</v>
      </c>
      <c r="FC362" s="78">
        <v>59.084693908691406</v>
      </c>
      <c r="FD362" s="78">
        <v>58.904029846191406</v>
      </c>
      <c r="FE362" s="78">
        <v>61.049018859863281</v>
      </c>
      <c r="FF362" s="78">
        <v>63.931888580322266</v>
      </c>
      <c r="FG362" s="78">
        <v>69.61962890625</v>
      </c>
      <c r="FH362" s="78">
        <v>75.493843078613281</v>
      </c>
      <c r="FI362" s="78">
        <v>79.6431884765625</v>
      </c>
      <c r="FJ362" s="78">
        <v>82.760498046875</v>
      </c>
      <c r="FK362" s="78">
        <v>85.491279602050781</v>
      </c>
      <c r="FL362" s="78">
        <v>86.458160400390625</v>
      </c>
      <c r="FM362" s="78">
        <v>86.061225891113281</v>
      </c>
      <c r="FN362" s="78">
        <v>84.090126037597656</v>
      </c>
      <c r="FO362" s="78">
        <v>80.460769653320313</v>
      </c>
      <c r="FP362" s="78">
        <v>74.579887390136719</v>
      </c>
      <c r="FQ362" s="78">
        <v>70.485336303710938</v>
      </c>
      <c r="FR362" s="78">
        <v>69.142440795898438</v>
      </c>
      <c r="FS362" s="78">
        <v>67.574470520019531</v>
      </c>
      <c r="FT362" s="78">
        <v>66.292327880859375</v>
      </c>
      <c r="FU362" s="78">
        <v>4.2339600622653961E-2</v>
      </c>
      <c r="FV362" s="78">
        <v>3.4901391714811325E-2</v>
      </c>
      <c r="FW362" s="78">
        <v>4.8638172447681427E-2</v>
      </c>
      <c r="FX362" s="78">
        <v>0</v>
      </c>
      <c r="FY362" s="78">
        <v>369.14285278320313</v>
      </c>
      <c r="FZ362" s="78">
        <v>1</v>
      </c>
    </row>
    <row r="363" spans="1:182" x14ac:dyDescent="0.2">
      <c r="A363" t="s">
        <v>186</v>
      </c>
      <c r="B363" t="s">
        <v>244</v>
      </c>
      <c r="C363" t="s">
        <v>194</v>
      </c>
      <c r="D363" t="s">
        <v>202</v>
      </c>
      <c r="E363" t="s">
        <v>210</v>
      </c>
      <c r="F363" t="s">
        <v>184</v>
      </c>
      <c r="G363" t="s">
        <v>1</v>
      </c>
      <c r="H363" s="78">
        <v>1456</v>
      </c>
      <c r="I363" s="78">
        <v>0.79212522506713867</v>
      </c>
      <c r="J363" s="78">
        <v>0.72525215148925781</v>
      </c>
      <c r="K363" s="78">
        <v>0.69181054830551147</v>
      </c>
      <c r="L363" s="78">
        <v>0.70015603303909302</v>
      </c>
      <c r="M363" s="78">
        <v>0.70217865705490112</v>
      </c>
      <c r="N363" s="78">
        <v>0.7397419810295105</v>
      </c>
      <c r="O363" s="78">
        <v>0.77498865127563477</v>
      </c>
      <c r="P363" s="78">
        <v>0.86429679393768311</v>
      </c>
      <c r="Q363" s="78">
        <v>0.90969127416610718</v>
      </c>
      <c r="R363" s="78">
        <v>0.94111746549606323</v>
      </c>
      <c r="S363" s="78">
        <v>1.0678659677505493</v>
      </c>
      <c r="T363" s="78">
        <v>1.1293673515319824</v>
      </c>
      <c r="U363" s="78">
        <v>1.2024644613265991</v>
      </c>
      <c r="V363" s="78">
        <v>1.2193220853805542</v>
      </c>
      <c r="W363" s="78">
        <v>1.3059864044189453</v>
      </c>
      <c r="X363" s="78">
        <v>1.3797086477279663</v>
      </c>
      <c r="Y363" s="78">
        <v>1.4856271743774414</v>
      </c>
      <c r="Z363" s="78">
        <v>1.5226465463638306</v>
      </c>
      <c r="AA363" s="78">
        <v>1.5121364593505859</v>
      </c>
      <c r="AB363" s="78">
        <v>1.5057591199874878</v>
      </c>
      <c r="AC363" s="78">
        <v>1.3799443244934082</v>
      </c>
      <c r="AD363" s="78">
        <v>1.2591996192932129</v>
      </c>
      <c r="AE363" s="78">
        <v>1.0800662040710449</v>
      </c>
      <c r="AF363" s="78">
        <v>0.91046500205993652</v>
      </c>
      <c r="AG363" s="78">
        <v>-0.24831704795360565</v>
      </c>
      <c r="AH363" s="78">
        <v>-0.22211453318595886</v>
      </c>
      <c r="AI363" s="78">
        <v>-0.18924112617969513</v>
      </c>
      <c r="AJ363" s="78">
        <v>-0.17643731832504272</v>
      </c>
      <c r="AK363" s="78">
        <v>-0.19458092749118805</v>
      </c>
      <c r="AL363" s="78">
        <v>-0.21723407506942749</v>
      </c>
      <c r="AM363" s="78">
        <v>-0.18622732162475586</v>
      </c>
      <c r="AN363" s="78">
        <v>-0.19834268093109131</v>
      </c>
      <c r="AO363" s="78">
        <v>-0.20475564897060394</v>
      </c>
      <c r="AP363" s="78">
        <v>-0.17404408752918243</v>
      </c>
      <c r="AQ363" s="78">
        <v>-6.2144659459590912E-2</v>
      </c>
      <c r="AR363" s="78">
        <v>-7.2044424712657928E-2</v>
      </c>
      <c r="AS363" s="78">
        <v>-6.914094090461731E-2</v>
      </c>
      <c r="AT363" s="78">
        <v>-9.0205185115337372E-2</v>
      </c>
      <c r="AU363" s="78">
        <v>-4.0586389601230621E-2</v>
      </c>
      <c r="AV363" s="78">
        <v>-5.8560833334922791E-2</v>
      </c>
      <c r="AW363" s="78">
        <v>-1.0676585137844086E-2</v>
      </c>
      <c r="AX363" s="78">
        <v>-1.4608130790293217E-2</v>
      </c>
      <c r="AY363" s="78">
        <v>-4.04403917491436E-3</v>
      </c>
      <c r="AZ363" s="78">
        <v>4.2560584843158722E-3</v>
      </c>
      <c r="BA363" s="78">
        <v>-0.10717926174402237</v>
      </c>
      <c r="BB363" s="78">
        <v>-0.18046621978282928</v>
      </c>
      <c r="BC363" s="78">
        <v>-0.17512321472167969</v>
      </c>
      <c r="BD363" s="78">
        <v>-0.21848729252815247</v>
      </c>
      <c r="BE363" s="78">
        <v>-0.17791609466075897</v>
      </c>
      <c r="BF363" s="78">
        <v>-0.16403186321258545</v>
      </c>
      <c r="BG363" s="78">
        <v>-0.13233649730682373</v>
      </c>
      <c r="BH363" s="78">
        <v>-0.11693242192268372</v>
      </c>
      <c r="BI363" s="78">
        <v>-0.1359763890504837</v>
      </c>
      <c r="BJ363" s="78">
        <v>-0.15794360637664795</v>
      </c>
      <c r="BK363" s="78">
        <v>-0.1320853978395462</v>
      </c>
      <c r="BL363" s="78">
        <v>-0.14137430489063263</v>
      </c>
      <c r="BM363" s="78">
        <v>-0.15050940215587616</v>
      </c>
      <c r="BN363" s="78">
        <v>-0.12216448038816452</v>
      </c>
      <c r="BO363" s="78">
        <v>-1.5587436966598034E-2</v>
      </c>
      <c r="BP363" s="78">
        <v>-1.9699882715940475E-2</v>
      </c>
      <c r="BQ363" s="78">
        <v>-1.5687579289078712E-2</v>
      </c>
      <c r="BR363" s="78">
        <v>-4.8058986663818359E-2</v>
      </c>
      <c r="BS363" s="78">
        <v>1.4342693611979485E-4</v>
      </c>
      <c r="BT363" s="78">
        <v>-8.3886925131082535E-3</v>
      </c>
      <c r="BU363" s="78">
        <v>4.0053438395261765E-2</v>
      </c>
      <c r="BV363" s="78">
        <v>3.215925395488739E-2</v>
      </c>
      <c r="BW363" s="78">
        <v>4.4554330408573151E-2</v>
      </c>
      <c r="BX363" s="78">
        <v>6.0280848294496536E-2</v>
      </c>
      <c r="BY363" s="78">
        <v>-3.9176687598228455E-2</v>
      </c>
      <c r="BZ363" s="78">
        <v>-0.11930417269468307</v>
      </c>
      <c r="CA363" s="78">
        <v>-0.11186213791370392</v>
      </c>
      <c r="CB363" s="78">
        <v>-0.14613683521747589</v>
      </c>
      <c r="CC363" s="78">
        <v>-0.12915658950805664</v>
      </c>
      <c r="CD363" s="78">
        <v>-0.12380397319793701</v>
      </c>
      <c r="CE363" s="78">
        <v>-9.2924542725086212E-2</v>
      </c>
      <c r="CF363" s="78">
        <v>-7.5719505548477173E-2</v>
      </c>
      <c r="CG363" s="78">
        <v>-9.5387063920497894E-2</v>
      </c>
      <c r="CH363" s="78">
        <v>-0.11687920242547989</v>
      </c>
      <c r="CI363" s="78">
        <v>-9.4586856663227081E-2</v>
      </c>
      <c r="CJ363" s="78">
        <v>-0.10191819071769714</v>
      </c>
      <c r="CK363" s="78">
        <v>-0.11293863505125046</v>
      </c>
      <c r="CL363" s="78">
        <v>-8.6232803761959076E-2</v>
      </c>
      <c r="CM363" s="78">
        <v>1.6657959669828415E-2</v>
      </c>
      <c r="CN363" s="78">
        <v>1.6553785651922226E-2</v>
      </c>
      <c r="CO363" s="78">
        <v>2.1334057673811913E-2</v>
      </c>
      <c r="CP363" s="78">
        <v>-1.8868653103709221E-2</v>
      </c>
      <c r="CQ363" s="78">
        <v>2.8352774679660797E-2</v>
      </c>
      <c r="CR363" s="78">
        <v>2.6360375806689262E-2</v>
      </c>
      <c r="CS363" s="78">
        <v>7.5188905000686646E-2</v>
      </c>
      <c r="CT363" s="78">
        <v>6.4550198614597321E-2</v>
      </c>
      <c r="CU363" s="78">
        <v>7.8213408589363098E-2</v>
      </c>
      <c r="CV363" s="78">
        <v>9.9083438515663147E-2</v>
      </c>
      <c r="CW363" s="78">
        <v>7.9216891899704933E-3</v>
      </c>
      <c r="CX363" s="78">
        <v>-7.6943524181842804E-2</v>
      </c>
      <c r="CY363" s="78">
        <v>-6.8047709763050079E-2</v>
      </c>
      <c r="CZ363" s="78">
        <v>-9.602714329957962E-2</v>
      </c>
      <c r="DA363" s="78">
        <v>-8.0397091805934906E-2</v>
      </c>
      <c r="DB363" s="78">
        <v>-8.3576090633869171E-2</v>
      </c>
      <c r="DC363" s="78">
        <v>-5.3512576967477798E-2</v>
      </c>
      <c r="DD363" s="78">
        <v>-3.4506600350141525E-2</v>
      </c>
      <c r="DE363" s="78">
        <v>-5.4797735065221786E-2</v>
      </c>
      <c r="DF363" s="78">
        <v>-7.5814791023731232E-2</v>
      </c>
      <c r="DG363" s="78">
        <v>-5.7088326662778854E-2</v>
      </c>
      <c r="DH363" s="78">
        <v>-6.2462072819471359E-2</v>
      </c>
      <c r="DI363" s="78">
        <v>-7.5367853045463562E-2</v>
      </c>
      <c r="DJ363" s="78">
        <v>-5.0301134586334229E-2</v>
      </c>
      <c r="DK363" s="78">
        <v>4.8903357237577438E-2</v>
      </c>
      <c r="DL363" s="78">
        <v>5.2807461470365524E-2</v>
      </c>
      <c r="DM363" s="78">
        <v>5.8355692774057388E-2</v>
      </c>
      <c r="DN363" s="78">
        <v>1.0321676731109619E-2</v>
      </c>
      <c r="DO363" s="78">
        <v>5.6562121957540512E-2</v>
      </c>
      <c r="DP363" s="78">
        <v>6.1109442263841629E-2</v>
      </c>
      <c r="DQ363" s="78">
        <v>0.11032436043024063</v>
      </c>
      <c r="DR363" s="78">
        <v>9.6941150724887848E-2</v>
      </c>
      <c r="DS363" s="78">
        <v>0.11187248677015305</v>
      </c>
      <c r="DT363" s="78">
        <v>0.13788603246212006</v>
      </c>
      <c r="DU363" s="78">
        <v>5.502006784081459E-2</v>
      </c>
      <c r="DV363" s="78">
        <v>-3.4582875669002533E-2</v>
      </c>
      <c r="DW363" s="78">
        <v>-2.4233277887105942E-2</v>
      </c>
      <c r="DX363" s="78">
        <v>-4.5917440205812454E-2</v>
      </c>
      <c r="DY363" s="78">
        <v>-9.9961152300238609E-3</v>
      </c>
      <c r="DZ363" s="78">
        <v>-2.5493407621979713E-2</v>
      </c>
      <c r="EA363" s="78">
        <v>3.3920425921678543E-3</v>
      </c>
      <c r="EB363" s="78">
        <v>2.4998296052217484E-2</v>
      </c>
      <c r="EC363" s="78">
        <v>3.8068087305873632E-3</v>
      </c>
      <c r="ED363" s="78">
        <v>-1.6524320468306541E-2</v>
      </c>
      <c r="EE363" s="78">
        <v>-2.9464042745530605E-3</v>
      </c>
      <c r="EF363" s="78">
        <v>-5.4937051609158516E-3</v>
      </c>
      <c r="EG363" s="78">
        <v>-2.112162671983242E-2</v>
      </c>
      <c r="EH363" s="78">
        <v>1.5784887364134192E-3</v>
      </c>
      <c r="EI363" s="78">
        <v>9.5460586249828339E-2</v>
      </c>
      <c r="EJ363" s="78">
        <v>0.10515200346708298</v>
      </c>
      <c r="EK363" s="78">
        <v>0.11180905997753143</v>
      </c>
      <c r="EL363" s="78">
        <v>5.246787890791893E-2</v>
      </c>
      <c r="EM363" s="78">
        <v>9.7291946411132813E-2</v>
      </c>
      <c r="EN363" s="78">
        <v>0.11128158867359161</v>
      </c>
      <c r="EO363" s="78">
        <v>0.16105438768863678</v>
      </c>
      <c r="EP363" s="78">
        <v>0.14370854198932648</v>
      </c>
      <c r="EQ363" s="78">
        <v>0.16047085821628571</v>
      </c>
      <c r="ER363" s="78">
        <v>0.19391082227230072</v>
      </c>
      <c r="ES363" s="78">
        <v>0.1230226457118988</v>
      </c>
      <c r="ET363" s="78">
        <v>2.6579178869724274E-2</v>
      </c>
      <c r="EU363" s="78">
        <v>3.9027798920869827E-2</v>
      </c>
      <c r="EV363" s="78">
        <v>2.6433009654283524E-2</v>
      </c>
      <c r="EW363" s="78">
        <v>66.553497314453125</v>
      </c>
      <c r="EX363" s="78">
        <v>65.296951293945313</v>
      </c>
      <c r="EY363" s="78">
        <v>63.998252868652344</v>
      </c>
      <c r="EZ363" s="78">
        <v>62.672649383544922</v>
      </c>
      <c r="FA363" s="78">
        <v>61.957386016845703</v>
      </c>
      <c r="FB363" s="78">
        <v>61.682228088378906</v>
      </c>
      <c r="FC363" s="78">
        <v>61.091819763183594</v>
      </c>
      <c r="FD363" s="78">
        <v>60.890106201171875</v>
      </c>
      <c r="FE363" s="78">
        <v>65.399917602539063</v>
      </c>
      <c r="FF363" s="78">
        <v>71.681602478027344</v>
      </c>
      <c r="FG363" s="78">
        <v>76.732032775878906</v>
      </c>
      <c r="FH363" s="78">
        <v>80.970932006835938</v>
      </c>
      <c r="FI363" s="78">
        <v>83.896591186523438</v>
      </c>
      <c r="FJ363" s="78">
        <v>86.061347961425781</v>
      </c>
      <c r="FK363" s="78">
        <v>87.737136840820313</v>
      </c>
      <c r="FL363" s="78">
        <v>88.853927612304688</v>
      </c>
      <c r="FM363" s="78">
        <v>89.101493835449219</v>
      </c>
      <c r="FN363" s="78">
        <v>87.977462768554688</v>
      </c>
      <c r="FO363" s="78">
        <v>84.677696228027344</v>
      </c>
      <c r="FP363" s="78">
        <v>78.265815734863281</v>
      </c>
      <c r="FQ363" s="78">
        <v>73.255851745605469</v>
      </c>
      <c r="FR363" s="78">
        <v>70.098518371582031</v>
      </c>
      <c r="FS363" s="78">
        <v>68.08642578125</v>
      </c>
      <c r="FT363" s="78">
        <v>66.699134826660156</v>
      </c>
      <c r="FU363" s="78">
        <v>5.5944867432117462E-2</v>
      </c>
      <c r="FV363" s="78">
        <v>6.3889376819133759E-2</v>
      </c>
      <c r="FW363" s="78">
        <v>5.7136796414852142E-2</v>
      </c>
      <c r="FX363" s="78">
        <v>0</v>
      </c>
      <c r="FY363" s="78">
        <v>217.04762268066406</v>
      </c>
      <c r="FZ363" s="78">
        <v>1</v>
      </c>
    </row>
    <row r="364" spans="1:182" x14ac:dyDescent="0.2">
      <c r="A364" t="s">
        <v>186</v>
      </c>
      <c r="B364" t="s">
        <v>244</v>
      </c>
      <c r="C364" t="s">
        <v>194</v>
      </c>
      <c r="D364" t="s">
        <v>202</v>
      </c>
      <c r="E364" t="s">
        <v>210</v>
      </c>
      <c r="F364" t="s">
        <v>185</v>
      </c>
      <c r="G364" t="s">
        <v>1</v>
      </c>
      <c r="H364" s="78">
        <v>649</v>
      </c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78"/>
      <c r="CB364" s="78"/>
      <c r="CC364" s="78"/>
      <c r="CD364" s="78"/>
      <c r="CE364" s="78"/>
      <c r="CF364" s="78"/>
      <c r="CG364" s="78"/>
      <c r="CH364" s="78"/>
      <c r="CI364" s="78"/>
      <c r="CJ364" s="78"/>
      <c r="CK364" s="78"/>
      <c r="CL364" s="78"/>
      <c r="CM364" s="78"/>
      <c r="CN364" s="78"/>
      <c r="CO364" s="78"/>
      <c r="CP364" s="78"/>
      <c r="CQ364" s="78"/>
      <c r="CR364" s="78"/>
      <c r="CS364" s="78"/>
      <c r="CT364" s="78"/>
      <c r="CU364" s="78"/>
      <c r="CV364" s="78"/>
      <c r="CW364" s="78"/>
      <c r="CX364" s="78"/>
      <c r="CY364" s="78"/>
      <c r="CZ364" s="78"/>
      <c r="DA364" s="78"/>
      <c r="DB364" s="78"/>
      <c r="DC364" s="78"/>
      <c r="DD364" s="78"/>
      <c r="DE364" s="78"/>
      <c r="DF364" s="78"/>
      <c r="DG364" s="78"/>
      <c r="DH364" s="78"/>
      <c r="DI364" s="78"/>
      <c r="DJ364" s="78"/>
      <c r="DK364" s="78"/>
      <c r="DL364" s="78"/>
      <c r="DM364" s="78"/>
      <c r="DN364" s="78"/>
      <c r="DO364" s="78"/>
      <c r="DP364" s="78"/>
      <c r="DQ364" s="78"/>
      <c r="DR364" s="78"/>
      <c r="DS364" s="78"/>
      <c r="DT364" s="78"/>
      <c r="DU364" s="78"/>
      <c r="DV364" s="78"/>
      <c r="DW364" s="78"/>
      <c r="DX364" s="78"/>
      <c r="DY364" s="78"/>
      <c r="DZ364" s="78"/>
      <c r="EA364" s="78"/>
      <c r="EB364" s="78"/>
      <c r="EC364" s="78"/>
      <c r="ED364" s="78"/>
      <c r="EE364" s="78"/>
      <c r="EF364" s="78"/>
      <c r="EG364" s="78"/>
      <c r="EH364" s="78"/>
      <c r="EI364" s="78"/>
      <c r="EJ364" s="78"/>
      <c r="EK364" s="78"/>
      <c r="EL364" s="78"/>
      <c r="EM364" s="78"/>
      <c r="EN364" s="78"/>
      <c r="EO364" s="78"/>
      <c r="EP364" s="78"/>
      <c r="EQ364" s="78"/>
      <c r="ER364" s="78"/>
      <c r="ES364" s="78"/>
      <c r="ET364" s="78"/>
      <c r="EU364" s="78"/>
      <c r="EV364" s="78"/>
      <c r="EW364" s="78"/>
      <c r="EX364" s="78"/>
      <c r="EY364" s="78"/>
      <c r="EZ364" s="78"/>
      <c r="FA364" s="78"/>
      <c r="FB364" s="78"/>
      <c r="FC364" s="78"/>
      <c r="FD364" s="78"/>
      <c r="FE364" s="78"/>
      <c r="FF364" s="78"/>
      <c r="FG364" s="78"/>
      <c r="FH364" s="78"/>
      <c r="FI364" s="78"/>
      <c r="FJ364" s="78"/>
      <c r="FK364" s="78"/>
      <c r="FL364" s="78"/>
      <c r="FM364" s="78"/>
      <c r="FN364" s="78"/>
      <c r="FO364" s="78"/>
      <c r="FP364" s="78"/>
      <c r="FQ364" s="78"/>
      <c r="FR364" s="78"/>
      <c r="FS364" s="78"/>
      <c r="FT364" s="78"/>
      <c r="FU364" s="78"/>
      <c r="FV364" s="78"/>
      <c r="FW364" s="78"/>
      <c r="FX364" s="78">
        <v>0</v>
      </c>
      <c r="FY364" s="78">
        <v>87.23809814453125</v>
      </c>
      <c r="FZ364" s="78">
        <v>0</v>
      </c>
    </row>
    <row r="365" spans="1:182" x14ac:dyDescent="0.2">
      <c r="A365" t="s">
        <v>186</v>
      </c>
      <c r="B365" t="s">
        <v>244</v>
      </c>
      <c r="C365" t="s">
        <v>194</v>
      </c>
      <c r="D365" t="s">
        <v>202</v>
      </c>
      <c r="E365" t="s">
        <v>240</v>
      </c>
      <c r="F365" t="s">
        <v>1</v>
      </c>
      <c r="G365" t="s">
        <v>198</v>
      </c>
      <c r="H365" s="78">
        <v>1879</v>
      </c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  <c r="BW365" s="78"/>
      <c r="BX365" s="78"/>
      <c r="BY365" s="78"/>
      <c r="BZ365" s="78"/>
      <c r="CA365" s="78"/>
      <c r="CB365" s="78"/>
      <c r="CC365" s="78"/>
      <c r="CD365" s="78"/>
      <c r="CE365" s="78"/>
      <c r="CF365" s="78"/>
      <c r="CG365" s="78"/>
      <c r="CH365" s="78"/>
      <c r="CI365" s="78"/>
      <c r="CJ365" s="78"/>
      <c r="CK365" s="78"/>
      <c r="CL365" s="78"/>
      <c r="CM365" s="78"/>
      <c r="CN365" s="78"/>
      <c r="CO365" s="78"/>
      <c r="CP365" s="78"/>
      <c r="CQ365" s="78"/>
      <c r="CR365" s="78"/>
      <c r="CS365" s="78"/>
      <c r="CT365" s="78"/>
      <c r="CU365" s="78"/>
      <c r="CV365" s="78"/>
      <c r="CW365" s="78"/>
      <c r="CX365" s="78"/>
      <c r="CY365" s="78"/>
      <c r="CZ365" s="78"/>
      <c r="DA365" s="78"/>
      <c r="DB365" s="78"/>
      <c r="DC365" s="78"/>
      <c r="DD365" s="78"/>
      <c r="DE365" s="78"/>
      <c r="DF365" s="78"/>
      <c r="DG365" s="78"/>
      <c r="DH365" s="78"/>
      <c r="DI365" s="78"/>
      <c r="DJ365" s="78"/>
      <c r="DK365" s="78"/>
      <c r="DL365" s="78"/>
      <c r="DM365" s="78"/>
      <c r="DN365" s="78"/>
      <c r="DO365" s="78"/>
      <c r="DP365" s="78"/>
      <c r="DQ365" s="78"/>
      <c r="DR365" s="78"/>
      <c r="DS365" s="78"/>
      <c r="DT365" s="78"/>
      <c r="DU365" s="78"/>
      <c r="DV365" s="78"/>
      <c r="DW365" s="78"/>
      <c r="DX365" s="78"/>
      <c r="DY365" s="78"/>
      <c r="DZ365" s="78"/>
      <c r="EA365" s="78"/>
      <c r="EB365" s="78"/>
      <c r="EC365" s="78"/>
      <c r="ED365" s="78"/>
      <c r="EE365" s="78"/>
      <c r="EF365" s="78"/>
      <c r="EG365" s="78"/>
      <c r="EH365" s="78"/>
      <c r="EI365" s="78"/>
      <c r="EJ365" s="78"/>
      <c r="EK365" s="78"/>
      <c r="EL365" s="78"/>
      <c r="EM365" s="78"/>
      <c r="EN365" s="78"/>
      <c r="EO365" s="78"/>
      <c r="EP365" s="78"/>
      <c r="EQ365" s="78"/>
      <c r="ER365" s="78"/>
      <c r="ES365" s="78"/>
      <c r="ET365" s="78"/>
      <c r="EU365" s="78"/>
      <c r="EV365" s="78"/>
      <c r="EW365" s="78"/>
      <c r="EX365" s="78"/>
      <c r="EY365" s="78"/>
      <c r="EZ365" s="78"/>
      <c r="FA365" s="78"/>
      <c r="FB365" s="78"/>
      <c r="FC365" s="78"/>
      <c r="FD365" s="78"/>
      <c r="FE365" s="78"/>
      <c r="FF365" s="78"/>
      <c r="FG365" s="78"/>
      <c r="FH365" s="78"/>
      <c r="FI365" s="78"/>
      <c r="FJ365" s="78"/>
      <c r="FK365" s="78"/>
      <c r="FL365" s="78"/>
      <c r="FM365" s="78"/>
      <c r="FN365" s="78"/>
      <c r="FO365" s="78"/>
      <c r="FP365" s="78"/>
      <c r="FQ365" s="78"/>
      <c r="FR365" s="78"/>
      <c r="FS365" s="78"/>
      <c r="FT365" s="78"/>
      <c r="FU365" s="78"/>
      <c r="FV365" s="78"/>
      <c r="FW365" s="78"/>
      <c r="FX365" s="78">
        <v>0</v>
      </c>
      <c r="FY365" s="78">
        <v>56.225051879882813</v>
      </c>
      <c r="FZ365" s="78">
        <v>0</v>
      </c>
    </row>
    <row r="366" spans="1:182" x14ac:dyDescent="0.2">
      <c r="A366" t="s">
        <v>186</v>
      </c>
      <c r="B366" t="s">
        <v>244</v>
      </c>
      <c r="C366" t="s">
        <v>194</v>
      </c>
      <c r="D366" t="s">
        <v>202</v>
      </c>
      <c r="E366" t="s">
        <v>240</v>
      </c>
      <c r="F366" t="s">
        <v>1</v>
      </c>
      <c r="G366" t="s">
        <v>200</v>
      </c>
      <c r="H366" s="78">
        <v>342</v>
      </c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  <c r="BX366" s="78"/>
      <c r="BY366" s="78"/>
      <c r="BZ366" s="78"/>
      <c r="CA366" s="78"/>
      <c r="CB366" s="78"/>
      <c r="CC366" s="78"/>
      <c r="CD366" s="78"/>
      <c r="CE366" s="78"/>
      <c r="CF366" s="78"/>
      <c r="CG366" s="78"/>
      <c r="CH366" s="78"/>
      <c r="CI366" s="78"/>
      <c r="CJ366" s="78"/>
      <c r="CK366" s="78"/>
      <c r="CL366" s="78"/>
      <c r="CM366" s="78"/>
      <c r="CN366" s="78"/>
      <c r="CO366" s="78"/>
      <c r="CP366" s="78"/>
      <c r="CQ366" s="78"/>
      <c r="CR366" s="78"/>
      <c r="CS366" s="78"/>
      <c r="CT366" s="78"/>
      <c r="CU366" s="78"/>
      <c r="CV366" s="78"/>
      <c r="CW366" s="78"/>
      <c r="CX366" s="78"/>
      <c r="CY366" s="78"/>
      <c r="CZ366" s="78"/>
      <c r="DA366" s="78"/>
      <c r="DB366" s="78"/>
      <c r="DC366" s="78"/>
      <c r="DD366" s="78"/>
      <c r="DE366" s="78"/>
      <c r="DF366" s="78"/>
      <c r="DG366" s="78"/>
      <c r="DH366" s="78"/>
      <c r="DI366" s="78"/>
      <c r="DJ366" s="78"/>
      <c r="DK366" s="78"/>
      <c r="DL366" s="78"/>
      <c r="DM366" s="78"/>
      <c r="DN366" s="78"/>
      <c r="DO366" s="78"/>
      <c r="DP366" s="78"/>
      <c r="DQ366" s="78"/>
      <c r="DR366" s="78"/>
      <c r="DS366" s="78"/>
      <c r="DT366" s="78"/>
      <c r="DU366" s="78"/>
      <c r="DV366" s="78"/>
      <c r="DW366" s="78"/>
      <c r="DX366" s="78"/>
      <c r="DY366" s="78"/>
      <c r="DZ366" s="78"/>
      <c r="EA366" s="78"/>
      <c r="EB366" s="78"/>
      <c r="EC366" s="78"/>
      <c r="ED366" s="78"/>
      <c r="EE366" s="78"/>
      <c r="EF366" s="78"/>
      <c r="EG366" s="78"/>
      <c r="EH366" s="78"/>
      <c r="EI366" s="78"/>
      <c r="EJ366" s="78"/>
      <c r="EK366" s="78"/>
      <c r="EL366" s="78"/>
      <c r="EM366" s="78"/>
      <c r="EN366" s="78"/>
      <c r="EO366" s="78"/>
      <c r="EP366" s="78"/>
      <c r="EQ366" s="78"/>
      <c r="ER366" s="78"/>
      <c r="ES366" s="78"/>
      <c r="ET366" s="78"/>
      <c r="EU366" s="78"/>
      <c r="EV366" s="78"/>
      <c r="EW366" s="78"/>
      <c r="EX366" s="78"/>
      <c r="EY366" s="78"/>
      <c r="EZ366" s="78"/>
      <c r="FA366" s="78"/>
      <c r="FB366" s="78"/>
      <c r="FC366" s="78"/>
      <c r="FD366" s="78"/>
      <c r="FE366" s="78"/>
      <c r="FF366" s="78"/>
      <c r="FG366" s="78"/>
      <c r="FH366" s="78"/>
      <c r="FI366" s="78"/>
      <c r="FJ366" s="78"/>
      <c r="FK366" s="78"/>
      <c r="FL366" s="78"/>
      <c r="FM366" s="78"/>
      <c r="FN366" s="78"/>
      <c r="FO366" s="78"/>
      <c r="FP366" s="78"/>
      <c r="FQ366" s="78"/>
      <c r="FR366" s="78"/>
      <c r="FS366" s="78"/>
      <c r="FT366" s="78"/>
      <c r="FU366" s="78"/>
      <c r="FV366" s="78"/>
      <c r="FW366" s="78"/>
      <c r="FX366" s="78">
        <v>0</v>
      </c>
      <c r="FY366" s="78">
        <v>28.096837997436523</v>
      </c>
      <c r="FZ366" s="78">
        <v>0</v>
      </c>
    </row>
    <row r="367" spans="1:182" x14ac:dyDescent="0.2">
      <c r="A367" t="s">
        <v>186</v>
      </c>
      <c r="B367" t="s">
        <v>244</v>
      </c>
      <c r="C367" t="s">
        <v>194</v>
      </c>
      <c r="D367" t="s">
        <v>202</v>
      </c>
      <c r="E367" t="s">
        <v>240</v>
      </c>
      <c r="F367" t="s">
        <v>1</v>
      </c>
      <c r="G367" t="s">
        <v>1</v>
      </c>
      <c r="H367" s="78">
        <v>2221</v>
      </c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  <c r="BX367" s="78"/>
      <c r="BY367" s="78"/>
      <c r="BZ367" s="78"/>
      <c r="CA367" s="78"/>
      <c r="CB367" s="78"/>
      <c r="CC367" s="78"/>
      <c r="CD367" s="78"/>
      <c r="CE367" s="78"/>
      <c r="CF367" s="78"/>
      <c r="CG367" s="78"/>
      <c r="CH367" s="78"/>
      <c r="CI367" s="78"/>
      <c r="CJ367" s="78"/>
      <c r="CK367" s="78"/>
      <c r="CL367" s="78"/>
      <c r="CM367" s="78"/>
      <c r="CN367" s="78"/>
      <c r="CO367" s="78"/>
      <c r="CP367" s="78"/>
      <c r="CQ367" s="78"/>
      <c r="CR367" s="78"/>
      <c r="CS367" s="78"/>
      <c r="CT367" s="78"/>
      <c r="CU367" s="78"/>
      <c r="CV367" s="78"/>
      <c r="CW367" s="78"/>
      <c r="CX367" s="78"/>
      <c r="CY367" s="78"/>
      <c r="CZ367" s="78"/>
      <c r="DA367" s="78"/>
      <c r="DB367" s="78"/>
      <c r="DC367" s="78"/>
      <c r="DD367" s="78"/>
      <c r="DE367" s="78"/>
      <c r="DF367" s="78"/>
      <c r="DG367" s="78"/>
      <c r="DH367" s="78"/>
      <c r="DI367" s="78"/>
      <c r="DJ367" s="78"/>
      <c r="DK367" s="78"/>
      <c r="DL367" s="78"/>
      <c r="DM367" s="78"/>
      <c r="DN367" s="78"/>
      <c r="DO367" s="78"/>
      <c r="DP367" s="78"/>
      <c r="DQ367" s="78"/>
      <c r="DR367" s="78"/>
      <c r="DS367" s="78"/>
      <c r="DT367" s="78"/>
      <c r="DU367" s="78"/>
      <c r="DV367" s="78"/>
      <c r="DW367" s="78"/>
      <c r="DX367" s="78"/>
      <c r="DY367" s="78"/>
      <c r="DZ367" s="78"/>
      <c r="EA367" s="78"/>
      <c r="EB367" s="78"/>
      <c r="EC367" s="78"/>
      <c r="ED367" s="78"/>
      <c r="EE367" s="78"/>
      <c r="EF367" s="78"/>
      <c r="EG367" s="78"/>
      <c r="EH367" s="78"/>
      <c r="EI367" s="78"/>
      <c r="EJ367" s="78"/>
      <c r="EK367" s="78"/>
      <c r="EL367" s="78"/>
      <c r="EM367" s="78"/>
      <c r="EN367" s="78"/>
      <c r="EO367" s="78"/>
      <c r="EP367" s="78"/>
      <c r="EQ367" s="78"/>
      <c r="ER367" s="78"/>
      <c r="ES367" s="78"/>
      <c r="ET367" s="78"/>
      <c r="EU367" s="78"/>
      <c r="EV367" s="78"/>
      <c r="EW367" s="78"/>
      <c r="EX367" s="78"/>
      <c r="EY367" s="78"/>
      <c r="EZ367" s="78"/>
      <c r="FA367" s="78"/>
      <c r="FB367" s="78"/>
      <c r="FC367" s="78"/>
      <c r="FD367" s="78"/>
      <c r="FE367" s="78"/>
      <c r="FF367" s="78"/>
      <c r="FG367" s="78"/>
      <c r="FH367" s="78"/>
      <c r="FI367" s="78"/>
      <c r="FJ367" s="78"/>
      <c r="FK367" s="78"/>
      <c r="FL367" s="78"/>
      <c r="FM367" s="78"/>
      <c r="FN367" s="78"/>
      <c r="FO367" s="78"/>
      <c r="FP367" s="78"/>
      <c r="FQ367" s="78"/>
      <c r="FR367" s="78"/>
      <c r="FS367" s="78"/>
      <c r="FT367" s="78"/>
      <c r="FU367" s="78"/>
      <c r="FV367" s="78"/>
      <c r="FW367" s="78"/>
      <c r="FX367" s="78">
        <v>0</v>
      </c>
      <c r="FY367" s="78">
        <v>84.321891784667969</v>
      </c>
      <c r="FZ367" s="78">
        <v>0</v>
      </c>
    </row>
    <row r="368" spans="1:182" x14ac:dyDescent="0.2">
      <c r="A368" t="s">
        <v>186</v>
      </c>
      <c r="B368" t="s">
        <v>244</v>
      </c>
      <c r="C368" t="s">
        <v>194</v>
      </c>
      <c r="D368" t="s">
        <v>202</v>
      </c>
      <c r="E368" t="s">
        <v>240</v>
      </c>
      <c r="F368" t="s">
        <v>178</v>
      </c>
      <c r="G368" t="s">
        <v>1</v>
      </c>
      <c r="H368" s="78">
        <v>1121</v>
      </c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78"/>
      <c r="CB368" s="78"/>
      <c r="CC368" s="78"/>
      <c r="CD368" s="78"/>
      <c r="CE368" s="78"/>
      <c r="CF368" s="78"/>
      <c r="CG368" s="78"/>
      <c r="CH368" s="78"/>
      <c r="CI368" s="78"/>
      <c r="CJ368" s="78"/>
      <c r="CK368" s="78"/>
      <c r="CL368" s="78"/>
      <c r="CM368" s="78"/>
      <c r="CN368" s="78"/>
      <c r="CO368" s="78"/>
      <c r="CP368" s="78"/>
      <c r="CQ368" s="78"/>
      <c r="CR368" s="78"/>
      <c r="CS368" s="78"/>
      <c r="CT368" s="78"/>
      <c r="CU368" s="78"/>
      <c r="CV368" s="78"/>
      <c r="CW368" s="78"/>
      <c r="CX368" s="78"/>
      <c r="CY368" s="78"/>
      <c r="CZ368" s="78"/>
      <c r="DA368" s="78"/>
      <c r="DB368" s="78"/>
      <c r="DC368" s="78"/>
      <c r="DD368" s="78"/>
      <c r="DE368" s="78"/>
      <c r="DF368" s="78"/>
      <c r="DG368" s="78"/>
      <c r="DH368" s="78"/>
      <c r="DI368" s="78"/>
      <c r="DJ368" s="78"/>
      <c r="DK368" s="78"/>
      <c r="DL368" s="78"/>
      <c r="DM368" s="78"/>
      <c r="DN368" s="78"/>
      <c r="DO368" s="78"/>
      <c r="DP368" s="78"/>
      <c r="DQ368" s="78"/>
      <c r="DR368" s="78"/>
      <c r="DS368" s="78"/>
      <c r="DT368" s="78"/>
      <c r="DU368" s="78"/>
      <c r="DV368" s="78"/>
      <c r="DW368" s="78"/>
      <c r="DX368" s="78"/>
      <c r="DY368" s="78"/>
      <c r="DZ368" s="78"/>
      <c r="EA368" s="78"/>
      <c r="EB368" s="78"/>
      <c r="EC368" s="78"/>
      <c r="ED368" s="78"/>
      <c r="EE368" s="78"/>
      <c r="EF368" s="78"/>
      <c r="EG368" s="78"/>
      <c r="EH368" s="78"/>
      <c r="EI368" s="78"/>
      <c r="EJ368" s="78"/>
      <c r="EK368" s="78"/>
      <c r="EL368" s="78"/>
      <c r="EM368" s="78"/>
      <c r="EN368" s="78"/>
      <c r="EO368" s="78"/>
      <c r="EP368" s="78"/>
      <c r="EQ368" s="78"/>
      <c r="ER368" s="78"/>
      <c r="ES368" s="78"/>
      <c r="ET368" s="78"/>
      <c r="EU368" s="78"/>
      <c r="EV368" s="78"/>
      <c r="EW368" s="78"/>
      <c r="EX368" s="78"/>
      <c r="EY368" s="78"/>
      <c r="EZ368" s="78"/>
      <c r="FA368" s="78"/>
      <c r="FB368" s="78"/>
      <c r="FC368" s="78"/>
      <c r="FD368" s="78"/>
      <c r="FE368" s="78"/>
      <c r="FF368" s="78"/>
      <c r="FG368" s="78"/>
      <c r="FH368" s="78"/>
      <c r="FI368" s="78"/>
      <c r="FJ368" s="78"/>
      <c r="FK368" s="78"/>
      <c r="FL368" s="78"/>
      <c r="FM368" s="78"/>
      <c r="FN368" s="78"/>
      <c r="FO368" s="78"/>
      <c r="FP368" s="78"/>
      <c r="FQ368" s="78"/>
      <c r="FR368" s="78"/>
      <c r="FS368" s="78"/>
      <c r="FT368" s="78"/>
      <c r="FU368" s="78"/>
      <c r="FV368" s="78"/>
      <c r="FW368" s="78"/>
      <c r="FX368" s="78">
        <v>0</v>
      </c>
      <c r="FY368" s="78">
        <v>51.772254943847656</v>
      </c>
      <c r="FZ368" s="78">
        <v>0</v>
      </c>
    </row>
    <row r="369" spans="1:182" x14ac:dyDescent="0.2">
      <c r="A369" t="s">
        <v>186</v>
      </c>
      <c r="B369" t="s">
        <v>244</v>
      </c>
      <c r="C369" t="s">
        <v>194</v>
      </c>
      <c r="D369" t="s">
        <v>202</v>
      </c>
      <c r="E369" t="s">
        <v>240</v>
      </c>
      <c r="F369" t="s">
        <v>179</v>
      </c>
      <c r="G369" t="s">
        <v>1</v>
      </c>
      <c r="H369" s="78">
        <v>195</v>
      </c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  <c r="BX369" s="78"/>
      <c r="BY369" s="78"/>
      <c r="BZ369" s="78"/>
      <c r="CA369" s="78"/>
      <c r="CB369" s="78"/>
      <c r="CC369" s="78"/>
      <c r="CD369" s="78"/>
      <c r="CE369" s="78"/>
      <c r="CF369" s="78"/>
      <c r="CG369" s="78"/>
      <c r="CH369" s="78"/>
      <c r="CI369" s="78"/>
      <c r="CJ369" s="78"/>
      <c r="CK369" s="78"/>
      <c r="CL369" s="78"/>
      <c r="CM369" s="78"/>
      <c r="CN369" s="78"/>
      <c r="CO369" s="78"/>
      <c r="CP369" s="78"/>
      <c r="CQ369" s="78"/>
      <c r="CR369" s="78"/>
      <c r="CS369" s="78"/>
      <c r="CT369" s="78"/>
      <c r="CU369" s="78"/>
      <c r="CV369" s="78"/>
      <c r="CW369" s="78"/>
      <c r="CX369" s="78"/>
      <c r="CY369" s="78"/>
      <c r="CZ369" s="78"/>
      <c r="DA369" s="78"/>
      <c r="DB369" s="78"/>
      <c r="DC369" s="78"/>
      <c r="DD369" s="78"/>
      <c r="DE369" s="78"/>
      <c r="DF369" s="78"/>
      <c r="DG369" s="78"/>
      <c r="DH369" s="78"/>
      <c r="DI369" s="78"/>
      <c r="DJ369" s="78"/>
      <c r="DK369" s="78"/>
      <c r="DL369" s="78"/>
      <c r="DM369" s="78"/>
      <c r="DN369" s="78"/>
      <c r="DO369" s="78"/>
      <c r="DP369" s="78"/>
      <c r="DQ369" s="78"/>
      <c r="DR369" s="78"/>
      <c r="DS369" s="78"/>
      <c r="DT369" s="78"/>
      <c r="DU369" s="78"/>
      <c r="DV369" s="78"/>
      <c r="DW369" s="78"/>
      <c r="DX369" s="78"/>
      <c r="DY369" s="78"/>
      <c r="DZ369" s="78"/>
      <c r="EA369" s="78"/>
      <c r="EB369" s="78"/>
      <c r="EC369" s="78"/>
      <c r="ED369" s="78"/>
      <c r="EE369" s="78"/>
      <c r="EF369" s="78"/>
      <c r="EG369" s="78"/>
      <c r="EH369" s="78"/>
      <c r="EI369" s="78"/>
      <c r="EJ369" s="78"/>
      <c r="EK369" s="78"/>
      <c r="EL369" s="78"/>
      <c r="EM369" s="78"/>
      <c r="EN369" s="78"/>
      <c r="EO369" s="78"/>
      <c r="EP369" s="78"/>
      <c r="EQ369" s="78"/>
      <c r="ER369" s="78"/>
      <c r="ES369" s="78"/>
      <c r="ET369" s="78"/>
      <c r="EU369" s="78"/>
      <c r="EV369" s="78"/>
      <c r="EW369" s="78"/>
      <c r="EX369" s="78"/>
      <c r="EY369" s="78"/>
      <c r="EZ369" s="78"/>
      <c r="FA369" s="78"/>
      <c r="FB369" s="78"/>
      <c r="FC369" s="78"/>
      <c r="FD369" s="78"/>
      <c r="FE369" s="78"/>
      <c r="FF369" s="78"/>
      <c r="FG369" s="78"/>
      <c r="FH369" s="78"/>
      <c r="FI369" s="78"/>
      <c r="FJ369" s="78"/>
      <c r="FK369" s="78"/>
      <c r="FL369" s="78"/>
      <c r="FM369" s="78"/>
      <c r="FN369" s="78"/>
      <c r="FO369" s="78"/>
      <c r="FP369" s="78"/>
      <c r="FQ369" s="78"/>
      <c r="FR369" s="78"/>
      <c r="FS369" s="78"/>
      <c r="FT369" s="78"/>
      <c r="FU369" s="78"/>
      <c r="FV369" s="78"/>
      <c r="FW369" s="78"/>
      <c r="FX369" s="78">
        <v>0</v>
      </c>
      <c r="FY369" s="78">
        <v>4.4021739959716797</v>
      </c>
      <c r="FZ369" s="78">
        <v>0</v>
      </c>
    </row>
    <row r="370" spans="1:182" x14ac:dyDescent="0.2">
      <c r="A370" t="s">
        <v>186</v>
      </c>
      <c r="B370" t="s">
        <v>244</v>
      </c>
      <c r="C370" t="s">
        <v>194</v>
      </c>
      <c r="D370" t="s">
        <v>202</v>
      </c>
      <c r="E370" t="s">
        <v>240</v>
      </c>
      <c r="F370" t="s">
        <v>180</v>
      </c>
      <c r="G370" t="s">
        <v>1</v>
      </c>
      <c r="H370" s="78">
        <v>35</v>
      </c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  <c r="BX370" s="78"/>
      <c r="BY370" s="78"/>
      <c r="BZ370" s="78"/>
      <c r="CA370" s="78"/>
      <c r="CB370" s="78"/>
      <c r="CC370" s="78"/>
      <c r="CD370" s="78"/>
      <c r="CE370" s="78"/>
      <c r="CF370" s="78"/>
      <c r="CG370" s="78"/>
      <c r="CH370" s="78"/>
      <c r="CI370" s="78"/>
      <c r="CJ370" s="78"/>
      <c r="CK370" s="78"/>
      <c r="CL370" s="78"/>
      <c r="CM370" s="78"/>
      <c r="CN370" s="78"/>
      <c r="CO370" s="78"/>
      <c r="CP370" s="78"/>
      <c r="CQ370" s="78"/>
      <c r="CR370" s="78"/>
      <c r="CS370" s="78"/>
      <c r="CT370" s="78"/>
      <c r="CU370" s="78"/>
      <c r="CV370" s="78"/>
      <c r="CW370" s="78"/>
      <c r="CX370" s="78"/>
      <c r="CY370" s="78"/>
      <c r="CZ370" s="78"/>
      <c r="DA370" s="78"/>
      <c r="DB370" s="78"/>
      <c r="DC370" s="78"/>
      <c r="DD370" s="78"/>
      <c r="DE370" s="78"/>
      <c r="DF370" s="78"/>
      <c r="DG370" s="78"/>
      <c r="DH370" s="78"/>
      <c r="DI370" s="78"/>
      <c r="DJ370" s="78"/>
      <c r="DK370" s="78"/>
      <c r="DL370" s="78"/>
      <c r="DM370" s="78"/>
      <c r="DN370" s="78"/>
      <c r="DO370" s="78"/>
      <c r="DP370" s="78"/>
      <c r="DQ370" s="78"/>
      <c r="DR370" s="78"/>
      <c r="DS370" s="78"/>
      <c r="DT370" s="78"/>
      <c r="DU370" s="78"/>
      <c r="DV370" s="78"/>
      <c r="DW370" s="78"/>
      <c r="DX370" s="78"/>
      <c r="DY370" s="78"/>
      <c r="DZ370" s="78"/>
      <c r="EA370" s="78"/>
      <c r="EB370" s="78"/>
      <c r="EC370" s="78"/>
      <c r="ED370" s="78"/>
      <c r="EE370" s="78"/>
      <c r="EF370" s="78"/>
      <c r="EG370" s="78"/>
      <c r="EH370" s="78"/>
      <c r="EI370" s="78"/>
      <c r="EJ370" s="78"/>
      <c r="EK370" s="78"/>
      <c r="EL370" s="78"/>
      <c r="EM370" s="78"/>
      <c r="EN370" s="78"/>
      <c r="EO370" s="78"/>
      <c r="EP370" s="78"/>
      <c r="EQ370" s="78"/>
      <c r="ER370" s="78"/>
      <c r="ES370" s="78"/>
      <c r="ET370" s="78"/>
      <c r="EU370" s="78"/>
      <c r="EV370" s="78"/>
      <c r="EW370" s="78"/>
      <c r="EX370" s="78"/>
      <c r="EY370" s="78"/>
      <c r="EZ370" s="78"/>
      <c r="FA370" s="78"/>
      <c r="FB370" s="78"/>
      <c r="FC370" s="78"/>
      <c r="FD370" s="78"/>
      <c r="FE370" s="78"/>
      <c r="FF370" s="78"/>
      <c r="FG370" s="78"/>
      <c r="FH370" s="78"/>
      <c r="FI370" s="78"/>
      <c r="FJ370" s="78"/>
      <c r="FK370" s="78"/>
      <c r="FL370" s="78"/>
      <c r="FM370" s="78"/>
      <c r="FN370" s="78"/>
      <c r="FO370" s="78"/>
      <c r="FP370" s="78"/>
      <c r="FQ370" s="78"/>
      <c r="FR370" s="78"/>
      <c r="FS370" s="78"/>
      <c r="FT370" s="78"/>
      <c r="FU370" s="78"/>
      <c r="FV370" s="78"/>
      <c r="FW370" s="78"/>
      <c r="FX370" s="78">
        <v>0</v>
      </c>
      <c r="FY370" s="78">
        <v>1.3333333730697632</v>
      </c>
      <c r="FZ370" s="78">
        <v>0</v>
      </c>
    </row>
    <row r="371" spans="1:182" x14ac:dyDescent="0.2">
      <c r="A371" t="s">
        <v>186</v>
      </c>
      <c r="B371" t="s">
        <v>244</v>
      </c>
      <c r="C371" t="s">
        <v>194</v>
      </c>
      <c r="D371" t="s">
        <v>202</v>
      </c>
      <c r="E371" t="s">
        <v>240</v>
      </c>
      <c r="F371" t="s">
        <v>181</v>
      </c>
      <c r="G371" t="s">
        <v>1</v>
      </c>
      <c r="H371" s="78">
        <v>62</v>
      </c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  <c r="BX371" s="78"/>
      <c r="BY371" s="78"/>
      <c r="BZ371" s="78"/>
      <c r="CA371" s="78"/>
      <c r="CB371" s="78"/>
      <c r="CC371" s="78"/>
      <c r="CD371" s="78"/>
      <c r="CE371" s="78"/>
      <c r="CF371" s="78"/>
      <c r="CG371" s="78"/>
      <c r="CH371" s="78"/>
      <c r="CI371" s="78"/>
      <c r="CJ371" s="78"/>
      <c r="CK371" s="78"/>
      <c r="CL371" s="78"/>
      <c r="CM371" s="78"/>
      <c r="CN371" s="78"/>
      <c r="CO371" s="78"/>
      <c r="CP371" s="78"/>
      <c r="CQ371" s="78"/>
      <c r="CR371" s="78"/>
      <c r="CS371" s="78"/>
      <c r="CT371" s="78"/>
      <c r="CU371" s="78"/>
      <c r="CV371" s="78"/>
      <c r="CW371" s="78"/>
      <c r="CX371" s="78"/>
      <c r="CY371" s="78"/>
      <c r="CZ371" s="78"/>
      <c r="DA371" s="78"/>
      <c r="DB371" s="78"/>
      <c r="DC371" s="78"/>
      <c r="DD371" s="78"/>
      <c r="DE371" s="78"/>
      <c r="DF371" s="78"/>
      <c r="DG371" s="78"/>
      <c r="DH371" s="78"/>
      <c r="DI371" s="78"/>
      <c r="DJ371" s="78"/>
      <c r="DK371" s="78"/>
      <c r="DL371" s="78"/>
      <c r="DM371" s="78"/>
      <c r="DN371" s="78"/>
      <c r="DO371" s="78"/>
      <c r="DP371" s="78"/>
      <c r="DQ371" s="78"/>
      <c r="DR371" s="78"/>
      <c r="DS371" s="78"/>
      <c r="DT371" s="78"/>
      <c r="DU371" s="78"/>
      <c r="DV371" s="78"/>
      <c r="DW371" s="78"/>
      <c r="DX371" s="78"/>
      <c r="DY371" s="78"/>
      <c r="DZ371" s="78"/>
      <c r="EA371" s="78"/>
      <c r="EB371" s="78"/>
      <c r="EC371" s="78"/>
      <c r="ED371" s="78"/>
      <c r="EE371" s="78"/>
      <c r="EF371" s="78"/>
      <c r="EG371" s="78"/>
      <c r="EH371" s="78"/>
      <c r="EI371" s="78"/>
      <c r="EJ371" s="78"/>
      <c r="EK371" s="78"/>
      <c r="EL371" s="78"/>
      <c r="EM371" s="78"/>
      <c r="EN371" s="78"/>
      <c r="EO371" s="78"/>
      <c r="EP371" s="78"/>
      <c r="EQ371" s="78"/>
      <c r="ER371" s="78"/>
      <c r="ES371" s="78"/>
      <c r="ET371" s="78"/>
      <c r="EU371" s="78"/>
      <c r="EV371" s="78"/>
      <c r="EW371" s="78"/>
      <c r="EX371" s="78"/>
      <c r="EY371" s="78"/>
      <c r="EZ371" s="78"/>
      <c r="FA371" s="78"/>
      <c r="FB371" s="78"/>
      <c r="FC371" s="78"/>
      <c r="FD371" s="78"/>
      <c r="FE371" s="78"/>
      <c r="FF371" s="78"/>
      <c r="FG371" s="78"/>
      <c r="FH371" s="78"/>
      <c r="FI371" s="78"/>
      <c r="FJ371" s="78"/>
      <c r="FK371" s="78"/>
      <c r="FL371" s="78"/>
      <c r="FM371" s="78"/>
      <c r="FN371" s="78"/>
      <c r="FO371" s="78"/>
      <c r="FP371" s="78"/>
      <c r="FQ371" s="78"/>
      <c r="FR371" s="78"/>
      <c r="FS371" s="78"/>
      <c r="FT371" s="78"/>
      <c r="FU371" s="78"/>
      <c r="FV371" s="78"/>
      <c r="FW371" s="78"/>
      <c r="FX371" s="78">
        <v>0</v>
      </c>
      <c r="FY371" s="78">
        <v>2.8181817531585693</v>
      </c>
      <c r="FZ371" s="78">
        <v>0</v>
      </c>
    </row>
    <row r="372" spans="1:182" x14ac:dyDescent="0.2">
      <c r="A372" t="s">
        <v>186</v>
      </c>
      <c r="B372" t="s">
        <v>244</v>
      </c>
      <c r="C372" t="s">
        <v>194</v>
      </c>
      <c r="D372" t="s">
        <v>202</v>
      </c>
      <c r="E372" t="s">
        <v>240</v>
      </c>
      <c r="F372" t="s">
        <v>182</v>
      </c>
      <c r="G372" t="s">
        <v>1</v>
      </c>
      <c r="H372" s="78">
        <v>231</v>
      </c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78"/>
      <c r="CB372" s="78"/>
      <c r="CC372" s="78"/>
      <c r="CD372" s="78"/>
      <c r="CE372" s="78"/>
      <c r="CF372" s="78"/>
      <c r="CG372" s="78"/>
      <c r="CH372" s="78"/>
      <c r="CI372" s="78"/>
      <c r="CJ372" s="78"/>
      <c r="CK372" s="78"/>
      <c r="CL372" s="78"/>
      <c r="CM372" s="78"/>
      <c r="CN372" s="78"/>
      <c r="CO372" s="78"/>
      <c r="CP372" s="78"/>
      <c r="CQ372" s="78"/>
      <c r="CR372" s="78"/>
      <c r="CS372" s="78"/>
      <c r="CT372" s="78"/>
      <c r="CU372" s="78"/>
      <c r="CV372" s="78"/>
      <c r="CW372" s="78"/>
      <c r="CX372" s="78"/>
      <c r="CY372" s="78"/>
      <c r="CZ372" s="78"/>
      <c r="DA372" s="78"/>
      <c r="DB372" s="78"/>
      <c r="DC372" s="78"/>
      <c r="DD372" s="78"/>
      <c r="DE372" s="78"/>
      <c r="DF372" s="78"/>
      <c r="DG372" s="78"/>
      <c r="DH372" s="78"/>
      <c r="DI372" s="78"/>
      <c r="DJ372" s="78"/>
      <c r="DK372" s="78"/>
      <c r="DL372" s="78"/>
      <c r="DM372" s="78"/>
      <c r="DN372" s="78"/>
      <c r="DO372" s="78"/>
      <c r="DP372" s="78"/>
      <c r="DQ372" s="78"/>
      <c r="DR372" s="78"/>
      <c r="DS372" s="78"/>
      <c r="DT372" s="78"/>
      <c r="DU372" s="78"/>
      <c r="DV372" s="78"/>
      <c r="DW372" s="78"/>
      <c r="DX372" s="78"/>
      <c r="DY372" s="78"/>
      <c r="DZ372" s="78"/>
      <c r="EA372" s="78"/>
      <c r="EB372" s="78"/>
      <c r="EC372" s="78"/>
      <c r="ED372" s="78"/>
      <c r="EE372" s="78"/>
      <c r="EF372" s="78"/>
      <c r="EG372" s="78"/>
      <c r="EH372" s="78"/>
      <c r="EI372" s="78"/>
      <c r="EJ372" s="78"/>
      <c r="EK372" s="78"/>
      <c r="EL372" s="78"/>
      <c r="EM372" s="78"/>
      <c r="EN372" s="78"/>
      <c r="EO372" s="78"/>
      <c r="EP372" s="78"/>
      <c r="EQ372" s="78"/>
      <c r="ER372" s="78"/>
      <c r="ES372" s="78"/>
      <c r="ET372" s="78"/>
      <c r="EU372" s="78"/>
      <c r="EV372" s="78"/>
      <c r="EW372" s="78"/>
      <c r="EX372" s="78"/>
      <c r="EY372" s="78"/>
      <c r="EZ372" s="78"/>
      <c r="FA372" s="78"/>
      <c r="FB372" s="78"/>
      <c r="FC372" s="78"/>
      <c r="FD372" s="78"/>
      <c r="FE372" s="78"/>
      <c r="FF372" s="78"/>
      <c r="FG372" s="78"/>
      <c r="FH372" s="78"/>
      <c r="FI372" s="78"/>
      <c r="FJ372" s="78"/>
      <c r="FK372" s="78"/>
      <c r="FL372" s="78"/>
      <c r="FM372" s="78"/>
      <c r="FN372" s="78"/>
      <c r="FO372" s="78"/>
      <c r="FP372" s="78"/>
      <c r="FQ372" s="78"/>
      <c r="FR372" s="78"/>
      <c r="FS372" s="78"/>
      <c r="FT372" s="78"/>
      <c r="FU372" s="78"/>
      <c r="FV372" s="78"/>
      <c r="FW372" s="78"/>
      <c r="FX372" s="78">
        <v>0</v>
      </c>
      <c r="FY372" s="78">
        <v>4.4545454978942871</v>
      </c>
      <c r="FZ372" s="78">
        <v>0</v>
      </c>
    </row>
    <row r="373" spans="1:182" x14ac:dyDescent="0.2">
      <c r="A373" t="s">
        <v>186</v>
      </c>
      <c r="B373" t="s">
        <v>244</v>
      </c>
      <c r="C373" t="s">
        <v>194</v>
      </c>
      <c r="D373" t="s">
        <v>202</v>
      </c>
      <c r="E373" t="s">
        <v>240</v>
      </c>
      <c r="F373" t="s">
        <v>183</v>
      </c>
      <c r="G373" t="s">
        <v>1</v>
      </c>
      <c r="H373" s="78">
        <v>326</v>
      </c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  <c r="BX373" s="78"/>
      <c r="BY373" s="78"/>
      <c r="BZ373" s="78"/>
      <c r="CA373" s="78"/>
      <c r="CB373" s="78"/>
      <c r="CC373" s="78"/>
      <c r="CD373" s="78"/>
      <c r="CE373" s="78"/>
      <c r="CF373" s="78"/>
      <c r="CG373" s="78"/>
      <c r="CH373" s="78"/>
      <c r="CI373" s="78"/>
      <c r="CJ373" s="78"/>
      <c r="CK373" s="78"/>
      <c r="CL373" s="78"/>
      <c r="CM373" s="78"/>
      <c r="CN373" s="78"/>
      <c r="CO373" s="78"/>
      <c r="CP373" s="78"/>
      <c r="CQ373" s="78"/>
      <c r="CR373" s="78"/>
      <c r="CS373" s="78"/>
      <c r="CT373" s="78"/>
      <c r="CU373" s="78"/>
      <c r="CV373" s="78"/>
      <c r="CW373" s="78"/>
      <c r="CX373" s="78"/>
      <c r="CY373" s="78"/>
      <c r="CZ373" s="78"/>
      <c r="DA373" s="78"/>
      <c r="DB373" s="78"/>
      <c r="DC373" s="78"/>
      <c r="DD373" s="78"/>
      <c r="DE373" s="78"/>
      <c r="DF373" s="78"/>
      <c r="DG373" s="78"/>
      <c r="DH373" s="78"/>
      <c r="DI373" s="78"/>
      <c r="DJ373" s="78"/>
      <c r="DK373" s="78"/>
      <c r="DL373" s="78"/>
      <c r="DM373" s="78"/>
      <c r="DN373" s="78"/>
      <c r="DO373" s="78"/>
      <c r="DP373" s="78"/>
      <c r="DQ373" s="78"/>
      <c r="DR373" s="78"/>
      <c r="DS373" s="78"/>
      <c r="DT373" s="78"/>
      <c r="DU373" s="78"/>
      <c r="DV373" s="78"/>
      <c r="DW373" s="78"/>
      <c r="DX373" s="78"/>
      <c r="DY373" s="78"/>
      <c r="DZ373" s="78"/>
      <c r="EA373" s="78"/>
      <c r="EB373" s="78"/>
      <c r="EC373" s="78"/>
      <c r="ED373" s="78"/>
      <c r="EE373" s="78"/>
      <c r="EF373" s="78"/>
      <c r="EG373" s="78"/>
      <c r="EH373" s="78"/>
      <c r="EI373" s="78"/>
      <c r="EJ373" s="78"/>
      <c r="EK373" s="78"/>
      <c r="EL373" s="78"/>
      <c r="EM373" s="78"/>
      <c r="EN373" s="78"/>
      <c r="EO373" s="78"/>
      <c r="EP373" s="78"/>
      <c r="EQ373" s="78"/>
      <c r="ER373" s="78"/>
      <c r="ES373" s="78"/>
      <c r="ET373" s="78"/>
      <c r="EU373" s="78"/>
      <c r="EV373" s="78"/>
      <c r="EW373" s="78"/>
      <c r="EX373" s="78"/>
      <c r="EY373" s="78"/>
      <c r="EZ373" s="78"/>
      <c r="FA373" s="78"/>
      <c r="FB373" s="78"/>
      <c r="FC373" s="78"/>
      <c r="FD373" s="78"/>
      <c r="FE373" s="78"/>
      <c r="FF373" s="78"/>
      <c r="FG373" s="78"/>
      <c r="FH373" s="78"/>
      <c r="FI373" s="78"/>
      <c r="FJ373" s="78"/>
      <c r="FK373" s="78"/>
      <c r="FL373" s="78"/>
      <c r="FM373" s="78"/>
      <c r="FN373" s="78"/>
      <c r="FO373" s="78"/>
      <c r="FP373" s="78"/>
      <c r="FQ373" s="78"/>
      <c r="FR373" s="78"/>
      <c r="FS373" s="78"/>
      <c r="FT373" s="78"/>
      <c r="FU373" s="78"/>
      <c r="FV373" s="78"/>
      <c r="FW373" s="78"/>
      <c r="FX373" s="78">
        <v>0</v>
      </c>
      <c r="FY373" s="78">
        <v>7.0205950736999512</v>
      </c>
      <c r="FZ373" s="78">
        <v>0</v>
      </c>
    </row>
    <row r="374" spans="1:182" x14ac:dyDescent="0.2">
      <c r="A374" t="s">
        <v>186</v>
      </c>
      <c r="B374" t="s">
        <v>244</v>
      </c>
      <c r="C374" t="s">
        <v>194</v>
      </c>
      <c r="D374" t="s">
        <v>202</v>
      </c>
      <c r="E374" t="s">
        <v>240</v>
      </c>
      <c r="F374" t="s">
        <v>184</v>
      </c>
      <c r="G374" t="s">
        <v>1</v>
      </c>
      <c r="H374" s="78">
        <v>167</v>
      </c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  <c r="BX374" s="78"/>
      <c r="BY374" s="78"/>
      <c r="BZ374" s="78"/>
      <c r="CA374" s="78"/>
      <c r="CB374" s="78"/>
      <c r="CC374" s="78"/>
      <c r="CD374" s="78"/>
      <c r="CE374" s="78"/>
      <c r="CF374" s="78"/>
      <c r="CG374" s="78"/>
      <c r="CH374" s="78"/>
      <c r="CI374" s="78"/>
      <c r="CJ374" s="78"/>
      <c r="CK374" s="78"/>
      <c r="CL374" s="78"/>
      <c r="CM374" s="78"/>
      <c r="CN374" s="78"/>
      <c r="CO374" s="78"/>
      <c r="CP374" s="78"/>
      <c r="CQ374" s="78"/>
      <c r="CR374" s="78"/>
      <c r="CS374" s="78"/>
      <c r="CT374" s="78"/>
      <c r="CU374" s="78"/>
      <c r="CV374" s="78"/>
      <c r="CW374" s="78"/>
      <c r="CX374" s="78"/>
      <c r="CY374" s="78"/>
      <c r="CZ374" s="78"/>
      <c r="DA374" s="78"/>
      <c r="DB374" s="78"/>
      <c r="DC374" s="78"/>
      <c r="DD374" s="78"/>
      <c r="DE374" s="78"/>
      <c r="DF374" s="78"/>
      <c r="DG374" s="78"/>
      <c r="DH374" s="78"/>
      <c r="DI374" s="78"/>
      <c r="DJ374" s="78"/>
      <c r="DK374" s="78"/>
      <c r="DL374" s="78"/>
      <c r="DM374" s="78"/>
      <c r="DN374" s="78"/>
      <c r="DO374" s="78"/>
      <c r="DP374" s="78"/>
      <c r="DQ374" s="78"/>
      <c r="DR374" s="78"/>
      <c r="DS374" s="78"/>
      <c r="DT374" s="78"/>
      <c r="DU374" s="78"/>
      <c r="DV374" s="78"/>
      <c r="DW374" s="78"/>
      <c r="DX374" s="78"/>
      <c r="DY374" s="78"/>
      <c r="DZ374" s="78"/>
      <c r="EA374" s="78"/>
      <c r="EB374" s="78"/>
      <c r="EC374" s="78"/>
      <c r="ED374" s="78"/>
      <c r="EE374" s="78"/>
      <c r="EF374" s="78"/>
      <c r="EG374" s="78"/>
      <c r="EH374" s="78"/>
      <c r="EI374" s="78"/>
      <c r="EJ374" s="78"/>
      <c r="EK374" s="78"/>
      <c r="EL374" s="78"/>
      <c r="EM374" s="78"/>
      <c r="EN374" s="78"/>
      <c r="EO374" s="78"/>
      <c r="EP374" s="78"/>
      <c r="EQ374" s="78"/>
      <c r="ER374" s="78"/>
      <c r="ES374" s="78"/>
      <c r="ET374" s="78"/>
      <c r="EU374" s="78"/>
      <c r="EV374" s="78"/>
      <c r="EW374" s="78"/>
      <c r="EX374" s="78"/>
      <c r="EY374" s="78"/>
      <c r="EZ374" s="78"/>
      <c r="FA374" s="78"/>
      <c r="FB374" s="78"/>
      <c r="FC374" s="78"/>
      <c r="FD374" s="78"/>
      <c r="FE374" s="78"/>
      <c r="FF374" s="78"/>
      <c r="FG374" s="78"/>
      <c r="FH374" s="78"/>
      <c r="FI374" s="78"/>
      <c r="FJ374" s="78"/>
      <c r="FK374" s="78"/>
      <c r="FL374" s="78"/>
      <c r="FM374" s="78"/>
      <c r="FN374" s="78"/>
      <c r="FO374" s="78"/>
      <c r="FP374" s="78"/>
      <c r="FQ374" s="78"/>
      <c r="FR374" s="78"/>
      <c r="FS374" s="78"/>
      <c r="FT374" s="78"/>
      <c r="FU374" s="78"/>
      <c r="FV374" s="78"/>
      <c r="FW374" s="78"/>
      <c r="FX374" s="78">
        <v>0</v>
      </c>
      <c r="FY374" s="78">
        <v>8.310276985168457</v>
      </c>
      <c r="FZ374" s="78">
        <v>0</v>
      </c>
    </row>
    <row r="375" spans="1:182" x14ac:dyDescent="0.2">
      <c r="A375" t="s">
        <v>186</v>
      </c>
      <c r="B375" t="s">
        <v>244</v>
      </c>
      <c r="C375" t="s">
        <v>194</v>
      </c>
      <c r="D375" t="s">
        <v>202</v>
      </c>
      <c r="E375" t="s">
        <v>240</v>
      </c>
      <c r="F375" t="s">
        <v>185</v>
      </c>
      <c r="G375" t="s">
        <v>1</v>
      </c>
      <c r="H375" s="78">
        <v>84</v>
      </c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  <c r="BW375" s="78"/>
      <c r="BX375" s="78"/>
      <c r="BY375" s="78"/>
      <c r="BZ375" s="78"/>
      <c r="CA375" s="78"/>
      <c r="CB375" s="78"/>
      <c r="CC375" s="78"/>
      <c r="CD375" s="78"/>
      <c r="CE375" s="78"/>
      <c r="CF375" s="78"/>
      <c r="CG375" s="78"/>
      <c r="CH375" s="78"/>
      <c r="CI375" s="78"/>
      <c r="CJ375" s="78"/>
      <c r="CK375" s="78"/>
      <c r="CL375" s="78"/>
      <c r="CM375" s="78"/>
      <c r="CN375" s="78"/>
      <c r="CO375" s="78"/>
      <c r="CP375" s="78"/>
      <c r="CQ375" s="78"/>
      <c r="CR375" s="78"/>
      <c r="CS375" s="78"/>
      <c r="CT375" s="78"/>
      <c r="CU375" s="78"/>
      <c r="CV375" s="78"/>
      <c r="CW375" s="78"/>
      <c r="CX375" s="78"/>
      <c r="CY375" s="78"/>
      <c r="CZ375" s="78"/>
      <c r="DA375" s="78"/>
      <c r="DB375" s="78"/>
      <c r="DC375" s="78"/>
      <c r="DD375" s="78"/>
      <c r="DE375" s="78"/>
      <c r="DF375" s="78"/>
      <c r="DG375" s="78"/>
      <c r="DH375" s="78"/>
      <c r="DI375" s="78"/>
      <c r="DJ375" s="78"/>
      <c r="DK375" s="78"/>
      <c r="DL375" s="78"/>
      <c r="DM375" s="78"/>
      <c r="DN375" s="78"/>
      <c r="DO375" s="78"/>
      <c r="DP375" s="78"/>
      <c r="DQ375" s="78"/>
      <c r="DR375" s="78"/>
      <c r="DS375" s="78"/>
      <c r="DT375" s="78"/>
      <c r="DU375" s="78"/>
      <c r="DV375" s="78"/>
      <c r="DW375" s="78"/>
      <c r="DX375" s="78"/>
      <c r="DY375" s="78"/>
      <c r="DZ375" s="78"/>
      <c r="EA375" s="78"/>
      <c r="EB375" s="78"/>
      <c r="EC375" s="78"/>
      <c r="ED375" s="78"/>
      <c r="EE375" s="78"/>
      <c r="EF375" s="78"/>
      <c r="EG375" s="78"/>
      <c r="EH375" s="78"/>
      <c r="EI375" s="78"/>
      <c r="EJ375" s="78"/>
      <c r="EK375" s="78"/>
      <c r="EL375" s="78"/>
      <c r="EM375" s="78"/>
      <c r="EN375" s="78"/>
      <c r="EO375" s="78"/>
      <c r="EP375" s="78"/>
      <c r="EQ375" s="78"/>
      <c r="ER375" s="78"/>
      <c r="ES375" s="78"/>
      <c r="ET375" s="78"/>
      <c r="EU375" s="78"/>
      <c r="EV375" s="78"/>
      <c r="EW375" s="78"/>
      <c r="EX375" s="78"/>
      <c r="EY375" s="78"/>
      <c r="EZ375" s="78"/>
      <c r="FA375" s="78"/>
      <c r="FB375" s="78"/>
      <c r="FC375" s="78"/>
      <c r="FD375" s="78"/>
      <c r="FE375" s="78"/>
      <c r="FF375" s="78"/>
      <c r="FG375" s="78"/>
      <c r="FH375" s="78"/>
      <c r="FI375" s="78"/>
      <c r="FJ375" s="78"/>
      <c r="FK375" s="78"/>
      <c r="FL375" s="78"/>
      <c r="FM375" s="78"/>
      <c r="FN375" s="78"/>
      <c r="FO375" s="78"/>
      <c r="FP375" s="78"/>
      <c r="FQ375" s="78"/>
      <c r="FR375" s="78"/>
      <c r="FS375" s="78"/>
      <c r="FT375" s="78"/>
      <c r="FU375" s="78"/>
      <c r="FV375" s="78"/>
      <c r="FW375" s="78"/>
      <c r="FX375" s="78">
        <v>0</v>
      </c>
      <c r="FY375" s="78">
        <v>4.2105264663696289</v>
      </c>
      <c r="FZ375" s="78">
        <v>0</v>
      </c>
    </row>
    <row r="376" spans="1:182" x14ac:dyDescent="0.2">
      <c r="A376" t="s">
        <v>186</v>
      </c>
      <c r="B376" t="s">
        <v>244</v>
      </c>
      <c r="C376" t="s">
        <v>194</v>
      </c>
      <c r="D376" t="s">
        <v>202</v>
      </c>
      <c r="E376" t="s">
        <v>241</v>
      </c>
      <c r="F376" t="s">
        <v>1</v>
      </c>
      <c r="G376" t="s">
        <v>198</v>
      </c>
      <c r="H376" s="78">
        <v>2681</v>
      </c>
      <c r="I376" s="78">
        <v>0.87074309587478638</v>
      </c>
      <c r="J376" s="78">
        <v>0.82240122556686401</v>
      </c>
      <c r="K376" s="78">
        <v>0.7966497540473938</v>
      </c>
      <c r="L376" s="78">
        <v>0.80288577079772949</v>
      </c>
      <c r="M376" s="78">
        <v>0.78604316711425781</v>
      </c>
      <c r="N376" s="78">
        <v>0.89762234687805176</v>
      </c>
      <c r="O376" s="78">
        <v>1.0309038162231445</v>
      </c>
      <c r="P376" s="78">
        <v>1.0932658910751343</v>
      </c>
      <c r="Q376" s="78">
        <v>0.99051940441131592</v>
      </c>
      <c r="R376" s="78">
        <v>0.91684359312057495</v>
      </c>
      <c r="S376" s="78">
        <v>0.92862105369567871</v>
      </c>
      <c r="T376" s="78">
        <v>0.91438937187194824</v>
      </c>
      <c r="U376" s="78">
        <v>0.87827426195144653</v>
      </c>
      <c r="V376" s="78">
        <v>0.82764923572540283</v>
      </c>
      <c r="W376" s="78">
        <v>0.81808149814605713</v>
      </c>
      <c r="X376" s="78">
        <v>0.83057516813278198</v>
      </c>
      <c r="Y376" s="78">
        <v>0.90808331966400146</v>
      </c>
      <c r="Z376" s="78">
        <v>1.0256991386413574</v>
      </c>
      <c r="AA376" s="78">
        <v>1.0698179006576538</v>
      </c>
      <c r="AB376" s="78">
        <v>1.0598316192626953</v>
      </c>
      <c r="AC376" s="78">
        <v>1.0971821546554565</v>
      </c>
      <c r="AD376" s="78">
        <v>1.1123808622360229</v>
      </c>
      <c r="AE376" s="78">
        <v>1.0227741003036499</v>
      </c>
      <c r="AF376" s="78">
        <v>0.93006670475006104</v>
      </c>
      <c r="AG376" s="78">
        <v>-0.24194362759590149</v>
      </c>
      <c r="AH376" s="78">
        <v>-0.23321720957756042</v>
      </c>
      <c r="AI376" s="78">
        <v>-0.24135112762451172</v>
      </c>
      <c r="AJ376" s="78">
        <v>-0.23508493602275848</v>
      </c>
      <c r="AK376" s="78">
        <v>-0.22520542144775391</v>
      </c>
      <c r="AL376" s="78">
        <v>-0.23244363069534302</v>
      </c>
      <c r="AM376" s="78">
        <v>-0.20401273667812347</v>
      </c>
      <c r="AN376" s="78">
        <v>-0.19459615647792816</v>
      </c>
      <c r="AO376" s="78">
        <v>-3.4236911684274673E-2</v>
      </c>
      <c r="AP376" s="78">
        <v>1.169671188108623E-3</v>
      </c>
      <c r="AQ376" s="78">
        <v>-1.3441871851682663E-2</v>
      </c>
      <c r="AR376" s="78">
        <v>-8.1197749823331833E-3</v>
      </c>
      <c r="AS376" s="78">
        <v>-2.3659050464630127E-2</v>
      </c>
      <c r="AT376" s="78">
        <v>-2.6575250551104546E-2</v>
      </c>
      <c r="AU376" s="78">
        <v>-2.1026600152254105E-2</v>
      </c>
      <c r="AV376" s="78">
        <v>-1.0892069898545742E-2</v>
      </c>
      <c r="AW376" s="78">
        <v>4.4169179163873196E-3</v>
      </c>
      <c r="AX376" s="78">
        <v>1.8713319674134254E-2</v>
      </c>
      <c r="AY376" s="78">
        <v>2.5084687396883965E-2</v>
      </c>
      <c r="AZ376" s="78">
        <v>1.738518662750721E-2</v>
      </c>
      <c r="BA376" s="78">
        <v>-0.11617707461118698</v>
      </c>
      <c r="BB376" s="78">
        <v>-0.21435545384883881</v>
      </c>
      <c r="BC376" s="78">
        <v>-0.22450561821460724</v>
      </c>
      <c r="BD376" s="78">
        <v>-0.23487928509712219</v>
      </c>
      <c r="BE376" s="78">
        <v>-0.16668547689914703</v>
      </c>
      <c r="BF376" s="78">
        <v>-0.15867587924003601</v>
      </c>
      <c r="BG376" s="78">
        <v>-0.16654413938522339</v>
      </c>
      <c r="BH376" s="78">
        <v>-0.16118593513965607</v>
      </c>
      <c r="BI376" s="78">
        <v>-0.15001817047595978</v>
      </c>
      <c r="BJ376" s="78">
        <v>-0.15815703570842743</v>
      </c>
      <c r="BK376" s="78">
        <v>-0.12833717465400696</v>
      </c>
      <c r="BL376" s="78">
        <v>-0.12458277493715286</v>
      </c>
      <c r="BM376" s="78">
        <v>-5.0852620042860508E-3</v>
      </c>
      <c r="BN376" s="78">
        <v>1.8771832808852196E-2</v>
      </c>
      <c r="BO376" s="78">
        <v>5.8943736366927624E-3</v>
      </c>
      <c r="BP376" s="78">
        <v>1.1262178421020508E-2</v>
      </c>
      <c r="BQ376" s="78">
        <v>-4.9169482663273811E-3</v>
      </c>
      <c r="BR376" s="78">
        <v>-7.3114982806146145E-3</v>
      </c>
      <c r="BS376" s="78">
        <v>-3.2442165538668633E-3</v>
      </c>
      <c r="BT376" s="78">
        <v>5.2827433682978153E-3</v>
      </c>
      <c r="BU376" s="78">
        <v>2.1264538168907166E-2</v>
      </c>
      <c r="BV376" s="78">
        <v>3.5558611154556274E-2</v>
      </c>
      <c r="BW376" s="78">
        <v>4.1114535182714462E-2</v>
      </c>
      <c r="BX376" s="78">
        <v>3.3830102533102036E-2</v>
      </c>
      <c r="BY376" s="78">
        <v>-5.8385960757732391E-2</v>
      </c>
      <c r="BZ376" s="78">
        <v>-0.1408030092716217</v>
      </c>
      <c r="CA376" s="78">
        <v>-0.15040890872478485</v>
      </c>
      <c r="CB376" s="78">
        <v>-0.15953832864761353</v>
      </c>
      <c r="CC376" s="78">
        <v>-0.11456190049648285</v>
      </c>
      <c r="CD376" s="78">
        <v>-0.10704877972602844</v>
      </c>
      <c r="CE376" s="78">
        <v>-0.11473306268453598</v>
      </c>
      <c r="CF376" s="78">
        <v>-0.11000370234251022</v>
      </c>
      <c r="CG376" s="78">
        <v>-9.7943700850009918E-2</v>
      </c>
      <c r="CH376" s="78">
        <v>-0.10670634359121323</v>
      </c>
      <c r="CI376" s="78">
        <v>-7.5924515724182129E-2</v>
      </c>
      <c r="CJ376" s="78">
        <v>-7.6091691851615906E-2</v>
      </c>
      <c r="CK376" s="78">
        <v>1.5105082653462887E-2</v>
      </c>
      <c r="CL376" s="78">
        <v>3.0963033437728882E-2</v>
      </c>
      <c r="CM376" s="78">
        <v>1.9286597147583961E-2</v>
      </c>
      <c r="CN376" s="78">
        <v>2.4686060845851898E-2</v>
      </c>
      <c r="CO376" s="78">
        <v>8.0637754872441292E-3</v>
      </c>
      <c r="CP376" s="78">
        <v>6.0305171646177769E-3</v>
      </c>
      <c r="CQ376" s="78">
        <v>9.0718073770403862E-3</v>
      </c>
      <c r="CR376" s="78">
        <v>1.6485372558236122E-2</v>
      </c>
      <c r="CS376" s="78">
        <v>3.2933149486780167E-2</v>
      </c>
      <c r="CT376" s="78">
        <v>4.7225609421730042E-2</v>
      </c>
      <c r="CU376" s="78">
        <v>5.2216757088899612E-2</v>
      </c>
      <c r="CV376" s="78">
        <v>4.5219805091619492E-2</v>
      </c>
      <c r="CW376" s="78">
        <v>-1.8360007554292679E-2</v>
      </c>
      <c r="CX376" s="78">
        <v>-8.9860796928405762E-2</v>
      </c>
      <c r="CY376" s="78">
        <v>-9.9089771509170532E-2</v>
      </c>
      <c r="CZ376" s="78">
        <v>-0.10735740512609482</v>
      </c>
      <c r="DA376" s="78">
        <v>-6.2438331544399261E-2</v>
      </c>
      <c r="DB376" s="78">
        <v>-5.5421676486730576E-2</v>
      </c>
      <c r="DC376" s="78">
        <v>-6.2921978533267975E-2</v>
      </c>
      <c r="DD376" s="78">
        <v>-5.8821480721235275E-2</v>
      </c>
      <c r="DE376" s="78">
        <v>-4.5869238674640656E-2</v>
      </c>
      <c r="DF376" s="78">
        <v>-5.5255655199289322E-2</v>
      </c>
      <c r="DG376" s="78">
        <v>-2.3511858657002449E-2</v>
      </c>
      <c r="DH376" s="78">
        <v>-2.7600632980465889E-2</v>
      </c>
      <c r="DI376" s="78">
        <v>3.5295426845550537E-2</v>
      </c>
      <c r="DJ376" s="78">
        <v>4.3154239654541016E-2</v>
      </c>
      <c r="DK376" s="78">
        <v>3.2678820192813873E-2</v>
      </c>
      <c r="DL376" s="78">
        <v>3.8109943270683289E-2</v>
      </c>
      <c r="DM376" s="78">
        <v>2.1044500172138214E-2</v>
      </c>
      <c r="DN376" s="78">
        <v>1.9372532144188881E-2</v>
      </c>
      <c r="DO376" s="78">
        <v>2.138783223927021E-2</v>
      </c>
      <c r="DP376" s="78">
        <v>2.7687996625900269E-2</v>
      </c>
      <c r="DQ376" s="78">
        <v>4.4601760804653168E-2</v>
      </c>
      <c r="DR376" s="78">
        <v>5.8892607688903809E-2</v>
      </c>
      <c r="DS376" s="78">
        <v>6.3318975269794464E-2</v>
      </c>
      <c r="DT376" s="78">
        <v>5.6609500199556351E-2</v>
      </c>
      <c r="DU376" s="78">
        <v>2.1665945649147034E-2</v>
      </c>
      <c r="DV376" s="78">
        <v>-3.8918592035770416E-2</v>
      </c>
      <c r="DW376" s="78">
        <v>-4.7770615667104721E-2</v>
      </c>
      <c r="DX376" s="78">
        <v>-5.5176474153995514E-2</v>
      </c>
      <c r="DY376" s="78">
        <v>1.2819827534258366E-2</v>
      </c>
      <c r="DZ376" s="78">
        <v>1.9119651988148689E-2</v>
      </c>
      <c r="EA376" s="78">
        <v>1.1884992010891438E-2</v>
      </c>
      <c r="EB376" s="78">
        <v>1.507752388715744E-2</v>
      </c>
      <c r="EC376" s="78">
        <v>2.931801974773407E-2</v>
      </c>
      <c r="ED376" s="78">
        <v>1.9030964002013206E-2</v>
      </c>
      <c r="EE376" s="78">
        <v>5.2163697779178619E-2</v>
      </c>
      <c r="EF376" s="78">
        <v>4.2412765324115753E-2</v>
      </c>
      <c r="EG376" s="78">
        <v>6.4447075128555298E-2</v>
      </c>
      <c r="EH376" s="78">
        <v>6.0756396502256393E-2</v>
      </c>
      <c r="EI376" s="78">
        <v>5.2015066146850586E-2</v>
      </c>
      <c r="EJ376" s="78">
        <v>5.7491898536682129E-2</v>
      </c>
      <c r="EK376" s="78">
        <v>3.9786603301763535E-2</v>
      </c>
      <c r="EL376" s="78">
        <v>3.8636285811662674E-2</v>
      </c>
      <c r="EM376" s="78">
        <v>3.9170216768980026E-2</v>
      </c>
      <c r="EN376" s="78">
        <v>4.3862812221050262E-2</v>
      </c>
      <c r="EO376" s="78">
        <v>6.1449382454156876E-2</v>
      </c>
      <c r="EP376" s="78">
        <v>7.5737901031970978E-2</v>
      </c>
      <c r="EQ376" s="78">
        <v>7.9348832368850708E-2</v>
      </c>
      <c r="ER376" s="78">
        <v>7.3054417967796326E-2</v>
      </c>
      <c r="ES376" s="78">
        <v>7.945706695318222E-2</v>
      </c>
      <c r="ET376" s="78">
        <v>3.4633871167898178E-2</v>
      </c>
      <c r="EU376" s="78">
        <v>2.6326077058911324E-2</v>
      </c>
      <c r="EV376" s="78">
        <v>2.016448974609375E-2</v>
      </c>
      <c r="EW376" s="78">
        <v>49.607952117919922</v>
      </c>
      <c r="EX376" s="78">
        <v>48.801597595214844</v>
      </c>
      <c r="EY376" s="78">
        <v>48.128684997558594</v>
      </c>
      <c r="EZ376" s="78">
        <v>47.242538452148438</v>
      </c>
      <c r="FA376" s="78">
        <v>46.920768737792969</v>
      </c>
      <c r="FB376" s="78">
        <v>46.226276397705078</v>
      </c>
      <c r="FC376" s="78">
        <v>46.236682891845703</v>
      </c>
      <c r="FD376" s="78">
        <v>46.623401641845703</v>
      </c>
      <c r="FE376" s="78">
        <v>50.04034423828125</v>
      </c>
      <c r="FF376" s="78">
        <v>54.569381713867188</v>
      </c>
      <c r="FG376" s="78">
        <v>58.397186279296875</v>
      </c>
      <c r="FH376" s="78">
        <v>61.755607604980469</v>
      </c>
      <c r="FI376" s="78">
        <v>63.766979217529297</v>
      </c>
      <c r="FJ376" s="78">
        <v>64.591629028320313</v>
      </c>
      <c r="FK376" s="78">
        <v>64.910049438476563</v>
      </c>
      <c r="FL376" s="78">
        <v>64.060951232910156</v>
      </c>
      <c r="FM376" s="78">
        <v>61.867794036865234</v>
      </c>
      <c r="FN376" s="78">
        <v>58.588573455810547</v>
      </c>
      <c r="FO376" s="78">
        <v>56.183330535888672</v>
      </c>
      <c r="FP376" s="78">
        <v>54.60687255859375</v>
      </c>
      <c r="FQ376" s="78">
        <v>52.735210418701172</v>
      </c>
      <c r="FR376" s="78">
        <v>51.519424438476563</v>
      </c>
      <c r="FS376" s="78">
        <v>50.399448394775391</v>
      </c>
      <c r="FT376" s="78">
        <v>49.710529327392578</v>
      </c>
      <c r="FU376" s="78">
        <v>5.4971121251583099E-2</v>
      </c>
      <c r="FV376" s="78">
        <v>2.7261283248662949E-2</v>
      </c>
      <c r="FW376" s="78">
        <v>6.3199609518051147E-2</v>
      </c>
      <c r="FX376" s="78">
        <v>0</v>
      </c>
      <c r="FY376" s="78">
        <v>256.89474487304688</v>
      </c>
      <c r="FZ376" s="78">
        <v>1</v>
      </c>
    </row>
    <row r="377" spans="1:182" x14ac:dyDescent="0.2">
      <c r="A377" t="s">
        <v>186</v>
      </c>
      <c r="B377" t="s">
        <v>244</v>
      </c>
      <c r="C377" t="s">
        <v>194</v>
      </c>
      <c r="D377" t="s">
        <v>202</v>
      </c>
      <c r="E377" t="s">
        <v>241</v>
      </c>
      <c r="F377" t="s">
        <v>1</v>
      </c>
      <c r="G377" t="s">
        <v>200</v>
      </c>
      <c r="H377" s="78">
        <v>438</v>
      </c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  <c r="BW377" s="78"/>
      <c r="BX377" s="78"/>
      <c r="BY377" s="78"/>
      <c r="BZ377" s="78"/>
      <c r="CA377" s="78"/>
      <c r="CB377" s="78"/>
      <c r="CC377" s="78"/>
      <c r="CD377" s="78"/>
      <c r="CE377" s="78"/>
      <c r="CF377" s="78"/>
      <c r="CG377" s="78"/>
      <c r="CH377" s="78"/>
      <c r="CI377" s="78"/>
      <c r="CJ377" s="78"/>
      <c r="CK377" s="78"/>
      <c r="CL377" s="78"/>
      <c r="CM377" s="78"/>
      <c r="CN377" s="78"/>
      <c r="CO377" s="78"/>
      <c r="CP377" s="78"/>
      <c r="CQ377" s="78"/>
      <c r="CR377" s="78"/>
      <c r="CS377" s="78"/>
      <c r="CT377" s="78"/>
      <c r="CU377" s="78"/>
      <c r="CV377" s="78"/>
      <c r="CW377" s="78"/>
      <c r="CX377" s="78"/>
      <c r="CY377" s="78"/>
      <c r="CZ377" s="78"/>
      <c r="DA377" s="78"/>
      <c r="DB377" s="78"/>
      <c r="DC377" s="78"/>
      <c r="DD377" s="78"/>
      <c r="DE377" s="78"/>
      <c r="DF377" s="78"/>
      <c r="DG377" s="78"/>
      <c r="DH377" s="78"/>
      <c r="DI377" s="78"/>
      <c r="DJ377" s="78"/>
      <c r="DK377" s="78"/>
      <c r="DL377" s="78"/>
      <c r="DM377" s="78"/>
      <c r="DN377" s="78"/>
      <c r="DO377" s="78"/>
      <c r="DP377" s="78"/>
      <c r="DQ377" s="78"/>
      <c r="DR377" s="78"/>
      <c r="DS377" s="78"/>
      <c r="DT377" s="78"/>
      <c r="DU377" s="78"/>
      <c r="DV377" s="78"/>
      <c r="DW377" s="78"/>
      <c r="DX377" s="78"/>
      <c r="DY377" s="78"/>
      <c r="DZ377" s="78"/>
      <c r="EA377" s="78"/>
      <c r="EB377" s="78"/>
      <c r="EC377" s="78"/>
      <c r="ED377" s="78"/>
      <c r="EE377" s="78"/>
      <c r="EF377" s="78"/>
      <c r="EG377" s="78"/>
      <c r="EH377" s="78"/>
      <c r="EI377" s="78"/>
      <c r="EJ377" s="78"/>
      <c r="EK377" s="78"/>
      <c r="EL377" s="78"/>
      <c r="EM377" s="78"/>
      <c r="EN377" s="78"/>
      <c r="EO377" s="78"/>
      <c r="EP377" s="78"/>
      <c r="EQ377" s="78"/>
      <c r="ER377" s="78"/>
      <c r="ES377" s="78"/>
      <c r="ET377" s="78"/>
      <c r="EU377" s="78"/>
      <c r="EV377" s="78"/>
      <c r="EW377" s="78"/>
      <c r="EX377" s="78"/>
      <c r="EY377" s="78"/>
      <c r="EZ377" s="78"/>
      <c r="FA377" s="78"/>
      <c r="FB377" s="78"/>
      <c r="FC377" s="78"/>
      <c r="FD377" s="78"/>
      <c r="FE377" s="78"/>
      <c r="FF377" s="78"/>
      <c r="FG377" s="78"/>
      <c r="FH377" s="78"/>
      <c r="FI377" s="78"/>
      <c r="FJ377" s="78"/>
      <c r="FK377" s="78"/>
      <c r="FL377" s="78"/>
      <c r="FM377" s="78"/>
      <c r="FN377" s="78"/>
      <c r="FO377" s="78"/>
      <c r="FP377" s="78"/>
      <c r="FQ377" s="78"/>
      <c r="FR377" s="78"/>
      <c r="FS377" s="78"/>
      <c r="FT377" s="78"/>
      <c r="FU377" s="78"/>
      <c r="FV377" s="78"/>
      <c r="FW377" s="78"/>
      <c r="FX377" s="78">
        <v>0</v>
      </c>
      <c r="FY377" s="78">
        <v>83.463157653808594</v>
      </c>
      <c r="FZ377" s="78">
        <v>0</v>
      </c>
    </row>
    <row r="378" spans="1:182" x14ac:dyDescent="0.2">
      <c r="A378" t="s">
        <v>186</v>
      </c>
      <c r="B378" t="s">
        <v>244</v>
      </c>
      <c r="C378" t="s">
        <v>194</v>
      </c>
      <c r="D378" t="s">
        <v>202</v>
      </c>
      <c r="E378" t="s">
        <v>241</v>
      </c>
      <c r="F378" t="s">
        <v>1</v>
      </c>
      <c r="G378" t="s">
        <v>1</v>
      </c>
      <c r="H378" s="78">
        <v>3119</v>
      </c>
      <c r="I378" s="78">
        <v>0.83983755111694336</v>
      </c>
      <c r="J378" s="78">
        <v>0.79064059257507324</v>
      </c>
      <c r="K378" s="78">
        <v>0.76258397102355957</v>
      </c>
      <c r="L378" s="78">
        <v>0.76830720901489258</v>
      </c>
      <c r="M378" s="78">
        <v>0.75645345449447632</v>
      </c>
      <c r="N378" s="78">
        <v>0.8582690954208374</v>
      </c>
      <c r="O378" s="78">
        <v>0.99030917882919312</v>
      </c>
      <c r="P378" s="78">
        <v>1.0445549488067627</v>
      </c>
      <c r="Q378" s="78">
        <v>0.9500470757484436</v>
      </c>
      <c r="R378" s="78">
        <v>0.88271170854568481</v>
      </c>
      <c r="S378" s="78">
        <v>0.89394831657409668</v>
      </c>
      <c r="T378" s="78">
        <v>0.88394045829772949</v>
      </c>
      <c r="U378" s="78">
        <v>0.8532446026802063</v>
      </c>
      <c r="V378" s="78">
        <v>0.80730336904525757</v>
      </c>
      <c r="W378" s="78">
        <v>0.80063033103942871</v>
      </c>
      <c r="X378" s="78">
        <v>0.82006573677062988</v>
      </c>
      <c r="Y378" s="78">
        <v>0.89979219436645508</v>
      </c>
      <c r="Z378" s="78">
        <v>1.0191377401351929</v>
      </c>
      <c r="AA378" s="78">
        <v>1.0604339838027954</v>
      </c>
      <c r="AB378" s="78">
        <v>1.0503098964691162</v>
      </c>
      <c r="AC378" s="78">
        <v>1.0752717256546021</v>
      </c>
      <c r="AD378" s="78">
        <v>1.0875229835510254</v>
      </c>
      <c r="AE378" s="78">
        <v>0.99930375814437866</v>
      </c>
      <c r="AF378" s="78">
        <v>0.90564227104187012</v>
      </c>
      <c r="AG378" s="78">
        <v>-0.23088449239730835</v>
      </c>
      <c r="AH378" s="78">
        <v>-0.22343902289867401</v>
      </c>
      <c r="AI378" s="78">
        <v>-0.22983799874782562</v>
      </c>
      <c r="AJ378" s="78">
        <v>-0.22081507742404938</v>
      </c>
      <c r="AK378" s="78">
        <v>-0.21078783273696899</v>
      </c>
      <c r="AL378" s="78">
        <v>-0.21893365681171417</v>
      </c>
      <c r="AM378" s="78">
        <v>-0.1914861798286438</v>
      </c>
      <c r="AN378" s="78">
        <v>-0.18434412777423859</v>
      </c>
      <c r="AO378" s="78">
        <v>-4.3171081691980362E-2</v>
      </c>
      <c r="AP378" s="78">
        <v>-4.9236626364290714E-3</v>
      </c>
      <c r="AQ378" s="78">
        <v>-1.8860949203372002E-2</v>
      </c>
      <c r="AR378" s="78">
        <v>-1.3615841045975685E-2</v>
      </c>
      <c r="AS378" s="78">
        <v>-2.642371691763401E-2</v>
      </c>
      <c r="AT378" s="78">
        <v>-3.1396325677633286E-2</v>
      </c>
      <c r="AU378" s="78">
        <v>-2.485378086566925E-2</v>
      </c>
      <c r="AV378" s="78">
        <v>-1.6399776563048363E-2</v>
      </c>
      <c r="AW378" s="78">
        <v>1.5064643230289221E-3</v>
      </c>
      <c r="AX378" s="78">
        <v>1.5461859293282032E-2</v>
      </c>
      <c r="AY378" s="78">
        <v>2.2049533203244209E-2</v>
      </c>
      <c r="AZ378" s="78">
        <v>1.2457138858735561E-2</v>
      </c>
      <c r="BA378" s="78">
        <v>-0.10555435717105865</v>
      </c>
      <c r="BB378" s="78">
        <v>-0.1991010308265686</v>
      </c>
      <c r="BC378" s="78">
        <v>-0.21270591020584106</v>
      </c>
      <c r="BD378" s="78">
        <v>-0.22368909418582916</v>
      </c>
      <c r="BE378" s="78">
        <v>-0.16563935577869415</v>
      </c>
      <c r="BF378" s="78">
        <v>-0.15880189836025238</v>
      </c>
      <c r="BG378" s="78">
        <v>-0.16497974097728729</v>
      </c>
      <c r="BH378" s="78">
        <v>-0.15674367547035217</v>
      </c>
      <c r="BI378" s="78">
        <v>-0.14561937749385834</v>
      </c>
      <c r="BJ378" s="78">
        <v>-0.15454140305519104</v>
      </c>
      <c r="BK378" s="78">
        <v>-0.12591306865215302</v>
      </c>
      <c r="BL378" s="78">
        <v>-0.12357562035322189</v>
      </c>
      <c r="BM378" s="78">
        <v>-1.7211191356182098E-2</v>
      </c>
      <c r="BN378" s="78">
        <v>1.069504301995039E-2</v>
      </c>
      <c r="BO378" s="78">
        <v>-1.7969363834708929E-3</v>
      </c>
      <c r="BP378" s="78">
        <v>3.4473668783903122E-3</v>
      </c>
      <c r="BQ378" s="78">
        <v>-9.8777851089835167E-3</v>
      </c>
      <c r="BR378" s="78">
        <v>-1.4394721016287804E-2</v>
      </c>
      <c r="BS378" s="78">
        <v>-9.1435471549630165E-3</v>
      </c>
      <c r="BT378" s="78">
        <v>-2.0595940295606852E-3</v>
      </c>
      <c r="BU378" s="78">
        <v>1.6320385038852692E-2</v>
      </c>
      <c r="BV378" s="78">
        <v>3.0318234115839005E-2</v>
      </c>
      <c r="BW378" s="78">
        <v>3.62684465944767E-2</v>
      </c>
      <c r="BX378" s="78">
        <v>2.7042388916015625E-2</v>
      </c>
      <c r="BY378" s="78">
        <v>-5.5568605661392212E-2</v>
      </c>
      <c r="BZ378" s="78">
        <v>-0.13541826605796814</v>
      </c>
      <c r="CA378" s="78">
        <v>-0.14847652614116669</v>
      </c>
      <c r="CB378" s="78">
        <v>-0.15839481353759766</v>
      </c>
      <c r="CC378" s="78">
        <v>-0.12045077234506607</v>
      </c>
      <c r="CD378" s="78">
        <v>-0.11403439939022064</v>
      </c>
      <c r="CE378" s="78">
        <v>-0.12005911767482758</v>
      </c>
      <c r="CF378" s="78">
        <v>-0.11236800253391266</v>
      </c>
      <c r="CG378" s="78">
        <v>-0.10048387944698334</v>
      </c>
      <c r="CH378" s="78">
        <v>-0.10994353145360947</v>
      </c>
      <c r="CI378" s="78">
        <v>-8.0497346818447113E-2</v>
      </c>
      <c r="CJ378" s="78">
        <v>-8.1487536430358887E-2</v>
      </c>
      <c r="CK378" s="78">
        <v>7.6854799408465624E-4</v>
      </c>
      <c r="CL378" s="78">
        <v>2.1512510254979134E-2</v>
      </c>
      <c r="CM378" s="78">
        <v>1.0021546855568886E-2</v>
      </c>
      <c r="CN378" s="78">
        <v>1.5265291556715965E-2</v>
      </c>
      <c r="CO378" s="78">
        <v>1.5818752581253648E-3</v>
      </c>
      <c r="CP378" s="78">
        <v>-2.619460690766573E-3</v>
      </c>
      <c r="CQ378" s="78">
        <v>1.7373132286593318E-3</v>
      </c>
      <c r="CR378" s="78">
        <v>7.8723728656768799E-3</v>
      </c>
      <c r="CS378" s="78">
        <v>2.6580462232232094E-2</v>
      </c>
      <c r="CT378" s="78">
        <v>4.0607713162899017E-2</v>
      </c>
      <c r="CU378" s="78">
        <v>4.6116426587104797E-2</v>
      </c>
      <c r="CV378" s="78">
        <v>3.7144090980291367E-2</v>
      </c>
      <c r="CW378" s="78">
        <v>-2.0948629826307297E-2</v>
      </c>
      <c r="CX378" s="78">
        <v>-9.1311752796173096E-2</v>
      </c>
      <c r="CY378" s="78">
        <v>-0.10399144142866135</v>
      </c>
      <c r="CZ378" s="78">
        <v>-0.11317220330238342</v>
      </c>
      <c r="DA378" s="78">
        <v>-7.5262188911437988E-2</v>
      </c>
      <c r="DB378" s="78">
        <v>-6.9266930222511292E-2</v>
      </c>
      <c r="DC378" s="78">
        <v>-7.5138494372367859E-2</v>
      </c>
      <c r="DD378" s="78">
        <v>-6.7992337048053741E-2</v>
      </c>
      <c r="DE378" s="78">
        <v>-5.5348385125398636E-2</v>
      </c>
      <c r="DF378" s="78">
        <v>-6.5345659852027893E-2</v>
      </c>
      <c r="DG378" s="78">
        <v>-3.5081613808870316E-2</v>
      </c>
      <c r="DH378" s="78">
        <v>-3.9399456232786179E-2</v>
      </c>
      <c r="DI378" s="78">
        <v>1.8748288974165916E-2</v>
      </c>
      <c r="DJ378" s="78">
        <v>3.2329980283975601E-2</v>
      </c>
      <c r="DK378" s="78">
        <v>2.1840030327439308E-2</v>
      </c>
      <c r="DL378" s="78">
        <v>2.7083218097686768E-2</v>
      </c>
      <c r="DM378" s="78">
        <v>1.3041536323726177E-2</v>
      </c>
      <c r="DN378" s="78">
        <v>9.1557996347546577E-3</v>
      </c>
      <c r="DO378" s="78">
        <v>1.2618172913789749E-2</v>
      </c>
      <c r="DP378" s="78">
        <v>1.7804339528083801E-2</v>
      </c>
      <c r="DQ378" s="78">
        <v>3.6840543150901794E-2</v>
      </c>
      <c r="DR378" s="78">
        <v>5.089719220995903E-2</v>
      </c>
      <c r="DS378" s="78">
        <v>5.5964402854442596E-2</v>
      </c>
      <c r="DT378" s="78">
        <v>4.724578931927681E-2</v>
      </c>
      <c r="DU378" s="78">
        <v>1.3671346008777618E-2</v>
      </c>
      <c r="DV378" s="78">
        <v>-4.7205250710248947E-2</v>
      </c>
      <c r="DW378" s="78">
        <v>-5.9506364166736603E-2</v>
      </c>
      <c r="DX378" s="78">
        <v>-6.7949578166007996E-2</v>
      </c>
      <c r="DY378" s="78">
        <v>-1.0017038322985172E-2</v>
      </c>
      <c r="DZ378" s="78">
        <v>-4.6297931112349033E-3</v>
      </c>
      <c r="EA378" s="78">
        <v>-1.0280252434313297E-2</v>
      </c>
      <c r="EB378" s="78">
        <v>-3.9209248498082161E-3</v>
      </c>
      <c r="EC378" s="78">
        <v>9.8200952634215355E-3</v>
      </c>
      <c r="ED378" s="78">
        <v>-9.5341436099261045E-4</v>
      </c>
      <c r="EE378" s="78">
        <v>3.0491482466459274E-2</v>
      </c>
      <c r="EF378" s="78">
        <v>2.1369049325585365E-2</v>
      </c>
      <c r="EG378" s="78">
        <v>4.4708181172609329E-2</v>
      </c>
      <c r="EH378" s="78">
        <v>4.7948684543371201E-2</v>
      </c>
      <c r="EI378" s="78">
        <v>3.8904044777154922E-2</v>
      </c>
      <c r="EJ378" s="78">
        <v>4.4146426022052765E-2</v>
      </c>
      <c r="EK378" s="78">
        <v>2.9587466269731522E-2</v>
      </c>
      <c r="EL378" s="78">
        <v>2.6157403364777565E-2</v>
      </c>
      <c r="EM378" s="78">
        <v>2.8328409418463707E-2</v>
      </c>
      <c r="EN378" s="78">
        <v>3.2144520431756973E-2</v>
      </c>
      <c r="EO378" s="78">
        <v>5.1654461771249771E-2</v>
      </c>
      <c r="EP378" s="78">
        <v>6.5753571689128876E-2</v>
      </c>
      <c r="EQ378" s="78">
        <v>7.0183321833610535E-2</v>
      </c>
      <c r="ER378" s="78">
        <v>6.1831045895814896E-2</v>
      </c>
      <c r="ES378" s="78">
        <v>6.3657090067863464E-2</v>
      </c>
      <c r="ET378" s="78">
        <v>1.6477527096867561E-2</v>
      </c>
      <c r="EU378" s="78">
        <v>4.723026417195797E-3</v>
      </c>
      <c r="EV378" s="78">
        <v>-2.6553010102361441E-3</v>
      </c>
      <c r="EW378" s="78">
        <v>49.644916534423828</v>
      </c>
      <c r="EX378" s="78">
        <v>48.822635650634766</v>
      </c>
      <c r="EY378" s="78">
        <v>48.150047302246094</v>
      </c>
      <c r="EZ378" s="78">
        <v>47.282207489013672</v>
      </c>
      <c r="FA378" s="78">
        <v>46.941768646240234</v>
      </c>
      <c r="FB378" s="78">
        <v>46.273338317871094</v>
      </c>
      <c r="FC378" s="78">
        <v>46.271644592285156</v>
      </c>
      <c r="FD378" s="78">
        <v>46.644092559814453</v>
      </c>
      <c r="FE378" s="78">
        <v>50.014183044433594</v>
      </c>
      <c r="FF378" s="78">
        <v>54.545860290527344</v>
      </c>
      <c r="FG378" s="78">
        <v>58.325031280517578</v>
      </c>
      <c r="FH378" s="78">
        <v>61.616382598876953</v>
      </c>
      <c r="FI378" s="78">
        <v>63.582901000976563</v>
      </c>
      <c r="FJ378" s="78">
        <v>64.481842041015625</v>
      </c>
      <c r="FK378" s="78">
        <v>64.812797546386719</v>
      </c>
      <c r="FL378" s="78">
        <v>64.071327209472656</v>
      </c>
      <c r="FM378" s="78">
        <v>61.923049926757813</v>
      </c>
      <c r="FN378" s="78">
        <v>58.653797149658203</v>
      </c>
      <c r="FO378" s="78">
        <v>56.280948638916016</v>
      </c>
      <c r="FP378" s="78">
        <v>54.685527801513672</v>
      </c>
      <c r="FQ378" s="78">
        <v>52.880168914794922</v>
      </c>
      <c r="FR378" s="78">
        <v>51.612991333007813</v>
      </c>
      <c r="FS378" s="78">
        <v>50.471317291259766</v>
      </c>
      <c r="FT378" s="78">
        <v>49.75396728515625</v>
      </c>
      <c r="FU378" s="78">
        <v>4.778473824262619E-2</v>
      </c>
      <c r="FV378" s="78">
        <v>2.3893535137176514E-2</v>
      </c>
      <c r="FW378" s="78">
        <v>5.4912582039833069E-2</v>
      </c>
      <c r="FX378" s="78">
        <v>0</v>
      </c>
      <c r="FY378" s="78">
        <v>340.35787963867188</v>
      </c>
      <c r="FZ378" s="78">
        <v>1</v>
      </c>
    </row>
    <row r="379" spans="1:182" x14ac:dyDescent="0.2">
      <c r="A379" t="s">
        <v>186</v>
      </c>
      <c r="B379" t="s">
        <v>244</v>
      </c>
      <c r="C379" t="s">
        <v>194</v>
      </c>
      <c r="D379" t="s">
        <v>202</v>
      </c>
      <c r="E379" t="s">
        <v>241</v>
      </c>
      <c r="F379" t="s">
        <v>178</v>
      </c>
      <c r="G379" t="s">
        <v>1</v>
      </c>
      <c r="H379" s="78">
        <v>1653</v>
      </c>
      <c r="I379" s="78">
        <v>0.58832639455795288</v>
      </c>
      <c r="J379" s="78">
        <v>0.5515064001083374</v>
      </c>
      <c r="K379" s="78">
        <v>0.51109498739242554</v>
      </c>
      <c r="L379" s="78">
        <v>0.49579277634620667</v>
      </c>
      <c r="M379" s="78">
        <v>0.49524083733558655</v>
      </c>
      <c r="N379" s="78">
        <v>0.54644644260406494</v>
      </c>
      <c r="O379" s="78">
        <v>0.67886334657669067</v>
      </c>
      <c r="P379" s="78">
        <v>0.75260621309280396</v>
      </c>
      <c r="Q379" s="78">
        <v>0.71177494525909424</v>
      </c>
      <c r="R379" s="78">
        <v>0.69575995206832886</v>
      </c>
      <c r="S379" s="78">
        <v>0.70681387186050415</v>
      </c>
      <c r="T379" s="78">
        <v>0.70818203687667847</v>
      </c>
      <c r="U379" s="78">
        <v>0.70864862203598022</v>
      </c>
      <c r="V379" s="78">
        <v>0.69495671987533569</v>
      </c>
      <c r="W379" s="78">
        <v>0.6828569769859314</v>
      </c>
      <c r="X379" s="78">
        <v>0.6839745044708252</v>
      </c>
      <c r="Y379" s="78">
        <v>0.75882440805435181</v>
      </c>
      <c r="Z379" s="78">
        <v>0.88459122180938721</v>
      </c>
      <c r="AA379" s="78">
        <v>0.93478250503540039</v>
      </c>
      <c r="AB379" s="78">
        <v>0.914436936378479</v>
      </c>
      <c r="AC379" s="78">
        <v>0.8758729100227356</v>
      </c>
      <c r="AD379" s="78">
        <v>0.8509250283241272</v>
      </c>
      <c r="AE379" s="78">
        <v>0.75986331701278687</v>
      </c>
      <c r="AF379" s="78">
        <v>0.664878249168396</v>
      </c>
      <c r="AG379" s="78">
        <v>-8.883262425661087E-2</v>
      </c>
      <c r="AH379" s="78">
        <v>-8.1284955143928528E-2</v>
      </c>
      <c r="AI379" s="78">
        <v>-8.1977687776088715E-2</v>
      </c>
      <c r="AJ379" s="78">
        <v>-7.3710478842258453E-2</v>
      </c>
      <c r="AK379" s="78">
        <v>-7.6780818402767181E-2</v>
      </c>
      <c r="AL379" s="78">
        <v>-8.0506861209869385E-2</v>
      </c>
      <c r="AM379" s="78">
        <v>-6.7591920495033264E-2</v>
      </c>
      <c r="AN379" s="78">
        <v>-6.1069812625646591E-2</v>
      </c>
      <c r="AO379" s="78">
        <v>-2.8573421761393547E-2</v>
      </c>
      <c r="AP379" s="78">
        <v>-1.4464369975030422E-2</v>
      </c>
      <c r="AQ379" s="78">
        <v>-4.6267855912446976E-2</v>
      </c>
      <c r="AR379" s="78">
        <v>-5.0011634826660156E-2</v>
      </c>
      <c r="AS379" s="78">
        <v>-5.8409836143255234E-2</v>
      </c>
      <c r="AT379" s="78">
        <v>-6.1592269688844681E-2</v>
      </c>
      <c r="AU379" s="78">
        <v>-5.9030022472143173E-2</v>
      </c>
      <c r="AV379" s="78">
        <v>-4.8126712441444397E-2</v>
      </c>
      <c r="AW379" s="78">
        <v>-2.9064459726214409E-2</v>
      </c>
      <c r="AX379" s="78">
        <v>-2.0566541701555252E-2</v>
      </c>
      <c r="AY379" s="78">
        <v>-1.7732700332999229E-2</v>
      </c>
      <c r="AZ379" s="78">
        <v>-5.3002163767814636E-3</v>
      </c>
      <c r="BA379" s="78">
        <v>1.5504574403166771E-2</v>
      </c>
      <c r="BB379" s="78">
        <v>-5.0704240798950195E-2</v>
      </c>
      <c r="BC379" s="78">
        <v>-6.8838216364383698E-2</v>
      </c>
      <c r="BD379" s="78">
        <v>-8.2041293382644653E-2</v>
      </c>
      <c r="BE379" s="78">
        <v>-7.1330450475215912E-2</v>
      </c>
      <c r="BF379" s="78">
        <v>-6.407918781042099E-2</v>
      </c>
      <c r="BG379" s="78">
        <v>-6.5018720924854279E-2</v>
      </c>
      <c r="BH379" s="78">
        <v>-5.7068072259426117E-2</v>
      </c>
      <c r="BI379" s="78">
        <v>-6.0064207762479782E-2</v>
      </c>
      <c r="BJ379" s="78">
        <v>-6.3673615455627441E-2</v>
      </c>
      <c r="BK379" s="78">
        <v>-5.0935588777065277E-2</v>
      </c>
      <c r="BL379" s="78">
        <v>-4.6699728816747665E-2</v>
      </c>
      <c r="BM379" s="78">
        <v>-1.736002042889595E-2</v>
      </c>
      <c r="BN379" s="78">
        <v>-3.6690537817776203E-3</v>
      </c>
      <c r="BO379" s="78">
        <v>-2.7370760217308998E-2</v>
      </c>
      <c r="BP379" s="78">
        <v>-3.0938791111111641E-2</v>
      </c>
      <c r="BQ379" s="78">
        <v>-3.9071675390005112E-2</v>
      </c>
      <c r="BR379" s="78">
        <v>-4.1981548070907593E-2</v>
      </c>
      <c r="BS379" s="78">
        <v>-3.984394297003746E-2</v>
      </c>
      <c r="BT379" s="78">
        <v>-3.0670754611492157E-2</v>
      </c>
      <c r="BU379" s="78">
        <v>-1.144876517355442E-2</v>
      </c>
      <c r="BV379" s="78">
        <v>-2.268550917506218E-3</v>
      </c>
      <c r="BW379" s="78">
        <v>6.9258164148777723E-4</v>
      </c>
      <c r="BX379" s="78">
        <v>1.1696464382112026E-2</v>
      </c>
      <c r="BY379" s="78">
        <v>2.638457715511322E-2</v>
      </c>
      <c r="BZ379" s="78">
        <v>-3.5624448210000992E-2</v>
      </c>
      <c r="CA379" s="78">
        <v>-5.2387461066246033E-2</v>
      </c>
      <c r="CB379" s="78">
        <v>-6.5372064709663391E-2</v>
      </c>
      <c r="CC379" s="78">
        <v>-5.9208497405052185E-2</v>
      </c>
      <c r="CD379" s="78">
        <v>-5.2162535488605499E-2</v>
      </c>
      <c r="CE379" s="78">
        <v>-5.3272992372512817E-2</v>
      </c>
      <c r="CF379" s="78">
        <v>-4.5541595667600632E-2</v>
      </c>
      <c r="CG379" s="78">
        <v>-4.8486337065696716E-2</v>
      </c>
      <c r="CH379" s="78">
        <v>-5.2014961838722229E-2</v>
      </c>
      <c r="CI379" s="78">
        <v>-3.9399467408657074E-2</v>
      </c>
      <c r="CJ379" s="78">
        <v>-3.6747053265571594E-2</v>
      </c>
      <c r="CK379" s="78">
        <v>-9.593653492629528E-3</v>
      </c>
      <c r="CL379" s="78">
        <v>3.8077500648796558E-3</v>
      </c>
      <c r="CM379" s="78">
        <v>-1.4282693155109882E-2</v>
      </c>
      <c r="CN379" s="78">
        <v>-1.7728999257087708E-2</v>
      </c>
      <c r="CO379" s="78">
        <v>-2.5678122416138649E-2</v>
      </c>
      <c r="CP379" s="78">
        <v>-2.839922159910202E-2</v>
      </c>
      <c r="CQ379" s="78">
        <v>-2.6555720716714859E-2</v>
      </c>
      <c r="CR379" s="78">
        <v>-1.8580807372927666E-2</v>
      </c>
      <c r="CS379" s="78">
        <v>7.5181352440267801E-4</v>
      </c>
      <c r="CT379" s="78">
        <v>1.040458120405674E-2</v>
      </c>
      <c r="CU379" s="78">
        <v>1.3453875668346882E-2</v>
      </c>
      <c r="CV379" s="78">
        <v>2.3468313738703728E-2</v>
      </c>
      <c r="CW379" s="78">
        <v>3.3920034766197205E-2</v>
      </c>
      <c r="CX379" s="78">
        <v>-2.5180228054523468E-2</v>
      </c>
      <c r="CY379" s="78">
        <v>-4.0993720293045044E-2</v>
      </c>
      <c r="CZ379" s="78">
        <v>-5.3827006369829178E-2</v>
      </c>
      <c r="DA379" s="78">
        <v>-4.7086544334888458E-2</v>
      </c>
      <c r="DB379" s="78">
        <v>-4.0245883166790009E-2</v>
      </c>
      <c r="DC379" s="78">
        <v>-4.1527267545461655E-2</v>
      </c>
      <c r="DD379" s="78">
        <v>-3.4015115350484848E-2</v>
      </c>
      <c r="DE379" s="78">
        <v>-3.6908462643623352E-2</v>
      </c>
      <c r="DF379" s="78">
        <v>-4.0356308221817017E-2</v>
      </c>
      <c r="DG379" s="78">
        <v>-2.7863344177603722E-2</v>
      </c>
      <c r="DH379" s="78">
        <v>-2.6794381439685822E-2</v>
      </c>
      <c r="DI379" s="78">
        <v>-1.8272862071171403E-3</v>
      </c>
      <c r="DJ379" s="78">
        <v>1.1284553445875645E-2</v>
      </c>
      <c r="DK379" s="78">
        <v>-1.1946252780035138E-3</v>
      </c>
      <c r="DL379" s="78">
        <v>-4.519204143434763E-3</v>
      </c>
      <c r="DM379" s="78">
        <v>-1.2284568510949612E-2</v>
      </c>
      <c r="DN379" s="78">
        <v>-1.4816896058619022E-2</v>
      </c>
      <c r="DO379" s="78">
        <v>-1.3267500326037407E-2</v>
      </c>
      <c r="DP379" s="78">
        <v>-6.4908629283308983E-3</v>
      </c>
      <c r="DQ379" s="78">
        <v>1.2952391058206558E-2</v>
      </c>
      <c r="DR379" s="78">
        <v>2.3077713325619698E-2</v>
      </c>
      <c r="DS379" s="78">
        <v>2.6215169578790665E-2</v>
      </c>
      <c r="DT379" s="78">
        <v>3.5240165889263153E-2</v>
      </c>
      <c r="DU379" s="78">
        <v>4.1455488651990891E-2</v>
      </c>
      <c r="DV379" s="78">
        <v>-1.4736008830368519E-2</v>
      </c>
      <c r="DW379" s="78">
        <v>-2.9599979519844055E-2</v>
      </c>
      <c r="DX379" s="78">
        <v>-4.2281951755285263E-2</v>
      </c>
      <c r="DY379" s="78">
        <v>-2.95843705534935E-2</v>
      </c>
      <c r="DZ379" s="78">
        <v>-2.3040125146508217E-2</v>
      </c>
      <c r="EA379" s="78">
        <v>-2.4568298831582069E-2</v>
      </c>
      <c r="EB379" s="78">
        <v>-1.7372714355587959E-2</v>
      </c>
      <c r="EC379" s="78">
        <v>-2.0191855728626251E-2</v>
      </c>
      <c r="ED379" s="78">
        <v>-2.3523066192865372E-2</v>
      </c>
      <c r="EE379" s="78">
        <v>-1.1207013390958309E-2</v>
      </c>
      <c r="EF379" s="78">
        <v>-1.2424299493432045E-2</v>
      </c>
      <c r="EG379" s="78">
        <v>9.3861157074570656E-3</v>
      </c>
      <c r="EH379" s="78">
        <v>2.2079870104789734E-2</v>
      </c>
      <c r="EI379" s="78">
        <v>1.7702464014291763E-2</v>
      </c>
      <c r="EJ379" s="78">
        <v>1.455364003777504E-2</v>
      </c>
      <c r="EK379" s="78">
        <v>7.0535945706069469E-3</v>
      </c>
      <c r="EL379" s="78">
        <v>4.793826024979353E-3</v>
      </c>
      <c r="EM379" s="78">
        <v>5.9185801073908806E-3</v>
      </c>
      <c r="EN379" s="78">
        <v>1.096509862691164E-2</v>
      </c>
      <c r="EO379" s="78">
        <v>3.0568087473511696E-2</v>
      </c>
      <c r="EP379" s="78">
        <v>4.1375700384378433E-2</v>
      </c>
      <c r="EQ379" s="78">
        <v>4.4640451669692993E-2</v>
      </c>
      <c r="ER379" s="78">
        <v>5.2236847579479218E-2</v>
      </c>
      <c r="ES379" s="78">
        <v>5.2335493266582489E-2</v>
      </c>
      <c r="ET379" s="78">
        <v>3.4378559212200344E-4</v>
      </c>
      <c r="EU379" s="78">
        <v>-1.3149229809641838E-2</v>
      </c>
      <c r="EV379" s="78">
        <v>-2.5612719357013702E-2</v>
      </c>
      <c r="EW379" s="78">
        <v>51.648868560791016</v>
      </c>
      <c r="EX379" s="78">
        <v>50.804740905761719</v>
      </c>
      <c r="EY379" s="78">
        <v>50.139316558837891</v>
      </c>
      <c r="EZ379" s="78">
        <v>49.708293914794922</v>
      </c>
      <c r="FA379" s="78">
        <v>49.175582885742188</v>
      </c>
      <c r="FB379" s="78">
        <v>48.764705657958984</v>
      </c>
      <c r="FC379" s="78">
        <v>48.565803527832031</v>
      </c>
      <c r="FD379" s="78">
        <v>48.650852203369141</v>
      </c>
      <c r="FE379" s="78">
        <v>51.3507080078125</v>
      </c>
      <c r="FF379" s="78">
        <v>55.1478271484375</v>
      </c>
      <c r="FG379" s="78">
        <v>58.409339904785156</v>
      </c>
      <c r="FH379" s="78">
        <v>61.129390716552734</v>
      </c>
      <c r="FI379" s="78">
        <v>62.811553955078125</v>
      </c>
      <c r="FJ379" s="78">
        <v>63.413444519042969</v>
      </c>
      <c r="FK379" s="78">
        <v>63.3758544921875</v>
      </c>
      <c r="FL379" s="78">
        <v>62.505573272705078</v>
      </c>
      <c r="FM379" s="78">
        <v>60.860141754150391</v>
      </c>
      <c r="FN379" s="78">
        <v>58.1712646484375</v>
      </c>
      <c r="FO379" s="78">
        <v>56.418163299560547</v>
      </c>
      <c r="FP379" s="78">
        <v>55.135166168212891</v>
      </c>
      <c r="FQ379" s="78">
        <v>53.979129791259766</v>
      </c>
      <c r="FR379" s="78">
        <v>52.9957275390625</v>
      </c>
      <c r="FS379" s="78">
        <v>52.035655975341797</v>
      </c>
      <c r="FT379" s="78">
        <v>51.367404937744141</v>
      </c>
      <c r="FU379" s="78">
        <v>1.9201496616005898E-2</v>
      </c>
      <c r="FV379" s="78">
        <v>2.0488237962126732E-2</v>
      </c>
      <c r="FW379" s="78">
        <v>1.9375480711460114E-2</v>
      </c>
      <c r="FX379" s="78">
        <v>0</v>
      </c>
      <c r="FY379" s="78">
        <v>230.36842346191406</v>
      </c>
      <c r="FZ379" s="78">
        <v>1</v>
      </c>
    </row>
    <row r="380" spans="1:182" x14ac:dyDescent="0.2">
      <c r="A380" t="s">
        <v>186</v>
      </c>
      <c r="B380" t="s">
        <v>244</v>
      </c>
      <c r="C380" t="s">
        <v>194</v>
      </c>
      <c r="D380" t="s">
        <v>202</v>
      </c>
      <c r="E380" t="s">
        <v>241</v>
      </c>
      <c r="F380" t="s">
        <v>179</v>
      </c>
      <c r="G380" t="s">
        <v>1</v>
      </c>
      <c r="H380" s="78">
        <v>259</v>
      </c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78"/>
      <c r="AS380" s="78"/>
      <c r="AT380" s="78"/>
      <c r="AU380" s="78"/>
      <c r="AV380" s="78"/>
      <c r="AW380" s="78"/>
      <c r="AX380" s="78"/>
      <c r="AY380" s="78"/>
      <c r="AZ380" s="78"/>
      <c r="BA380" s="78"/>
      <c r="BB380" s="78"/>
      <c r="BC380" s="78"/>
      <c r="BD380" s="78"/>
      <c r="BE380" s="78"/>
      <c r="BF380" s="78"/>
      <c r="BG380" s="78"/>
      <c r="BH380" s="78"/>
      <c r="BI380" s="78"/>
      <c r="BJ380" s="78"/>
      <c r="BK380" s="78"/>
      <c r="BL380" s="78"/>
      <c r="BM380" s="78"/>
      <c r="BN380" s="78"/>
      <c r="BO380" s="78"/>
      <c r="BP380" s="78"/>
      <c r="BQ380" s="78"/>
      <c r="BR380" s="78"/>
      <c r="BS380" s="78"/>
      <c r="BT380" s="78"/>
      <c r="BU380" s="78"/>
      <c r="BV380" s="78"/>
      <c r="BW380" s="78"/>
      <c r="BX380" s="78"/>
      <c r="BY380" s="78"/>
      <c r="BZ380" s="78"/>
      <c r="CA380" s="78"/>
      <c r="CB380" s="78"/>
      <c r="CC380" s="78"/>
      <c r="CD380" s="78"/>
      <c r="CE380" s="78"/>
      <c r="CF380" s="78"/>
      <c r="CG380" s="78"/>
      <c r="CH380" s="78"/>
      <c r="CI380" s="78"/>
      <c r="CJ380" s="78"/>
      <c r="CK380" s="78"/>
      <c r="CL380" s="78"/>
      <c r="CM380" s="78"/>
      <c r="CN380" s="78"/>
      <c r="CO380" s="78"/>
      <c r="CP380" s="78"/>
      <c r="CQ380" s="78"/>
      <c r="CR380" s="78"/>
      <c r="CS380" s="78"/>
      <c r="CT380" s="78"/>
      <c r="CU380" s="78"/>
      <c r="CV380" s="78"/>
      <c r="CW380" s="78"/>
      <c r="CX380" s="78"/>
      <c r="CY380" s="78"/>
      <c r="CZ380" s="78"/>
      <c r="DA380" s="78"/>
      <c r="DB380" s="78"/>
      <c r="DC380" s="78"/>
      <c r="DD380" s="78"/>
      <c r="DE380" s="78"/>
      <c r="DF380" s="78"/>
      <c r="DG380" s="78"/>
      <c r="DH380" s="78"/>
      <c r="DI380" s="78"/>
      <c r="DJ380" s="78"/>
      <c r="DK380" s="78"/>
      <c r="DL380" s="78"/>
      <c r="DM380" s="78"/>
      <c r="DN380" s="78"/>
      <c r="DO380" s="78"/>
      <c r="DP380" s="78"/>
      <c r="DQ380" s="78"/>
      <c r="DR380" s="78"/>
      <c r="DS380" s="78"/>
      <c r="DT380" s="78"/>
      <c r="DU380" s="78"/>
      <c r="DV380" s="78"/>
      <c r="DW380" s="78"/>
      <c r="DX380" s="78"/>
      <c r="DY380" s="78"/>
      <c r="DZ380" s="78"/>
      <c r="EA380" s="78"/>
      <c r="EB380" s="78"/>
      <c r="EC380" s="78"/>
      <c r="ED380" s="78"/>
      <c r="EE380" s="78"/>
      <c r="EF380" s="78"/>
      <c r="EG380" s="78"/>
      <c r="EH380" s="78"/>
      <c r="EI380" s="78"/>
      <c r="EJ380" s="78"/>
      <c r="EK380" s="78"/>
      <c r="EL380" s="78"/>
      <c r="EM380" s="78"/>
      <c r="EN380" s="78"/>
      <c r="EO380" s="78"/>
      <c r="EP380" s="78"/>
      <c r="EQ380" s="78"/>
      <c r="ER380" s="78"/>
      <c r="ES380" s="78"/>
      <c r="ET380" s="78"/>
      <c r="EU380" s="78"/>
      <c r="EV380" s="78"/>
      <c r="EW380" s="78"/>
      <c r="EX380" s="78"/>
      <c r="EY380" s="78"/>
      <c r="EZ380" s="78"/>
      <c r="FA380" s="78"/>
      <c r="FB380" s="78"/>
      <c r="FC380" s="78"/>
      <c r="FD380" s="78"/>
      <c r="FE380" s="78"/>
      <c r="FF380" s="78"/>
      <c r="FG380" s="78"/>
      <c r="FH380" s="78"/>
      <c r="FI380" s="78"/>
      <c r="FJ380" s="78"/>
      <c r="FK380" s="78"/>
      <c r="FL380" s="78"/>
      <c r="FM380" s="78"/>
      <c r="FN380" s="78"/>
      <c r="FO380" s="78"/>
      <c r="FP380" s="78"/>
      <c r="FQ380" s="78"/>
      <c r="FR380" s="78"/>
      <c r="FS380" s="78"/>
      <c r="FT380" s="78"/>
      <c r="FU380" s="78"/>
      <c r="FV380" s="78"/>
      <c r="FW380" s="78"/>
      <c r="FX380" s="78">
        <v>0</v>
      </c>
      <c r="FY380" s="78">
        <v>15.368420600891113</v>
      </c>
      <c r="FZ380" s="78">
        <v>0</v>
      </c>
    </row>
    <row r="381" spans="1:182" x14ac:dyDescent="0.2">
      <c r="A381" t="s">
        <v>186</v>
      </c>
      <c r="B381" t="s">
        <v>244</v>
      </c>
      <c r="C381" t="s">
        <v>194</v>
      </c>
      <c r="D381" t="s">
        <v>202</v>
      </c>
      <c r="E381" t="s">
        <v>241</v>
      </c>
      <c r="F381" t="s">
        <v>180</v>
      </c>
      <c r="G381" t="s">
        <v>1</v>
      </c>
      <c r="H381" s="78">
        <v>47</v>
      </c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8"/>
      <c r="BF381" s="78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  <c r="BW381" s="78"/>
      <c r="BX381" s="78"/>
      <c r="BY381" s="78"/>
      <c r="BZ381" s="78"/>
      <c r="CA381" s="78"/>
      <c r="CB381" s="78"/>
      <c r="CC381" s="78"/>
      <c r="CD381" s="78"/>
      <c r="CE381" s="78"/>
      <c r="CF381" s="78"/>
      <c r="CG381" s="78"/>
      <c r="CH381" s="78"/>
      <c r="CI381" s="78"/>
      <c r="CJ381" s="78"/>
      <c r="CK381" s="78"/>
      <c r="CL381" s="78"/>
      <c r="CM381" s="78"/>
      <c r="CN381" s="78"/>
      <c r="CO381" s="78"/>
      <c r="CP381" s="78"/>
      <c r="CQ381" s="78"/>
      <c r="CR381" s="78"/>
      <c r="CS381" s="78"/>
      <c r="CT381" s="78"/>
      <c r="CU381" s="78"/>
      <c r="CV381" s="78"/>
      <c r="CW381" s="78"/>
      <c r="CX381" s="78"/>
      <c r="CY381" s="78"/>
      <c r="CZ381" s="78"/>
      <c r="DA381" s="78"/>
      <c r="DB381" s="78"/>
      <c r="DC381" s="78"/>
      <c r="DD381" s="78"/>
      <c r="DE381" s="78"/>
      <c r="DF381" s="78"/>
      <c r="DG381" s="78"/>
      <c r="DH381" s="78"/>
      <c r="DI381" s="78"/>
      <c r="DJ381" s="78"/>
      <c r="DK381" s="78"/>
      <c r="DL381" s="78"/>
      <c r="DM381" s="78"/>
      <c r="DN381" s="78"/>
      <c r="DO381" s="78"/>
      <c r="DP381" s="78"/>
      <c r="DQ381" s="78"/>
      <c r="DR381" s="78"/>
      <c r="DS381" s="78"/>
      <c r="DT381" s="78"/>
      <c r="DU381" s="78"/>
      <c r="DV381" s="78"/>
      <c r="DW381" s="78"/>
      <c r="DX381" s="78"/>
      <c r="DY381" s="78"/>
      <c r="DZ381" s="78"/>
      <c r="EA381" s="78"/>
      <c r="EB381" s="78"/>
      <c r="EC381" s="78"/>
      <c r="ED381" s="78"/>
      <c r="EE381" s="78"/>
      <c r="EF381" s="78"/>
      <c r="EG381" s="78"/>
      <c r="EH381" s="78"/>
      <c r="EI381" s="78"/>
      <c r="EJ381" s="78"/>
      <c r="EK381" s="78"/>
      <c r="EL381" s="78"/>
      <c r="EM381" s="78"/>
      <c r="EN381" s="78"/>
      <c r="EO381" s="78"/>
      <c r="EP381" s="78"/>
      <c r="EQ381" s="78"/>
      <c r="ER381" s="78"/>
      <c r="ES381" s="78"/>
      <c r="ET381" s="78"/>
      <c r="EU381" s="78"/>
      <c r="EV381" s="78"/>
      <c r="EW381" s="78"/>
      <c r="EX381" s="78"/>
      <c r="EY381" s="78"/>
      <c r="EZ381" s="78"/>
      <c r="FA381" s="78"/>
      <c r="FB381" s="78"/>
      <c r="FC381" s="78"/>
      <c r="FD381" s="78"/>
      <c r="FE381" s="78"/>
      <c r="FF381" s="78"/>
      <c r="FG381" s="78"/>
      <c r="FH381" s="78"/>
      <c r="FI381" s="78"/>
      <c r="FJ381" s="78"/>
      <c r="FK381" s="78"/>
      <c r="FL381" s="78"/>
      <c r="FM381" s="78"/>
      <c r="FN381" s="78"/>
      <c r="FO381" s="78"/>
      <c r="FP381" s="78"/>
      <c r="FQ381" s="78"/>
      <c r="FR381" s="78"/>
      <c r="FS381" s="78"/>
      <c r="FT381" s="78"/>
      <c r="FU381" s="78"/>
      <c r="FV381" s="78"/>
      <c r="FW381" s="78"/>
      <c r="FX381" s="78">
        <v>0</v>
      </c>
      <c r="FY381" s="78">
        <v>6.6736841201782227</v>
      </c>
      <c r="FZ381" s="78">
        <v>0</v>
      </c>
    </row>
    <row r="382" spans="1:182" x14ac:dyDescent="0.2">
      <c r="A382" t="s">
        <v>186</v>
      </c>
      <c r="B382" t="s">
        <v>244</v>
      </c>
      <c r="C382" t="s">
        <v>194</v>
      </c>
      <c r="D382" t="s">
        <v>202</v>
      </c>
      <c r="E382" t="s">
        <v>241</v>
      </c>
      <c r="F382" t="s">
        <v>181</v>
      </c>
      <c r="G382" t="s">
        <v>1</v>
      </c>
      <c r="H382" s="78">
        <v>96</v>
      </c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  <c r="BU382" s="78"/>
      <c r="BV382" s="78"/>
      <c r="BW382" s="78"/>
      <c r="BX382" s="78"/>
      <c r="BY382" s="78"/>
      <c r="BZ382" s="78"/>
      <c r="CA382" s="78"/>
      <c r="CB382" s="78"/>
      <c r="CC382" s="78"/>
      <c r="CD382" s="78"/>
      <c r="CE382" s="78"/>
      <c r="CF382" s="78"/>
      <c r="CG382" s="78"/>
      <c r="CH382" s="78"/>
      <c r="CI382" s="78"/>
      <c r="CJ382" s="78"/>
      <c r="CK382" s="78"/>
      <c r="CL382" s="78"/>
      <c r="CM382" s="78"/>
      <c r="CN382" s="78"/>
      <c r="CO382" s="78"/>
      <c r="CP382" s="78"/>
      <c r="CQ382" s="78"/>
      <c r="CR382" s="78"/>
      <c r="CS382" s="78"/>
      <c r="CT382" s="78"/>
      <c r="CU382" s="78"/>
      <c r="CV382" s="78"/>
      <c r="CW382" s="78"/>
      <c r="CX382" s="78"/>
      <c r="CY382" s="78"/>
      <c r="CZ382" s="78"/>
      <c r="DA382" s="78"/>
      <c r="DB382" s="78"/>
      <c r="DC382" s="78"/>
      <c r="DD382" s="78"/>
      <c r="DE382" s="78"/>
      <c r="DF382" s="78"/>
      <c r="DG382" s="78"/>
      <c r="DH382" s="78"/>
      <c r="DI382" s="78"/>
      <c r="DJ382" s="78"/>
      <c r="DK382" s="78"/>
      <c r="DL382" s="78"/>
      <c r="DM382" s="78"/>
      <c r="DN382" s="78"/>
      <c r="DO382" s="78"/>
      <c r="DP382" s="78"/>
      <c r="DQ382" s="78"/>
      <c r="DR382" s="78"/>
      <c r="DS382" s="78"/>
      <c r="DT382" s="78"/>
      <c r="DU382" s="78"/>
      <c r="DV382" s="78"/>
      <c r="DW382" s="78"/>
      <c r="DX382" s="78"/>
      <c r="DY382" s="78"/>
      <c r="DZ382" s="78"/>
      <c r="EA382" s="78"/>
      <c r="EB382" s="78"/>
      <c r="EC382" s="78"/>
      <c r="ED382" s="78"/>
      <c r="EE382" s="78"/>
      <c r="EF382" s="78"/>
      <c r="EG382" s="78"/>
      <c r="EH382" s="78"/>
      <c r="EI382" s="78"/>
      <c r="EJ382" s="78"/>
      <c r="EK382" s="78"/>
      <c r="EL382" s="78"/>
      <c r="EM382" s="78"/>
      <c r="EN382" s="78"/>
      <c r="EO382" s="78"/>
      <c r="EP382" s="78"/>
      <c r="EQ382" s="78"/>
      <c r="ER382" s="78"/>
      <c r="ES382" s="78"/>
      <c r="ET382" s="78"/>
      <c r="EU382" s="78"/>
      <c r="EV382" s="78"/>
      <c r="EW382" s="78"/>
      <c r="EX382" s="78"/>
      <c r="EY382" s="78"/>
      <c r="EZ382" s="78"/>
      <c r="FA382" s="78"/>
      <c r="FB382" s="78"/>
      <c r="FC382" s="78"/>
      <c r="FD382" s="78"/>
      <c r="FE382" s="78"/>
      <c r="FF382" s="78"/>
      <c r="FG382" s="78"/>
      <c r="FH382" s="78"/>
      <c r="FI382" s="78"/>
      <c r="FJ382" s="78"/>
      <c r="FK382" s="78"/>
      <c r="FL382" s="78"/>
      <c r="FM382" s="78"/>
      <c r="FN382" s="78"/>
      <c r="FO382" s="78"/>
      <c r="FP382" s="78"/>
      <c r="FQ382" s="78"/>
      <c r="FR382" s="78"/>
      <c r="FS382" s="78"/>
      <c r="FT382" s="78"/>
      <c r="FU382" s="78"/>
      <c r="FV382" s="78"/>
      <c r="FW382" s="78"/>
      <c r="FX382" s="78">
        <v>0</v>
      </c>
      <c r="FY382" s="78">
        <v>5</v>
      </c>
      <c r="FZ382" s="78">
        <v>0</v>
      </c>
    </row>
    <row r="383" spans="1:182" x14ac:dyDescent="0.2">
      <c r="A383" t="s">
        <v>186</v>
      </c>
      <c r="B383" t="s">
        <v>244</v>
      </c>
      <c r="C383" t="s">
        <v>194</v>
      </c>
      <c r="D383" t="s">
        <v>202</v>
      </c>
      <c r="E383" t="s">
        <v>241</v>
      </c>
      <c r="F383" t="s">
        <v>182</v>
      </c>
      <c r="G383" t="s">
        <v>1</v>
      </c>
      <c r="H383" s="78">
        <v>282</v>
      </c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T383" s="78"/>
      <c r="AU383" s="78"/>
      <c r="AV383" s="78"/>
      <c r="AW383" s="78"/>
      <c r="AX383" s="78"/>
      <c r="AY383" s="78"/>
      <c r="AZ383" s="78"/>
      <c r="BA383" s="78"/>
      <c r="BB383" s="78"/>
      <c r="BC383" s="78"/>
      <c r="BD383" s="78"/>
      <c r="BE383" s="78"/>
      <c r="BF383" s="78"/>
      <c r="BG383" s="78"/>
      <c r="BH383" s="78"/>
      <c r="BI383" s="78"/>
      <c r="BJ383" s="78"/>
      <c r="BK383" s="78"/>
      <c r="BL383" s="78"/>
      <c r="BM383" s="78"/>
      <c r="BN383" s="78"/>
      <c r="BO383" s="78"/>
      <c r="BP383" s="78"/>
      <c r="BQ383" s="78"/>
      <c r="BR383" s="78"/>
      <c r="BS383" s="78"/>
      <c r="BT383" s="78"/>
      <c r="BU383" s="78"/>
      <c r="BV383" s="78"/>
      <c r="BW383" s="78"/>
      <c r="BX383" s="78"/>
      <c r="BY383" s="78"/>
      <c r="BZ383" s="78"/>
      <c r="CA383" s="78"/>
      <c r="CB383" s="78"/>
      <c r="CC383" s="78"/>
      <c r="CD383" s="78"/>
      <c r="CE383" s="78"/>
      <c r="CF383" s="78"/>
      <c r="CG383" s="78"/>
      <c r="CH383" s="78"/>
      <c r="CI383" s="78"/>
      <c r="CJ383" s="78"/>
      <c r="CK383" s="78"/>
      <c r="CL383" s="78"/>
      <c r="CM383" s="78"/>
      <c r="CN383" s="78"/>
      <c r="CO383" s="78"/>
      <c r="CP383" s="78"/>
      <c r="CQ383" s="78"/>
      <c r="CR383" s="78"/>
      <c r="CS383" s="78"/>
      <c r="CT383" s="78"/>
      <c r="CU383" s="78"/>
      <c r="CV383" s="78"/>
      <c r="CW383" s="78"/>
      <c r="CX383" s="78"/>
      <c r="CY383" s="78"/>
      <c r="CZ383" s="78"/>
      <c r="DA383" s="78"/>
      <c r="DB383" s="78"/>
      <c r="DC383" s="78"/>
      <c r="DD383" s="78"/>
      <c r="DE383" s="78"/>
      <c r="DF383" s="78"/>
      <c r="DG383" s="78"/>
      <c r="DH383" s="78"/>
      <c r="DI383" s="78"/>
      <c r="DJ383" s="78"/>
      <c r="DK383" s="78"/>
      <c r="DL383" s="78"/>
      <c r="DM383" s="78"/>
      <c r="DN383" s="78"/>
      <c r="DO383" s="78"/>
      <c r="DP383" s="78"/>
      <c r="DQ383" s="78"/>
      <c r="DR383" s="78"/>
      <c r="DS383" s="78"/>
      <c r="DT383" s="78"/>
      <c r="DU383" s="78"/>
      <c r="DV383" s="78"/>
      <c r="DW383" s="78"/>
      <c r="DX383" s="78"/>
      <c r="DY383" s="78"/>
      <c r="DZ383" s="78"/>
      <c r="EA383" s="78"/>
      <c r="EB383" s="78"/>
      <c r="EC383" s="78"/>
      <c r="ED383" s="78"/>
      <c r="EE383" s="78"/>
      <c r="EF383" s="78"/>
      <c r="EG383" s="78"/>
      <c r="EH383" s="78"/>
      <c r="EI383" s="78"/>
      <c r="EJ383" s="78"/>
      <c r="EK383" s="78"/>
      <c r="EL383" s="78"/>
      <c r="EM383" s="78"/>
      <c r="EN383" s="78"/>
      <c r="EO383" s="78"/>
      <c r="EP383" s="78"/>
      <c r="EQ383" s="78"/>
      <c r="ER383" s="78"/>
      <c r="ES383" s="78"/>
      <c r="ET383" s="78"/>
      <c r="EU383" s="78"/>
      <c r="EV383" s="78"/>
      <c r="EW383" s="78"/>
      <c r="EX383" s="78"/>
      <c r="EY383" s="78"/>
      <c r="EZ383" s="78"/>
      <c r="FA383" s="78"/>
      <c r="FB383" s="78"/>
      <c r="FC383" s="78"/>
      <c r="FD383" s="78"/>
      <c r="FE383" s="78"/>
      <c r="FF383" s="78"/>
      <c r="FG383" s="78"/>
      <c r="FH383" s="78"/>
      <c r="FI383" s="78"/>
      <c r="FJ383" s="78"/>
      <c r="FK383" s="78"/>
      <c r="FL383" s="78"/>
      <c r="FM383" s="78"/>
      <c r="FN383" s="78"/>
      <c r="FO383" s="78"/>
      <c r="FP383" s="78"/>
      <c r="FQ383" s="78"/>
      <c r="FR383" s="78"/>
      <c r="FS383" s="78"/>
      <c r="FT383" s="78"/>
      <c r="FU383" s="78"/>
      <c r="FV383" s="78"/>
      <c r="FW383" s="78"/>
      <c r="FX383" s="78">
        <v>0</v>
      </c>
      <c r="FY383" s="78">
        <v>28</v>
      </c>
      <c r="FZ383" s="78">
        <v>0</v>
      </c>
    </row>
    <row r="384" spans="1:182" x14ac:dyDescent="0.2">
      <c r="A384" t="s">
        <v>186</v>
      </c>
      <c r="B384" t="s">
        <v>244</v>
      </c>
      <c r="C384" t="s">
        <v>194</v>
      </c>
      <c r="D384" t="s">
        <v>202</v>
      </c>
      <c r="E384" t="s">
        <v>241</v>
      </c>
      <c r="F384" t="s">
        <v>183</v>
      </c>
      <c r="G384" t="s">
        <v>1</v>
      </c>
      <c r="H384" s="78">
        <v>445</v>
      </c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  <c r="BU384" s="78"/>
      <c r="BV384" s="78"/>
      <c r="BW384" s="78"/>
      <c r="BX384" s="78"/>
      <c r="BY384" s="78"/>
      <c r="BZ384" s="78"/>
      <c r="CA384" s="78"/>
      <c r="CB384" s="78"/>
      <c r="CC384" s="78"/>
      <c r="CD384" s="78"/>
      <c r="CE384" s="78"/>
      <c r="CF384" s="78"/>
      <c r="CG384" s="78"/>
      <c r="CH384" s="78"/>
      <c r="CI384" s="78"/>
      <c r="CJ384" s="78"/>
      <c r="CK384" s="78"/>
      <c r="CL384" s="78"/>
      <c r="CM384" s="78"/>
      <c r="CN384" s="78"/>
      <c r="CO384" s="78"/>
      <c r="CP384" s="78"/>
      <c r="CQ384" s="78"/>
      <c r="CR384" s="78"/>
      <c r="CS384" s="78"/>
      <c r="CT384" s="78"/>
      <c r="CU384" s="78"/>
      <c r="CV384" s="78"/>
      <c r="CW384" s="78"/>
      <c r="CX384" s="78"/>
      <c r="CY384" s="78"/>
      <c r="CZ384" s="78"/>
      <c r="DA384" s="78"/>
      <c r="DB384" s="78"/>
      <c r="DC384" s="78"/>
      <c r="DD384" s="78"/>
      <c r="DE384" s="78"/>
      <c r="DF384" s="78"/>
      <c r="DG384" s="78"/>
      <c r="DH384" s="78"/>
      <c r="DI384" s="78"/>
      <c r="DJ384" s="78"/>
      <c r="DK384" s="78"/>
      <c r="DL384" s="78"/>
      <c r="DM384" s="78"/>
      <c r="DN384" s="78"/>
      <c r="DO384" s="78"/>
      <c r="DP384" s="78"/>
      <c r="DQ384" s="78"/>
      <c r="DR384" s="78"/>
      <c r="DS384" s="78"/>
      <c r="DT384" s="78"/>
      <c r="DU384" s="78"/>
      <c r="DV384" s="78"/>
      <c r="DW384" s="78"/>
      <c r="DX384" s="78"/>
      <c r="DY384" s="78"/>
      <c r="DZ384" s="78"/>
      <c r="EA384" s="78"/>
      <c r="EB384" s="78"/>
      <c r="EC384" s="78"/>
      <c r="ED384" s="78"/>
      <c r="EE384" s="78"/>
      <c r="EF384" s="78"/>
      <c r="EG384" s="78"/>
      <c r="EH384" s="78"/>
      <c r="EI384" s="78"/>
      <c r="EJ384" s="78"/>
      <c r="EK384" s="78"/>
      <c r="EL384" s="78"/>
      <c r="EM384" s="78"/>
      <c r="EN384" s="78"/>
      <c r="EO384" s="78"/>
      <c r="EP384" s="78"/>
      <c r="EQ384" s="78"/>
      <c r="ER384" s="78"/>
      <c r="ES384" s="78"/>
      <c r="ET384" s="78"/>
      <c r="EU384" s="78"/>
      <c r="EV384" s="78"/>
      <c r="EW384" s="78"/>
      <c r="EX384" s="78"/>
      <c r="EY384" s="78"/>
      <c r="EZ384" s="78"/>
      <c r="FA384" s="78"/>
      <c r="FB384" s="78"/>
      <c r="FC384" s="78"/>
      <c r="FD384" s="78"/>
      <c r="FE384" s="78"/>
      <c r="FF384" s="78"/>
      <c r="FG384" s="78"/>
      <c r="FH384" s="78"/>
      <c r="FI384" s="78"/>
      <c r="FJ384" s="78"/>
      <c r="FK384" s="78"/>
      <c r="FL384" s="78"/>
      <c r="FM384" s="78"/>
      <c r="FN384" s="78"/>
      <c r="FO384" s="78"/>
      <c r="FP384" s="78"/>
      <c r="FQ384" s="78"/>
      <c r="FR384" s="78"/>
      <c r="FS384" s="78"/>
      <c r="FT384" s="78"/>
      <c r="FU384" s="78"/>
      <c r="FV384" s="78"/>
      <c r="FW384" s="78"/>
      <c r="FX384" s="78">
        <v>0</v>
      </c>
      <c r="FY384" s="78">
        <v>22.105262756347656</v>
      </c>
      <c r="FZ384" s="78">
        <v>0</v>
      </c>
    </row>
    <row r="385" spans="1:182" x14ac:dyDescent="0.2">
      <c r="A385" t="s">
        <v>186</v>
      </c>
      <c r="B385" t="s">
        <v>244</v>
      </c>
      <c r="C385" t="s">
        <v>194</v>
      </c>
      <c r="D385" t="s">
        <v>202</v>
      </c>
      <c r="E385" t="s">
        <v>241</v>
      </c>
      <c r="F385" t="s">
        <v>184</v>
      </c>
      <c r="G385" t="s">
        <v>1</v>
      </c>
      <c r="H385" s="78">
        <v>236</v>
      </c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T385" s="78"/>
      <c r="AU385" s="78"/>
      <c r="AV385" s="78"/>
      <c r="AW385" s="78"/>
      <c r="AX385" s="78"/>
      <c r="AY385" s="78"/>
      <c r="AZ385" s="78"/>
      <c r="BA385" s="78"/>
      <c r="BB385" s="78"/>
      <c r="BC385" s="78"/>
      <c r="BD385" s="78"/>
      <c r="BE385" s="78"/>
      <c r="BF385" s="78"/>
      <c r="BG385" s="78"/>
      <c r="BH385" s="78"/>
      <c r="BI385" s="78"/>
      <c r="BJ385" s="78"/>
      <c r="BK385" s="78"/>
      <c r="BL385" s="78"/>
      <c r="BM385" s="78"/>
      <c r="BN385" s="78"/>
      <c r="BO385" s="78"/>
      <c r="BP385" s="78"/>
      <c r="BQ385" s="78"/>
      <c r="BR385" s="78"/>
      <c r="BS385" s="78"/>
      <c r="BT385" s="78"/>
      <c r="BU385" s="78"/>
      <c r="BV385" s="78"/>
      <c r="BW385" s="78"/>
      <c r="BX385" s="78"/>
      <c r="BY385" s="78"/>
      <c r="BZ385" s="78"/>
      <c r="CA385" s="78"/>
      <c r="CB385" s="78"/>
      <c r="CC385" s="78"/>
      <c r="CD385" s="78"/>
      <c r="CE385" s="78"/>
      <c r="CF385" s="78"/>
      <c r="CG385" s="78"/>
      <c r="CH385" s="78"/>
      <c r="CI385" s="78"/>
      <c r="CJ385" s="78"/>
      <c r="CK385" s="78"/>
      <c r="CL385" s="78"/>
      <c r="CM385" s="78"/>
      <c r="CN385" s="78"/>
      <c r="CO385" s="78"/>
      <c r="CP385" s="78"/>
      <c r="CQ385" s="78"/>
      <c r="CR385" s="78"/>
      <c r="CS385" s="78"/>
      <c r="CT385" s="78"/>
      <c r="CU385" s="78"/>
      <c r="CV385" s="78"/>
      <c r="CW385" s="78"/>
      <c r="CX385" s="78"/>
      <c r="CY385" s="78"/>
      <c r="CZ385" s="78"/>
      <c r="DA385" s="78"/>
      <c r="DB385" s="78"/>
      <c r="DC385" s="78"/>
      <c r="DD385" s="78"/>
      <c r="DE385" s="78"/>
      <c r="DF385" s="78"/>
      <c r="DG385" s="78"/>
      <c r="DH385" s="78"/>
      <c r="DI385" s="78"/>
      <c r="DJ385" s="78"/>
      <c r="DK385" s="78"/>
      <c r="DL385" s="78"/>
      <c r="DM385" s="78"/>
      <c r="DN385" s="78"/>
      <c r="DO385" s="78"/>
      <c r="DP385" s="78"/>
      <c r="DQ385" s="78"/>
      <c r="DR385" s="78"/>
      <c r="DS385" s="78"/>
      <c r="DT385" s="78"/>
      <c r="DU385" s="78"/>
      <c r="DV385" s="78"/>
      <c r="DW385" s="78"/>
      <c r="DX385" s="78"/>
      <c r="DY385" s="78"/>
      <c r="DZ385" s="78"/>
      <c r="EA385" s="78"/>
      <c r="EB385" s="78"/>
      <c r="EC385" s="78"/>
      <c r="ED385" s="78"/>
      <c r="EE385" s="78"/>
      <c r="EF385" s="78"/>
      <c r="EG385" s="78"/>
      <c r="EH385" s="78"/>
      <c r="EI385" s="78"/>
      <c r="EJ385" s="78"/>
      <c r="EK385" s="78"/>
      <c r="EL385" s="78"/>
      <c r="EM385" s="78"/>
      <c r="EN385" s="78"/>
      <c r="EO385" s="78"/>
      <c r="EP385" s="78"/>
      <c r="EQ385" s="78"/>
      <c r="ER385" s="78"/>
      <c r="ES385" s="78"/>
      <c r="ET385" s="78"/>
      <c r="EU385" s="78"/>
      <c r="EV385" s="78"/>
      <c r="EW385" s="78"/>
      <c r="EX385" s="78"/>
      <c r="EY385" s="78"/>
      <c r="EZ385" s="78"/>
      <c r="FA385" s="78"/>
      <c r="FB385" s="78"/>
      <c r="FC385" s="78"/>
      <c r="FD385" s="78"/>
      <c r="FE385" s="78"/>
      <c r="FF385" s="78"/>
      <c r="FG385" s="78"/>
      <c r="FH385" s="78"/>
      <c r="FI385" s="78"/>
      <c r="FJ385" s="78"/>
      <c r="FK385" s="78"/>
      <c r="FL385" s="78"/>
      <c r="FM385" s="78"/>
      <c r="FN385" s="78"/>
      <c r="FO385" s="78"/>
      <c r="FP385" s="78"/>
      <c r="FQ385" s="78"/>
      <c r="FR385" s="78"/>
      <c r="FS385" s="78"/>
      <c r="FT385" s="78"/>
      <c r="FU385" s="78"/>
      <c r="FV385" s="78"/>
      <c r="FW385" s="78"/>
      <c r="FX385" s="78">
        <v>0</v>
      </c>
      <c r="FY385" s="78">
        <v>23.894737243652344</v>
      </c>
      <c r="FZ385" s="78">
        <v>0</v>
      </c>
    </row>
    <row r="386" spans="1:182" x14ac:dyDescent="0.2">
      <c r="A386" t="s">
        <v>186</v>
      </c>
      <c r="B386" t="s">
        <v>244</v>
      </c>
      <c r="C386" t="s">
        <v>194</v>
      </c>
      <c r="D386" t="s">
        <v>202</v>
      </c>
      <c r="E386" t="s">
        <v>241</v>
      </c>
      <c r="F386" t="s">
        <v>185</v>
      </c>
      <c r="G386" t="s">
        <v>1</v>
      </c>
      <c r="H386" s="78">
        <v>101</v>
      </c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  <c r="BU386" s="78"/>
      <c r="BV386" s="78"/>
      <c r="BW386" s="78"/>
      <c r="BX386" s="78"/>
      <c r="BY386" s="78"/>
      <c r="BZ386" s="78"/>
      <c r="CA386" s="78"/>
      <c r="CB386" s="78"/>
      <c r="CC386" s="78"/>
      <c r="CD386" s="78"/>
      <c r="CE386" s="78"/>
      <c r="CF386" s="78"/>
      <c r="CG386" s="78"/>
      <c r="CH386" s="78"/>
      <c r="CI386" s="78"/>
      <c r="CJ386" s="78"/>
      <c r="CK386" s="78"/>
      <c r="CL386" s="78"/>
      <c r="CM386" s="78"/>
      <c r="CN386" s="78"/>
      <c r="CO386" s="78"/>
      <c r="CP386" s="78"/>
      <c r="CQ386" s="78"/>
      <c r="CR386" s="78"/>
      <c r="CS386" s="78"/>
      <c r="CT386" s="78"/>
      <c r="CU386" s="78"/>
      <c r="CV386" s="78"/>
      <c r="CW386" s="78"/>
      <c r="CX386" s="78"/>
      <c r="CY386" s="78"/>
      <c r="CZ386" s="78"/>
      <c r="DA386" s="78"/>
      <c r="DB386" s="78"/>
      <c r="DC386" s="78"/>
      <c r="DD386" s="78"/>
      <c r="DE386" s="78"/>
      <c r="DF386" s="78"/>
      <c r="DG386" s="78"/>
      <c r="DH386" s="78"/>
      <c r="DI386" s="78"/>
      <c r="DJ386" s="78"/>
      <c r="DK386" s="78"/>
      <c r="DL386" s="78"/>
      <c r="DM386" s="78"/>
      <c r="DN386" s="78"/>
      <c r="DO386" s="78"/>
      <c r="DP386" s="78"/>
      <c r="DQ386" s="78"/>
      <c r="DR386" s="78"/>
      <c r="DS386" s="78"/>
      <c r="DT386" s="78"/>
      <c r="DU386" s="78"/>
      <c r="DV386" s="78"/>
      <c r="DW386" s="78"/>
      <c r="DX386" s="78"/>
      <c r="DY386" s="78"/>
      <c r="DZ386" s="78"/>
      <c r="EA386" s="78"/>
      <c r="EB386" s="78"/>
      <c r="EC386" s="78"/>
      <c r="ED386" s="78"/>
      <c r="EE386" s="78"/>
      <c r="EF386" s="78"/>
      <c r="EG386" s="78"/>
      <c r="EH386" s="78"/>
      <c r="EI386" s="78"/>
      <c r="EJ386" s="78"/>
      <c r="EK386" s="78"/>
      <c r="EL386" s="78"/>
      <c r="EM386" s="78"/>
      <c r="EN386" s="78"/>
      <c r="EO386" s="78"/>
      <c r="EP386" s="78"/>
      <c r="EQ386" s="78"/>
      <c r="ER386" s="78"/>
      <c r="ES386" s="78"/>
      <c r="ET386" s="78"/>
      <c r="EU386" s="78"/>
      <c r="EV386" s="78"/>
      <c r="EW386" s="78"/>
      <c r="EX386" s="78"/>
      <c r="EY386" s="78"/>
      <c r="EZ386" s="78"/>
      <c r="FA386" s="78"/>
      <c r="FB386" s="78"/>
      <c r="FC386" s="78"/>
      <c r="FD386" s="78"/>
      <c r="FE386" s="78"/>
      <c r="FF386" s="78"/>
      <c r="FG386" s="78"/>
      <c r="FH386" s="78"/>
      <c r="FI386" s="78"/>
      <c r="FJ386" s="78"/>
      <c r="FK386" s="78"/>
      <c r="FL386" s="78"/>
      <c r="FM386" s="78"/>
      <c r="FN386" s="78"/>
      <c r="FO386" s="78"/>
      <c r="FP386" s="78"/>
      <c r="FQ386" s="78"/>
      <c r="FR386" s="78"/>
      <c r="FS386" s="78"/>
      <c r="FT386" s="78"/>
      <c r="FU386" s="78"/>
      <c r="FV386" s="78"/>
      <c r="FW386" s="78"/>
      <c r="FX386" s="78">
        <v>0</v>
      </c>
      <c r="FY386" s="78">
        <v>8.9473686218261719</v>
      </c>
      <c r="FZ386" s="78">
        <v>0</v>
      </c>
    </row>
    <row r="387" spans="1:182" x14ac:dyDescent="0.2">
      <c r="A387" t="s">
        <v>186</v>
      </c>
      <c r="B387" t="s">
        <v>244</v>
      </c>
      <c r="C387" t="s">
        <v>194</v>
      </c>
      <c r="D387" t="s">
        <v>202</v>
      </c>
      <c r="E387" t="s">
        <v>242</v>
      </c>
      <c r="F387" t="s">
        <v>1</v>
      </c>
      <c r="G387" t="s">
        <v>198</v>
      </c>
      <c r="H387" s="78">
        <v>4916</v>
      </c>
      <c r="I387" s="78">
        <v>0.65963250398635864</v>
      </c>
      <c r="J387" s="78">
        <v>0.60924196243286133</v>
      </c>
      <c r="K387" s="78">
        <v>0.56607180833816528</v>
      </c>
      <c r="L387" s="78">
        <v>0.55829101800918579</v>
      </c>
      <c r="M387" s="78">
        <v>0.58833408355712891</v>
      </c>
      <c r="N387" s="78">
        <v>0.66401797533035278</v>
      </c>
      <c r="O387" s="78">
        <v>0.79255390167236328</v>
      </c>
      <c r="P387" s="78">
        <v>0.89704602956771851</v>
      </c>
      <c r="Q387" s="78">
        <v>0.94611537456512451</v>
      </c>
      <c r="R387" s="78">
        <v>0.89401233196258545</v>
      </c>
      <c r="S387" s="78">
        <v>0.87565070390701294</v>
      </c>
      <c r="T387" s="78">
        <v>0.86568677425384521</v>
      </c>
      <c r="U387" s="78">
        <v>0.82221877574920654</v>
      </c>
      <c r="V387" s="78">
        <v>0.7812379002571106</v>
      </c>
      <c r="W387" s="78">
        <v>0.74405056238174438</v>
      </c>
      <c r="X387" s="78">
        <v>0.75239968299865723</v>
      </c>
      <c r="Y387" s="78">
        <v>0.84854596853256226</v>
      </c>
      <c r="Z387" s="78">
        <v>1.0022687911987305</v>
      </c>
      <c r="AA387" s="78">
        <v>1.0434763431549072</v>
      </c>
      <c r="AB387" s="78">
        <v>1.0262928009033203</v>
      </c>
      <c r="AC387" s="78">
        <v>0.9533851146697998</v>
      </c>
      <c r="AD387" s="78">
        <v>0.91652846336364746</v>
      </c>
      <c r="AE387" s="78">
        <v>0.83674412965774536</v>
      </c>
      <c r="AF387" s="78">
        <v>0.74549621343612671</v>
      </c>
      <c r="AG387" s="78">
        <v>-0.23908041417598724</v>
      </c>
      <c r="AH387" s="78">
        <v>-0.23013681173324585</v>
      </c>
      <c r="AI387" s="78">
        <v>-0.23798158764839172</v>
      </c>
      <c r="AJ387" s="78">
        <v>-0.23161837458610535</v>
      </c>
      <c r="AK387" s="78">
        <v>-0.22247321903705597</v>
      </c>
      <c r="AL387" s="78">
        <v>-0.22959931194782257</v>
      </c>
      <c r="AM387" s="78">
        <v>-0.20249834656715393</v>
      </c>
      <c r="AN387" s="78">
        <v>-0.19255828857421875</v>
      </c>
      <c r="AO387" s="78">
        <v>-3.4550249576568604E-2</v>
      </c>
      <c r="AP387" s="78">
        <v>4.9275848141405731E-5</v>
      </c>
      <c r="AQ387" s="78">
        <v>-1.4329144731163979E-2</v>
      </c>
      <c r="AR387" s="78">
        <v>-9.2995008453726768E-3</v>
      </c>
      <c r="AS387" s="78">
        <v>-2.4626817554235458E-2</v>
      </c>
      <c r="AT387" s="78">
        <v>-2.7076549828052521E-2</v>
      </c>
      <c r="AU387" s="78">
        <v>-2.127746120095253E-2</v>
      </c>
      <c r="AV387" s="78">
        <v>-1.1415294371545315E-2</v>
      </c>
      <c r="AW387" s="78">
        <v>4.1666682809591293E-3</v>
      </c>
      <c r="AX387" s="78">
        <v>1.816277764737606E-2</v>
      </c>
      <c r="AY387" s="78">
        <v>2.4677108973264694E-2</v>
      </c>
      <c r="AZ387" s="78">
        <v>1.7647510394454002E-2</v>
      </c>
      <c r="BA387" s="78">
        <v>-0.11310847103595734</v>
      </c>
      <c r="BB387" s="78">
        <v>-0.2105243057012558</v>
      </c>
      <c r="BC387" s="78">
        <v>-0.22102847695350647</v>
      </c>
      <c r="BD387" s="78">
        <v>-0.23212851583957672</v>
      </c>
      <c r="BE387" s="78">
        <v>-0.16512250900268555</v>
      </c>
      <c r="BF387" s="78">
        <v>-0.15688905119895935</v>
      </c>
      <c r="BG387" s="78">
        <v>-0.16447935998439789</v>
      </c>
      <c r="BH387" s="78">
        <v>-0.15900984406471252</v>
      </c>
      <c r="BI387" s="78">
        <v>-0.14860723912715912</v>
      </c>
      <c r="BJ387" s="78">
        <v>-0.156596839427948</v>
      </c>
      <c r="BK387" s="78">
        <v>-0.12814195454120636</v>
      </c>
      <c r="BL387" s="78">
        <v>-0.12377892434597015</v>
      </c>
      <c r="BM387" s="78">
        <v>-5.8902218006551266E-3</v>
      </c>
      <c r="BN387" s="78">
        <v>1.7394321039319038E-2</v>
      </c>
      <c r="BO387" s="78">
        <v>4.8215123824775219E-3</v>
      </c>
      <c r="BP387" s="78">
        <v>9.9194413051009178E-3</v>
      </c>
      <c r="BQ387" s="78">
        <v>-6.0517322272062302E-3</v>
      </c>
      <c r="BR387" s="78">
        <v>-7.9508945345878601E-3</v>
      </c>
      <c r="BS387" s="78">
        <v>-3.6278795450925827E-3</v>
      </c>
      <c r="BT387" s="78">
        <v>4.6276370994746685E-3</v>
      </c>
      <c r="BU387" s="78">
        <v>2.078796923160553E-2</v>
      </c>
      <c r="BV387" s="78">
        <v>3.4864999353885651E-2</v>
      </c>
      <c r="BW387" s="78">
        <v>4.060661792755127E-2</v>
      </c>
      <c r="BX387" s="78">
        <v>3.395983949303627E-2</v>
      </c>
      <c r="BY387" s="78">
        <v>-5.6332595646381378E-2</v>
      </c>
      <c r="BZ387" s="78">
        <v>-0.13824637234210968</v>
      </c>
      <c r="CA387" s="78">
        <v>-0.14822040498256683</v>
      </c>
      <c r="CB387" s="78">
        <v>-0.15809449553489685</v>
      </c>
      <c r="CC387" s="78">
        <v>-0.11389949172735214</v>
      </c>
      <c r="CD387" s="78">
        <v>-0.10615786164999008</v>
      </c>
      <c r="CE387" s="78">
        <v>-0.11357197165489197</v>
      </c>
      <c r="CF387" s="78">
        <v>-0.10872139781713486</v>
      </c>
      <c r="CG387" s="78">
        <v>-9.7447887063026428E-2</v>
      </c>
      <c r="CH387" s="78">
        <v>-0.10603555291891098</v>
      </c>
      <c r="CI387" s="78">
        <v>-7.6642952859401703E-2</v>
      </c>
      <c r="CJ387" s="78">
        <v>-7.6142549514770508E-2</v>
      </c>
      <c r="CK387" s="78">
        <v>1.395962480455637E-2</v>
      </c>
      <c r="CL387" s="78">
        <v>2.9407445341348648E-2</v>
      </c>
      <c r="CM387" s="78">
        <v>1.8085198476910591E-2</v>
      </c>
      <c r="CN387" s="78">
        <v>2.3230420425534248E-2</v>
      </c>
      <c r="CO387" s="78">
        <v>6.8133147433400154E-3</v>
      </c>
      <c r="CP387" s="78">
        <v>5.2954754792153835E-3</v>
      </c>
      <c r="CQ387" s="78">
        <v>8.5961660370230675E-3</v>
      </c>
      <c r="CR387" s="78">
        <v>1.5738923102617264E-2</v>
      </c>
      <c r="CS387" s="78">
        <v>3.2299835234880447E-2</v>
      </c>
      <c r="CT387" s="78">
        <v>4.6432908624410629E-2</v>
      </c>
      <c r="CU387" s="78">
        <v>5.1639344543218613E-2</v>
      </c>
      <c r="CV387" s="78">
        <v>4.5257709920406342E-2</v>
      </c>
      <c r="CW387" s="78">
        <v>-1.7009802162647247E-2</v>
      </c>
      <c r="CX387" s="78">
        <v>-8.8186882436275482E-2</v>
      </c>
      <c r="CY387" s="78">
        <v>-9.7793765366077423E-2</v>
      </c>
      <c r="CZ387" s="78">
        <v>-0.10681875050067902</v>
      </c>
      <c r="DA387" s="78">
        <v>-6.2676481902599335E-2</v>
      </c>
      <c r="DB387" s="78">
        <v>-5.542667955160141E-2</v>
      </c>
      <c r="DC387" s="78">
        <v>-6.2664560973644257E-2</v>
      </c>
      <c r="DD387" s="78">
        <v>-5.8432947844266891E-2</v>
      </c>
      <c r="DE387" s="78">
        <v>-4.6288531273603439E-2</v>
      </c>
      <c r="DF387" s="78">
        <v>-5.5474251508712769E-2</v>
      </c>
      <c r="DG387" s="78">
        <v>-2.5143947452306747E-2</v>
      </c>
      <c r="DH387" s="78">
        <v>-2.8506161645054817E-2</v>
      </c>
      <c r="DI387" s="78">
        <v>3.3809471875429153E-2</v>
      </c>
      <c r="DJ387" s="78">
        <v>4.1420567780733109E-2</v>
      </c>
      <c r="DK387" s="78">
        <v>3.1348884105682373E-2</v>
      </c>
      <c r="DL387" s="78">
        <v>3.6541398614645004E-2</v>
      </c>
      <c r="DM387" s="78">
        <v>1.9678361713886261E-2</v>
      </c>
      <c r="DN387" s="78">
        <v>1.8541846424341202E-2</v>
      </c>
      <c r="DO387" s="78">
        <v>2.0820213481783867E-2</v>
      </c>
      <c r="DP387" s="78">
        <v>2.6850206777453423E-2</v>
      </c>
      <c r="DQ387" s="78">
        <v>4.3811693787574768E-2</v>
      </c>
      <c r="DR387" s="78">
        <v>5.8000817894935608E-2</v>
      </c>
      <c r="DS387" s="78">
        <v>6.2672071158885956E-2</v>
      </c>
      <c r="DT387" s="78">
        <v>5.6555580347776413E-2</v>
      </c>
      <c r="DU387" s="78">
        <v>2.2312993183732033E-2</v>
      </c>
      <c r="DV387" s="78">
        <v>-3.8127396255731583E-2</v>
      </c>
      <c r="DW387" s="78">
        <v>-4.7367129474878311E-2</v>
      </c>
      <c r="DX387" s="78">
        <v>-5.5543005466461182E-2</v>
      </c>
      <c r="DY387" s="78">
        <v>1.1281417682766914E-2</v>
      </c>
      <c r="DZ387" s="78">
        <v>1.7821090295910835E-2</v>
      </c>
      <c r="EA387" s="78">
        <v>1.0837636888027191E-2</v>
      </c>
      <c r="EB387" s="78">
        <v>1.4175593852996826E-2</v>
      </c>
      <c r="EC387" s="78">
        <v>2.757745049893856E-2</v>
      </c>
      <c r="ED387" s="78">
        <v>1.752823032438755E-2</v>
      </c>
      <c r="EE387" s="78">
        <v>4.9212437123060226E-2</v>
      </c>
      <c r="EF387" s="78">
        <v>4.0273211896419525E-2</v>
      </c>
      <c r="EG387" s="78">
        <v>6.2469501048326492E-2</v>
      </c>
      <c r="EH387" s="78">
        <v>5.8765612542629242E-2</v>
      </c>
      <c r="EI387" s="78">
        <v>5.049954354763031E-2</v>
      </c>
      <c r="EJ387" s="78">
        <v>5.576033890247345E-2</v>
      </c>
      <c r="EK387" s="78">
        <v>3.8253448903560638E-2</v>
      </c>
      <c r="EL387" s="78">
        <v>3.7667501717805862E-2</v>
      </c>
      <c r="EM387" s="78">
        <v>3.8469791412353516E-2</v>
      </c>
      <c r="EN387" s="78">
        <v>4.2893141508102417E-2</v>
      </c>
      <c r="EO387" s="78">
        <v>6.0432996600866318E-2</v>
      </c>
      <c r="EP387" s="78">
        <v>7.4703037738800049E-2</v>
      </c>
      <c r="EQ387" s="78">
        <v>7.8601576387882233E-2</v>
      </c>
      <c r="ER387" s="78">
        <v>7.2867915034294128E-2</v>
      </c>
      <c r="ES387" s="78">
        <v>7.9088874161243439E-2</v>
      </c>
      <c r="ET387" s="78">
        <v>3.4150548279285431E-2</v>
      </c>
      <c r="EU387" s="78">
        <v>2.544092945754528E-2</v>
      </c>
      <c r="EV387" s="78">
        <v>1.8491026014089584E-2</v>
      </c>
      <c r="EW387" s="78">
        <v>47.564167022705078</v>
      </c>
      <c r="EX387" s="78">
        <v>47.006725311279297</v>
      </c>
      <c r="EY387" s="78">
        <v>46.590648651123047</v>
      </c>
      <c r="EZ387" s="78">
        <v>46.247531890869141</v>
      </c>
      <c r="FA387" s="78">
        <v>45.937942504882813</v>
      </c>
      <c r="FB387" s="78">
        <v>45.752761840820313</v>
      </c>
      <c r="FC387" s="78">
        <v>45.818119049072266</v>
      </c>
      <c r="FD387" s="78">
        <v>45.552742004394531</v>
      </c>
      <c r="FE387" s="78">
        <v>46.442935943603516</v>
      </c>
      <c r="FF387" s="78">
        <v>49.466049194335938</v>
      </c>
      <c r="FG387" s="78">
        <v>52.595733642578125</v>
      </c>
      <c r="FH387" s="78">
        <v>54.949111938476563</v>
      </c>
      <c r="FI387" s="78">
        <v>56.561016082763672</v>
      </c>
      <c r="FJ387" s="78">
        <v>57.536582946777344</v>
      </c>
      <c r="FK387" s="78">
        <v>58.118305206298828</v>
      </c>
      <c r="FL387" s="78">
        <v>57.933540344238281</v>
      </c>
      <c r="FM387" s="78">
        <v>56.619388580322266</v>
      </c>
      <c r="FN387" s="78">
        <v>54.556083679199219</v>
      </c>
      <c r="FO387" s="78">
        <v>53.036453247070313</v>
      </c>
      <c r="FP387" s="78">
        <v>51.744552612304688</v>
      </c>
      <c r="FQ387" s="78">
        <v>50.700290679931641</v>
      </c>
      <c r="FR387" s="78">
        <v>49.849071502685547</v>
      </c>
      <c r="FS387" s="78">
        <v>49.120517730712891</v>
      </c>
      <c r="FT387" s="78">
        <v>48.473346710205078</v>
      </c>
      <c r="FU387" s="78">
        <v>5.4070789366960526E-2</v>
      </c>
      <c r="FV387" s="78">
        <v>2.6897260919213295E-2</v>
      </c>
      <c r="FW387" s="78">
        <v>6.2141411006450653E-2</v>
      </c>
      <c r="FX387" s="78">
        <v>0</v>
      </c>
      <c r="FY387" s="78">
        <v>529.23809814453125</v>
      </c>
      <c r="FZ387" s="78">
        <v>1</v>
      </c>
    </row>
    <row r="388" spans="1:182" x14ac:dyDescent="0.2">
      <c r="A388" t="s">
        <v>186</v>
      </c>
      <c r="B388" t="s">
        <v>244</v>
      </c>
      <c r="C388" t="s">
        <v>194</v>
      </c>
      <c r="D388" t="s">
        <v>202</v>
      </c>
      <c r="E388" t="s">
        <v>242</v>
      </c>
      <c r="F388" t="s">
        <v>1</v>
      </c>
      <c r="G388" t="s">
        <v>200</v>
      </c>
      <c r="H388" s="78">
        <v>810</v>
      </c>
      <c r="I388" s="78">
        <v>0.94781225919723511</v>
      </c>
      <c r="J388" s="78">
        <v>0.88170480728149414</v>
      </c>
      <c r="K388" s="78">
        <v>0.84974884986877441</v>
      </c>
      <c r="L388" s="78">
        <v>0.82503420114517212</v>
      </c>
      <c r="M388" s="78">
        <v>0.84428668022155762</v>
      </c>
      <c r="N388" s="78">
        <v>0.87820583581924438</v>
      </c>
      <c r="O388" s="78">
        <v>0.96175861358642578</v>
      </c>
      <c r="P388" s="78">
        <v>1.0000516176223755</v>
      </c>
      <c r="Q388" s="78">
        <v>0.93444168567657471</v>
      </c>
      <c r="R388" s="78">
        <v>0.88530546426773071</v>
      </c>
      <c r="S388" s="78">
        <v>0.88029968738555908</v>
      </c>
      <c r="T388" s="78">
        <v>0.87594491243362427</v>
      </c>
      <c r="U388" s="78">
        <v>0.87973499298095703</v>
      </c>
      <c r="V388" s="78">
        <v>0.8585125207901001</v>
      </c>
      <c r="W388" s="78">
        <v>0.85438734292984009</v>
      </c>
      <c r="X388" s="78">
        <v>0.86662018299102783</v>
      </c>
      <c r="Y388" s="78">
        <v>0.97055715322494507</v>
      </c>
      <c r="Z388" s="78">
        <v>1.1025326251983643</v>
      </c>
      <c r="AA388" s="78">
        <v>1.1521362066268921</v>
      </c>
      <c r="AB388" s="78">
        <v>1.1578199863433838</v>
      </c>
      <c r="AC388" s="78">
        <v>1.2218079566955566</v>
      </c>
      <c r="AD388" s="78">
        <v>1.2279191017150879</v>
      </c>
      <c r="AE388" s="78">
        <v>1.1722034215927124</v>
      </c>
      <c r="AF388" s="78">
        <v>1.0614385604858398</v>
      </c>
      <c r="AG388" s="78">
        <v>-0.26101759076118469</v>
      </c>
      <c r="AH388" s="78">
        <v>-0.26110067963600159</v>
      </c>
      <c r="AI388" s="78">
        <v>-0.25636780261993408</v>
      </c>
      <c r="AJ388" s="78">
        <v>-0.22947961091995239</v>
      </c>
      <c r="AK388" s="78">
        <v>-0.21910843253135681</v>
      </c>
      <c r="AL388" s="78">
        <v>-0.23146785795688629</v>
      </c>
      <c r="AM388" s="78">
        <v>-0.20701374113559723</v>
      </c>
      <c r="AN388" s="78">
        <v>-0.21829730272293091</v>
      </c>
      <c r="AO388" s="78">
        <v>-0.16710127890110016</v>
      </c>
      <c r="AP388" s="78">
        <v>-8.0691426992416382E-2</v>
      </c>
      <c r="AQ388" s="78">
        <v>-9.0760573744773865E-2</v>
      </c>
      <c r="AR388" s="78">
        <v>-8.5367351770401001E-2</v>
      </c>
      <c r="AS388" s="78">
        <v>-8.1917218863964081E-2</v>
      </c>
      <c r="AT388" s="78">
        <v>-0.10015886276960373</v>
      </c>
      <c r="AU388" s="78">
        <v>-8.6197115480899811E-2</v>
      </c>
      <c r="AV388" s="78">
        <v>-8.654513955116272E-2</v>
      </c>
      <c r="AW388" s="78">
        <v>-4.8301611095666885E-2</v>
      </c>
      <c r="AX388" s="78">
        <v>-3.7573430687189102E-2</v>
      </c>
      <c r="AY388" s="78">
        <v>-3.071032278239727E-2</v>
      </c>
      <c r="AZ388" s="78">
        <v>-5.3706217557191849E-2</v>
      </c>
      <c r="BA388" s="78">
        <v>-0.10318570584058762</v>
      </c>
      <c r="BB388" s="78">
        <v>-0.1922675222158432</v>
      </c>
      <c r="BC388" s="78">
        <v>-0.23467081785202026</v>
      </c>
      <c r="BD388" s="78">
        <v>-0.25068381428718567</v>
      </c>
      <c r="BE388" s="78">
        <v>-0.19947415590286255</v>
      </c>
      <c r="BF388" s="78">
        <v>-0.19935525953769684</v>
      </c>
      <c r="BG388" s="78">
        <v>-0.19490963220596313</v>
      </c>
      <c r="BH388" s="78">
        <v>-0.16871115565299988</v>
      </c>
      <c r="BI388" s="78">
        <v>-0.15835094451904297</v>
      </c>
      <c r="BJ388" s="78">
        <v>-0.17113788425922394</v>
      </c>
      <c r="BK388" s="78">
        <v>-0.14685636758804321</v>
      </c>
      <c r="BL388" s="78">
        <v>-0.15720462799072266</v>
      </c>
      <c r="BM388" s="78">
        <v>-0.11852338165044785</v>
      </c>
      <c r="BN388" s="78">
        <v>-5.3100425750017166E-2</v>
      </c>
      <c r="BO388" s="78">
        <v>-6.3185453414916992E-2</v>
      </c>
      <c r="BP388" s="78">
        <v>-5.9081088751554489E-2</v>
      </c>
      <c r="BQ388" s="78">
        <v>-5.5076628923416138E-2</v>
      </c>
      <c r="BR388" s="78">
        <v>-7.2723262012004852E-2</v>
      </c>
      <c r="BS388" s="78">
        <v>-6.0349438339471817E-2</v>
      </c>
      <c r="BT388" s="78">
        <v>-6.1593439429998398E-2</v>
      </c>
      <c r="BU388" s="78">
        <v>-2.6083402335643768E-2</v>
      </c>
      <c r="BV388" s="78">
        <v>-1.3537263497710228E-2</v>
      </c>
      <c r="BW388" s="78">
        <v>-5.5407579056918621E-3</v>
      </c>
      <c r="BX388" s="78">
        <v>-2.7808263897895813E-2</v>
      </c>
      <c r="BY388" s="78">
        <v>-6.2575764954090118E-2</v>
      </c>
      <c r="BZ388" s="78">
        <v>-0.13680903613567352</v>
      </c>
      <c r="CA388" s="78">
        <v>-0.17454428970813751</v>
      </c>
      <c r="CB388" s="78">
        <v>-0.19033733010292053</v>
      </c>
      <c r="CC388" s="78">
        <v>-0.15684933960437775</v>
      </c>
      <c r="CD388" s="78">
        <v>-0.15659056603908539</v>
      </c>
      <c r="CE388" s="78">
        <v>-0.15234386920928955</v>
      </c>
      <c r="CF388" s="78">
        <v>-0.12662310898303986</v>
      </c>
      <c r="CG388" s="78">
        <v>-0.11627048254013062</v>
      </c>
      <c r="CH388" s="78">
        <v>-0.12935352325439453</v>
      </c>
      <c r="CI388" s="78">
        <v>-0.10519155114889145</v>
      </c>
      <c r="CJ388" s="78">
        <v>-0.11489205807447433</v>
      </c>
      <c r="CK388" s="78">
        <v>-8.4878496825695038E-2</v>
      </c>
      <c r="CL388" s="78">
        <v>-3.3990982919931412E-2</v>
      </c>
      <c r="CM388" s="78">
        <v>-4.4087022542953491E-2</v>
      </c>
      <c r="CN388" s="78">
        <v>-4.0875311940908432E-2</v>
      </c>
      <c r="CO388" s="78">
        <v>-3.6486916244029999E-2</v>
      </c>
      <c r="CP388" s="78">
        <v>-5.3721439093351364E-2</v>
      </c>
      <c r="CQ388" s="78">
        <v>-4.2447421699762344E-2</v>
      </c>
      <c r="CR388" s="78">
        <v>-4.4311977922916412E-2</v>
      </c>
      <c r="CS388" s="78">
        <v>-1.0695138946175575E-2</v>
      </c>
      <c r="CT388" s="78">
        <v>3.1101137865334749E-3</v>
      </c>
      <c r="CU388" s="78">
        <v>1.1891607195138931E-2</v>
      </c>
      <c r="CV388" s="78">
        <v>-9.8714195191860199E-3</v>
      </c>
      <c r="CW388" s="78">
        <v>-3.4449450671672821E-2</v>
      </c>
      <c r="CX388" s="78">
        <v>-9.8398633301258087E-2</v>
      </c>
      <c r="CY388" s="78">
        <v>-0.13290083408355713</v>
      </c>
      <c r="CZ388" s="78">
        <v>-0.14854153990745544</v>
      </c>
      <c r="DA388" s="78">
        <v>-0.11422454565763474</v>
      </c>
      <c r="DB388" s="78">
        <v>-0.11382586508989334</v>
      </c>
      <c r="DC388" s="78">
        <v>-0.10977811366319656</v>
      </c>
      <c r="DD388" s="78">
        <v>-8.4535062313079834E-2</v>
      </c>
      <c r="DE388" s="78">
        <v>-7.4190013110637665E-2</v>
      </c>
      <c r="DF388" s="78">
        <v>-8.7569169700145721E-2</v>
      </c>
      <c r="DG388" s="78">
        <v>-6.3526742160320282E-2</v>
      </c>
      <c r="DH388" s="78">
        <v>-7.2579465806484222E-2</v>
      </c>
      <c r="DI388" s="78">
        <v>-5.1233604550361633E-2</v>
      </c>
      <c r="DJ388" s="78">
        <v>-1.4881542883813381E-2</v>
      </c>
      <c r="DK388" s="78">
        <v>-2.4988586083054543E-2</v>
      </c>
      <c r="DL388" s="78">
        <v>-2.2669531404972076E-2</v>
      </c>
      <c r="DM388" s="78">
        <v>-1.7897199839353561E-2</v>
      </c>
      <c r="DN388" s="78">
        <v>-3.4719627350568771E-2</v>
      </c>
      <c r="DO388" s="78">
        <v>-2.4545405060052872E-2</v>
      </c>
      <c r="DP388" s="78">
        <v>-2.7030512690544128E-2</v>
      </c>
      <c r="DQ388" s="78">
        <v>4.6931239776313305E-3</v>
      </c>
      <c r="DR388" s="78">
        <v>1.975749246776104E-2</v>
      </c>
      <c r="DS388" s="78">
        <v>2.9323972761631012E-2</v>
      </c>
      <c r="DT388" s="78">
        <v>8.065422996878624E-3</v>
      </c>
      <c r="DU388" s="78">
        <v>-6.3231345266103745E-3</v>
      </c>
      <c r="DV388" s="78">
        <v>-5.9988241642713547E-2</v>
      </c>
      <c r="DW388" s="78">
        <v>-9.1257378458976746E-2</v>
      </c>
      <c r="DX388" s="78">
        <v>-0.10674576461315155</v>
      </c>
      <c r="DY388" s="78">
        <v>-5.2681095898151398E-2</v>
      </c>
      <c r="DZ388" s="78">
        <v>-5.2080430090427399E-2</v>
      </c>
      <c r="EA388" s="78">
        <v>-4.8319920897483826E-2</v>
      </c>
      <c r="EB388" s="78">
        <v>-2.3766625672578812E-2</v>
      </c>
      <c r="EC388" s="78">
        <v>-1.3432517647743225E-2</v>
      </c>
      <c r="ED388" s="78">
        <v>-2.723919041454792E-2</v>
      </c>
      <c r="EE388" s="78">
        <v>-3.3693653531372547E-3</v>
      </c>
      <c r="EF388" s="78">
        <v>-1.148681528866291E-2</v>
      </c>
      <c r="EG388" s="78">
        <v>-2.6557254604995251E-3</v>
      </c>
      <c r="EH388" s="78">
        <v>1.2709455564618111E-2</v>
      </c>
      <c r="EI388" s="78">
        <v>2.5865263305604458E-3</v>
      </c>
      <c r="EJ388" s="78">
        <v>3.6167190410196781E-3</v>
      </c>
      <c r="EK388" s="78">
        <v>8.9433938264846802E-3</v>
      </c>
      <c r="EL388" s="78">
        <v>-7.2840182110667229E-3</v>
      </c>
      <c r="EM388" s="78">
        <v>1.3022652128711343E-3</v>
      </c>
      <c r="EN388" s="78">
        <v>-2.0788188558071852E-3</v>
      </c>
      <c r="EO388" s="78">
        <v>2.6911331340670586E-2</v>
      </c>
      <c r="EP388" s="78">
        <v>4.3793659657239914E-2</v>
      </c>
      <c r="EQ388" s="78">
        <v>5.4493535310029984E-2</v>
      </c>
      <c r="ER388" s="78">
        <v>3.3963378518819809E-2</v>
      </c>
      <c r="ES388" s="78">
        <v>3.4286800771951675E-2</v>
      </c>
      <c r="ET388" s="78">
        <v>-4.529731348156929E-3</v>
      </c>
      <c r="EU388" s="78">
        <v>-3.1130842864513397E-2</v>
      </c>
      <c r="EV388" s="78">
        <v>-4.639928787946701E-2</v>
      </c>
      <c r="EW388" s="78">
        <v>47.588802337646484</v>
      </c>
      <c r="EX388" s="78">
        <v>47.019309997558594</v>
      </c>
      <c r="EY388" s="78">
        <v>46.650848388671875</v>
      </c>
      <c r="EZ388" s="78">
        <v>46.190845489501953</v>
      </c>
      <c r="FA388" s="78">
        <v>45.91558837890625</v>
      </c>
      <c r="FB388" s="78">
        <v>45.716300964355469</v>
      </c>
      <c r="FC388" s="78">
        <v>45.563327789306641</v>
      </c>
      <c r="FD388" s="78">
        <v>45.292545318603516</v>
      </c>
      <c r="FE388" s="78">
        <v>46.288974761962891</v>
      </c>
      <c r="FF388" s="78">
        <v>48.790252685546875</v>
      </c>
      <c r="FG388" s="78">
        <v>51.718330383300781</v>
      </c>
      <c r="FH388" s="78">
        <v>53.846958160400391</v>
      </c>
      <c r="FI388" s="78">
        <v>55.590476989746094</v>
      </c>
      <c r="FJ388" s="78">
        <v>56.781669616699219</v>
      </c>
      <c r="FK388" s="78">
        <v>57.419971466064453</v>
      </c>
      <c r="FL388" s="78">
        <v>57.314052581787109</v>
      </c>
      <c r="FM388" s="78">
        <v>56.164859771728516</v>
      </c>
      <c r="FN388" s="78">
        <v>54.163761138916016</v>
      </c>
      <c r="FO388" s="78">
        <v>52.516231536865234</v>
      </c>
      <c r="FP388" s="78">
        <v>51.39453125</v>
      </c>
      <c r="FQ388" s="78">
        <v>50.324394226074219</v>
      </c>
      <c r="FR388" s="78">
        <v>49.54669189453125</v>
      </c>
      <c r="FS388" s="78">
        <v>48.776679992675781</v>
      </c>
      <c r="FT388" s="78">
        <v>48.204814910888672</v>
      </c>
      <c r="FU388" s="78">
        <v>5.1506713032722473E-2</v>
      </c>
      <c r="FV388" s="78">
        <v>3.3710848540067673E-2</v>
      </c>
      <c r="FW388" s="78">
        <v>5.7967435568571091E-2</v>
      </c>
      <c r="FX388" s="78">
        <v>0</v>
      </c>
      <c r="FY388" s="78">
        <v>145.95237731933594</v>
      </c>
      <c r="FZ388" s="78">
        <v>1</v>
      </c>
    </row>
    <row r="389" spans="1:182" x14ac:dyDescent="0.2">
      <c r="A389" t="s">
        <v>186</v>
      </c>
      <c r="B389" t="s">
        <v>244</v>
      </c>
      <c r="C389" t="s">
        <v>194</v>
      </c>
      <c r="D389" t="s">
        <v>202</v>
      </c>
      <c r="E389" t="s">
        <v>242</v>
      </c>
      <c r="F389" t="s">
        <v>1</v>
      </c>
      <c r="G389" t="s">
        <v>1</v>
      </c>
      <c r="H389" s="78">
        <v>5726</v>
      </c>
      <c r="I389" s="78">
        <v>0.70039838552474976</v>
      </c>
      <c r="J389" s="78">
        <v>0.6477845311164856</v>
      </c>
      <c r="K389" s="78">
        <v>0.60620075464248657</v>
      </c>
      <c r="L389" s="78">
        <v>0.59602457284927368</v>
      </c>
      <c r="M389" s="78">
        <v>0.62454116344451904</v>
      </c>
      <c r="N389" s="78">
        <v>0.69431692361831665</v>
      </c>
      <c r="O389" s="78">
        <v>0.81648963689804077</v>
      </c>
      <c r="P389" s="78">
        <v>0.91161715984344482</v>
      </c>
      <c r="Q389" s="78">
        <v>0.94446396827697754</v>
      </c>
      <c r="R389" s="78">
        <v>0.89278066158294678</v>
      </c>
      <c r="S389" s="78">
        <v>0.8763083815574646</v>
      </c>
      <c r="T389" s="78">
        <v>0.86713796854019165</v>
      </c>
      <c r="U389" s="78">
        <v>0.83035504817962646</v>
      </c>
      <c r="V389" s="78">
        <v>0.79216921329498291</v>
      </c>
      <c r="W389" s="78">
        <v>0.7596588134765625</v>
      </c>
      <c r="X389" s="78">
        <v>0.76855731010437012</v>
      </c>
      <c r="Y389" s="78">
        <v>0.86580562591552734</v>
      </c>
      <c r="Z389" s="78">
        <v>1.0164519548416138</v>
      </c>
      <c r="AA389" s="78">
        <v>1.0588475465774536</v>
      </c>
      <c r="AB389" s="78">
        <v>1.0448986291885376</v>
      </c>
      <c r="AC389" s="78">
        <v>0.99135631322860718</v>
      </c>
      <c r="AD389" s="78">
        <v>0.96057778596878052</v>
      </c>
      <c r="AE389" s="78">
        <v>0.88419818878173828</v>
      </c>
      <c r="AF389" s="78">
        <v>0.79018938541412354</v>
      </c>
      <c r="AG389" s="78">
        <v>-0.22845350205898285</v>
      </c>
      <c r="AH389" s="78">
        <v>-0.22075477242469788</v>
      </c>
      <c r="AI389" s="78">
        <v>-0.2268761545419693</v>
      </c>
      <c r="AJ389" s="78">
        <v>-0.2177642434835434</v>
      </c>
      <c r="AK389" s="78">
        <v>-0.20843109488487244</v>
      </c>
      <c r="AL389" s="78">
        <v>-0.2163974940776825</v>
      </c>
      <c r="AM389" s="78">
        <v>-0.18968914449214935</v>
      </c>
      <c r="AN389" s="78">
        <v>-0.18263638019561768</v>
      </c>
      <c r="AO389" s="78">
        <v>-4.3263360857963562E-2</v>
      </c>
      <c r="AP389" s="78">
        <v>-5.6174253113567829E-3</v>
      </c>
      <c r="AQ389" s="78">
        <v>-1.9311187788844109E-2</v>
      </c>
      <c r="AR389" s="78">
        <v>-1.446661539375782E-2</v>
      </c>
      <c r="AS389" s="78">
        <v>-2.705904096364975E-2</v>
      </c>
      <c r="AT389" s="78">
        <v>-3.1611509621143341E-2</v>
      </c>
      <c r="AU389" s="78">
        <v>-2.5008287280797958E-2</v>
      </c>
      <c r="AV389" s="78">
        <v>-1.6822190955281258E-2</v>
      </c>
      <c r="AW389" s="78">
        <v>1.4854088658466935E-3</v>
      </c>
      <c r="AX389" s="78">
        <v>1.536044105887413E-2</v>
      </c>
      <c r="AY389" s="78">
        <v>2.2096855565905571E-2</v>
      </c>
      <c r="AZ389" s="78">
        <v>1.2957054190337658E-2</v>
      </c>
      <c r="BA389" s="78">
        <v>-0.10255236178636551</v>
      </c>
      <c r="BB389" s="78">
        <v>-0.19549907743930817</v>
      </c>
      <c r="BC389" s="78">
        <v>-0.20953689515590668</v>
      </c>
      <c r="BD389" s="78">
        <v>-0.22127026319503784</v>
      </c>
      <c r="BE389" s="78">
        <v>-0.16436363756656647</v>
      </c>
      <c r="BF389" s="78">
        <v>-0.15726493299007416</v>
      </c>
      <c r="BG389" s="78">
        <v>-0.16317550837993622</v>
      </c>
      <c r="BH389" s="78">
        <v>-0.1548369973897934</v>
      </c>
      <c r="BI389" s="78">
        <v>-0.14443442225456238</v>
      </c>
      <c r="BJ389" s="78">
        <v>-0.15314358472824097</v>
      </c>
      <c r="BK389" s="78">
        <v>-0.12528650462627411</v>
      </c>
      <c r="BL389" s="78">
        <v>-0.12295746803283691</v>
      </c>
      <c r="BM389" s="78">
        <v>-1.7716022208333015E-2</v>
      </c>
      <c r="BN389" s="78">
        <v>9.7769824787974358E-3</v>
      </c>
      <c r="BO389" s="78">
        <v>-2.4131874088197947E-3</v>
      </c>
      <c r="BP389" s="78">
        <v>2.447416540235281E-3</v>
      </c>
      <c r="BQ389" s="78">
        <v>-1.0665827430784702E-2</v>
      </c>
      <c r="BR389" s="78">
        <v>-1.4738945290446281E-2</v>
      </c>
      <c r="BS389" s="78">
        <v>-9.4205085188150406E-3</v>
      </c>
      <c r="BT389" s="78">
        <v>-2.6036181952804327E-3</v>
      </c>
      <c r="BU389" s="78">
        <v>1.6097484156489372E-2</v>
      </c>
      <c r="BV389" s="78">
        <v>3.009757399559021E-2</v>
      </c>
      <c r="BW389" s="78">
        <v>3.6228850483894348E-2</v>
      </c>
      <c r="BX389" s="78">
        <v>2.7433086186647415E-2</v>
      </c>
      <c r="BY389" s="78">
        <v>-5.3470656275749207E-2</v>
      </c>
      <c r="BZ389" s="78">
        <v>-0.13295160233974457</v>
      </c>
      <c r="CA389" s="78">
        <v>-0.14645224809646606</v>
      </c>
      <c r="CB389" s="78">
        <v>-0.157138392329216</v>
      </c>
      <c r="CC389" s="78">
        <v>-0.11997518688440323</v>
      </c>
      <c r="CD389" s="78">
        <v>-0.11329207569360733</v>
      </c>
      <c r="CE389" s="78">
        <v>-0.11905664950609207</v>
      </c>
      <c r="CF389" s="78">
        <v>-0.1112537682056427</v>
      </c>
      <c r="CG389" s="78">
        <v>-0.10011052340269089</v>
      </c>
      <c r="CH389" s="78">
        <v>-0.10933411121368408</v>
      </c>
      <c r="CI389" s="78">
        <v>-8.0681443214416504E-2</v>
      </c>
      <c r="CJ389" s="78">
        <v>-8.1624053418636322E-2</v>
      </c>
      <c r="CK389" s="78">
        <v>-2.2015692593413405E-5</v>
      </c>
      <c r="CL389" s="78">
        <v>2.0439101383090019E-2</v>
      </c>
      <c r="CM389" s="78">
        <v>9.290316142141819E-3</v>
      </c>
      <c r="CN389" s="78">
        <v>1.4162023551762104E-2</v>
      </c>
      <c r="CO389" s="78">
        <v>6.8806408671662211E-4</v>
      </c>
      <c r="CP389" s="78">
        <v>-3.0530579388141632E-3</v>
      </c>
      <c r="CQ389" s="78">
        <v>1.3755400432273746E-3</v>
      </c>
      <c r="CR389" s="78">
        <v>7.2441217489540577E-3</v>
      </c>
      <c r="CS389" s="78">
        <v>2.6217766106128693E-2</v>
      </c>
      <c r="CT389" s="78">
        <v>4.0304463356733322E-2</v>
      </c>
      <c r="CU389" s="78">
        <v>4.6016626060009003E-2</v>
      </c>
      <c r="CV389" s="78">
        <v>3.7459142506122589E-2</v>
      </c>
      <c r="CW389" s="78">
        <v>-1.9476816058158875E-2</v>
      </c>
      <c r="CX389" s="78">
        <v>-8.9631438255310059E-2</v>
      </c>
      <c r="CY389" s="78">
        <v>-0.10276000946760178</v>
      </c>
      <c r="CZ389" s="78">
        <v>-0.11272086203098297</v>
      </c>
      <c r="DA389" s="78">
        <v>-7.558673620223999E-2</v>
      </c>
      <c r="DB389" s="78">
        <v>-6.9319210946559906E-2</v>
      </c>
      <c r="DC389" s="78">
        <v>-7.4937775731086731E-2</v>
      </c>
      <c r="DD389" s="78">
        <v>-6.7670539021492004E-2</v>
      </c>
      <c r="DE389" s="78">
        <v>-5.5786632001399994E-2</v>
      </c>
      <c r="DF389" s="78">
        <v>-6.5524637699127197E-2</v>
      </c>
      <c r="DG389" s="78">
        <v>-3.6076374351978302E-2</v>
      </c>
      <c r="DH389" s="78">
        <v>-4.0290627628564835E-2</v>
      </c>
      <c r="DI389" s="78">
        <v>1.7671991139650345E-2</v>
      </c>
      <c r="DJ389" s="78">
        <v>3.1101223081350327E-2</v>
      </c>
      <c r="DK389" s="78">
        <v>2.0993819460272789E-2</v>
      </c>
      <c r="DL389" s="78">
        <v>2.5876631960272789E-2</v>
      </c>
      <c r="DM389" s="78">
        <v>1.2041954323649406E-2</v>
      </c>
      <c r="DN389" s="78">
        <v>8.6328303441405296E-3</v>
      </c>
      <c r="DO389" s="78">
        <v>1.2171587906777859E-2</v>
      </c>
      <c r="DP389" s="78">
        <v>1.7091862857341766E-2</v>
      </c>
      <c r="DQ389" s="78">
        <v>3.6338046193122864E-2</v>
      </c>
      <c r="DR389" s="78">
        <v>5.0511360168457031E-2</v>
      </c>
      <c r="DS389" s="78">
        <v>5.5804405361413956E-2</v>
      </c>
      <c r="DT389" s="78">
        <v>4.7485202550888062E-2</v>
      </c>
      <c r="DU389" s="78">
        <v>1.4517024159431458E-2</v>
      </c>
      <c r="DV389" s="78">
        <v>-4.6311259269714355E-2</v>
      </c>
      <c r="DW389" s="78">
        <v>-5.9067778289318085E-2</v>
      </c>
      <c r="DX389" s="78">
        <v>-6.8303316831588745E-2</v>
      </c>
      <c r="DY389" s="78">
        <v>-1.149686798453331E-2</v>
      </c>
      <c r="DZ389" s="78">
        <v>-5.8293878100812435E-3</v>
      </c>
      <c r="EA389" s="78">
        <v>-1.1237131431698799E-2</v>
      </c>
      <c r="EB389" s="78">
        <v>-4.7432859428226948E-3</v>
      </c>
      <c r="EC389" s="78">
        <v>8.2100331783294678E-3</v>
      </c>
      <c r="ED389" s="78">
        <v>-2.2707197349518538E-3</v>
      </c>
      <c r="EE389" s="78">
        <v>2.8326259925961494E-2</v>
      </c>
      <c r="EF389" s="78">
        <v>1.9388273358345032E-2</v>
      </c>
      <c r="EG389" s="78">
        <v>4.3219327926635742E-2</v>
      </c>
      <c r="EH389" s="78">
        <v>4.6495631337165833E-2</v>
      </c>
      <c r="EI389" s="78">
        <v>3.7891820073127747E-2</v>
      </c>
      <c r="EJ389" s="78">
        <v>4.2790662497282028E-2</v>
      </c>
      <c r="EK389" s="78">
        <v>2.8435170650482178E-2</v>
      </c>
      <c r="EL389" s="78">
        <v>2.5505395606160164E-2</v>
      </c>
      <c r="EM389" s="78">
        <v>2.7759365737438202E-2</v>
      </c>
      <c r="EN389" s="78">
        <v>3.1310435384511948E-2</v>
      </c>
      <c r="EO389" s="78">
        <v>5.0950117409229279E-2</v>
      </c>
      <c r="EP389" s="78">
        <v>6.5248489379882813E-2</v>
      </c>
      <c r="EQ389" s="78">
        <v>6.9936402142047882E-2</v>
      </c>
      <c r="ER389" s="78">
        <v>6.1961233615875244E-2</v>
      </c>
      <c r="ES389" s="78">
        <v>6.359872967004776E-2</v>
      </c>
      <c r="ET389" s="78">
        <v>1.6236197203397751E-2</v>
      </c>
      <c r="EU389" s="78">
        <v>4.0168645791709423E-3</v>
      </c>
      <c r="EV389" s="78">
        <v>-4.1714468970894814E-3</v>
      </c>
      <c r="EW389" s="78">
        <v>47.568862915039063</v>
      </c>
      <c r="EX389" s="78">
        <v>47.0091552734375</v>
      </c>
      <c r="EY389" s="78">
        <v>46.602413177490234</v>
      </c>
      <c r="EZ389" s="78">
        <v>46.236740112304688</v>
      </c>
      <c r="FA389" s="78">
        <v>45.933750152587891</v>
      </c>
      <c r="FB389" s="78">
        <v>45.746295928955078</v>
      </c>
      <c r="FC389" s="78">
        <v>45.775257110595703</v>
      </c>
      <c r="FD389" s="78">
        <v>45.511425018310547</v>
      </c>
      <c r="FE389" s="78">
        <v>46.419429779052734</v>
      </c>
      <c r="FF389" s="78">
        <v>49.365306854248047</v>
      </c>
      <c r="FG389" s="78">
        <v>52.463401794433594</v>
      </c>
      <c r="FH389" s="78">
        <v>54.781532287597656</v>
      </c>
      <c r="FI389" s="78">
        <v>56.409397125244141</v>
      </c>
      <c r="FJ389" s="78">
        <v>57.414081573486328</v>
      </c>
      <c r="FK389" s="78">
        <v>58.001468658447266</v>
      </c>
      <c r="FL389" s="78">
        <v>57.828685760498047</v>
      </c>
      <c r="FM389" s="78">
        <v>56.544242858886719</v>
      </c>
      <c r="FN389" s="78">
        <v>54.493576049804688</v>
      </c>
      <c r="FO389" s="78">
        <v>52.953605651855469</v>
      </c>
      <c r="FP389" s="78">
        <v>51.687164306640625</v>
      </c>
      <c r="FQ389" s="78">
        <v>50.634208679199219</v>
      </c>
      <c r="FR389" s="78">
        <v>49.795051574707031</v>
      </c>
      <c r="FS389" s="78">
        <v>49.056198120117188</v>
      </c>
      <c r="FT389" s="78">
        <v>48.422439575195313</v>
      </c>
      <c r="FU389" s="78">
        <v>4.6990253031253815E-2</v>
      </c>
      <c r="FV389" s="78">
        <v>2.3579621687531471E-2</v>
      </c>
      <c r="FW389" s="78">
        <v>5.397738516330719E-2</v>
      </c>
      <c r="FX389" s="78">
        <v>0</v>
      </c>
      <c r="FY389" s="78">
        <v>675.19049072265625</v>
      </c>
      <c r="FZ389" s="78">
        <v>1</v>
      </c>
    </row>
    <row r="390" spans="1:182" x14ac:dyDescent="0.2">
      <c r="A390" t="s">
        <v>186</v>
      </c>
      <c r="B390" t="s">
        <v>244</v>
      </c>
      <c r="C390" t="s">
        <v>194</v>
      </c>
      <c r="D390" t="s">
        <v>202</v>
      </c>
      <c r="E390" t="s">
        <v>242</v>
      </c>
      <c r="F390" t="s">
        <v>178</v>
      </c>
      <c r="G390" t="s">
        <v>1</v>
      </c>
      <c r="H390" s="78">
        <v>3061</v>
      </c>
      <c r="I390" s="78">
        <v>0.63017380237579346</v>
      </c>
      <c r="J390" s="78">
        <v>0.56691038608551025</v>
      </c>
      <c r="K390" s="78">
        <v>0.53239625692367554</v>
      </c>
      <c r="L390" s="78">
        <v>0.52071583271026611</v>
      </c>
      <c r="M390" s="78">
        <v>0.52825719118118286</v>
      </c>
      <c r="N390" s="78">
        <v>0.56937772035598755</v>
      </c>
      <c r="O390" s="78">
        <v>0.66819435358047485</v>
      </c>
      <c r="P390" s="78">
        <v>0.73827469348907471</v>
      </c>
      <c r="Q390" s="78">
        <v>0.74665969610214233</v>
      </c>
      <c r="R390" s="78">
        <v>0.70670634508132935</v>
      </c>
      <c r="S390" s="78">
        <v>0.71615886688232422</v>
      </c>
      <c r="T390" s="78">
        <v>0.69452959299087524</v>
      </c>
      <c r="U390" s="78">
        <v>0.68991154432296753</v>
      </c>
      <c r="V390" s="78">
        <v>0.66348385810852051</v>
      </c>
      <c r="W390" s="78">
        <v>0.64459472894668579</v>
      </c>
      <c r="X390" s="78">
        <v>0.67089641094207764</v>
      </c>
      <c r="Y390" s="78">
        <v>0.75475025177001953</v>
      </c>
      <c r="Z390" s="78">
        <v>0.90628314018249512</v>
      </c>
      <c r="AA390" s="78">
        <v>0.96821051836013794</v>
      </c>
      <c r="AB390" s="78">
        <v>0.97774994373321533</v>
      </c>
      <c r="AC390" s="78">
        <v>0.94822227954864502</v>
      </c>
      <c r="AD390" s="78">
        <v>0.89875972270965576</v>
      </c>
      <c r="AE390" s="78">
        <v>0.81039643287658691</v>
      </c>
      <c r="AF390" s="78">
        <v>0.7221711277961731</v>
      </c>
      <c r="AG390" s="78">
        <v>-8.8634788990020752E-2</v>
      </c>
      <c r="AH390" s="78">
        <v>-8.1078097224235535E-2</v>
      </c>
      <c r="AI390" s="78">
        <v>-8.1764623522758484E-2</v>
      </c>
      <c r="AJ390" s="78">
        <v>-7.3578692972660065E-2</v>
      </c>
      <c r="AK390" s="78">
        <v>-7.670409232378006E-2</v>
      </c>
      <c r="AL390" s="78">
        <v>-8.0456934869289398E-2</v>
      </c>
      <c r="AM390" s="78">
        <v>-6.7524008452892303E-2</v>
      </c>
      <c r="AN390" s="78">
        <v>-6.0951579362154007E-2</v>
      </c>
      <c r="AO390" s="78">
        <v>-2.8375452384352684E-2</v>
      </c>
      <c r="AP390" s="78">
        <v>-1.43768060952425E-2</v>
      </c>
      <c r="AQ390" s="78">
        <v>-4.6264473348855972E-2</v>
      </c>
      <c r="AR390" s="78">
        <v>-5.0007350742816925E-2</v>
      </c>
      <c r="AS390" s="78">
        <v>-5.8438550680875778E-2</v>
      </c>
      <c r="AT390" s="78">
        <v>-6.1627987772226334E-2</v>
      </c>
      <c r="AU390" s="78">
        <v>-5.9087440371513367E-2</v>
      </c>
      <c r="AV390" s="78">
        <v>-4.815298318862915E-2</v>
      </c>
      <c r="AW390" s="78">
        <v>-2.9058782383799553E-2</v>
      </c>
      <c r="AX390" s="78">
        <v>-2.0614005625247955E-2</v>
      </c>
      <c r="AY390" s="78">
        <v>-1.7768194898962975E-2</v>
      </c>
      <c r="AZ390" s="78">
        <v>-5.2544884383678436E-3</v>
      </c>
      <c r="BA390" s="78">
        <v>1.5613670460879803E-2</v>
      </c>
      <c r="BB390" s="78">
        <v>-5.0562404096126556E-2</v>
      </c>
      <c r="BC390" s="78">
        <v>-6.8699046969413757E-2</v>
      </c>
      <c r="BD390" s="78">
        <v>-8.1878356635570526E-2</v>
      </c>
      <c r="BE390" s="78">
        <v>-7.1139127016067505E-2</v>
      </c>
      <c r="BF390" s="78">
        <v>-6.3878536224365234E-2</v>
      </c>
      <c r="BG390" s="78">
        <v>-6.4813919365406036E-2</v>
      </c>
      <c r="BH390" s="78">
        <v>-5.694129690527916E-2</v>
      </c>
      <c r="BI390" s="78">
        <v>-5.9991154819726944E-2</v>
      </c>
      <c r="BJ390" s="78">
        <v>-6.3626252114772797E-2</v>
      </c>
      <c r="BK390" s="78">
        <v>-5.087072029709816E-2</v>
      </c>
      <c r="BL390" s="78">
        <v>-4.6593718230724335E-2</v>
      </c>
      <c r="BM390" s="78">
        <v>-1.7187509685754776E-2</v>
      </c>
      <c r="BN390" s="78">
        <v>-3.5699529107660055E-3</v>
      </c>
      <c r="BO390" s="78">
        <v>-2.7331378310918808E-2</v>
      </c>
      <c r="BP390" s="78">
        <v>-3.0897527933120728E-2</v>
      </c>
      <c r="BQ390" s="78">
        <v>-3.9061632007360458E-2</v>
      </c>
      <c r="BR390" s="78">
        <v>-4.1977252811193466E-2</v>
      </c>
      <c r="BS390" s="78">
        <v>-3.9863277226686478E-2</v>
      </c>
      <c r="BT390" s="78">
        <v>-3.0661646276712418E-2</v>
      </c>
      <c r="BU390" s="78">
        <v>-1.1410624720156193E-2</v>
      </c>
      <c r="BV390" s="78">
        <v>-2.2836141288280487E-3</v>
      </c>
      <c r="BW390" s="78">
        <v>6.9071410689502954E-4</v>
      </c>
      <c r="BX390" s="78">
        <v>1.1768551543354988E-2</v>
      </c>
      <c r="BY390" s="78">
        <v>2.6495104655623436E-2</v>
      </c>
      <c r="BZ390" s="78">
        <v>-3.5492159426212311E-2</v>
      </c>
      <c r="CA390" s="78">
        <v>-5.2258744835853577E-2</v>
      </c>
      <c r="CB390" s="78">
        <v>-6.5218485891819E-2</v>
      </c>
      <c r="CC390" s="78">
        <v>-5.9021681547164917E-2</v>
      </c>
      <c r="CD390" s="78">
        <v>-5.1966164261102676E-2</v>
      </c>
      <c r="CE390" s="78">
        <v>-5.3073909133672714E-2</v>
      </c>
      <c r="CF390" s="78">
        <v>-4.5418288558721542E-2</v>
      </c>
      <c r="CG390" s="78">
        <v>-4.8415828496217728E-2</v>
      </c>
      <c r="CH390" s="78">
        <v>-5.1969375461339951E-2</v>
      </c>
      <c r="CI390" s="78">
        <v>-3.9336699992418289E-2</v>
      </c>
      <c r="CJ390" s="78">
        <v>-3.6649510264396667E-2</v>
      </c>
      <c r="CK390" s="78">
        <v>-9.438774548470974E-3</v>
      </c>
      <c r="CL390" s="78">
        <v>3.9148405194282532E-3</v>
      </c>
      <c r="CM390" s="78">
        <v>-1.4218372292816639E-2</v>
      </c>
      <c r="CN390" s="78">
        <v>-1.766212098300457E-2</v>
      </c>
      <c r="CO390" s="78">
        <v>-2.564123272895813E-2</v>
      </c>
      <c r="CP390" s="78">
        <v>-2.8367210179567337E-2</v>
      </c>
      <c r="CQ390" s="78">
        <v>-2.6548678055405617E-2</v>
      </c>
      <c r="CR390" s="78">
        <v>-1.8547199666500092E-2</v>
      </c>
      <c r="CS390" s="78">
        <v>8.124367450363934E-4</v>
      </c>
      <c r="CT390" s="78">
        <v>1.0411957278847694E-2</v>
      </c>
      <c r="CU390" s="78">
        <v>1.3475298881530762E-2</v>
      </c>
      <c r="CV390" s="78">
        <v>2.3558655753731728E-2</v>
      </c>
      <c r="CW390" s="78">
        <v>3.4031551331281662E-2</v>
      </c>
      <c r="CX390" s="78">
        <v>-2.5054551661014557E-2</v>
      </c>
      <c r="CY390" s="78">
        <v>-4.0872242301702499E-2</v>
      </c>
      <c r="CZ390" s="78">
        <v>-5.3679902106523514E-2</v>
      </c>
      <c r="DA390" s="78">
        <v>-4.6904232352972031E-2</v>
      </c>
      <c r="DB390" s="78">
        <v>-4.0053792297840118E-2</v>
      </c>
      <c r="DC390" s="78">
        <v>-4.1333902627229691E-2</v>
      </c>
      <c r="DD390" s="78">
        <v>-3.3895276486873627E-2</v>
      </c>
      <c r="DE390" s="78">
        <v>-3.684050589799881E-2</v>
      </c>
      <c r="DF390" s="78">
        <v>-4.0312495082616806E-2</v>
      </c>
      <c r="DG390" s="78">
        <v>-2.7802681550383568E-2</v>
      </c>
      <c r="DH390" s="78">
        <v>-2.6705306023359299E-2</v>
      </c>
      <c r="DI390" s="78">
        <v>-1.6900382470339537E-3</v>
      </c>
      <c r="DJ390" s="78">
        <v>1.1399634182453156E-2</v>
      </c>
      <c r="DK390" s="78">
        <v>-1.1053690686821938E-3</v>
      </c>
      <c r="DL390" s="78">
        <v>-4.426716361194849E-3</v>
      </c>
      <c r="DM390" s="78">
        <v>-1.2220834381878376E-2</v>
      </c>
      <c r="DN390" s="78">
        <v>-1.4757170341908932E-2</v>
      </c>
      <c r="DO390" s="78">
        <v>-1.3234077952802181E-2</v>
      </c>
      <c r="DP390" s="78">
        <v>-6.4327549189329147E-3</v>
      </c>
      <c r="DQ390" s="78">
        <v>1.303549762815237E-2</v>
      </c>
      <c r="DR390" s="78">
        <v>2.3107528686523438E-2</v>
      </c>
      <c r="DS390" s="78">
        <v>2.6259884238243103E-2</v>
      </c>
      <c r="DT390" s="78">
        <v>3.5348758101463318E-2</v>
      </c>
      <c r="DU390" s="78">
        <v>4.1567999869585037E-2</v>
      </c>
      <c r="DV390" s="78">
        <v>-1.4616941101849079E-2</v>
      </c>
      <c r="DW390" s="78">
        <v>-2.9485736042261124E-2</v>
      </c>
      <c r="DX390" s="78">
        <v>-4.2141322046518326E-2</v>
      </c>
      <c r="DY390" s="78">
        <v>-2.9408564791083336E-2</v>
      </c>
      <c r="DZ390" s="78">
        <v>-2.2854223847389221E-2</v>
      </c>
      <c r="EA390" s="78">
        <v>-2.4383202195167542E-2</v>
      </c>
      <c r="EB390" s="78">
        <v>-1.7257876694202423E-2</v>
      </c>
      <c r="EC390" s="78">
        <v>-2.0127570256590843E-2</v>
      </c>
      <c r="ED390" s="78">
        <v>-2.3481808602809906E-2</v>
      </c>
      <c r="EE390" s="78">
        <v>-1.1149391531944275E-2</v>
      </c>
      <c r="EF390" s="78">
        <v>-1.2347446754574776E-2</v>
      </c>
      <c r="EG390" s="78">
        <v>9.4979051500558853E-3</v>
      </c>
      <c r="EH390" s="78">
        <v>2.2206487134099007E-2</v>
      </c>
      <c r="EI390" s="78">
        <v>1.7827726900577545E-2</v>
      </c>
      <c r="EJ390" s="78">
        <v>1.468310784548521E-2</v>
      </c>
      <c r="EK390" s="78">
        <v>7.1560889482498169E-3</v>
      </c>
      <c r="EL390" s="78">
        <v>4.8935683444142342E-3</v>
      </c>
      <c r="EM390" s="78">
        <v>5.9900884516537189E-3</v>
      </c>
      <c r="EN390" s="78">
        <v>1.1058581061661243E-2</v>
      </c>
      <c r="EO390" s="78">
        <v>3.0683655291795731E-2</v>
      </c>
      <c r="EP390" s="78">
        <v>4.1437916457653046E-2</v>
      </c>
      <c r="EQ390" s="78">
        <v>4.4718790799379349E-2</v>
      </c>
      <c r="ER390" s="78">
        <v>5.2371796220541E-2</v>
      </c>
      <c r="ES390" s="78">
        <v>5.2449434995651245E-2</v>
      </c>
      <c r="ET390" s="78">
        <v>4.5330668217502534E-4</v>
      </c>
      <c r="EU390" s="78">
        <v>-1.3045434840023518E-2</v>
      </c>
      <c r="EV390" s="78">
        <v>-2.5481438264250755E-2</v>
      </c>
      <c r="EW390" s="78">
        <v>49.697257995605469</v>
      </c>
      <c r="EX390" s="78">
        <v>49.163230895996094</v>
      </c>
      <c r="EY390" s="78">
        <v>48.544528961181641</v>
      </c>
      <c r="EZ390" s="78">
        <v>48.14031982421875</v>
      </c>
      <c r="FA390" s="78">
        <v>47.874603271484375</v>
      </c>
      <c r="FB390" s="78">
        <v>47.596054077148438</v>
      </c>
      <c r="FC390" s="78">
        <v>47.659221649169922</v>
      </c>
      <c r="FD390" s="78">
        <v>47.594921112060547</v>
      </c>
      <c r="FE390" s="78">
        <v>48.546913146972656</v>
      </c>
      <c r="FF390" s="78">
        <v>51.561912536621094</v>
      </c>
      <c r="FG390" s="78">
        <v>54.195827484130859</v>
      </c>
      <c r="FH390" s="78">
        <v>56.242984771728516</v>
      </c>
      <c r="FI390" s="78">
        <v>57.412601470947266</v>
      </c>
      <c r="FJ390" s="78">
        <v>58.321887969970703</v>
      </c>
      <c r="FK390" s="78">
        <v>58.704853057861328</v>
      </c>
      <c r="FL390" s="78">
        <v>58.579319000244141</v>
      </c>
      <c r="FM390" s="78">
        <v>57.515655517578125</v>
      </c>
      <c r="FN390" s="78">
        <v>55.637855529785156</v>
      </c>
      <c r="FO390" s="78">
        <v>54.315361022949219</v>
      </c>
      <c r="FP390" s="78">
        <v>53.243759155273438</v>
      </c>
      <c r="FQ390" s="78">
        <v>52.346458435058594</v>
      </c>
      <c r="FR390" s="78">
        <v>51.659393310546875</v>
      </c>
      <c r="FS390" s="78">
        <v>51.16046142578125</v>
      </c>
      <c r="FT390" s="78">
        <v>50.618885040283203</v>
      </c>
      <c r="FU390" s="78">
        <v>1.9217589870095253E-2</v>
      </c>
      <c r="FV390" s="78">
        <v>2.0520823076367378E-2</v>
      </c>
      <c r="FW390" s="78">
        <v>1.9385440275073051E-2</v>
      </c>
      <c r="FX390" s="78">
        <v>0</v>
      </c>
      <c r="FY390" s="78">
        <v>466.76190185546875</v>
      </c>
      <c r="FZ390" s="78">
        <v>1</v>
      </c>
    </row>
    <row r="391" spans="1:182" x14ac:dyDescent="0.2">
      <c r="A391" t="s">
        <v>186</v>
      </c>
      <c r="B391" t="s">
        <v>244</v>
      </c>
      <c r="C391" t="s">
        <v>194</v>
      </c>
      <c r="D391" t="s">
        <v>202</v>
      </c>
      <c r="E391" t="s">
        <v>242</v>
      </c>
      <c r="F391" t="s">
        <v>179</v>
      </c>
      <c r="G391" t="s">
        <v>1</v>
      </c>
      <c r="H391" s="78">
        <v>469</v>
      </c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T391" s="78"/>
      <c r="AU391" s="78"/>
      <c r="AV391" s="78"/>
      <c r="AW391" s="78"/>
      <c r="AX391" s="78"/>
      <c r="AY391" s="78"/>
      <c r="AZ391" s="78"/>
      <c r="BA391" s="78"/>
      <c r="BB391" s="78"/>
      <c r="BC391" s="78"/>
      <c r="BD391" s="78"/>
      <c r="BE391" s="78"/>
      <c r="BF391" s="78"/>
      <c r="BG391" s="78"/>
      <c r="BH391" s="78"/>
      <c r="BI391" s="78"/>
      <c r="BJ391" s="78"/>
      <c r="BK391" s="78"/>
      <c r="BL391" s="78"/>
      <c r="BM391" s="78"/>
      <c r="BN391" s="78"/>
      <c r="BO391" s="78"/>
      <c r="BP391" s="78"/>
      <c r="BQ391" s="78"/>
      <c r="BR391" s="78"/>
      <c r="BS391" s="78"/>
      <c r="BT391" s="78"/>
      <c r="BU391" s="78"/>
      <c r="BV391" s="78"/>
      <c r="BW391" s="78"/>
      <c r="BX391" s="78"/>
      <c r="BY391" s="78"/>
      <c r="BZ391" s="78"/>
      <c r="CA391" s="78"/>
      <c r="CB391" s="78"/>
      <c r="CC391" s="78"/>
      <c r="CD391" s="78"/>
      <c r="CE391" s="78"/>
      <c r="CF391" s="78"/>
      <c r="CG391" s="78"/>
      <c r="CH391" s="78"/>
      <c r="CI391" s="78"/>
      <c r="CJ391" s="78"/>
      <c r="CK391" s="78"/>
      <c r="CL391" s="78"/>
      <c r="CM391" s="78"/>
      <c r="CN391" s="78"/>
      <c r="CO391" s="78"/>
      <c r="CP391" s="78"/>
      <c r="CQ391" s="78"/>
      <c r="CR391" s="78"/>
      <c r="CS391" s="78"/>
      <c r="CT391" s="78"/>
      <c r="CU391" s="78"/>
      <c r="CV391" s="78"/>
      <c r="CW391" s="78"/>
      <c r="CX391" s="78"/>
      <c r="CY391" s="78"/>
      <c r="CZ391" s="78"/>
      <c r="DA391" s="78"/>
      <c r="DB391" s="78"/>
      <c r="DC391" s="78"/>
      <c r="DD391" s="78"/>
      <c r="DE391" s="78"/>
      <c r="DF391" s="78"/>
      <c r="DG391" s="78"/>
      <c r="DH391" s="78"/>
      <c r="DI391" s="78"/>
      <c r="DJ391" s="78"/>
      <c r="DK391" s="78"/>
      <c r="DL391" s="78"/>
      <c r="DM391" s="78"/>
      <c r="DN391" s="78"/>
      <c r="DO391" s="78"/>
      <c r="DP391" s="78"/>
      <c r="DQ391" s="78"/>
      <c r="DR391" s="78"/>
      <c r="DS391" s="78"/>
      <c r="DT391" s="78"/>
      <c r="DU391" s="78"/>
      <c r="DV391" s="78"/>
      <c r="DW391" s="78"/>
      <c r="DX391" s="78"/>
      <c r="DY391" s="78"/>
      <c r="DZ391" s="78"/>
      <c r="EA391" s="78"/>
      <c r="EB391" s="78"/>
      <c r="EC391" s="78"/>
      <c r="ED391" s="78"/>
      <c r="EE391" s="78"/>
      <c r="EF391" s="78"/>
      <c r="EG391" s="78"/>
      <c r="EH391" s="78"/>
      <c r="EI391" s="78"/>
      <c r="EJ391" s="78"/>
      <c r="EK391" s="78"/>
      <c r="EL391" s="78"/>
      <c r="EM391" s="78"/>
      <c r="EN391" s="78"/>
      <c r="EO391" s="78"/>
      <c r="EP391" s="78"/>
      <c r="EQ391" s="78"/>
      <c r="ER391" s="78"/>
      <c r="ES391" s="78"/>
      <c r="ET391" s="78"/>
      <c r="EU391" s="78"/>
      <c r="EV391" s="78"/>
      <c r="EW391" s="78"/>
      <c r="EX391" s="78"/>
      <c r="EY391" s="78"/>
      <c r="EZ391" s="78"/>
      <c r="FA391" s="78"/>
      <c r="FB391" s="78"/>
      <c r="FC391" s="78"/>
      <c r="FD391" s="78"/>
      <c r="FE391" s="78"/>
      <c r="FF391" s="78"/>
      <c r="FG391" s="78"/>
      <c r="FH391" s="78"/>
      <c r="FI391" s="78"/>
      <c r="FJ391" s="78"/>
      <c r="FK391" s="78"/>
      <c r="FL391" s="78"/>
      <c r="FM391" s="78"/>
      <c r="FN391" s="78"/>
      <c r="FO391" s="78"/>
      <c r="FP391" s="78"/>
      <c r="FQ391" s="78"/>
      <c r="FR391" s="78"/>
      <c r="FS391" s="78"/>
      <c r="FT391" s="78"/>
      <c r="FU391" s="78"/>
      <c r="FV391" s="78"/>
      <c r="FW391" s="78"/>
      <c r="FX391" s="78">
        <v>0</v>
      </c>
      <c r="FY391" s="78">
        <v>18.428571701049805</v>
      </c>
      <c r="FZ391" s="78">
        <v>0</v>
      </c>
    </row>
    <row r="392" spans="1:182" x14ac:dyDescent="0.2">
      <c r="A392" t="s">
        <v>186</v>
      </c>
      <c r="B392" t="s">
        <v>244</v>
      </c>
      <c r="C392" t="s">
        <v>194</v>
      </c>
      <c r="D392" t="s">
        <v>202</v>
      </c>
      <c r="E392" t="s">
        <v>242</v>
      </c>
      <c r="F392" t="s">
        <v>180</v>
      </c>
      <c r="G392" t="s">
        <v>1</v>
      </c>
      <c r="H392" s="78">
        <v>87</v>
      </c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  <c r="AV392" s="78"/>
      <c r="AW392" s="78"/>
      <c r="AX392" s="78"/>
      <c r="AY392" s="78"/>
      <c r="AZ392" s="78"/>
      <c r="BA392" s="78"/>
      <c r="BB392" s="78"/>
      <c r="BC392" s="78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  <c r="BU392" s="78"/>
      <c r="BV392" s="78"/>
      <c r="BW392" s="78"/>
      <c r="BX392" s="78"/>
      <c r="BY392" s="78"/>
      <c r="BZ392" s="78"/>
      <c r="CA392" s="78"/>
      <c r="CB392" s="78"/>
      <c r="CC392" s="78"/>
      <c r="CD392" s="78"/>
      <c r="CE392" s="78"/>
      <c r="CF392" s="78"/>
      <c r="CG392" s="78"/>
      <c r="CH392" s="78"/>
      <c r="CI392" s="78"/>
      <c r="CJ392" s="78"/>
      <c r="CK392" s="78"/>
      <c r="CL392" s="78"/>
      <c r="CM392" s="78"/>
      <c r="CN392" s="78"/>
      <c r="CO392" s="78"/>
      <c r="CP392" s="78"/>
      <c r="CQ392" s="78"/>
      <c r="CR392" s="78"/>
      <c r="CS392" s="78"/>
      <c r="CT392" s="78"/>
      <c r="CU392" s="78"/>
      <c r="CV392" s="78"/>
      <c r="CW392" s="78"/>
      <c r="CX392" s="78"/>
      <c r="CY392" s="78"/>
      <c r="CZ392" s="78"/>
      <c r="DA392" s="78"/>
      <c r="DB392" s="78"/>
      <c r="DC392" s="78"/>
      <c r="DD392" s="78"/>
      <c r="DE392" s="78"/>
      <c r="DF392" s="78"/>
      <c r="DG392" s="78"/>
      <c r="DH392" s="78"/>
      <c r="DI392" s="78"/>
      <c r="DJ392" s="78"/>
      <c r="DK392" s="78"/>
      <c r="DL392" s="78"/>
      <c r="DM392" s="78"/>
      <c r="DN392" s="78"/>
      <c r="DO392" s="78"/>
      <c r="DP392" s="78"/>
      <c r="DQ392" s="78"/>
      <c r="DR392" s="78"/>
      <c r="DS392" s="78"/>
      <c r="DT392" s="78"/>
      <c r="DU392" s="78"/>
      <c r="DV392" s="78"/>
      <c r="DW392" s="78"/>
      <c r="DX392" s="78"/>
      <c r="DY392" s="78"/>
      <c r="DZ392" s="78"/>
      <c r="EA392" s="78"/>
      <c r="EB392" s="78"/>
      <c r="EC392" s="78"/>
      <c r="ED392" s="78"/>
      <c r="EE392" s="78"/>
      <c r="EF392" s="78"/>
      <c r="EG392" s="78"/>
      <c r="EH392" s="78"/>
      <c r="EI392" s="78"/>
      <c r="EJ392" s="78"/>
      <c r="EK392" s="78"/>
      <c r="EL392" s="78"/>
      <c r="EM392" s="78"/>
      <c r="EN392" s="78"/>
      <c r="EO392" s="78"/>
      <c r="EP392" s="78"/>
      <c r="EQ392" s="78"/>
      <c r="ER392" s="78"/>
      <c r="ES392" s="78"/>
      <c r="ET392" s="78"/>
      <c r="EU392" s="78"/>
      <c r="EV392" s="78"/>
      <c r="EW392" s="78"/>
      <c r="EX392" s="78"/>
      <c r="EY392" s="78"/>
      <c r="EZ392" s="78"/>
      <c r="FA392" s="78"/>
      <c r="FB392" s="78"/>
      <c r="FC392" s="78"/>
      <c r="FD392" s="78"/>
      <c r="FE392" s="78"/>
      <c r="FF392" s="78"/>
      <c r="FG392" s="78"/>
      <c r="FH392" s="78"/>
      <c r="FI392" s="78"/>
      <c r="FJ392" s="78"/>
      <c r="FK392" s="78"/>
      <c r="FL392" s="78"/>
      <c r="FM392" s="78"/>
      <c r="FN392" s="78"/>
      <c r="FO392" s="78"/>
      <c r="FP392" s="78"/>
      <c r="FQ392" s="78"/>
      <c r="FR392" s="78"/>
      <c r="FS392" s="78"/>
      <c r="FT392" s="78"/>
      <c r="FU392" s="78"/>
      <c r="FV392" s="78"/>
      <c r="FW392" s="78"/>
      <c r="FX392" s="78">
        <v>0</v>
      </c>
      <c r="FY392" s="78">
        <v>12.476190567016602</v>
      </c>
      <c r="FZ392" s="78">
        <v>0</v>
      </c>
    </row>
    <row r="393" spans="1:182" x14ac:dyDescent="0.2">
      <c r="A393" t="s">
        <v>186</v>
      </c>
      <c r="B393" t="s">
        <v>244</v>
      </c>
      <c r="C393" t="s">
        <v>194</v>
      </c>
      <c r="D393" t="s">
        <v>202</v>
      </c>
      <c r="E393" t="s">
        <v>242</v>
      </c>
      <c r="F393" t="s">
        <v>181</v>
      </c>
      <c r="G393" t="s">
        <v>1</v>
      </c>
      <c r="H393" s="78">
        <v>176</v>
      </c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8"/>
      <c r="BC393" s="78"/>
      <c r="BD393" s="78"/>
      <c r="BE393" s="78"/>
      <c r="BF393" s="78"/>
      <c r="BG393" s="78"/>
      <c r="BH393" s="78"/>
      <c r="BI393" s="78"/>
      <c r="BJ393" s="78"/>
      <c r="BK393" s="78"/>
      <c r="BL393" s="78"/>
      <c r="BM393" s="78"/>
      <c r="BN393" s="78"/>
      <c r="BO393" s="78"/>
      <c r="BP393" s="78"/>
      <c r="BQ393" s="78"/>
      <c r="BR393" s="78"/>
      <c r="BS393" s="78"/>
      <c r="BT393" s="78"/>
      <c r="BU393" s="78"/>
      <c r="BV393" s="78"/>
      <c r="BW393" s="78"/>
      <c r="BX393" s="78"/>
      <c r="BY393" s="78"/>
      <c r="BZ393" s="78"/>
      <c r="CA393" s="78"/>
      <c r="CB393" s="78"/>
      <c r="CC393" s="78"/>
      <c r="CD393" s="78"/>
      <c r="CE393" s="78"/>
      <c r="CF393" s="78"/>
      <c r="CG393" s="78"/>
      <c r="CH393" s="78"/>
      <c r="CI393" s="78"/>
      <c r="CJ393" s="78"/>
      <c r="CK393" s="78"/>
      <c r="CL393" s="78"/>
      <c r="CM393" s="78"/>
      <c r="CN393" s="78"/>
      <c r="CO393" s="78"/>
      <c r="CP393" s="78"/>
      <c r="CQ393" s="78"/>
      <c r="CR393" s="78"/>
      <c r="CS393" s="78"/>
      <c r="CT393" s="78"/>
      <c r="CU393" s="78"/>
      <c r="CV393" s="78"/>
      <c r="CW393" s="78"/>
      <c r="CX393" s="78"/>
      <c r="CY393" s="78"/>
      <c r="CZ393" s="78"/>
      <c r="DA393" s="78"/>
      <c r="DB393" s="78"/>
      <c r="DC393" s="78"/>
      <c r="DD393" s="78"/>
      <c r="DE393" s="78"/>
      <c r="DF393" s="78"/>
      <c r="DG393" s="78"/>
      <c r="DH393" s="78"/>
      <c r="DI393" s="78"/>
      <c r="DJ393" s="78"/>
      <c r="DK393" s="78"/>
      <c r="DL393" s="78"/>
      <c r="DM393" s="78"/>
      <c r="DN393" s="78"/>
      <c r="DO393" s="78"/>
      <c r="DP393" s="78"/>
      <c r="DQ393" s="78"/>
      <c r="DR393" s="78"/>
      <c r="DS393" s="78"/>
      <c r="DT393" s="78"/>
      <c r="DU393" s="78"/>
      <c r="DV393" s="78"/>
      <c r="DW393" s="78"/>
      <c r="DX393" s="78"/>
      <c r="DY393" s="78"/>
      <c r="DZ393" s="78"/>
      <c r="EA393" s="78"/>
      <c r="EB393" s="78"/>
      <c r="EC393" s="78"/>
      <c r="ED393" s="78"/>
      <c r="EE393" s="78"/>
      <c r="EF393" s="78"/>
      <c r="EG393" s="78"/>
      <c r="EH393" s="78"/>
      <c r="EI393" s="78"/>
      <c r="EJ393" s="78"/>
      <c r="EK393" s="78"/>
      <c r="EL393" s="78"/>
      <c r="EM393" s="78"/>
      <c r="EN393" s="78"/>
      <c r="EO393" s="78"/>
      <c r="EP393" s="78"/>
      <c r="EQ393" s="78"/>
      <c r="ER393" s="78"/>
      <c r="ES393" s="78"/>
      <c r="ET393" s="78"/>
      <c r="EU393" s="78"/>
      <c r="EV393" s="78"/>
      <c r="EW393" s="78"/>
      <c r="EX393" s="78"/>
      <c r="EY393" s="78"/>
      <c r="EZ393" s="78"/>
      <c r="FA393" s="78"/>
      <c r="FB393" s="78"/>
      <c r="FC393" s="78"/>
      <c r="FD393" s="78"/>
      <c r="FE393" s="78"/>
      <c r="FF393" s="78"/>
      <c r="FG393" s="78"/>
      <c r="FH393" s="78"/>
      <c r="FI393" s="78"/>
      <c r="FJ393" s="78"/>
      <c r="FK393" s="78"/>
      <c r="FL393" s="78"/>
      <c r="FM393" s="78"/>
      <c r="FN393" s="78"/>
      <c r="FO393" s="78"/>
      <c r="FP393" s="78"/>
      <c r="FQ393" s="78"/>
      <c r="FR393" s="78"/>
      <c r="FS393" s="78"/>
      <c r="FT393" s="78"/>
      <c r="FU393" s="78"/>
      <c r="FV393" s="78"/>
      <c r="FW393" s="78"/>
      <c r="FX393" s="78">
        <v>0</v>
      </c>
      <c r="FY393" s="78">
        <v>9.5238094329833984</v>
      </c>
      <c r="FZ393" s="78">
        <v>0</v>
      </c>
    </row>
    <row r="394" spans="1:182" x14ac:dyDescent="0.2">
      <c r="A394" t="s">
        <v>186</v>
      </c>
      <c r="B394" t="s">
        <v>244</v>
      </c>
      <c r="C394" t="s">
        <v>194</v>
      </c>
      <c r="D394" t="s">
        <v>202</v>
      </c>
      <c r="E394" t="s">
        <v>242</v>
      </c>
      <c r="F394" t="s">
        <v>182</v>
      </c>
      <c r="G394" t="s">
        <v>1</v>
      </c>
      <c r="H394" s="78">
        <v>540</v>
      </c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T394" s="78"/>
      <c r="AU394" s="78"/>
      <c r="AV394" s="78"/>
      <c r="AW394" s="78"/>
      <c r="AX394" s="78"/>
      <c r="AY394" s="78"/>
      <c r="AZ394" s="78"/>
      <c r="BA394" s="78"/>
      <c r="BB394" s="78"/>
      <c r="BC394" s="78"/>
      <c r="BD394" s="78"/>
      <c r="BE394" s="78"/>
      <c r="BF394" s="78"/>
      <c r="BG394" s="78"/>
      <c r="BH394" s="78"/>
      <c r="BI394" s="78"/>
      <c r="BJ394" s="78"/>
      <c r="BK394" s="78"/>
      <c r="BL394" s="78"/>
      <c r="BM394" s="78"/>
      <c r="BN394" s="78"/>
      <c r="BO394" s="78"/>
      <c r="BP394" s="78"/>
      <c r="BQ394" s="78"/>
      <c r="BR394" s="78"/>
      <c r="BS394" s="78"/>
      <c r="BT394" s="78"/>
      <c r="BU394" s="78"/>
      <c r="BV394" s="78"/>
      <c r="BW394" s="78"/>
      <c r="BX394" s="78"/>
      <c r="BY394" s="78"/>
      <c r="BZ394" s="78"/>
      <c r="CA394" s="78"/>
      <c r="CB394" s="78"/>
      <c r="CC394" s="78"/>
      <c r="CD394" s="78"/>
      <c r="CE394" s="78"/>
      <c r="CF394" s="78"/>
      <c r="CG394" s="78"/>
      <c r="CH394" s="78"/>
      <c r="CI394" s="78"/>
      <c r="CJ394" s="78"/>
      <c r="CK394" s="78"/>
      <c r="CL394" s="78"/>
      <c r="CM394" s="78"/>
      <c r="CN394" s="78"/>
      <c r="CO394" s="78"/>
      <c r="CP394" s="78"/>
      <c r="CQ394" s="78"/>
      <c r="CR394" s="78"/>
      <c r="CS394" s="78"/>
      <c r="CT394" s="78"/>
      <c r="CU394" s="78"/>
      <c r="CV394" s="78"/>
      <c r="CW394" s="78"/>
      <c r="CX394" s="78"/>
      <c r="CY394" s="78"/>
      <c r="CZ394" s="78"/>
      <c r="DA394" s="78"/>
      <c r="DB394" s="78"/>
      <c r="DC394" s="78"/>
      <c r="DD394" s="78"/>
      <c r="DE394" s="78"/>
      <c r="DF394" s="78"/>
      <c r="DG394" s="78"/>
      <c r="DH394" s="78"/>
      <c r="DI394" s="78"/>
      <c r="DJ394" s="78"/>
      <c r="DK394" s="78"/>
      <c r="DL394" s="78"/>
      <c r="DM394" s="78"/>
      <c r="DN394" s="78"/>
      <c r="DO394" s="78"/>
      <c r="DP394" s="78"/>
      <c r="DQ394" s="78"/>
      <c r="DR394" s="78"/>
      <c r="DS394" s="78"/>
      <c r="DT394" s="78"/>
      <c r="DU394" s="78"/>
      <c r="DV394" s="78"/>
      <c r="DW394" s="78"/>
      <c r="DX394" s="78"/>
      <c r="DY394" s="78"/>
      <c r="DZ394" s="78"/>
      <c r="EA394" s="78"/>
      <c r="EB394" s="78"/>
      <c r="EC394" s="78"/>
      <c r="ED394" s="78"/>
      <c r="EE394" s="78"/>
      <c r="EF394" s="78"/>
      <c r="EG394" s="78"/>
      <c r="EH394" s="78"/>
      <c r="EI394" s="78"/>
      <c r="EJ394" s="78"/>
      <c r="EK394" s="78"/>
      <c r="EL394" s="78"/>
      <c r="EM394" s="78"/>
      <c r="EN394" s="78"/>
      <c r="EO394" s="78"/>
      <c r="EP394" s="78"/>
      <c r="EQ394" s="78"/>
      <c r="ER394" s="78"/>
      <c r="ES394" s="78"/>
      <c r="ET394" s="78"/>
      <c r="EU394" s="78"/>
      <c r="EV394" s="78"/>
      <c r="EW394" s="78"/>
      <c r="EX394" s="78"/>
      <c r="EY394" s="78"/>
      <c r="EZ394" s="78"/>
      <c r="FA394" s="78"/>
      <c r="FB394" s="78"/>
      <c r="FC394" s="78"/>
      <c r="FD394" s="78"/>
      <c r="FE394" s="78"/>
      <c r="FF394" s="78"/>
      <c r="FG394" s="78"/>
      <c r="FH394" s="78"/>
      <c r="FI394" s="78"/>
      <c r="FJ394" s="78"/>
      <c r="FK394" s="78"/>
      <c r="FL394" s="78"/>
      <c r="FM394" s="78"/>
      <c r="FN394" s="78"/>
      <c r="FO394" s="78"/>
      <c r="FP394" s="78"/>
      <c r="FQ394" s="78"/>
      <c r="FR394" s="78"/>
      <c r="FS394" s="78"/>
      <c r="FT394" s="78"/>
      <c r="FU394" s="78"/>
      <c r="FV394" s="78"/>
      <c r="FW394" s="78"/>
      <c r="FX394" s="78">
        <v>0</v>
      </c>
      <c r="FY394" s="78">
        <v>68.428573608398438</v>
      </c>
      <c r="FZ394" s="78">
        <v>0</v>
      </c>
    </row>
    <row r="395" spans="1:182" x14ac:dyDescent="0.2">
      <c r="A395" t="s">
        <v>186</v>
      </c>
      <c r="B395" t="s">
        <v>244</v>
      </c>
      <c r="C395" t="s">
        <v>194</v>
      </c>
      <c r="D395" t="s">
        <v>202</v>
      </c>
      <c r="E395" t="s">
        <v>242</v>
      </c>
      <c r="F395" t="s">
        <v>183</v>
      </c>
      <c r="G395" t="s">
        <v>1</v>
      </c>
      <c r="H395" s="78">
        <v>769</v>
      </c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T395" s="78"/>
      <c r="AU395" s="78"/>
      <c r="AV395" s="78"/>
      <c r="AW395" s="78"/>
      <c r="AX395" s="78"/>
      <c r="AY395" s="78"/>
      <c r="AZ395" s="78"/>
      <c r="BA395" s="78"/>
      <c r="BB395" s="78"/>
      <c r="BC395" s="78"/>
      <c r="BD395" s="78"/>
      <c r="BE395" s="78"/>
      <c r="BF395" s="78"/>
      <c r="BG395" s="78"/>
      <c r="BH395" s="78"/>
      <c r="BI395" s="78"/>
      <c r="BJ395" s="78"/>
      <c r="BK395" s="78"/>
      <c r="BL395" s="78"/>
      <c r="BM395" s="78"/>
      <c r="BN395" s="78"/>
      <c r="BO395" s="78"/>
      <c r="BP395" s="78"/>
      <c r="BQ395" s="78"/>
      <c r="BR395" s="78"/>
      <c r="BS395" s="78"/>
      <c r="BT395" s="78"/>
      <c r="BU395" s="78"/>
      <c r="BV395" s="78"/>
      <c r="BW395" s="78"/>
      <c r="BX395" s="78"/>
      <c r="BY395" s="78"/>
      <c r="BZ395" s="78"/>
      <c r="CA395" s="78"/>
      <c r="CB395" s="78"/>
      <c r="CC395" s="78"/>
      <c r="CD395" s="78"/>
      <c r="CE395" s="78"/>
      <c r="CF395" s="78"/>
      <c r="CG395" s="78"/>
      <c r="CH395" s="78"/>
      <c r="CI395" s="78"/>
      <c r="CJ395" s="78"/>
      <c r="CK395" s="78"/>
      <c r="CL395" s="78"/>
      <c r="CM395" s="78"/>
      <c r="CN395" s="78"/>
      <c r="CO395" s="78"/>
      <c r="CP395" s="78"/>
      <c r="CQ395" s="78"/>
      <c r="CR395" s="78"/>
      <c r="CS395" s="78"/>
      <c r="CT395" s="78"/>
      <c r="CU395" s="78"/>
      <c r="CV395" s="78"/>
      <c r="CW395" s="78"/>
      <c r="CX395" s="78"/>
      <c r="CY395" s="78"/>
      <c r="CZ395" s="78"/>
      <c r="DA395" s="78"/>
      <c r="DB395" s="78"/>
      <c r="DC395" s="78"/>
      <c r="DD395" s="78"/>
      <c r="DE395" s="78"/>
      <c r="DF395" s="78"/>
      <c r="DG395" s="78"/>
      <c r="DH395" s="78"/>
      <c r="DI395" s="78"/>
      <c r="DJ395" s="78"/>
      <c r="DK395" s="78"/>
      <c r="DL395" s="78"/>
      <c r="DM395" s="78"/>
      <c r="DN395" s="78"/>
      <c r="DO395" s="78"/>
      <c r="DP395" s="78"/>
      <c r="DQ395" s="78"/>
      <c r="DR395" s="78"/>
      <c r="DS395" s="78"/>
      <c r="DT395" s="78"/>
      <c r="DU395" s="78"/>
      <c r="DV395" s="78"/>
      <c r="DW395" s="78"/>
      <c r="DX395" s="78"/>
      <c r="DY395" s="78"/>
      <c r="DZ395" s="78"/>
      <c r="EA395" s="78"/>
      <c r="EB395" s="78"/>
      <c r="EC395" s="78"/>
      <c r="ED395" s="78"/>
      <c r="EE395" s="78"/>
      <c r="EF395" s="78"/>
      <c r="EG395" s="78"/>
      <c r="EH395" s="78"/>
      <c r="EI395" s="78"/>
      <c r="EJ395" s="78"/>
      <c r="EK395" s="78"/>
      <c r="EL395" s="78"/>
      <c r="EM395" s="78"/>
      <c r="EN395" s="78"/>
      <c r="EO395" s="78"/>
      <c r="EP395" s="78"/>
      <c r="EQ395" s="78"/>
      <c r="ER395" s="78"/>
      <c r="ES395" s="78"/>
      <c r="ET395" s="78"/>
      <c r="EU395" s="78"/>
      <c r="EV395" s="78"/>
      <c r="EW395" s="78"/>
      <c r="EX395" s="78"/>
      <c r="EY395" s="78"/>
      <c r="EZ395" s="78"/>
      <c r="FA395" s="78"/>
      <c r="FB395" s="78"/>
      <c r="FC395" s="78"/>
      <c r="FD395" s="78"/>
      <c r="FE395" s="78"/>
      <c r="FF395" s="78"/>
      <c r="FG395" s="78"/>
      <c r="FH395" s="78"/>
      <c r="FI395" s="78"/>
      <c r="FJ395" s="78"/>
      <c r="FK395" s="78"/>
      <c r="FL395" s="78"/>
      <c r="FM395" s="78"/>
      <c r="FN395" s="78"/>
      <c r="FO395" s="78"/>
      <c r="FP395" s="78"/>
      <c r="FQ395" s="78"/>
      <c r="FR395" s="78"/>
      <c r="FS395" s="78"/>
      <c r="FT395" s="78"/>
      <c r="FU395" s="78"/>
      <c r="FV395" s="78"/>
      <c r="FW395" s="78"/>
      <c r="FX395" s="78">
        <v>0</v>
      </c>
      <c r="FY395" s="78">
        <v>40.190475463867188</v>
      </c>
      <c r="FZ395" s="78">
        <v>0</v>
      </c>
    </row>
    <row r="396" spans="1:182" x14ac:dyDescent="0.2">
      <c r="A396" t="s">
        <v>186</v>
      </c>
      <c r="B396" t="s">
        <v>244</v>
      </c>
      <c r="C396" t="s">
        <v>194</v>
      </c>
      <c r="D396" t="s">
        <v>202</v>
      </c>
      <c r="E396" t="s">
        <v>242</v>
      </c>
      <c r="F396" t="s">
        <v>184</v>
      </c>
      <c r="G396" t="s">
        <v>1</v>
      </c>
      <c r="H396" s="78">
        <v>425</v>
      </c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T396" s="78"/>
      <c r="AU396" s="78"/>
      <c r="AV396" s="78"/>
      <c r="AW396" s="78"/>
      <c r="AX396" s="78"/>
      <c r="AY396" s="78"/>
      <c r="AZ396" s="78"/>
      <c r="BA396" s="78"/>
      <c r="BB396" s="78"/>
      <c r="BC396" s="78"/>
      <c r="BD396" s="78"/>
      <c r="BE396" s="78"/>
      <c r="BF396" s="78"/>
      <c r="BG396" s="78"/>
      <c r="BH396" s="78"/>
      <c r="BI396" s="78"/>
      <c r="BJ396" s="78"/>
      <c r="BK396" s="78"/>
      <c r="BL396" s="78"/>
      <c r="BM396" s="78"/>
      <c r="BN396" s="78"/>
      <c r="BO396" s="78"/>
      <c r="BP396" s="78"/>
      <c r="BQ396" s="78"/>
      <c r="BR396" s="78"/>
      <c r="BS396" s="78"/>
      <c r="BT396" s="78"/>
      <c r="BU396" s="78"/>
      <c r="BV396" s="78"/>
      <c r="BW396" s="78"/>
      <c r="BX396" s="78"/>
      <c r="BY396" s="78"/>
      <c r="BZ396" s="78"/>
      <c r="CA396" s="78"/>
      <c r="CB396" s="78"/>
      <c r="CC396" s="78"/>
      <c r="CD396" s="78"/>
      <c r="CE396" s="78"/>
      <c r="CF396" s="78"/>
      <c r="CG396" s="78"/>
      <c r="CH396" s="78"/>
      <c r="CI396" s="78"/>
      <c r="CJ396" s="78"/>
      <c r="CK396" s="78"/>
      <c r="CL396" s="78"/>
      <c r="CM396" s="78"/>
      <c r="CN396" s="78"/>
      <c r="CO396" s="78"/>
      <c r="CP396" s="78"/>
      <c r="CQ396" s="78"/>
      <c r="CR396" s="78"/>
      <c r="CS396" s="78"/>
      <c r="CT396" s="78"/>
      <c r="CU396" s="78"/>
      <c r="CV396" s="78"/>
      <c r="CW396" s="78"/>
      <c r="CX396" s="78"/>
      <c r="CY396" s="78"/>
      <c r="CZ396" s="78"/>
      <c r="DA396" s="78"/>
      <c r="DB396" s="78"/>
      <c r="DC396" s="78"/>
      <c r="DD396" s="78"/>
      <c r="DE396" s="78"/>
      <c r="DF396" s="78"/>
      <c r="DG396" s="78"/>
      <c r="DH396" s="78"/>
      <c r="DI396" s="78"/>
      <c r="DJ396" s="78"/>
      <c r="DK396" s="78"/>
      <c r="DL396" s="78"/>
      <c r="DM396" s="78"/>
      <c r="DN396" s="78"/>
      <c r="DO396" s="78"/>
      <c r="DP396" s="78"/>
      <c r="DQ396" s="78"/>
      <c r="DR396" s="78"/>
      <c r="DS396" s="78"/>
      <c r="DT396" s="78"/>
      <c r="DU396" s="78"/>
      <c r="DV396" s="78"/>
      <c r="DW396" s="78"/>
      <c r="DX396" s="78"/>
      <c r="DY396" s="78"/>
      <c r="DZ396" s="78"/>
      <c r="EA396" s="78"/>
      <c r="EB396" s="78"/>
      <c r="EC396" s="78"/>
      <c r="ED396" s="78"/>
      <c r="EE396" s="78"/>
      <c r="EF396" s="78"/>
      <c r="EG396" s="78"/>
      <c r="EH396" s="78"/>
      <c r="EI396" s="78"/>
      <c r="EJ396" s="78"/>
      <c r="EK396" s="78"/>
      <c r="EL396" s="78"/>
      <c r="EM396" s="78"/>
      <c r="EN396" s="78"/>
      <c r="EO396" s="78"/>
      <c r="EP396" s="78"/>
      <c r="EQ396" s="78"/>
      <c r="ER396" s="78"/>
      <c r="ES396" s="78"/>
      <c r="ET396" s="78"/>
      <c r="EU396" s="78"/>
      <c r="EV396" s="78"/>
      <c r="EW396" s="78"/>
      <c r="EX396" s="78"/>
      <c r="EY396" s="78"/>
      <c r="EZ396" s="78"/>
      <c r="FA396" s="78"/>
      <c r="FB396" s="78"/>
      <c r="FC396" s="78"/>
      <c r="FD396" s="78"/>
      <c r="FE396" s="78"/>
      <c r="FF396" s="78"/>
      <c r="FG396" s="78"/>
      <c r="FH396" s="78"/>
      <c r="FI396" s="78"/>
      <c r="FJ396" s="78"/>
      <c r="FK396" s="78"/>
      <c r="FL396" s="78"/>
      <c r="FM396" s="78"/>
      <c r="FN396" s="78"/>
      <c r="FO396" s="78"/>
      <c r="FP396" s="78"/>
      <c r="FQ396" s="78"/>
      <c r="FR396" s="78"/>
      <c r="FS396" s="78"/>
      <c r="FT396" s="78"/>
      <c r="FU396" s="78"/>
      <c r="FV396" s="78"/>
      <c r="FW396" s="78"/>
      <c r="FX396" s="78">
        <v>0</v>
      </c>
      <c r="FY396" s="78">
        <v>46.285713195800781</v>
      </c>
      <c r="FZ396" s="78">
        <v>0</v>
      </c>
    </row>
    <row r="397" spans="1:182" x14ac:dyDescent="0.2">
      <c r="A397" t="s">
        <v>186</v>
      </c>
      <c r="B397" t="s">
        <v>244</v>
      </c>
      <c r="C397" t="s">
        <v>194</v>
      </c>
      <c r="D397" t="s">
        <v>202</v>
      </c>
      <c r="E397" t="s">
        <v>242</v>
      </c>
      <c r="F397" t="s">
        <v>185</v>
      </c>
      <c r="G397" t="s">
        <v>1</v>
      </c>
      <c r="H397" s="78">
        <v>199</v>
      </c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T397" s="78"/>
      <c r="AU397" s="78"/>
      <c r="AV397" s="78"/>
      <c r="AW397" s="78"/>
      <c r="AX397" s="78"/>
      <c r="AY397" s="78"/>
      <c r="AZ397" s="78"/>
      <c r="BA397" s="78"/>
      <c r="BB397" s="78"/>
      <c r="BC397" s="78"/>
      <c r="BD397" s="78"/>
      <c r="BE397" s="78"/>
      <c r="BF397" s="78"/>
      <c r="BG397" s="78"/>
      <c r="BH397" s="78"/>
      <c r="BI397" s="78"/>
      <c r="BJ397" s="78"/>
      <c r="BK397" s="78"/>
      <c r="BL397" s="78"/>
      <c r="BM397" s="78"/>
      <c r="BN397" s="78"/>
      <c r="BO397" s="78"/>
      <c r="BP397" s="78"/>
      <c r="BQ397" s="78"/>
      <c r="BR397" s="78"/>
      <c r="BS397" s="78"/>
      <c r="BT397" s="78"/>
      <c r="BU397" s="78"/>
      <c r="BV397" s="78"/>
      <c r="BW397" s="78"/>
      <c r="BX397" s="78"/>
      <c r="BY397" s="78"/>
      <c r="BZ397" s="78"/>
      <c r="CA397" s="78"/>
      <c r="CB397" s="78"/>
      <c r="CC397" s="78"/>
      <c r="CD397" s="78"/>
      <c r="CE397" s="78"/>
      <c r="CF397" s="78"/>
      <c r="CG397" s="78"/>
      <c r="CH397" s="78"/>
      <c r="CI397" s="78"/>
      <c r="CJ397" s="78"/>
      <c r="CK397" s="78"/>
      <c r="CL397" s="78"/>
      <c r="CM397" s="78"/>
      <c r="CN397" s="78"/>
      <c r="CO397" s="78"/>
      <c r="CP397" s="78"/>
      <c r="CQ397" s="78"/>
      <c r="CR397" s="78"/>
      <c r="CS397" s="78"/>
      <c r="CT397" s="78"/>
      <c r="CU397" s="78"/>
      <c r="CV397" s="78"/>
      <c r="CW397" s="78"/>
      <c r="CX397" s="78"/>
      <c r="CY397" s="78"/>
      <c r="CZ397" s="78"/>
      <c r="DA397" s="78"/>
      <c r="DB397" s="78"/>
      <c r="DC397" s="78"/>
      <c r="DD397" s="78"/>
      <c r="DE397" s="78"/>
      <c r="DF397" s="78"/>
      <c r="DG397" s="78"/>
      <c r="DH397" s="78"/>
      <c r="DI397" s="78"/>
      <c r="DJ397" s="78"/>
      <c r="DK397" s="78"/>
      <c r="DL397" s="78"/>
      <c r="DM397" s="78"/>
      <c r="DN397" s="78"/>
      <c r="DO397" s="78"/>
      <c r="DP397" s="78"/>
      <c r="DQ397" s="78"/>
      <c r="DR397" s="78"/>
      <c r="DS397" s="78"/>
      <c r="DT397" s="78"/>
      <c r="DU397" s="78"/>
      <c r="DV397" s="78"/>
      <c r="DW397" s="78"/>
      <c r="DX397" s="78"/>
      <c r="DY397" s="78"/>
      <c r="DZ397" s="78"/>
      <c r="EA397" s="78"/>
      <c r="EB397" s="78"/>
      <c r="EC397" s="78"/>
      <c r="ED397" s="78"/>
      <c r="EE397" s="78"/>
      <c r="EF397" s="78"/>
      <c r="EG397" s="78"/>
      <c r="EH397" s="78"/>
      <c r="EI397" s="78"/>
      <c r="EJ397" s="78"/>
      <c r="EK397" s="78"/>
      <c r="EL397" s="78"/>
      <c r="EM397" s="78"/>
      <c r="EN397" s="78"/>
      <c r="EO397" s="78"/>
      <c r="EP397" s="78"/>
      <c r="EQ397" s="78"/>
      <c r="ER397" s="78"/>
      <c r="ES397" s="78"/>
      <c r="ET397" s="78"/>
      <c r="EU397" s="78"/>
      <c r="EV397" s="78"/>
      <c r="EW397" s="78"/>
      <c r="EX397" s="78"/>
      <c r="EY397" s="78"/>
      <c r="EZ397" s="78"/>
      <c r="FA397" s="78"/>
      <c r="FB397" s="78"/>
      <c r="FC397" s="78"/>
      <c r="FD397" s="78"/>
      <c r="FE397" s="78"/>
      <c r="FF397" s="78"/>
      <c r="FG397" s="78"/>
      <c r="FH397" s="78"/>
      <c r="FI397" s="78"/>
      <c r="FJ397" s="78"/>
      <c r="FK397" s="78"/>
      <c r="FL397" s="78"/>
      <c r="FM397" s="78"/>
      <c r="FN397" s="78"/>
      <c r="FO397" s="78"/>
      <c r="FP397" s="78"/>
      <c r="FQ397" s="78"/>
      <c r="FR397" s="78"/>
      <c r="FS397" s="78"/>
      <c r="FT397" s="78"/>
      <c r="FU397" s="78"/>
      <c r="FV397" s="78"/>
      <c r="FW397" s="78"/>
      <c r="FX397" s="78">
        <v>0</v>
      </c>
      <c r="FY397" s="78">
        <v>13.095237731933594</v>
      </c>
      <c r="FZ397" s="78">
        <v>0</v>
      </c>
    </row>
    <row r="398" spans="1:182" x14ac:dyDescent="0.2">
      <c r="A398" t="s">
        <v>186</v>
      </c>
      <c r="B398" t="s">
        <v>244</v>
      </c>
      <c r="C398" t="s">
        <v>194</v>
      </c>
      <c r="D398" t="s">
        <v>203</v>
      </c>
      <c r="E398" t="s">
        <v>238</v>
      </c>
      <c r="F398" t="s">
        <v>1</v>
      </c>
      <c r="G398" t="s">
        <v>198</v>
      </c>
      <c r="H398" s="78">
        <v>6711</v>
      </c>
      <c r="I398" s="78">
        <v>0.74413788318634033</v>
      </c>
      <c r="J398" s="78">
        <v>0.69800949096679688</v>
      </c>
      <c r="K398" s="78">
        <v>0.68052774667739868</v>
      </c>
      <c r="L398" s="78">
        <v>0.68220812082290649</v>
      </c>
      <c r="M398" s="78">
        <v>0.68210852146148682</v>
      </c>
      <c r="N398" s="78">
        <v>0.77207595109939575</v>
      </c>
      <c r="O398" s="78">
        <v>0.92047947645187378</v>
      </c>
      <c r="P398" s="78">
        <v>0.99868535995483398</v>
      </c>
      <c r="Q398" s="78">
        <v>0.89987474679946899</v>
      </c>
      <c r="R398" s="78">
        <v>0.87166076898574829</v>
      </c>
      <c r="S398" s="78">
        <v>0.84544742107391357</v>
      </c>
      <c r="T398" s="78">
        <v>0.86708897352218628</v>
      </c>
      <c r="U398" s="78">
        <v>0.83000415563583374</v>
      </c>
      <c r="V398" s="78">
        <v>0.80527329444885254</v>
      </c>
      <c r="W398" s="78">
        <v>0.76566171646118164</v>
      </c>
      <c r="X398" s="78">
        <v>0.80550378561019897</v>
      </c>
      <c r="Y398" s="78">
        <v>0.86673635244369507</v>
      </c>
      <c r="Z398" s="78">
        <v>0.97813481092453003</v>
      </c>
      <c r="AA398" s="78">
        <v>1.0837458372116089</v>
      </c>
      <c r="AB398" s="78">
        <v>1.0767663717269897</v>
      </c>
      <c r="AC398" s="78">
        <v>1.0953372716903687</v>
      </c>
      <c r="AD398" s="78">
        <v>1.0734349489212036</v>
      </c>
      <c r="AE398" s="78">
        <v>0.98826676607131958</v>
      </c>
      <c r="AF398" s="78">
        <v>0.86172789335250854</v>
      </c>
      <c r="AG398" s="78">
        <v>-0.18477585911750793</v>
      </c>
      <c r="AH398" s="78">
        <v>-0.15915626287460327</v>
      </c>
      <c r="AI398" s="78">
        <v>-0.14141899347305298</v>
      </c>
      <c r="AJ398" s="78">
        <v>-0.15380372107028961</v>
      </c>
      <c r="AK398" s="78">
        <v>-0.13554450869560242</v>
      </c>
      <c r="AL398" s="78">
        <v>-0.158368781208992</v>
      </c>
      <c r="AM398" s="78">
        <v>-9.3064740300178528E-2</v>
      </c>
      <c r="AN398" s="78">
        <v>-9.3942433595657349E-2</v>
      </c>
      <c r="AO398" s="78">
        <v>-3.753092885017395E-2</v>
      </c>
      <c r="AP398" s="78">
        <v>-2.8253775089979172E-2</v>
      </c>
      <c r="AQ398" s="78">
        <v>-4.5502819120883942E-2</v>
      </c>
      <c r="AR398" s="78">
        <v>-2.4168793112039566E-2</v>
      </c>
      <c r="AS398" s="78">
        <v>-4.1733469814062119E-2</v>
      </c>
      <c r="AT398" s="78">
        <v>-3.52620929479599E-2</v>
      </c>
      <c r="AU398" s="78">
        <v>-5.9932313859462738E-2</v>
      </c>
      <c r="AV398" s="78">
        <v>-3.7267033010721207E-2</v>
      </c>
      <c r="AW398" s="78">
        <v>-3.6856014281511307E-2</v>
      </c>
      <c r="AX398" s="78">
        <v>-9.0835485607385635E-3</v>
      </c>
      <c r="AY398" s="78">
        <v>4.3727830052375793E-2</v>
      </c>
      <c r="AZ398" s="78">
        <v>2.1659111604094505E-2</v>
      </c>
      <c r="BA398" s="78">
        <v>-5.7762939482927322E-2</v>
      </c>
      <c r="BB398" s="78">
        <v>-0.16412240266799927</v>
      </c>
      <c r="BC398" s="78">
        <v>-0.16852326691150665</v>
      </c>
      <c r="BD398" s="78">
        <v>-0.14063692092895508</v>
      </c>
      <c r="BE398" s="78">
        <v>-0.1283491849899292</v>
      </c>
      <c r="BF398" s="78">
        <v>-0.10427435487508774</v>
      </c>
      <c r="BG398" s="78">
        <v>-9.5918215811252594E-2</v>
      </c>
      <c r="BH398" s="78">
        <v>-9.6853800117969513E-2</v>
      </c>
      <c r="BI398" s="78">
        <v>-8.450162410736084E-2</v>
      </c>
      <c r="BJ398" s="78">
        <v>-0.10514833778142929</v>
      </c>
      <c r="BK398" s="78">
        <v>-3.7217363715171814E-2</v>
      </c>
      <c r="BL398" s="78">
        <v>-4.6171929687261581E-2</v>
      </c>
      <c r="BM398" s="78">
        <v>-1.1516522616147995E-2</v>
      </c>
      <c r="BN398" s="78">
        <v>-4.1569778695702553E-3</v>
      </c>
      <c r="BO398" s="78">
        <v>-1.9270217046141624E-2</v>
      </c>
      <c r="BP398" s="78">
        <v>1.0930035496130586E-3</v>
      </c>
      <c r="BQ398" s="78">
        <v>-1.6405520960688591E-2</v>
      </c>
      <c r="BR398" s="78">
        <v>-1.0833864100277424E-2</v>
      </c>
      <c r="BS398" s="78">
        <v>-3.4020982682704926E-2</v>
      </c>
      <c r="BT398" s="78">
        <v>-1.1564918793737888E-2</v>
      </c>
      <c r="BU398" s="78">
        <v>-8.5792262107133865E-3</v>
      </c>
      <c r="BV398" s="78">
        <v>1.9814610481262207E-2</v>
      </c>
      <c r="BW398" s="78">
        <v>6.785428524017334E-2</v>
      </c>
      <c r="BX398" s="78">
        <v>4.5889243483543396E-2</v>
      </c>
      <c r="BY398" s="78">
        <v>-9.0982373803853989E-3</v>
      </c>
      <c r="BZ398" s="78">
        <v>-9.7918689250946045E-2</v>
      </c>
      <c r="CA398" s="78">
        <v>-0.10455869138240814</v>
      </c>
      <c r="CB398" s="78">
        <v>-8.366210013628006E-2</v>
      </c>
      <c r="CC398" s="78">
        <v>-8.9268237352371216E-2</v>
      </c>
      <c r="CD398" s="78">
        <v>-6.6263303160667419E-2</v>
      </c>
      <c r="CE398" s="78">
        <v>-6.4404524862766266E-2</v>
      </c>
      <c r="CF398" s="78">
        <v>-5.741046741604805E-2</v>
      </c>
      <c r="CG398" s="78">
        <v>-4.9149464815855026E-2</v>
      </c>
      <c r="CH398" s="78">
        <v>-6.8288013339042664E-2</v>
      </c>
      <c r="CI398" s="78">
        <v>1.4623611932620406E-3</v>
      </c>
      <c r="CJ398" s="78">
        <v>-1.3086218386888504E-2</v>
      </c>
      <c r="CK398" s="78">
        <v>6.500978022813797E-3</v>
      </c>
      <c r="CL398" s="78">
        <v>1.2532389722764492E-2</v>
      </c>
      <c r="CM398" s="78">
        <v>-1.1015940690413117E-3</v>
      </c>
      <c r="CN398" s="78">
        <v>1.8589247018098831E-2</v>
      </c>
      <c r="CO398" s="78">
        <v>1.1365383397787809E-3</v>
      </c>
      <c r="CP398" s="78">
        <v>6.0850516892969608E-3</v>
      </c>
      <c r="CQ398" s="78">
        <v>-1.6074869781732559E-2</v>
      </c>
      <c r="CR398" s="78">
        <v>6.2362886965274811E-3</v>
      </c>
      <c r="CS398" s="78">
        <v>1.1005191132426262E-2</v>
      </c>
      <c r="CT398" s="78">
        <v>3.9829384535551071E-2</v>
      </c>
      <c r="CU398" s="78">
        <v>8.4564194083213806E-2</v>
      </c>
      <c r="CV398" s="78">
        <v>6.2670961022377014E-2</v>
      </c>
      <c r="CW398" s="78">
        <v>2.4606788530945778E-2</v>
      </c>
      <c r="CX398" s="78">
        <v>-5.206618458032608E-2</v>
      </c>
      <c r="CY398" s="78">
        <v>-6.0257021337747574E-2</v>
      </c>
      <c r="CZ398" s="78">
        <v>-4.4201493263244629E-2</v>
      </c>
      <c r="DA398" s="78">
        <v>-5.0187289714813232E-2</v>
      </c>
      <c r="DB398" s="78">
        <v>-2.8252251446247101E-2</v>
      </c>
      <c r="DC398" s="78">
        <v>-3.2890830188989639E-2</v>
      </c>
      <c r="DD398" s="78">
        <v>-1.7967134714126587E-2</v>
      </c>
      <c r="DE398" s="78">
        <v>-1.3797309249639511E-2</v>
      </c>
      <c r="DF398" s="78">
        <v>-3.1427685171365738E-2</v>
      </c>
      <c r="DG398" s="78">
        <v>4.0142085403203964E-2</v>
      </c>
      <c r="DH398" s="78">
        <v>1.9999492913484573E-2</v>
      </c>
      <c r="DI398" s="78">
        <v>2.4518478661775589E-2</v>
      </c>
      <c r="DJ398" s="78">
        <v>2.9221758246421814E-2</v>
      </c>
      <c r="DK398" s="78">
        <v>1.706702820956707E-2</v>
      </c>
      <c r="DL398" s="78">
        <v>3.6085493862628937E-2</v>
      </c>
      <c r="DM398" s="78">
        <v>1.867859810590744E-2</v>
      </c>
      <c r="DN398" s="78">
        <v>2.3003969341516495E-2</v>
      </c>
      <c r="DO398" s="78">
        <v>1.8712397431954741E-3</v>
      </c>
      <c r="DP398" s="78">
        <v>2.4037495255470276E-2</v>
      </c>
      <c r="DQ398" s="78">
        <v>3.0589606612920761E-2</v>
      </c>
      <c r="DR398" s="78">
        <v>5.9844162315130234E-2</v>
      </c>
      <c r="DS398" s="78">
        <v>0.10127411037683487</v>
      </c>
      <c r="DT398" s="78">
        <v>7.9452671110630035E-2</v>
      </c>
      <c r="DU398" s="78">
        <v>5.8311816304922104E-2</v>
      </c>
      <c r="DV398" s="78">
        <v>-6.2136831693351269E-3</v>
      </c>
      <c r="DW398" s="78">
        <v>-1.5955355018377304E-2</v>
      </c>
      <c r="DX398" s="78">
        <v>-4.7408952377736568E-3</v>
      </c>
      <c r="DY398" s="78">
        <v>6.2393872067332268E-3</v>
      </c>
      <c r="DZ398" s="78">
        <v>2.6629669591784477E-2</v>
      </c>
      <c r="EA398" s="78">
        <v>1.2609937228262424E-2</v>
      </c>
      <c r="EB398" s="78">
        <v>3.898276761174202E-2</v>
      </c>
      <c r="EC398" s="78">
        <v>3.7245586514472961E-2</v>
      </c>
      <c r="ED398" s="78">
        <v>2.1792763844132423E-2</v>
      </c>
      <c r="EE398" s="78">
        <v>9.5989465713500977E-2</v>
      </c>
      <c r="EF398" s="78">
        <v>6.7770004272460938E-2</v>
      </c>
      <c r="EG398" s="78">
        <v>5.0532884895801544E-2</v>
      </c>
      <c r="EH398" s="78">
        <v>5.3318552672863007E-2</v>
      </c>
      <c r="EI398" s="78">
        <v>4.3299634009599686E-2</v>
      </c>
      <c r="EJ398" s="78">
        <v>6.1347287148237228E-2</v>
      </c>
      <c r="EK398" s="78">
        <v>4.4006545096635818E-2</v>
      </c>
      <c r="EL398" s="78">
        <v>4.7432195395231247E-2</v>
      </c>
      <c r="EM398" s="78">
        <v>2.778257243335247E-2</v>
      </c>
      <c r="EN398" s="78">
        <v>4.9739610403776169E-2</v>
      </c>
      <c r="EO398" s="78">
        <v>5.8866400271654129E-2</v>
      </c>
      <c r="EP398" s="78">
        <v>8.8742315769195557E-2</v>
      </c>
      <c r="EQ398" s="78">
        <v>0.12540055811405182</v>
      </c>
      <c r="ER398" s="78">
        <v>0.10368279367685318</v>
      </c>
      <c r="ES398" s="78">
        <v>0.10697652399539948</v>
      </c>
      <c r="ET398" s="78">
        <v>5.9990044683218002E-2</v>
      </c>
      <c r="EU398" s="78">
        <v>4.8009220510721207E-2</v>
      </c>
      <c r="EV398" s="78">
        <v>5.2233938127756119E-2</v>
      </c>
      <c r="EW398" s="78">
        <v>45.128810882568359</v>
      </c>
      <c r="EX398" s="78">
        <v>45.673507690429688</v>
      </c>
      <c r="EY398" s="78">
        <v>45.961566925048828</v>
      </c>
      <c r="EZ398" s="78">
        <v>46.233211517333984</v>
      </c>
      <c r="FA398" s="78">
        <v>46.588981628417969</v>
      </c>
      <c r="FB398" s="78">
        <v>46.464271545410156</v>
      </c>
      <c r="FC398" s="78">
        <v>46.302562713623047</v>
      </c>
      <c r="FD398" s="78">
        <v>46.450851440429688</v>
      </c>
      <c r="FE398" s="78">
        <v>47.387111663818359</v>
      </c>
      <c r="FF398" s="78">
        <v>48.115150451660156</v>
      </c>
      <c r="FG398" s="78">
        <v>47.243438720703125</v>
      </c>
      <c r="FH398" s="78">
        <v>46.663478851318359</v>
      </c>
      <c r="FI398" s="78">
        <v>46.935878753662109</v>
      </c>
      <c r="FJ398" s="78">
        <v>47.096767425537109</v>
      </c>
      <c r="FK398" s="78">
        <v>47.580295562744141</v>
      </c>
      <c r="FL398" s="78">
        <v>47.694881439208984</v>
      </c>
      <c r="FM398" s="78">
        <v>47.647220611572266</v>
      </c>
      <c r="FN398" s="78">
        <v>46.547031402587891</v>
      </c>
      <c r="FO398" s="78">
        <v>45.271636962890625</v>
      </c>
      <c r="FP398" s="78">
        <v>44.45074462890625</v>
      </c>
      <c r="FQ398" s="78">
        <v>43.819950103759766</v>
      </c>
      <c r="FR398" s="78">
        <v>43.064441680908203</v>
      </c>
      <c r="FS398" s="78">
        <v>42.928192138671875</v>
      </c>
      <c r="FT398" s="78">
        <v>42.614433288574219</v>
      </c>
      <c r="FU398" s="78">
        <v>3.9012819528579712E-2</v>
      </c>
      <c r="FV398" s="78">
        <v>2.8753746300935745E-2</v>
      </c>
      <c r="FW398" s="78">
        <v>4.4110618531703949E-2</v>
      </c>
      <c r="FX398" s="78">
        <v>0</v>
      </c>
      <c r="FY398" s="78">
        <v>959</v>
      </c>
      <c r="FZ398" s="78">
        <v>1</v>
      </c>
    </row>
    <row r="399" spans="1:182" x14ac:dyDescent="0.2">
      <c r="A399" t="s">
        <v>186</v>
      </c>
      <c r="B399" t="s">
        <v>244</v>
      </c>
      <c r="C399" t="s">
        <v>194</v>
      </c>
      <c r="D399" t="s">
        <v>203</v>
      </c>
      <c r="E399" t="s">
        <v>238</v>
      </c>
      <c r="F399" t="s">
        <v>1</v>
      </c>
      <c r="G399" t="s">
        <v>200</v>
      </c>
      <c r="H399" s="78">
        <v>1227</v>
      </c>
      <c r="I399" s="78">
        <v>0.89430022239685059</v>
      </c>
      <c r="J399" s="78">
        <v>0.81378978490829468</v>
      </c>
      <c r="K399" s="78">
        <v>0.77454864978790283</v>
      </c>
      <c r="L399" s="78">
        <v>0.75947189331054688</v>
      </c>
      <c r="M399" s="78">
        <v>0.75284337997436523</v>
      </c>
      <c r="N399" s="78">
        <v>0.80422532558441162</v>
      </c>
      <c r="O399" s="78">
        <v>0.9047553539276123</v>
      </c>
      <c r="P399" s="78">
        <v>0.98283356428146362</v>
      </c>
      <c r="Q399" s="78">
        <v>1.0122842788696289</v>
      </c>
      <c r="R399" s="78">
        <v>0.96165454387664795</v>
      </c>
      <c r="S399" s="78">
        <v>1.0034430027008057</v>
      </c>
      <c r="T399" s="78">
        <v>0.98294848203659058</v>
      </c>
      <c r="U399" s="78">
        <v>1.0119701623916626</v>
      </c>
      <c r="V399" s="78">
        <v>1.0556522607803345</v>
      </c>
      <c r="W399" s="78">
        <v>1.0348672866821289</v>
      </c>
      <c r="X399" s="78">
        <v>1.0557308197021484</v>
      </c>
      <c r="Y399" s="78">
        <v>1.1686083078384399</v>
      </c>
      <c r="Z399" s="78">
        <v>1.2836806774139404</v>
      </c>
      <c r="AA399" s="78">
        <v>1.3016808032989502</v>
      </c>
      <c r="AB399" s="78">
        <v>1.3614323139190674</v>
      </c>
      <c r="AC399" s="78">
        <v>1.2539750337600708</v>
      </c>
      <c r="AD399" s="78">
        <v>1.1712175607681274</v>
      </c>
      <c r="AE399" s="78">
        <v>1.0543431043624878</v>
      </c>
      <c r="AF399" s="78">
        <v>0.99597978591918945</v>
      </c>
      <c r="AG399" s="78">
        <v>-0.23853093385696411</v>
      </c>
      <c r="AH399" s="78">
        <v>-0.22247681021690369</v>
      </c>
      <c r="AI399" s="78">
        <v>-0.23071126639842987</v>
      </c>
      <c r="AJ399" s="78">
        <v>-0.21289576590061188</v>
      </c>
      <c r="AK399" s="78">
        <v>-0.23000985383987427</v>
      </c>
      <c r="AL399" s="78">
        <v>-0.19667263329029083</v>
      </c>
      <c r="AM399" s="78">
        <v>-0.17373187839984894</v>
      </c>
      <c r="AN399" s="78">
        <v>-0.16266842186450958</v>
      </c>
      <c r="AO399" s="78">
        <v>-6.7175388336181641E-2</v>
      </c>
      <c r="AP399" s="78">
        <v>-3.2522350549697876E-2</v>
      </c>
      <c r="AQ399" s="78">
        <v>-6.6391177475452423E-2</v>
      </c>
      <c r="AR399" s="78">
        <v>-0.14014425873756409</v>
      </c>
      <c r="AS399" s="78">
        <v>-0.14714173972606659</v>
      </c>
      <c r="AT399" s="78">
        <v>-0.13868071138858795</v>
      </c>
      <c r="AU399" s="78">
        <v>-0.1388700008392334</v>
      </c>
      <c r="AV399" s="78">
        <v>-0.17941246926784515</v>
      </c>
      <c r="AW399" s="78">
        <v>-0.12193219363689423</v>
      </c>
      <c r="AX399" s="78">
        <v>-7.1091912686824799E-3</v>
      </c>
      <c r="AY399" s="78">
        <v>-6.1539780348539352E-2</v>
      </c>
      <c r="AZ399" s="78">
        <v>-2.6270791888237E-2</v>
      </c>
      <c r="BA399" s="78">
        <v>-8.5932359099388123E-2</v>
      </c>
      <c r="BB399" s="78">
        <v>-0.25974810123443604</v>
      </c>
      <c r="BC399" s="78">
        <v>-0.31982561945915222</v>
      </c>
      <c r="BD399" s="78">
        <v>-0.22767077386379242</v>
      </c>
      <c r="BE399" s="78">
        <v>-0.17484132945537567</v>
      </c>
      <c r="BF399" s="78">
        <v>-0.15563303232192993</v>
      </c>
      <c r="BG399" s="78">
        <v>-0.16274458169937134</v>
      </c>
      <c r="BH399" s="78">
        <v>-0.14535455405712128</v>
      </c>
      <c r="BI399" s="78">
        <v>-0.16091987490653992</v>
      </c>
      <c r="BJ399" s="78">
        <v>-0.12795880436897278</v>
      </c>
      <c r="BK399" s="78">
        <v>-0.10403549671173096</v>
      </c>
      <c r="BL399" s="78">
        <v>-9.4842314720153809E-2</v>
      </c>
      <c r="BM399" s="78">
        <v>-2.1396365482360125E-3</v>
      </c>
      <c r="BN399" s="78">
        <v>9.9742235615849495E-3</v>
      </c>
      <c r="BO399" s="78">
        <v>-2.2358929738402367E-2</v>
      </c>
      <c r="BP399" s="78">
        <v>-9.5774233341217041E-2</v>
      </c>
      <c r="BQ399" s="78">
        <v>-0.1007029116153717</v>
      </c>
      <c r="BR399" s="78">
        <v>-9.0263053774833679E-2</v>
      </c>
      <c r="BS399" s="78">
        <v>-8.8842608034610748E-2</v>
      </c>
      <c r="BT399" s="78">
        <v>-0.12859247624874115</v>
      </c>
      <c r="BU399" s="78">
        <v>-7.1135662496089935E-2</v>
      </c>
      <c r="BV399" s="78">
        <v>4.0541961789131165E-2</v>
      </c>
      <c r="BW399" s="78">
        <v>-1.6615256667137146E-2</v>
      </c>
      <c r="BX399" s="78">
        <v>1.6851134598255157E-2</v>
      </c>
      <c r="BY399" s="78">
        <v>-3.0640371143817902E-2</v>
      </c>
      <c r="BZ399" s="78">
        <v>-0.19183959066867828</v>
      </c>
      <c r="CA399" s="78">
        <v>-0.23929411172866821</v>
      </c>
      <c r="CB399" s="78">
        <v>-0.15216365456581116</v>
      </c>
      <c r="CC399" s="78">
        <v>-0.13073010742664337</v>
      </c>
      <c r="CD399" s="78">
        <v>-0.10933724045753479</v>
      </c>
      <c r="CE399" s="78">
        <v>-0.11567105352878571</v>
      </c>
      <c r="CF399" s="78">
        <v>-9.8575718700885773E-2</v>
      </c>
      <c r="CG399" s="78">
        <v>-0.11306837201118469</v>
      </c>
      <c r="CH399" s="78">
        <v>-8.0367811024188995E-2</v>
      </c>
      <c r="CI399" s="78">
        <v>-5.5763993412256241E-2</v>
      </c>
      <c r="CJ399" s="78">
        <v>-4.7866150736808777E-2</v>
      </c>
      <c r="CK399" s="78">
        <v>4.2903929948806763E-2</v>
      </c>
      <c r="CL399" s="78">
        <v>3.9407223463058472E-2</v>
      </c>
      <c r="CM399" s="78">
        <v>8.1376684829592705E-3</v>
      </c>
      <c r="CN399" s="78">
        <v>-6.5043695271015167E-2</v>
      </c>
      <c r="CO399" s="78">
        <v>-6.8539522588253021E-2</v>
      </c>
      <c r="CP399" s="78">
        <v>-5.6729130446910858E-2</v>
      </c>
      <c r="CQ399" s="78">
        <v>-5.4193772375583649E-2</v>
      </c>
      <c r="CR399" s="78">
        <v>-9.339471161365509E-2</v>
      </c>
      <c r="CS399" s="78">
        <v>-3.5954136401414871E-2</v>
      </c>
      <c r="CT399" s="78">
        <v>7.3545008897781372E-2</v>
      </c>
      <c r="CU399" s="78">
        <v>1.4499331824481487E-2</v>
      </c>
      <c r="CV399" s="78">
        <v>4.6717248857021332E-2</v>
      </c>
      <c r="CW399" s="78">
        <v>7.6546929776668549E-3</v>
      </c>
      <c r="CX399" s="78">
        <v>-0.14480635523796082</v>
      </c>
      <c r="CY399" s="78">
        <v>-0.18351821601390839</v>
      </c>
      <c r="CZ399" s="78">
        <v>-9.9867671728134155E-2</v>
      </c>
      <c r="DA399" s="78">
        <v>-8.6618885397911072E-2</v>
      </c>
      <c r="DB399" s="78">
        <v>-6.3041433691978455E-2</v>
      </c>
      <c r="DC399" s="78">
        <v>-6.8597540259361267E-2</v>
      </c>
      <c r="DD399" s="78">
        <v>-5.1796890795230865E-2</v>
      </c>
      <c r="DE399" s="78">
        <v>-6.5216861665248871E-2</v>
      </c>
      <c r="DF399" s="78">
        <v>-3.2776821404695511E-2</v>
      </c>
      <c r="DG399" s="78">
        <v>-7.4924877844750881E-3</v>
      </c>
      <c r="DH399" s="78">
        <v>-8.8998803403228521E-4</v>
      </c>
      <c r="DI399" s="78">
        <v>8.7947487831115723E-2</v>
      </c>
      <c r="DJ399" s="78">
        <v>6.8840228021144867E-2</v>
      </c>
      <c r="DK399" s="78">
        <v>3.8634266704320908E-2</v>
      </c>
      <c r="DL399" s="78">
        <v>-3.4313146024942398E-2</v>
      </c>
      <c r="DM399" s="78">
        <v>-3.6376141011714935E-2</v>
      </c>
      <c r="DN399" s="78">
        <v>-2.3195212706923485E-2</v>
      </c>
      <c r="DO399" s="78">
        <v>-1.9544944167137146E-2</v>
      </c>
      <c r="DP399" s="78">
        <v>-5.8196939527988434E-2</v>
      </c>
      <c r="DQ399" s="78">
        <v>-7.7261368278414011E-4</v>
      </c>
      <c r="DR399" s="78">
        <v>0.10654805600643158</v>
      </c>
      <c r="DS399" s="78">
        <v>4.561392217874527E-2</v>
      </c>
      <c r="DT399" s="78">
        <v>7.6583363115787506E-2</v>
      </c>
      <c r="DU399" s="78">
        <v>4.5949757099151611E-2</v>
      </c>
      <c r="DV399" s="78">
        <v>-9.777311235666275E-2</v>
      </c>
      <c r="DW399" s="78">
        <v>-0.12774233520030975</v>
      </c>
      <c r="DX399" s="78">
        <v>-4.7571677714586258E-2</v>
      </c>
      <c r="DY399" s="78">
        <v>-2.2929282858967781E-2</v>
      </c>
      <c r="DZ399" s="78">
        <v>3.8023411761969328E-3</v>
      </c>
      <c r="EA399" s="78">
        <v>-6.3085131114348769E-4</v>
      </c>
      <c r="EB399" s="78">
        <v>1.574430987238884E-2</v>
      </c>
      <c r="EC399" s="78">
        <v>3.8731135427951813E-3</v>
      </c>
      <c r="ED399" s="78">
        <v>3.593701496720314E-2</v>
      </c>
      <c r="EE399" s="78">
        <v>6.2203899025917053E-2</v>
      </c>
      <c r="EF399" s="78">
        <v>6.6936127841472626E-2</v>
      </c>
      <c r="EG399" s="78">
        <v>0.15298324823379517</v>
      </c>
      <c r="EH399" s="78">
        <v>0.11133679747581482</v>
      </c>
      <c r="EI399" s="78">
        <v>8.2666516304016113E-2</v>
      </c>
      <c r="EJ399" s="78">
        <v>1.0056872852146626E-2</v>
      </c>
      <c r="EK399" s="78">
        <v>1.0062674060463905E-2</v>
      </c>
      <c r="EL399" s="78">
        <v>2.5222443044185638E-2</v>
      </c>
      <c r="EM399" s="78">
        <v>3.0482461676001549E-2</v>
      </c>
      <c r="EN399" s="78">
        <v>-7.3769506998360157E-3</v>
      </c>
      <c r="EO399" s="78">
        <v>5.0023917108774185E-2</v>
      </c>
      <c r="EP399" s="78">
        <v>0.15419921278953552</v>
      </c>
      <c r="EQ399" s="78">
        <v>9.0538442134857178E-2</v>
      </c>
      <c r="ER399" s="78">
        <v>0.11970528960227966</v>
      </c>
      <c r="ES399" s="78">
        <v>0.10124174505472183</v>
      </c>
      <c r="ET399" s="78">
        <v>-2.9864590615034103E-2</v>
      </c>
      <c r="EU399" s="78">
        <v>-4.7210816293954849E-2</v>
      </c>
      <c r="EV399" s="78">
        <v>2.793542668223381E-2</v>
      </c>
      <c r="EW399" s="78">
        <v>45.542198181152344</v>
      </c>
      <c r="EX399" s="78">
        <v>45.864227294921875</v>
      </c>
      <c r="EY399" s="78">
        <v>46.149185180664063</v>
      </c>
      <c r="EZ399" s="78">
        <v>46.509834289550781</v>
      </c>
      <c r="FA399" s="78">
        <v>46.326099395751953</v>
      </c>
      <c r="FB399" s="78">
        <v>46.324932098388672</v>
      </c>
      <c r="FC399" s="78">
        <v>46.303936004638672</v>
      </c>
      <c r="FD399" s="78">
        <v>45.978759765625</v>
      </c>
      <c r="FE399" s="78">
        <v>46.645153045654297</v>
      </c>
      <c r="FF399" s="78">
        <v>47.902931213378906</v>
      </c>
      <c r="FG399" s="78">
        <v>47.163631439208984</v>
      </c>
      <c r="FH399" s="78">
        <v>46.923728942871094</v>
      </c>
      <c r="FI399" s="78">
        <v>47.466972351074219</v>
      </c>
      <c r="FJ399" s="78">
        <v>47.541767120361328</v>
      </c>
      <c r="FK399" s="78">
        <v>47.681018829345703</v>
      </c>
      <c r="FL399" s="78">
        <v>46.716712951660156</v>
      </c>
      <c r="FM399" s="78">
        <v>47.210494995117188</v>
      </c>
      <c r="FN399" s="78">
        <v>46.139766693115234</v>
      </c>
      <c r="FO399" s="78">
        <v>44.882621765136719</v>
      </c>
      <c r="FP399" s="78">
        <v>44.164291381835938</v>
      </c>
      <c r="FQ399" s="78">
        <v>43.782855987548828</v>
      </c>
      <c r="FR399" s="78">
        <v>43.171600341796875</v>
      </c>
      <c r="FS399" s="78">
        <v>43.125587463378906</v>
      </c>
      <c r="FT399" s="78">
        <v>42.965347290039063</v>
      </c>
      <c r="FU399" s="78">
        <v>5.5989768356084824E-2</v>
      </c>
      <c r="FV399" s="78">
        <v>5.1083970814943314E-2</v>
      </c>
      <c r="FW399" s="78">
        <v>6.2694787979125977E-2</v>
      </c>
      <c r="FX399" s="78">
        <v>0</v>
      </c>
      <c r="FY399" s="78">
        <v>254</v>
      </c>
      <c r="FZ399" s="78">
        <v>1</v>
      </c>
    </row>
    <row r="400" spans="1:182" x14ac:dyDescent="0.2">
      <c r="A400" t="s">
        <v>186</v>
      </c>
      <c r="B400" t="s">
        <v>244</v>
      </c>
      <c r="C400" t="s">
        <v>194</v>
      </c>
      <c r="D400" t="s">
        <v>203</v>
      </c>
      <c r="E400" t="s">
        <v>238</v>
      </c>
      <c r="F400" t="s">
        <v>1</v>
      </c>
      <c r="G400" t="s">
        <v>1</v>
      </c>
      <c r="H400" s="78">
        <v>7938</v>
      </c>
      <c r="I400" s="78">
        <v>0.76734894514083862</v>
      </c>
      <c r="J400" s="78">
        <v>0.71590602397918701</v>
      </c>
      <c r="K400" s="78">
        <v>0.69506090879440308</v>
      </c>
      <c r="L400" s="78">
        <v>0.69415098428726196</v>
      </c>
      <c r="M400" s="78">
        <v>0.69304215908050537</v>
      </c>
      <c r="N400" s="78">
        <v>0.77704536914825439</v>
      </c>
      <c r="O400" s="78">
        <v>0.91804897785186768</v>
      </c>
      <c r="P400" s="78">
        <v>0.996235191822052</v>
      </c>
      <c r="Q400" s="78">
        <v>0.91725015640258789</v>
      </c>
      <c r="R400" s="78">
        <v>0.88557130098342896</v>
      </c>
      <c r="S400" s="78">
        <v>0.86986923217773438</v>
      </c>
      <c r="T400" s="78">
        <v>0.88499772548675537</v>
      </c>
      <c r="U400" s="78">
        <v>0.85813117027282715</v>
      </c>
      <c r="V400" s="78">
        <v>0.84397512674331665</v>
      </c>
      <c r="W400" s="78">
        <v>0.80727368593215942</v>
      </c>
      <c r="X400" s="78">
        <v>0.84418207406997681</v>
      </c>
      <c r="Y400" s="78">
        <v>0.91339761018753052</v>
      </c>
      <c r="Z400" s="78">
        <v>1.0253639221191406</v>
      </c>
      <c r="AA400" s="78">
        <v>1.117432713508606</v>
      </c>
      <c r="AB400" s="78">
        <v>1.1207680702209473</v>
      </c>
      <c r="AC400" s="78">
        <v>1.1198583841323853</v>
      </c>
      <c r="AD400" s="78">
        <v>1.0885494947433472</v>
      </c>
      <c r="AE400" s="78">
        <v>0.99848037958145142</v>
      </c>
      <c r="AF400" s="78">
        <v>0.88247954845428467</v>
      </c>
      <c r="AG400" s="78">
        <v>-0.17812326550483704</v>
      </c>
      <c r="AH400" s="78">
        <v>-0.15337921679019928</v>
      </c>
      <c r="AI400" s="78">
        <v>-0.13982360064983368</v>
      </c>
      <c r="AJ400" s="78">
        <v>-0.14716078341007233</v>
      </c>
      <c r="AK400" s="78">
        <v>-0.13427378237247467</v>
      </c>
      <c r="AL400" s="78">
        <v>-0.14840507507324219</v>
      </c>
      <c r="AM400" s="78">
        <v>-8.9352995157241821E-2</v>
      </c>
      <c r="AN400" s="78">
        <v>-8.9086025953292847E-2</v>
      </c>
      <c r="AO400" s="78">
        <v>-2.8802266344428062E-2</v>
      </c>
      <c r="AP400" s="78">
        <v>-1.9543413072824478E-2</v>
      </c>
      <c r="AQ400" s="78">
        <v>-3.8939408957958221E-2</v>
      </c>
      <c r="AR400" s="78">
        <v>-3.2305151224136353E-2</v>
      </c>
      <c r="AS400" s="78">
        <v>-4.7859217971563339E-2</v>
      </c>
      <c r="AT400" s="78">
        <v>-4.080478847026825E-2</v>
      </c>
      <c r="AU400" s="78">
        <v>-6.1287637799978256E-2</v>
      </c>
      <c r="AV400" s="78">
        <v>-4.8272412270307541E-2</v>
      </c>
      <c r="AW400" s="78">
        <v>-3.8843214511871338E-2</v>
      </c>
      <c r="AX400" s="78">
        <v>1.8501791637390852E-3</v>
      </c>
      <c r="AY400" s="78">
        <v>3.7264004349708557E-2</v>
      </c>
      <c r="AZ400" s="78">
        <v>2.3743089288473129E-2</v>
      </c>
      <c r="BA400" s="78">
        <v>-4.9137812107801437E-2</v>
      </c>
      <c r="BB400" s="78">
        <v>-0.16278828680515289</v>
      </c>
      <c r="BC400" s="78">
        <v>-0.17323474586009979</v>
      </c>
      <c r="BD400" s="78">
        <v>-0.13669431209564209</v>
      </c>
      <c r="BE400" s="78">
        <v>-0.1294134110212326</v>
      </c>
      <c r="BF400" s="78">
        <v>-0.10584407299757004</v>
      </c>
      <c r="BG400" s="78">
        <v>-9.9947214126586914E-2</v>
      </c>
      <c r="BH400" s="78">
        <v>-9.7894899547100067E-2</v>
      </c>
      <c r="BI400" s="78">
        <v>-8.9818909764289856E-2</v>
      </c>
      <c r="BJ400" s="78">
        <v>-0.10217441618442535</v>
      </c>
      <c r="BK400" s="78">
        <v>-4.0924623608589172E-2</v>
      </c>
      <c r="BL400" s="78">
        <v>-4.7360930591821671E-2</v>
      </c>
      <c r="BM400" s="78">
        <v>-4.620398860424757E-3</v>
      </c>
      <c r="BN400" s="78">
        <v>1.8615191802382469E-3</v>
      </c>
      <c r="BO400" s="78">
        <v>-1.5740765258669853E-2</v>
      </c>
      <c r="BP400" s="78">
        <v>-9.8739340901374817E-3</v>
      </c>
      <c r="BQ400" s="78">
        <v>-2.5275150313973427E-2</v>
      </c>
      <c r="BR400" s="78">
        <v>-1.8838267773389816E-2</v>
      </c>
      <c r="BS400" s="78">
        <v>-3.8056701421737671E-2</v>
      </c>
      <c r="BT400" s="78">
        <v>-2.5166826322674751E-2</v>
      </c>
      <c r="BU400" s="78">
        <v>-1.3680838048458099E-2</v>
      </c>
      <c r="BV400" s="78">
        <v>2.7367612347006798E-2</v>
      </c>
      <c r="BW400" s="78">
        <v>5.8810807764530182E-2</v>
      </c>
      <c r="BX400" s="78">
        <v>4.5285049825906754E-2</v>
      </c>
      <c r="BY400" s="78">
        <v>-7.1170199662446976E-3</v>
      </c>
      <c r="BZ400" s="78">
        <v>-0.10584208369255066</v>
      </c>
      <c r="CA400" s="78">
        <v>-0.11774316430091858</v>
      </c>
      <c r="CB400" s="78">
        <v>-8.713240921497345E-2</v>
      </c>
      <c r="CC400" s="78">
        <v>-9.5677115023136139E-2</v>
      </c>
      <c r="CD400" s="78">
        <v>-7.2921372950077057E-2</v>
      </c>
      <c r="CE400" s="78">
        <v>-7.2328940033912659E-2</v>
      </c>
      <c r="CF400" s="78">
        <v>-6.3773497939109802E-2</v>
      </c>
      <c r="CG400" s="78">
        <v>-5.9029601514339447E-2</v>
      </c>
      <c r="CH400" s="78">
        <v>-7.0155210793018341E-2</v>
      </c>
      <c r="CI400" s="78">
        <v>-7.3832850903272629E-3</v>
      </c>
      <c r="CJ400" s="78">
        <v>-1.8462253734469414E-2</v>
      </c>
      <c r="CK400" s="78">
        <v>1.2127889320254326E-2</v>
      </c>
      <c r="CL400" s="78">
        <v>1.6686510294675827E-2</v>
      </c>
      <c r="CM400" s="78">
        <v>3.2654596725478768E-4</v>
      </c>
      <c r="CN400" s="78">
        <v>5.6618577800691128E-3</v>
      </c>
      <c r="CO400" s="78">
        <v>-9.6334954723715782E-3</v>
      </c>
      <c r="CP400" s="78">
        <v>-3.6243214271962643E-3</v>
      </c>
      <c r="CQ400" s="78">
        <v>-2.1967021748423576E-2</v>
      </c>
      <c r="CR400" s="78">
        <v>-9.1639673337340355E-3</v>
      </c>
      <c r="CS400" s="78">
        <v>3.7465500645339489E-3</v>
      </c>
      <c r="CT400" s="78">
        <v>4.5040909200906754E-2</v>
      </c>
      <c r="CU400" s="78">
        <v>7.3734059929847717E-2</v>
      </c>
      <c r="CV400" s="78">
        <v>6.0204945504665375E-2</v>
      </c>
      <c r="CW400" s="78">
        <v>2.1986452862620354E-2</v>
      </c>
      <c r="CX400" s="78">
        <v>-6.6401295363903046E-2</v>
      </c>
      <c r="CY400" s="78">
        <v>-7.9309865832328796E-2</v>
      </c>
      <c r="CZ400" s="78">
        <v>-5.2805978804826736E-2</v>
      </c>
      <c r="DA400" s="78">
        <v>-6.1940815299749374E-2</v>
      </c>
      <c r="DB400" s="78">
        <v>-3.9998672902584076E-2</v>
      </c>
      <c r="DC400" s="78">
        <v>-4.4710677117109299E-2</v>
      </c>
      <c r="DD400" s="78">
        <v>-2.9652100056409836E-2</v>
      </c>
      <c r="DE400" s="78">
        <v>-2.824028953909874E-2</v>
      </c>
      <c r="DF400" s="78">
        <v>-3.8136012852191925E-2</v>
      </c>
      <c r="DG400" s="78">
        <v>2.6158053427934647E-2</v>
      </c>
      <c r="DH400" s="78">
        <v>1.0436422191560268E-2</v>
      </c>
      <c r="DI400" s="78">
        <v>2.8876176103949547E-2</v>
      </c>
      <c r="DJ400" s="78">
        <v>3.1511504203081131E-2</v>
      </c>
      <c r="DK400" s="78">
        <v>1.6393857076764107E-2</v>
      </c>
      <c r="DL400" s="78">
        <v>2.1197650581598282E-2</v>
      </c>
      <c r="DM400" s="78">
        <v>6.008160300552845E-3</v>
      </c>
      <c r="DN400" s="78">
        <v>1.1589623987674713E-2</v>
      </c>
      <c r="DO400" s="78">
        <v>-5.8773448690772057E-3</v>
      </c>
      <c r="DP400" s="78">
        <v>6.8388916552066803E-3</v>
      </c>
      <c r="DQ400" s="78">
        <v>2.1173937246203423E-2</v>
      </c>
      <c r="DR400" s="78">
        <v>6.271420419216156E-2</v>
      </c>
      <c r="DS400" s="78">
        <v>8.8657312095165253E-2</v>
      </c>
      <c r="DT400" s="78">
        <v>7.5124837458133698E-2</v>
      </c>
      <c r="DU400" s="78">
        <v>5.1089927554130554E-2</v>
      </c>
      <c r="DV400" s="78">
        <v>-2.6960523799061775E-2</v>
      </c>
      <c r="DW400" s="78">
        <v>-4.0876567363739014E-2</v>
      </c>
      <c r="DX400" s="78">
        <v>-1.8479548394680023E-2</v>
      </c>
      <c r="DY400" s="78">
        <v>-1.3230952434241772E-2</v>
      </c>
      <c r="DZ400" s="78">
        <v>7.5364857912063599E-3</v>
      </c>
      <c r="EA400" s="78">
        <v>-4.8342817462980747E-3</v>
      </c>
      <c r="EB400" s="78">
        <v>1.9613785669207573E-2</v>
      </c>
      <c r="EC400" s="78">
        <v>1.6214584931731224E-2</v>
      </c>
      <c r="ED400" s="78">
        <v>8.0946413800120354E-3</v>
      </c>
      <c r="EE400" s="78">
        <v>7.4586421251296997E-2</v>
      </c>
      <c r="EF400" s="78">
        <v>5.2161522209644318E-2</v>
      </c>
      <c r="EG400" s="78">
        <v>5.3058043122291565E-2</v>
      </c>
      <c r="EH400" s="78">
        <v>5.2916437387466431E-2</v>
      </c>
      <c r="EI400" s="78">
        <v>3.9592497050762177E-2</v>
      </c>
      <c r="EJ400" s="78">
        <v>4.3628863990306854E-2</v>
      </c>
      <c r="EK400" s="78">
        <v>2.8592227026820183E-2</v>
      </c>
      <c r="EL400" s="78">
        <v>3.3556144684553146E-2</v>
      </c>
      <c r="EM400" s="78">
        <v>1.7353594303131104E-2</v>
      </c>
      <c r="EN400" s="78">
        <v>2.994447760283947E-2</v>
      </c>
      <c r="EO400" s="78">
        <v>4.633631557226181E-2</v>
      </c>
      <c r="EP400" s="78">
        <v>8.8231638073921204E-2</v>
      </c>
      <c r="EQ400" s="78">
        <v>0.11020412296056747</v>
      </c>
      <c r="ER400" s="78">
        <v>9.6666797995567322E-2</v>
      </c>
      <c r="ES400" s="78">
        <v>9.3110710382461548E-2</v>
      </c>
      <c r="ET400" s="78">
        <v>2.9985692352056503E-2</v>
      </c>
      <c r="EU400" s="78">
        <v>1.4615016058087349E-2</v>
      </c>
      <c r="EV400" s="78">
        <v>3.1082367524504662E-2</v>
      </c>
      <c r="EW400" s="78">
        <v>45.204704284667969</v>
      </c>
      <c r="EX400" s="78">
        <v>45.7080078125</v>
      </c>
      <c r="EY400" s="78">
        <v>45.995208740234375</v>
      </c>
      <c r="EZ400" s="78">
        <v>46.2816162109375</v>
      </c>
      <c r="FA400" s="78">
        <v>46.542198181152344</v>
      </c>
      <c r="FB400" s="78">
        <v>46.441780090332031</v>
      </c>
      <c r="FC400" s="78">
        <v>46.302783966064453</v>
      </c>
      <c r="FD400" s="78">
        <v>46.376728057861328</v>
      </c>
      <c r="FE400" s="78">
        <v>47.2642822265625</v>
      </c>
      <c r="FF400" s="78">
        <v>48.080333709716797</v>
      </c>
      <c r="FG400" s="78">
        <v>47.229316711425781</v>
      </c>
      <c r="FH400" s="78">
        <v>46.71142578125</v>
      </c>
      <c r="FI400" s="78">
        <v>47.038097381591797</v>
      </c>
      <c r="FJ400" s="78">
        <v>47.187038421630859</v>
      </c>
      <c r="FK400" s="78">
        <v>47.600746154785156</v>
      </c>
      <c r="FL400" s="78">
        <v>47.491275787353516</v>
      </c>
      <c r="FM400" s="78">
        <v>47.557826995849609</v>
      </c>
      <c r="FN400" s="78">
        <v>46.469322204589844</v>
      </c>
      <c r="FO400" s="78">
        <v>45.197479248046875</v>
      </c>
      <c r="FP400" s="78">
        <v>44.395854949951172</v>
      </c>
      <c r="FQ400" s="78">
        <v>43.813442230224609</v>
      </c>
      <c r="FR400" s="78">
        <v>43.08331298828125</v>
      </c>
      <c r="FS400" s="78">
        <v>42.963233947753906</v>
      </c>
      <c r="FT400" s="78">
        <v>42.677986145019531</v>
      </c>
      <c r="FU400" s="78">
        <v>3.4099049866199493E-2</v>
      </c>
      <c r="FV400" s="78">
        <v>2.5559479370713234E-2</v>
      </c>
      <c r="FW400" s="78">
        <v>3.8530901074409485E-2</v>
      </c>
      <c r="FX400" s="78">
        <v>0</v>
      </c>
      <c r="FY400" s="78">
        <v>1213</v>
      </c>
      <c r="FZ400" s="78">
        <v>1</v>
      </c>
    </row>
    <row r="401" spans="1:182" x14ac:dyDescent="0.2">
      <c r="A401" t="s">
        <v>186</v>
      </c>
      <c r="B401" t="s">
        <v>244</v>
      </c>
      <c r="C401" t="s">
        <v>194</v>
      </c>
      <c r="D401" t="s">
        <v>203</v>
      </c>
      <c r="E401" t="s">
        <v>238</v>
      </c>
      <c r="F401" t="s">
        <v>178</v>
      </c>
      <c r="G401" t="s">
        <v>1</v>
      </c>
      <c r="H401" s="78">
        <v>4387</v>
      </c>
      <c r="I401" s="78">
        <v>0.62386888265609741</v>
      </c>
      <c r="J401" s="78">
        <v>0.55824321508407593</v>
      </c>
      <c r="K401" s="78">
        <v>0.52454203367233276</v>
      </c>
      <c r="L401" s="78">
        <v>0.52292221784591675</v>
      </c>
      <c r="M401" s="78">
        <v>0.53357911109924316</v>
      </c>
      <c r="N401" s="78">
        <v>0.58306342363357544</v>
      </c>
      <c r="O401" s="78">
        <v>0.69693803787231445</v>
      </c>
      <c r="P401" s="78">
        <v>0.76722204685211182</v>
      </c>
      <c r="Q401" s="78">
        <v>0.74166429042816162</v>
      </c>
      <c r="R401" s="78">
        <v>0.73412787914276123</v>
      </c>
      <c r="S401" s="78">
        <v>0.73851025104522705</v>
      </c>
      <c r="T401" s="78">
        <v>0.73486775159835815</v>
      </c>
      <c r="U401" s="78">
        <v>0.74624484777450562</v>
      </c>
      <c r="V401" s="78">
        <v>0.71495449542999268</v>
      </c>
      <c r="W401" s="78">
        <v>0.67755967378616333</v>
      </c>
      <c r="X401" s="78">
        <v>0.69662678241729736</v>
      </c>
      <c r="Y401" s="78">
        <v>0.75083452463150024</v>
      </c>
      <c r="Z401" s="78">
        <v>0.89336001873016357</v>
      </c>
      <c r="AA401" s="78">
        <v>0.99691480398178101</v>
      </c>
      <c r="AB401" s="78">
        <v>1.0096657276153564</v>
      </c>
      <c r="AC401" s="78">
        <v>0.98252421617507935</v>
      </c>
      <c r="AD401" s="78">
        <v>0.9362562894821167</v>
      </c>
      <c r="AE401" s="78">
        <v>0.85178136825561523</v>
      </c>
      <c r="AF401" s="78">
        <v>0.71873217821121216</v>
      </c>
      <c r="AG401" s="78">
        <v>-0.12960313260555267</v>
      </c>
      <c r="AH401" s="78">
        <v>-0.11025678366422653</v>
      </c>
      <c r="AI401" s="78">
        <v>-0.10490617156028748</v>
      </c>
      <c r="AJ401" s="78">
        <v>-8.6655899882316589E-2</v>
      </c>
      <c r="AK401" s="78">
        <v>-0.10818084329366684</v>
      </c>
      <c r="AL401" s="78">
        <v>-9.4548590481281281E-2</v>
      </c>
      <c r="AM401" s="78">
        <v>-6.9558776915073395E-2</v>
      </c>
      <c r="AN401" s="78">
        <v>-8.2119397819042206E-2</v>
      </c>
      <c r="AO401" s="78">
        <v>-5.2707727998495102E-2</v>
      </c>
      <c r="AP401" s="78">
        <v>-5.6361544877290726E-2</v>
      </c>
      <c r="AQ401" s="78">
        <v>-8.6387068033218384E-2</v>
      </c>
      <c r="AR401" s="78">
        <v>-8.3449766039848328E-2</v>
      </c>
      <c r="AS401" s="78">
        <v>-9.1423660516738892E-2</v>
      </c>
      <c r="AT401" s="78">
        <v>-9.0637318789958954E-2</v>
      </c>
      <c r="AU401" s="78">
        <v>-0.11222241073846817</v>
      </c>
      <c r="AV401" s="78">
        <v>-7.9160526394844055E-2</v>
      </c>
      <c r="AW401" s="78">
        <v>-8.0302350223064423E-2</v>
      </c>
      <c r="AX401" s="78">
        <v>-4.3536357581615448E-2</v>
      </c>
      <c r="AY401" s="78">
        <v>-1.8492989242076874E-2</v>
      </c>
      <c r="AZ401" s="78">
        <v>-2.9486753046512604E-3</v>
      </c>
      <c r="BA401" s="78">
        <v>-1.6045322641730309E-2</v>
      </c>
      <c r="BB401" s="78">
        <v>-8.0974571406841278E-2</v>
      </c>
      <c r="BC401" s="78">
        <v>-9.5226854085922241E-2</v>
      </c>
      <c r="BD401" s="78">
        <v>-0.1014336422085762</v>
      </c>
      <c r="BE401" s="78">
        <v>-0.10348571836948395</v>
      </c>
      <c r="BF401" s="78">
        <v>-8.5671655833721161E-2</v>
      </c>
      <c r="BG401" s="78">
        <v>-8.1326901912689209E-2</v>
      </c>
      <c r="BH401" s="78">
        <v>-6.4197219908237457E-2</v>
      </c>
      <c r="BI401" s="78">
        <v>-8.4805317223072052E-2</v>
      </c>
      <c r="BJ401" s="78">
        <v>-7.1510925889015198E-2</v>
      </c>
      <c r="BK401" s="78">
        <v>-4.6908266842365265E-2</v>
      </c>
      <c r="BL401" s="78">
        <v>-6.0918949544429779E-2</v>
      </c>
      <c r="BM401" s="78">
        <v>-3.3056303858757019E-2</v>
      </c>
      <c r="BN401" s="78">
        <v>-3.7725146859884262E-2</v>
      </c>
      <c r="BO401" s="78">
        <v>-6.0034051537513733E-2</v>
      </c>
      <c r="BP401" s="78">
        <v>-5.6895788758993149E-2</v>
      </c>
      <c r="BQ401" s="78">
        <v>-6.4211905002593994E-2</v>
      </c>
      <c r="BR401" s="78">
        <v>-6.2676802277565002E-2</v>
      </c>
      <c r="BS401" s="78">
        <v>-8.5195846855640411E-2</v>
      </c>
      <c r="BT401" s="78">
        <v>-5.3870406001806259E-2</v>
      </c>
      <c r="BU401" s="78">
        <v>-5.3630508482456207E-2</v>
      </c>
      <c r="BV401" s="78">
        <v>-1.5316985547542572E-2</v>
      </c>
      <c r="BW401" s="78">
        <v>8.9556416496634483E-3</v>
      </c>
      <c r="BX401" s="78">
        <v>2.3212147876620293E-2</v>
      </c>
      <c r="BY401" s="78">
        <v>4.6772514469921589E-3</v>
      </c>
      <c r="BZ401" s="78">
        <v>-5.728738009929657E-2</v>
      </c>
      <c r="CA401" s="78">
        <v>-7.0926062762737274E-2</v>
      </c>
      <c r="CB401" s="78">
        <v>-7.6631024479866028E-2</v>
      </c>
      <c r="CC401" s="78">
        <v>-8.5396893322467804E-2</v>
      </c>
      <c r="CD401" s="78">
        <v>-6.8644076585769653E-2</v>
      </c>
      <c r="CE401" s="78">
        <v>-6.499597430229187E-2</v>
      </c>
      <c r="CF401" s="78">
        <v>-4.8642408102750778E-2</v>
      </c>
      <c r="CG401" s="78">
        <v>-6.8615496158599854E-2</v>
      </c>
      <c r="CH401" s="78">
        <v>-5.5555108934640884E-2</v>
      </c>
      <c r="CI401" s="78">
        <v>-3.1220592558383942E-2</v>
      </c>
      <c r="CJ401" s="78">
        <v>-4.62355837225914E-2</v>
      </c>
      <c r="CK401" s="78">
        <v>-1.9445791840553284E-2</v>
      </c>
      <c r="CL401" s="78">
        <v>-2.4817630648612976E-2</v>
      </c>
      <c r="CM401" s="78">
        <v>-4.178202897310257E-2</v>
      </c>
      <c r="CN401" s="78">
        <v>-3.8504581898450851E-2</v>
      </c>
      <c r="CO401" s="78">
        <v>-4.5365132391452789E-2</v>
      </c>
      <c r="CP401" s="78">
        <v>-4.3311432003974915E-2</v>
      </c>
      <c r="CQ401" s="78">
        <v>-6.6477328538894653E-2</v>
      </c>
      <c r="CR401" s="78">
        <v>-3.6354545503854752E-2</v>
      </c>
      <c r="CS401" s="78">
        <v>-3.5157673060894012E-2</v>
      </c>
      <c r="CT401" s="78">
        <v>4.227666649967432E-3</v>
      </c>
      <c r="CU401" s="78">
        <v>2.796647883951664E-2</v>
      </c>
      <c r="CV401" s="78">
        <v>4.1331052780151367E-2</v>
      </c>
      <c r="CW401" s="78">
        <v>1.9029641523957253E-2</v>
      </c>
      <c r="CX401" s="78">
        <v>-4.0881708264350891E-2</v>
      </c>
      <c r="CY401" s="78">
        <v>-5.4095406085252762E-2</v>
      </c>
      <c r="CZ401" s="78">
        <v>-5.9452805668115616E-2</v>
      </c>
      <c r="DA401" s="78">
        <v>-6.730806827545166E-2</v>
      </c>
      <c r="DB401" s="78">
        <v>-5.1616489887237549E-2</v>
      </c>
      <c r="DC401" s="78">
        <v>-4.8665054142475128E-2</v>
      </c>
      <c r="DD401" s="78">
        <v>-3.3087592571973801E-2</v>
      </c>
      <c r="DE401" s="78">
        <v>-5.2425675094127655E-2</v>
      </c>
      <c r="DF401" s="78">
        <v>-3.9599291980266571E-2</v>
      </c>
      <c r="DG401" s="78">
        <v>-1.553291454911232E-2</v>
      </c>
      <c r="DH401" s="78">
        <v>-3.1552214175462723E-2</v>
      </c>
      <c r="DI401" s="78">
        <v>-5.8352770283818245E-3</v>
      </c>
      <c r="DJ401" s="78">
        <v>-1.1910117231309414E-2</v>
      </c>
      <c r="DK401" s="78">
        <v>-2.3530008271336555E-2</v>
      </c>
      <c r="DL401" s="78">
        <v>-2.0113376900553703E-2</v>
      </c>
      <c r="DM401" s="78">
        <v>-2.6518357917666435E-2</v>
      </c>
      <c r="DN401" s="78">
        <v>-2.3946061730384827E-2</v>
      </c>
      <c r="DO401" s="78">
        <v>-4.7758802771568298E-2</v>
      </c>
      <c r="DP401" s="78">
        <v>-1.8838681280612946E-2</v>
      </c>
      <c r="DQ401" s="78">
        <v>-1.6684837639331818E-2</v>
      </c>
      <c r="DR401" s="78">
        <v>2.3772317916154861E-2</v>
      </c>
      <c r="DS401" s="78">
        <v>4.6977315098047256E-2</v>
      </c>
      <c r="DT401" s="78">
        <v>5.9449963271617889E-2</v>
      </c>
      <c r="DU401" s="78">
        <v>3.3382032066583633E-2</v>
      </c>
      <c r="DV401" s="78">
        <v>-2.4476034566760063E-2</v>
      </c>
      <c r="DW401" s="78">
        <v>-3.7264756858348846E-2</v>
      </c>
      <c r="DX401" s="78">
        <v>-4.2274586856365204E-2</v>
      </c>
      <c r="DY401" s="78">
        <v>-4.1190672665834427E-2</v>
      </c>
      <c r="DZ401" s="78">
        <v>-2.7031363919377327E-2</v>
      </c>
      <c r="EA401" s="78">
        <v>-2.508578822016716E-2</v>
      </c>
      <c r="EB401" s="78">
        <v>-1.0628912597894669E-2</v>
      </c>
      <c r="EC401" s="78">
        <v>-2.9050141572952271E-2</v>
      </c>
      <c r="ED401" s="78">
        <v>-1.6561627388000488E-2</v>
      </c>
      <c r="EE401" s="78">
        <v>7.1175992488861084E-3</v>
      </c>
      <c r="EF401" s="78">
        <v>-1.0351767763495445E-2</v>
      </c>
      <c r="EG401" s="78">
        <v>1.381614338606596E-2</v>
      </c>
      <c r="EH401" s="78">
        <v>6.7262840457260609E-3</v>
      </c>
      <c r="EI401" s="78">
        <v>2.8230103198438883E-3</v>
      </c>
      <c r="EJ401" s="78">
        <v>6.4406036399304867E-3</v>
      </c>
      <c r="EK401" s="78">
        <v>6.9339235778898001E-4</v>
      </c>
      <c r="EL401" s="78">
        <v>4.0144552476704121E-3</v>
      </c>
      <c r="EM401" s="78">
        <v>-2.0732231438159943E-2</v>
      </c>
      <c r="EN401" s="78">
        <v>6.4514391124248505E-3</v>
      </c>
      <c r="EO401" s="78">
        <v>9.9870013073086739E-3</v>
      </c>
      <c r="EP401" s="78">
        <v>5.1991693675518036E-2</v>
      </c>
      <c r="EQ401" s="78">
        <v>7.4425943195819855E-2</v>
      </c>
      <c r="ER401" s="78">
        <v>8.5610777139663696E-2</v>
      </c>
      <c r="ES401" s="78">
        <v>5.4104607552289963E-2</v>
      </c>
      <c r="ET401" s="78">
        <v>-7.8884622780606151E-4</v>
      </c>
      <c r="EU401" s="78">
        <v>-1.2963961809873581E-2</v>
      </c>
      <c r="EV401" s="78">
        <v>-1.747196726500988E-2</v>
      </c>
      <c r="EW401" s="78">
        <v>47.669231414794922</v>
      </c>
      <c r="EX401" s="78">
        <v>49.353912353515625</v>
      </c>
      <c r="EY401" s="78">
        <v>50.039630889892578</v>
      </c>
      <c r="EZ401" s="78">
        <v>50.362823486328125</v>
      </c>
      <c r="FA401" s="78">
        <v>50.382759094238281</v>
      </c>
      <c r="FB401" s="78">
        <v>50.3388671875</v>
      </c>
      <c r="FC401" s="78">
        <v>49.974369049072266</v>
      </c>
      <c r="FD401" s="78">
        <v>49.958831787109375</v>
      </c>
      <c r="FE401" s="78">
        <v>50.087791442871094</v>
      </c>
      <c r="FF401" s="78">
        <v>49.788631439208984</v>
      </c>
      <c r="FG401" s="78">
        <v>47.000892639160156</v>
      </c>
      <c r="FH401" s="78">
        <v>45.72607421875</v>
      </c>
      <c r="FI401" s="78">
        <v>45.499881744384766</v>
      </c>
      <c r="FJ401" s="78">
        <v>45.513633728027344</v>
      </c>
      <c r="FK401" s="78">
        <v>46.207160949707031</v>
      </c>
      <c r="FL401" s="78">
        <v>47.474407196044922</v>
      </c>
      <c r="FM401" s="78">
        <v>48.261207580566406</v>
      </c>
      <c r="FN401" s="78">
        <v>47.335037231445313</v>
      </c>
      <c r="FO401" s="78">
        <v>45.948894500732422</v>
      </c>
      <c r="FP401" s="78">
        <v>45.379280090332031</v>
      </c>
      <c r="FQ401" s="78">
        <v>44.956562042236328</v>
      </c>
      <c r="FR401" s="78">
        <v>44.536418914794922</v>
      </c>
      <c r="FS401" s="78">
        <v>44.369892120361328</v>
      </c>
      <c r="FT401" s="78">
        <v>44.161148071289063</v>
      </c>
      <c r="FU401" s="78">
        <v>2.3313859477639198E-2</v>
      </c>
      <c r="FV401" s="78">
        <v>2.7761785313487053E-2</v>
      </c>
      <c r="FW401" s="78">
        <v>2.3634642362594604E-2</v>
      </c>
      <c r="FX401" s="78">
        <v>0</v>
      </c>
      <c r="FY401" s="78">
        <v>839</v>
      </c>
      <c r="FZ401" s="78">
        <v>1</v>
      </c>
    </row>
    <row r="402" spans="1:182" x14ac:dyDescent="0.2">
      <c r="A402" t="s">
        <v>186</v>
      </c>
      <c r="B402" t="s">
        <v>244</v>
      </c>
      <c r="C402" t="s">
        <v>194</v>
      </c>
      <c r="D402" t="s">
        <v>203</v>
      </c>
      <c r="E402" t="s">
        <v>238</v>
      </c>
      <c r="F402" t="s">
        <v>179</v>
      </c>
      <c r="G402" t="s">
        <v>1</v>
      </c>
      <c r="H402" s="78">
        <v>620</v>
      </c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  <c r="BX402" s="78"/>
      <c r="BY402" s="78"/>
      <c r="BZ402" s="78"/>
      <c r="CA402" s="78"/>
      <c r="CB402" s="78"/>
      <c r="CC402" s="78"/>
      <c r="CD402" s="78"/>
      <c r="CE402" s="78"/>
      <c r="CF402" s="78"/>
      <c r="CG402" s="78"/>
      <c r="CH402" s="78"/>
      <c r="CI402" s="78"/>
      <c r="CJ402" s="78"/>
      <c r="CK402" s="78"/>
      <c r="CL402" s="78"/>
      <c r="CM402" s="78"/>
      <c r="CN402" s="78"/>
      <c r="CO402" s="78"/>
      <c r="CP402" s="78"/>
      <c r="CQ402" s="78"/>
      <c r="CR402" s="78"/>
      <c r="CS402" s="78"/>
      <c r="CT402" s="78"/>
      <c r="CU402" s="78"/>
      <c r="CV402" s="78"/>
      <c r="CW402" s="78"/>
      <c r="CX402" s="78"/>
      <c r="CY402" s="78"/>
      <c r="CZ402" s="78"/>
      <c r="DA402" s="78"/>
      <c r="DB402" s="78"/>
      <c r="DC402" s="78"/>
      <c r="DD402" s="78"/>
      <c r="DE402" s="78"/>
      <c r="DF402" s="78"/>
      <c r="DG402" s="78"/>
      <c r="DH402" s="78"/>
      <c r="DI402" s="78"/>
      <c r="DJ402" s="78"/>
      <c r="DK402" s="78"/>
      <c r="DL402" s="78"/>
      <c r="DM402" s="78"/>
      <c r="DN402" s="78"/>
      <c r="DO402" s="78"/>
      <c r="DP402" s="78"/>
      <c r="DQ402" s="78"/>
      <c r="DR402" s="78"/>
      <c r="DS402" s="78"/>
      <c r="DT402" s="78"/>
      <c r="DU402" s="78"/>
      <c r="DV402" s="78"/>
      <c r="DW402" s="78"/>
      <c r="DX402" s="78"/>
      <c r="DY402" s="78"/>
      <c r="DZ402" s="78"/>
      <c r="EA402" s="78"/>
      <c r="EB402" s="78"/>
      <c r="EC402" s="78"/>
      <c r="ED402" s="78"/>
      <c r="EE402" s="78"/>
      <c r="EF402" s="78"/>
      <c r="EG402" s="78"/>
      <c r="EH402" s="78"/>
      <c r="EI402" s="78"/>
      <c r="EJ402" s="78"/>
      <c r="EK402" s="78"/>
      <c r="EL402" s="78"/>
      <c r="EM402" s="78"/>
      <c r="EN402" s="78"/>
      <c r="EO402" s="78"/>
      <c r="EP402" s="78"/>
      <c r="EQ402" s="78"/>
      <c r="ER402" s="78"/>
      <c r="ES402" s="78"/>
      <c r="ET402" s="78"/>
      <c r="EU402" s="78"/>
      <c r="EV402" s="78"/>
      <c r="EW402" s="78"/>
      <c r="EX402" s="78"/>
      <c r="EY402" s="78"/>
      <c r="EZ402" s="78"/>
      <c r="FA402" s="78"/>
      <c r="FB402" s="78"/>
      <c r="FC402" s="78"/>
      <c r="FD402" s="78"/>
      <c r="FE402" s="78"/>
      <c r="FF402" s="78"/>
      <c r="FG402" s="78"/>
      <c r="FH402" s="78"/>
      <c r="FI402" s="78"/>
      <c r="FJ402" s="78"/>
      <c r="FK402" s="78"/>
      <c r="FL402" s="78"/>
      <c r="FM402" s="78"/>
      <c r="FN402" s="78"/>
      <c r="FO402" s="78"/>
      <c r="FP402" s="78"/>
      <c r="FQ402" s="78"/>
      <c r="FR402" s="78"/>
      <c r="FS402" s="78"/>
      <c r="FT402" s="78"/>
      <c r="FU402" s="78"/>
      <c r="FV402" s="78"/>
      <c r="FW402" s="78"/>
      <c r="FX402" s="78">
        <v>0</v>
      </c>
      <c r="FY402" s="78">
        <v>26</v>
      </c>
      <c r="FZ402" s="78">
        <v>0</v>
      </c>
    </row>
    <row r="403" spans="1:182" x14ac:dyDescent="0.2">
      <c r="A403" t="s">
        <v>186</v>
      </c>
      <c r="B403" t="s">
        <v>244</v>
      </c>
      <c r="C403" t="s">
        <v>194</v>
      </c>
      <c r="D403" t="s">
        <v>203</v>
      </c>
      <c r="E403" t="s">
        <v>238</v>
      </c>
      <c r="F403" t="s">
        <v>180</v>
      </c>
      <c r="G403" t="s">
        <v>1</v>
      </c>
      <c r="H403" s="78">
        <v>122</v>
      </c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  <c r="BX403" s="78"/>
      <c r="BY403" s="78"/>
      <c r="BZ403" s="78"/>
      <c r="CA403" s="78"/>
      <c r="CB403" s="78"/>
      <c r="CC403" s="78"/>
      <c r="CD403" s="78"/>
      <c r="CE403" s="78"/>
      <c r="CF403" s="78"/>
      <c r="CG403" s="78"/>
      <c r="CH403" s="78"/>
      <c r="CI403" s="78"/>
      <c r="CJ403" s="78"/>
      <c r="CK403" s="78"/>
      <c r="CL403" s="78"/>
      <c r="CM403" s="78"/>
      <c r="CN403" s="78"/>
      <c r="CO403" s="78"/>
      <c r="CP403" s="78"/>
      <c r="CQ403" s="78"/>
      <c r="CR403" s="78"/>
      <c r="CS403" s="78"/>
      <c r="CT403" s="78"/>
      <c r="CU403" s="78"/>
      <c r="CV403" s="78"/>
      <c r="CW403" s="78"/>
      <c r="CX403" s="78"/>
      <c r="CY403" s="78"/>
      <c r="CZ403" s="78"/>
      <c r="DA403" s="78"/>
      <c r="DB403" s="78"/>
      <c r="DC403" s="78"/>
      <c r="DD403" s="78"/>
      <c r="DE403" s="78"/>
      <c r="DF403" s="78"/>
      <c r="DG403" s="78"/>
      <c r="DH403" s="78"/>
      <c r="DI403" s="78"/>
      <c r="DJ403" s="78"/>
      <c r="DK403" s="78"/>
      <c r="DL403" s="78"/>
      <c r="DM403" s="78"/>
      <c r="DN403" s="78"/>
      <c r="DO403" s="78"/>
      <c r="DP403" s="78"/>
      <c r="DQ403" s="78"/>
      <c r="DR403" s="78"/>
      <c r="DS403" s="78"/>
      <c r="DT403" s="78"/>
      <c r="DU403" s="78"/>
      <c r="DV403" s="78"/>
      <c r="DW403" s="78"/>
      <c r="DX403" s="78"/>
      <c r="DY403" s="78"/>
      <c r="DZ403" s="78"/>
      <c r="EA403" s="78"/>
      <c r="EB403" s="78"/>
      <c r="EC403" s="78"/>
      <c r="ED403" s="78"/>
      <c r="EE403" s="78"/>
      <c r="EF403" s="78"/>
      <c r="EG403" s="78"/>
      <c r="EH403" s="78"/>
      <c r="EI403" s="78"/>
      <c r="EJ403" s="78"/>
      <c r="EK403" s="78"/>
      <c r="EL403" s="78"/>
      <c r="EM403" s="78"/>
      <c r="EN403" s="78"/>
      <c r="EO403" s="78"/>
      <c r="EP403" s="78"/>
      <c r="EQ403" s="78"/>
      <c r="ER403" s="78"/>
      <c r="ES403" s="78"/>
      <c r="ET403" s="78"/>
      <c r="EU403" s="78"/>
      <c r="EV403" s="78"/>
      <c r="EW403" s="78"/>
      <c r="EX403" s="78"/>
      <c r="EY403" s="78"/>
      <c r="EZ403" s="78"/>
      <c r="FA403" s="78"/>
      <c r="FB403" s="78"/>
      <c r="FC403" s="78"/>
      <c r="FD403" s="78"/>
      <c r="FE403" s="78"/>
      <c r="FF403" s="78"/>
      <c r="FG403" s="78"/>
      <c r="FH403" s="78"/>
      <c r="FI403" s="78"/>
      <c r="FJ403" s="78"/>
      <c r="FK403" s="78"/>
      <c r="FL403" s="78"/>
      <c r="FM403" s="78"/>
      <c r="FN403" s="78"/>
      <c r="FO403" s="78"/>
      <c r="FP403" s="78"/>
      <c r="FQ403" s="78"/>
      <c r="FR403" s="78"/>
      <c r="FS403" s="78"/>
      <c r="FT403" s="78"/>
      <c r="FU403" s="78"/>
      <c r="FV403" s="78"/>
      <c r="FW403" s="78"/>
      <c r="FX403" s="78">
        <v>0</v>
      </c>
      <c r="FY403" s="78">
        <v>19</v>
      </c>
      <c r="FZ403" s="78">
        <v>0</v>
      </c>
    </row>
    <row r="404" spans="1:182" x14ac:dyDescent="0.2">
      <c r="A404" t="s">
        <v>186</v>
      </c>
      <c r="B404" t="s">
        <v>244</v>
      </c>
      <c r="C404" t="s">
        <v>194</v>
      </c>
      <c r="D404" t="s">
        <v>203</v>
      </c>
      <c r="E404" t="s">
        <v>238</v>
      </c>
      <c r="F404" t="s">
        <v>181</v>
      </c>
      <c r="G404" t="s">
        <v>1</v>
      </c>
      <c r="H404" s="78">
        <v>199</v>
      </c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  <c r="BX404" s="78"/>
      <c r="BY404" s="78"/>
      <c r="BZ404" s="78"/>
      <c r="CA404" s="78"/>
      <c r="CB404" s="78"/>
      <c r="CC404" s="78"/>
      <c r="CD404" s="78"/>
      <c r="CE404" s="78"/>
      <c r="CF404" s="78"/>
      <c r="CG404" s="78"/>
      <c r="CH404" s="78"/>
      <c r="CI404" s="78"/>
      <c r="CJ404" s="78"/>
      <c r="CK404" s="78"/>
      <c r="CL404" s="78"/>
      <c r="CM404" s="78"/>
      <c r="CN404" s="78"/>
      <c r="CO404" s="78"/>
      <c r="CP404" s="78"/>
      <c r="CQ404" s="78"/>
      <c r="CR404" s="78"/>
      <c r="CS404" s="78"/>
      <c r="CT404" s="78"/>
      <c r="CU404" s="78"/>
      <c r="CV404" s="78"/>
      <c r="CW404" s="78"/>
      <c r="CX404" s="78"/>
      <c r="CY404" s="78"/>
      <c r="CZ404" s="78"/>
      <c r="DA404" s="78"/>
      <c r="DB404" s="78"/>
      <c r="DC404" s="78"/>
      <c r="DD404" s="78"/>
      <c r="DE404" s="78"/>
      <c r="DF404" s="78"/>
      <c r="DG404" s="78"/>
      <c r="DH404" s="78"/>
      <c r="DI404" s="78"/>
      <c r="DJ404" s="78"/>
      <c r="DK404" s="78"/>
      <c r="DL404" s="78"/>
      <c r="DM404" s="78"/>
      <c r="DN404" s="78"/>
      <c r="DO404" s="78"/>
      <c r="DP404" s="78"/>
      <c r="DQ404" s="78"/>
      <c r="DR404" s="78"/>
      <c r="DS404" s="78"/>
      <c r="DT404" s="78"/>
      <c r="DU404" s="78"/>
      <c r="DV404" s="78"/>
      <c r="DW404" s="78"/>
      <c r="DX404" s="78"/>
      <c r="DY404" s="78"/>
      <c r="DZ404" s="78"/>
      <c r="EA404" s="78"/>
      <c r="EB404" s="78"/>
      <c r="EC404" s="78"/>
      <c r="ED404" s="78"/>
      <c r="EE404" s="78"/>
      <c r="EF404" s="78"/>
      <c r="EG404" s="78"/>
      <c r="EH404" s="78"/>
      <c r="EI404" s="78"/>
      <c r="EJ404" s="78"/>
      <c r="EK404" s="78"/>
      <c r="EL404" s="78"/>
      <c r="EM404" s="78"/>
      <c r="EN404" s="78"/>
      <c r="EO404" s="78"/>
      <c r="EP404" s="78"/>
      <c r="EQ404" s="78"/>
      <c r="ER404" s="78"/>
      <c r="ES404" s="78"/>
      <c r="ET404" s="78"/>
      <c r="EU404" s="78"/>
      <c r="EV404" s="78"/>
      <c r="EW404" s="78"/>
      <c r="EX404" s="78"/>
      <c r="EY404" s="78"/>
      <c r="EZ404" s="78"/>
      <c r="FA404" s="78"/>
      <c r="FB404" s="78"/>
      <c r="FC404" s="78"/>
      <c r="FD404" s="78"/>
      <c r="FE404" s="78"/>
      <c r="FF404" s="78"/>
      <c r="FG404" s="78"/>
      <c r="FH404" s="78"/>
      <c r="FI404" s="78"/>
      <c r="FJ404" s="78"/>
      <c r="FK404" s="78"/>
      <c r="FL404" s="78"/>
      <c r="FM404" s="78"/>
      <c r="FN404" s="78"/>
      <c r="FO404" s="78"/>
      <c r="FP404" s="78"/>
      <c r="FQ404" s="78"/>
      <c r="FR404" s="78"/>
      <c r="FS404" s="78"/>
      <c r="FT404" s="78"/>
      <c r="FU404" s="78"/>
      <c r="FV404" s="78"/>
      <c r="FW404" s="78"/>
      <c r="FX404" s="78">
        <v>0</v>
      </c>
      <c r="FY404" s="78">
        <v>11</v>
      </c>
      <c r="FZ404" s="78">
        <v>0</v>
      </c>
    </row>
    <row r="405" spans="1:182" x14ac:dyDescent="0.2">
      <c r="A405" t="s">
        <v>186</v>
      </c>
      <c r="B405" t="s">
        <v>244</v>
      </c>
      <c r="C405" t="s">
        <v>194</v>
      </c>
      <c r="D405" t="s">
        <v>203</v>
      </c>
      <c r="E405" t="s">
        <v>238</v>
      </c>
      <c r="F405" t="s">
        <v>182</v>
      </c>
      <c r="G405" t="s">
        <v>1</v>
      </c>
      <c r="H405" s="78">
        <v>719</v>
      </c>
      <c r="I405" s="78">
        <v>0.63817161321640015</v>
      </c>
      <c r="J405" s="78">
        <v>0.57322782278060913</v>
      </c>
      <c r="K405" s="78">
        <v>0.53087878227233887</v>
      </c>
      <c r="L405" s="78">
        <v>0.51283729076385498</v>
      </c>
      <c r="M405" s="78">
        <v>0.48603668808937073</v>
      </c>
      <c r="N405" s="78">
        <v>0.59151285886764526</v>
      </c>
      <c r="O405" s="78">
        <v>0.80046957731246948</v>
      </c>
      <c r="P405" s="78">
        <v>0.96260887384414673</v>
      </c>
      <c r="Q405" s="78">
        <v>1.0177617073059082</v>
      </c>
      <c r="R405" s="78">
        <v>1.0234832763671875</v>
      </c>
      <c r="S405" s="78">
        <v>0.9759102463722229</v>
      </c>
      <c r="T405" s="78">
        <v>1.0218291282653809</v>
      </c>
      <c r="U405" s="78">
        <v>0.97937846183776855</v>
      </c>
      <c r="V405" s="78">
        <v>0.97644150257110596</v>
      </c>
      <c r="W405" s="78">
        <v>0.89453363418579102</v>
      </c>
      <c r="X405" s="78">
        <v>0.87259459495544434</v>
      </c>
      <c r="Y405" s="78">
        <v>0.93509560823440552</v>
      </c>
      <c r="Z405" s="78">
        <v>1.056219220161438</v>
      </c>
      <c r="AA405" s="78">
        <v>1.0985039472579956</v>
      </c>
      <c r="AB405" s="78">
        <v>1.0550855398178101</v>
      </c>
      <c r="AC405" s="78">
        <v>1.0502094030380249</v>
      </c>
      <c r="AD405" s="78">
        <v>0.96898376941680908</v>
      </c>
      <c r="AE405" s="78">
        <v>0.82868379354476929</v>
      </c>
      <c r="AF405" s="78">
        <v>0.67953276634216309</v>
      </c>
      <c r="AG405" s="78">
        <v>-0.14042027294635773</v>
      </c>
      <c r="AH405" s="78">
        <v>-0.11765869706869125</v>
      </c>
      <c r="AI405" s="78">
        <v>-0.11272352188825607</v>
      </c>
      <c r="AJ405" s="78">
        <v>-8.7620489299297333E-2</v>
      </c>
      <c r="AK405" s="78">
        <v>-0.10695560276508331</v>
      </c>
      <c r="AL405" s="78">
        <v>-8.7476648390293121E-2</v>
      </c>
      <c r="AM405" s="78">
        <v>-0.11352268606424332</v>
      </c>
      <c r="AN405" s="78">
        <v>-8.8544726371765137E-2</v>
      </c>
      <c r="AO405" s="78">
        <v>-3.110886923968792E-2</v>
      </c>
      <c r="AP405" s="78">
        <v>-0.15347769856452942</v>
      </c>
      <c r="AQ405" s="78">
        <v>-0.15210752189159393</v>
      </c>
      <c r="AR405" s="78">
        <v>-8.6846925318241119E-2</v>
      </c>
      <c r="AS405" s="78">
        <v>-0.12205635756254196</v>
      </c>
      <c r="AT405" s="78">
        <v>-0.11286351829767227</v>
      </c>
      <c r="AU405" s="78">
        <v>-5.9559163637459278E-3</v>
      </c>
      <c r="AV405" s="78">
        <v>-7.8396111726760864E-2</v>
      </c>
      <c r="AW405" s="78">
        <v>-0.15230824053287506</v>
      </c>
      <c r="AX405" s="78">
        <v>-0.15362811088562012</v>
      </c>
      <c r="AY405" s="78">
        <v>-0.1315581202507019</v>
      </c>
      <c r="AZ405" s="78">
        <v>-0.12659646570682526</v>
      </c>
      <c r="BA405" s="78">
        <v>-9.7194798290729523E-2</v>
      </c>
      <c r="BB405" s="78">
        <v>-0.16794312000274658</v>
      </c>
      <c r="BC405" s="78">
        <v>-0.23167474567890167</v>
      </c>
      <c r="BD405" s="78">
        <v>-0.2516913115978241</v>
      </c>
      <c r="BE405" s="78">
        <v>-8.2125045359134674E-2</v>
      </c>
      <c r="BF405" s="78">
        <v>-6.1674799770116806E-2</v>
      </c>
      <c r="BG405" s="78">
        <v>-6.1066735535860062E-2</v>
      </c>
      <c r="BH405" s="78">
        <v>-3.605293482542038E-2</v>
      </c>
      <c r="BI405" s="78">
        <v>-5.5837489664554596E-2</v>
      </c>
      <c r="BJ405" s="78">
        <v>-3.5267442464828491E-2</v>
      </c>
      <c r="BK405" s="78">
        <v>-5.6523077189922333E-2</v>
      </c>
      <c r="BL405" s="78">
        <v>-2.6231234893202782E-2</v>
      </c>
      <c r="BM405" s="78">
        <v>8.0704391002655029E-3</v>
      </c>
      <c r="BN405" s="78">
        <v>-9.1649807989597321E-2</v>
      </c>
      <c r="BO405" s="78">
        <v>-9.4744563102722168E-2</v>
      </c>
      <c r="BP405" s="78">
        <v>-3.2642893493175507E-2</v>
      </c>
      <c r="BQ405" s="78">
        <v>-6.7847400903701782E-2</v>
      </c>
      <c r="BR405" s="78">
        <v>-6.208164244890213E-2</v>
      </c>
      <c r="BS405" s="78">
        <v>5.139714851975441E-2</v>
      </c>
      <c r="BT405" s="78">
        <v>-2.5081980973482132E-2</v>
      </c>
      <c r="BU405" s="78">
        <v>-9.3934498727321625E-2</v>
      </c>
      <c r="BV405" s="78">
        <v>-9.4717100262641907E-2</v>
      </c>
      <c r="BW405" s="78">
        <v>-7.3098301887512207E-2</v>
      </c>
      <c r="BX405" s="78">
        <v>-7.0803649723529816E-2</v>
      </c>
      <c r="BY405" s="78">
        <v>-3.5372540354728699E-2</v>
      </c>
      <c r="BZ405" s="78">
        <v>-9.2272549867630005E-2</v>
      </c>
      <c r="CA405" s="78">
        <v>-0.14471444487571716</v>
      </c>
      <c r="CB405" s="78">
        <v>-0.16737504303455353</v>
      </c>
      <c r="CC405" s="78">
        <v>-4.1749946773052216E-2</v>
      </c>
      <c r="CD405" s="78">
        <v>-2.2900525480508804E-2</v>
      </c>
      <c r="CE405" s="78">
        <v>-2.5289397686719894E-2</v>
      </c>
      <c r="CF405" s="78">
        <v>-3.3740708022378385E-4</v>
      </c>
      <c r="CG405" s="78">
        <v>-2.0433241501450539E-2</v>
      </c>
      <c r="CH405" s="78">
        <v>8.9249061420559883E-4</v>
      </c>
      <c r="CI405" s="78">
        <v>-1.7045328393578529E-2</v>
      </c>
      <c r="CJ405" s="78">
        <v>1.6926903277635574E-2</v>
      </c>
      <c r="CK405" s="78">
        <v>3.5205911844968796E-2</v>
      </c>
      <c r="CL405" s="78">
        <v>-4.8827994614839554E-2</v>
      </c>
      <c r="CM405" s="78">
        <v>-5.5015165358781815E-2</v>
      </c>
      <c r="CN405" s="78">
        <v>4.8986575566232204E-3</v>
      </c>
      <c r="CO405" s="78">
        <v>-3.0302444472908974E-2</v>
      </c>
      <c r="CP405" s="78">
        <v>-2.6910267770290375E-2</v>
      </c>
      <c r="CQ405" s="78">
        <v>9.1119714081287384E-2</v>
      </c>
      <c r="CR405" s="78">
        <v>1.1843223124742508E-2</v>
      </c>
      <c r="CS405" s="78">
        <v>-5.3505018353462219E-2</v>
      </c>
      <c r="CT405" s="78">
        <v>-5.391552671790123E-2</v>
      </c>
      <c r="CU405" s="78">
        <v>-3.2609198242425919E-2</v>
      </c>
      <c r="CV405" s="78">
        <v>-3.2161720097064972E-2</v>
      </c>
      <c r="CW405" s="78">
        <v>7.4453605338931084E-3</v>
      </c>
      <c r="CX405" s="78">
        <v>-3.9863340556621552E-2</v>
      </c>
      <c r="CY405" s="78">
        <v>-8.4486000239849091E-2</v>
      </c>
      <c r="CZ405" s="78">
        <v>-0.10897783190011978</v>
      </c>
      <c r="DA405" s="78">
        <v>-1.374849583953619E-3</v>
      </c>
      <c r="DB405" s="78">
        <v>1.5873752534389496E-2</v>
      </c>
      <c r="DC405" s="78">
        <v>1.0487937368452549E-2</v>
      </c>
      <c r="DD405" s="78">
        <v>3.5378120839595795E-2</v>
      </c>
      <c r="DE405" s="78">
        <v>1.4971006661653519E-2</v>
      </c>
      <c r="DF405" s="78">
        <v>3.7052426487207413E-2</v>
      </c>
      <c r="DG405" s="78">
        <v>2.2432422265410423E-2</v>
      </c>
      <c r="DH405" s="78">
        <v>6.0085039585828781E-2</v>
      </c>
      <c r="DI405" s="78">
        <v>6.234138086438179E-2</v>
      </c>
      <c r="DJ405" s="78">
        <v>-6.0061854310333729E-3</v>
      </c>
      <c r="DK405" s="78">
        <v>-1.5285761095583439E-2</v>
      </c>
      <c r="DL405" s="78">
        <v>4.2440205812454224E-2</v>
      </c>
      <c r="DM405" s="78">
        <v>7.2425138205289841E-3</v>
      </c>
      <c r="DN405" s="78">
        <v>8.2611097022891045E-3</v>
      </c>
      <c r="DO405" s="78">
        <v>0.13084226846694946</v>
      </c>
      <c r="DP405" s="78">
        <v>4.8768427222967148E-2</v>
      </c>
      <c r="DQ405" s="78">
        <v>-1.3075536116957664E-2</v>
      </c>
      <c r="DR405" s="78">
        <v>-1.3113949447870255E-2</v>
      </c>
      <c r="DS405" s="78">
        <v>7.8799035400152206E-3</v>
      </c>
      <c r="DT405" s="78">
        <v>6.4802155829966068E-3</v>
      </c>
      <c r="DU405" s="78">
        <v>5.0263255834579468E-2</v>
      </c>
      <c r="DV405" s="78">
        <v>1.254586223512888E-2</v>
      </c>
      <c r="DW405" s="78">
        <v>-2.4257559329271317E-2</v>
      </c>
      <c r="DX405" s="78">
        <v>-5.0580624490976334E-2</v>
      </c>
      <c r="DY405" s="78">
        <v>5.6920379400253296E-2</v>
      </c>
      <c r="DZ405" s="78">
        <v>7.1857653558254242E-2</v>
      </c>
      <c r="EA405" s="78">
        <v>6.2144726514816284E-2</v>
      </c>
      <c r="EB405" s="78">
        <v>8.6945675313472748E-2</v>
      </c>
      <c r="EC405" s="78">
        <v>6.6089116036891937E-2</v>
      </c>
      <c r="ED405" s="78">
        <v>8.9261621236801147E-2</v>
      </c>
      <c r="EE405" s="78">
        <v>7.9432033002376556E-2</v>
      </c>
      <c r="EF405" s="78">
        <v>0.12239854782819748</v>
      </c>
      <c r="EG405" s="78">
        <v>0.10152068734169006</v>
      </c>
      <c r="EH405" s="78">
        <v>5.5821705609560013E-2</v>
      </c>
      <c r="EI405" s="78">
        <v>4.2077191174030304E-2</v>
      </c>
      <c r="EJ405" s="78">
        <v>9.6644237637519836E-2</v>
      </c>
      <c r="EK405" s="78">
        <v>6.1451472342014313E-2</v>
      </c>
      <c r="EL405" s="78">
        <v>5.9042990207672119E-2</v>
      </c>
      <c r="EM405" s="78">
        <v>0.18819534778594971</v>
      </c>
      <c r="EN405" s="78">
        <v>0.10208255797624588</v>
      </c>
      <c r="EO405" s="78">
        <v>4.5298211276531219E-2</v>
      </c>
      <c r="EP405" s="78">
        <v>4.5797046273946762E-2</v>
      </c>
      <c r="EQ405" s="78">
        <v>6.6339738667011261E-2</v>
      </c>
      <c r="ER405" s="78">
        <v>6.2273029237985611E-2</v>
      </c>
      <c r="ES405" s="78">
        <v>0.11208550631999969</v>
      </c>
      <c r="ET405" s="78">
        <v>8.8216431438922882E-2</v>
      </c>
      <c r="EU405" s="78">
        <v>6.2702737748622894E-2</v>
      </c>
      <c r="EV405" s="78">
        <v>3.3735666424036026E-2</v>
      </c>
      <c r="EW405" s="78">
        <v>47.038730621337891</v>
      </c>
      <c r="EX405" s="78">
        <v>47.537227630615234</v>
      </c>
      <c r="EY405" s="78">
        <v>47.991996765136719</v>
      </c>
      <c r="EZ405" s="78">
        <v>49.302833557128906</v>
      </c>
      <c r="FA405" s="78">
        <v>48.565498352050781</v>
      </c>
      <c r="FB405" s="78">
        <v>47.934730529785156</v>
      </c>
      <c r="FC405" s="78">
        <v>47.600784301757813</v>
      </c>
      <c r="FD405" s="78">
        <v>46.754329681396484</v>
      </c>
      <c r="FE405" s="78">
        <v>45.541511535644531</v>
      </c>
      <c r="FF405" s="78">
        <v>44.499885559082031</v>
      </c>
      <c r="FG405" s="78">
        <v>44.477092742919922</v>
      </c>
      <c r="FH405" s="78">
        <v>44.649021148681641</v>
      </c>
      <c r="FI405" s="78">
        <v>46.140033721923828</v>
      </c>
      <c r="FJ405" s="78">
        <v>47.219734191894531</v>
      </c>
      <c r="FK405" s="78">
        <v>48.414409637451172</v>
      </c>
      <c r="FL405" s="78">
        <v>50.510074615478516</v>
      </c>
      <c r="FM405" s="78">
        <v>50.403682708740234</v>
      </c>
      <c r="FN405" s="78">
        <v>47.283420562744141</v>
      </c>
      <c r="FO405" s="78">
        <v>45.821743011474609</v>
      </c>
      <c r="FP405" s="78">
        <v>43.425765991210938</v>
      </c>
      <c r="FQ405" s="78">
        <v>42.715789794921875</v>
      </c>
      <c r="FR405" s="78">
        <v>41.047355651855469</v>
      </c>
      <c r="FS405" s="78">
        <v>40.346435546875</v>
      </c>
      <c r="FT405" s="78">
        <v>39.563011169433594</v>
      </c>
      <c r="FU405" s="78">
        <v>4.837644100189209E-2</v>
      </c>
      <c r="FV405" s="78">
        <v>5.6372154504060745E-2</v>
      </c>
      <c r="FW405" s="78">
        <v>5.1017221063375473E-2</v>
      </c>
      <c r="FX405" s="78">
        <v>0</v>
      </c>
      <c r="FY405" s="78">
        <v>134</v>
      </c>
      <c r="FZ405" s="78">
        <v>1</v>
      </c>
    </row>
    <row r="406" spans="1:182" x14ac:dyDescent="0.2">
      <c r="A406" t="s">
        <v>186</v>
      </c>
      <c r="B406" t="s">
        <v>244</v>
      </c>
      <c r="C406" t="s">
        <v>194</v>
      </c>
      <c r="D406" t="s">
        <v>203</v>
      </c>
      <c r="E406" t="s">
        <v>238</v>
      </c>
      <c r="F406" t="s">
        <v>183</v>
      </c>
      <c r="G406" t="s">
        <v>1</v>
      </c>
      <c r="H406" s="78">
        <v>1074</v>
      </c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  <c r="BX406" s="78"/>
      <c r="BY406" s="78"/>
      <c r="BZ406" s="78"/>
      <c r="CA406" s="78"/>
      <c r="CB406" s="78"/>
      <c r="CC406" s="78"/>
      <c r="CD406" s="78"/>
      <c r="CE406" s="78"/>
      <c r="CF406" s="78"/>
      <c r="CG406" s="78"/>
      <c r="CH406" s="78"/>
      <c r="CI406" s="78"/>
      <c r="CJ406" s="78"/>
      <c r="CK406" s="78"/>
      <c r="CL406" s="78"/>
      <c r="CM406" s="78"/>
      <c r="CN406" s="78"/>
      <c r="CO406" s="78"/>
      <c r="CP406" s="78"/>
      <c r="CQ406" s="78"/>
      <c r="CR406" s="78"/>
      <c r="CS406" s="78"/>
      <c r="CT406" s="78"/>
      <c r="CU406" s="78"/>
      <c r="CV406" s="78"/>
      <c r="CW406" s="78"/>
      <c r="CX406" s="78"/>
      <c r="CY406" s="78"/>
      <c r="CZ406" s="78"/>
      <c r="DA406" s="78"/>
      <c r="DB406" s="78"/>
      <c r="DC406" s="78"/>
      <c r="DD406" s="78"/>
      <c r="DE406" s="78"/>
      <c r="DF406" s="78"/>
      <c r="DG406" s="78"/>
      <c r="DH406" s="78"/>
      <c r="DI406" s="78"/>
      <c r="DJ406" s="78"/>
      <c r="DK406" s="78"/>
      <c r="DL406" s="78"/>
      <c r="DM406" s="78"/>
      <c r="DN406" s="78"/>
      <c r="DO406" s="78"/>
      <c r="DP406" s="78"/>
      <c r="DQ406" s="78"/>
      <c r="DR406" s="78"/>
      <c r="DS406" s="78"/>
      <c r="DT406" s="78"/>
      <c r="DU406" s="78"/>
      <c r="DV406" s="78"/>
      <c r="DW406" s="78"/>
      <c r="DX406" s="78"/>
      <c r="DY406" s="78"/>
      <c r="DZ406" s="78"/>
      <c r="EA406" s="78"/>
      <c r="EB406" s="78"/>
      <c r="EC406" s="78"/>
      <c r="ED406" s="78"/>
      <c r="EE406" s="78"/>
      <c r="EF406" s="78"/>
      <c r="EG406" s="78"/>
      <c r="EH406" s="78"/>
      <c r="EI406" s="78"/>
      <c r="EJ406" s="78"/>
      <c r="EK406" s="78"/>
      <c r="EL406" s="78"/>
      <c r="EM406" s="78"/>
      <c r="EN406" s="78"/>
      <c r="EO406" s="78"/>
      <c r="EP406" s="78"/>
      <c r="EQ406" s="78"/>
      <c r="ER406" s="78"/>
      <c r="ES406" s="78"/>
      <c r="ET406" s="78"/>
      <c r="EU406" s="78"/>
      <c r="EV406" s="78"/>
      <c r="EW406" s="78"/>
      <c r="EX406" s="78"/>
      <c r="EY406" s="78"/>
      <c r="EZ406" s="78"/>
      <c r="FA406" s="78"/>
      <c r="FB406" s="78"/>
      <c r="FC406" s="78"/>
      <c r="FD406" s="78"/>
      <c r="FE406" s="78"/>
      <c r="FF406" s="78"/>
      <c r="FG406" s="78"/>
      <c r="FH406" s="78"/>
      <c r="FI406" s="78"/>
      <c r="FJ406" s="78"/>
      <c r="FK406" s="78"/>
      <c r="FL406" s="78"/>
      <c r="FM406" s="78"/>
      <c r="FN406" s="78"/>
      <c r="FO406" s="78"/>
      <c r="FP406" s="78"/>
      <c r="FQ406" s="78"/>
      <c r="FR406" s="78"/>
      <c r="FS406" s="78"/>
      <c r="FT406" s="78"/>
      <c r="FU406" s="78"/>
      <c r="FV406" s="78"/>
      <c r="FW406" s="78"/>
      <c r="FX406" s="78">
        <v>0</v>
      </c>
      <c r="FY406" s="78">
        <v>88</v>
      </c>
      <c r="FZ406" s="78">
        <v>0</v>
      </c>
    </row>
    <row r="407" spans="1:182" x14ac:dyDescent="0.2">
      <c r="A407" t="s">
        <v>186</v>
      </c>
      <c r="B407" t="s">
        <v>244</v>
      </c>
      <c r="C407" t="s">
        <v>194</v>
      </c>
      <c r="D407" t="s">
        <v>203</v>
      </c>
      <c r="E407" t="s">
        <v>238</v>
      </c>
      <c r="F407" t="s">
        <v>184</v>
      </c>
      <c r="G407" t="s">
        <v>1</v>
      </c>
      <c r="H407" s="78">
        <v>550</v>
      </c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78"/>
      <c r="CB407" s="78"/>
      <c r="CC407" s="78"/>
      <c r="CD407" s="78"/>
      <c r="CE407" s="78"/>
      <c r="CF407" s="78"/>
      <c r="CG407" s="78"/>
      <c r="CH407" s="78"/>
      <c r="CI407" s="78"/>
      <c r="CJ407" s="78"/>
      <c r="CK407" s="78"/>
      <c r="CL407" s="78"/>
      <c r="CM407" s="78"/>
      <c r="CN407" s="78"/>
      <c r="CO407" s="78"/>
      <c r="CP407" s="78"/>
      <c r="CQ407" s="78"/>
      <c r="CR407" s="78"/>
      <c r="CS407" s="78"/>
      <c r="CT407" s="78"/>
      <c r="CU407" s="78"/>
      <c r="CV407" s="78"/>
      <c r="CW407" s="78"/>
      <c r="CX407" s="78"/>
      <c r="CY407" s="78"/>
      <c r="CZ407" s="78"/>
      <c r="DA407" s="78"/>
      <c r="DB407" s="78"/>
      <c r="DC407" s="78"/>
      <c r="DD407" s="78"/>
      <c r="DE407" s="78"/>
      <c r="DF407" s="78"/>
      <c r="DG407" s="78"/>
      <c r="DH407" s="78"/>
      <c r="DI407" s="78"/>
      <c r="DJ407" s="78"/>
      <c r="DK407" s="78"/>
      <c r="DL407" s="78"/>
      <c r="DM407" s="78"/>
      <c r="DN407" s="78"/>
      <c r="DO407" s="78"/>
      <c r="DP407" s="78"/>
      <c r="DQ407" s="78"/>
      <c r="DR407" s="78"/>
      <c r="DS407" s="78"/>
      <c r="DT407" s="78"/>
      <c r="DU407" s="78"/>
      <c r="DV407" s="78"/>
      <c r="DW407" s="78"/>
      <c r="DX407" s="78"/>
      <c r="DY407" s="78"/>
      <c r="DZ407" s="78"/>
      <c r="EA407" s="78"/>
      <c r="EB407" s="78"/>
      <c r="EC407" s="78"/>
      <c r="ED407" s="78"/>
      <c r="EE407" s="78"/>
      <c r="EF407" s="78"/>
      <c r="EG407" s="78"/>
      <c r="EH407" s="78"/>
      <c r="EI407" s="78"/>
      <c r="EJ407" s="78"/>
      <c r="EK407" s="78"/>
      <c r="EL407" s="78"/>
      <c r="EM407" s="78"/>
      <c r="EN407" s="78"/>
      <c r="EO407" s="78"/>
      <c r="EP407" s="78"/>
      <c r="EQ407" s="78"/>
      <c r="ER407" s="78"/>
      <c r="ES407" s="78"/>
      <c r="ET407" s="78"/>
      <c r="EU407" s="78"/>
      <c r="EV407" s="78"/>
      <c r="EW407" s="78"/>
      <c r="EX407" s="78"/>
      <c r="EY407" s="78"/>
      <c r="EZ407" s="78"/>
      <c r="FA407" s="78"/>
      <c r="FB407" s="78"/>
      <c r="FC407" s="78"/>
      <c r="FD407" s="78"/>
      <c r="FE407" s="78"/>
      <c r="FF407" s="78"/>
      <c r="FG407" s="78"/>
      <c r="FH407" s="78"/>
      <c r="FI407" s="78"/>
      <c r="FJ407" s="78"/>
      <c r="FK407" s="78"/>
      <c r="FL407" s="78"/>
      <c r="FM407" s="78"/>
      <c r="FN407" s="78"/>
      <c r="FO407" s="78"/>
      <c r="FP407" s="78"/>
      <c r="FQ407" s="78"/>
      <c r="FR407" s="78"/>
      <c r="FS407" s="78"/>
      <c r="FT407" s="78"/>
      <c r="FU407" s="78"/>
      <c r="FV407" s="78"/>
      <c r="FW407" s="78"/>
      <c r="FX407" s="78">
        <v>0</v>
      </c>
      <c r="FY407" s="78">
        <v>73</v>
      </c>
      <c r="FZ407" s="78">
        <v>0</v>
      </c>
    </row>
    <row r="408" spans="1:182" x14ac:dyDescent="0.2">
      <c r="A408" t="s">
        <v>186</v>
      </c>
      <c r="B408" t="s">
        <v>244</v>
      </c>
      <c r="C408" t="s">
        <v>194</v>
      </c>
      <c r="D408" t="s">
        <v>203</v>
      </c>
      <c r="E408" t="s">
        <v>238</v>
      </c>
      <c r="F408" t="s">
        <v>185</v>
      </c>
      <c r="G408" t="s">
        <v>1</v>
      </c>
      <c r="H408" s="78">
        <v>267</v>
      </c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  <c r="BX408" s="78"/>
      <c r="BY408" s="78"/>
      <c r="BZ408" s="78"/>
      <c r="CA408" s="78"/>
      <c r="CB408" s="78"/>
      <c r="CC408" s="78"/>
      <c r="CD408" s="78"/>
      <c r="CE408" s="78"/>
      <c r="CF408" s="78"/>
      <c r="CG408" s="78"/>
      <c r="CH408" s="78"/>
      <c r="CI408" s="78"/>
      <c r="CJ408" s="78"/>
      <c r="CK408" s="78"/>
      <c r="CL408" s="78"/>
      <c r="CM408" s="78"/>
      <c r="CN408" s="78"/>
      <c r="CO408" s="78"/>
      <c r="CP408" s="78"/>
      <c r="CQ408" s="78"/>
      <c r="CR408" s="78"/>
      <c r="CS408" s="78"/>
      <c r="CT408" s="78"/>
      <c r="CU408" s="78"/>
      <c r="CV408" s="78"/>
      <c r="CW408" s="78"/>
      <c r="CX408" s="78"/>
      <c r="CY408" s="78"/>
      <c r="CZ408" s="78"/>
      <c r="DA408" s="78"/>
      <c r="DB408" s="78"/>
      <c r="DC408" s="78"/>
      <c r="DD408" s="78"/>
      <c r="DE408" s="78"/>
      <c r="DF408" s="78"/>
      <c r="DG408" s="78"/>
      <c r="DH408" s="78"/>
      <c r="DI408" s="78"/>
      <c r="DJ408" s="78"/>
      <c r="DK408" s="78"/>
      <c r="DL408" s="78"/>
      <c r="DM408" s="78"/>
      <c r="DN408" s="78"/>
      <c r="DO408" s="78"/>
      <c r="DP408" s="78"/>
      <c r="DQ408" s="78"/>
      <c r="DR408" s="78"/>
      <c r="DS408" s="78"/>
      <c r="DT408" s="78"/>
      <c r="DU408" s="78"/>
      <c r="DV408" s="78"/>
      <c r="DW408" s="78"/>
      <c r="DX408" s="78"/>
      <c r="DY408" s="78"/>
      <c r="DZ408" s="78"/>
      <c r="EA408" s="78"/>
      <c r="EB408" s="78"/>
      <c r="EC408" s="78"/>
      <c r="ED408" s="78"/>
      <c r="EE408" s="78"/>
      <c r="EF408" s="78"/>
      <c r="EG408" s="78"/>
      <c r="EH408" s="78"/>
      <c r="EI408" s="78"/>
      <c r="EJ408" s="78"/>
      <c r="EK408" s="78"/>
      <c r="EL408" s="78"/>
      <c r="EM408" s="78"/>
      <c r="EN408" s="78"/>
      <c r="EO408" s="78"/>
      <c r="EP408" s="78"/>
      <c r="EQ408" s="78"/>
      <c r="ER408" s="78"/>
      <c r="ES408" s="78"/>
      <c r="ET408" s="78"/>
      <c r="EU408" s="78"/>
      <c r="EV408" s="78"/>
      <c r="EW408" s="78"/>
      <c r="EX408" s="78"/>
      <c r="EY408" s="78"/>
      <c r="EZ408" s="78"/>
      <c r="FA408" s="78"/>
      <c r="FB408" s="78"/>
      <c r="FC408" s="78"/>
      <c r="FD408" s="78"/>
      <c r="FE408" s="78"/>
      <c r="FF408" s="78"/>
      <c r="FG408" s="78"/>
      <c r="FH408" s="78"/>
      <c r="FI408" s="78"/>
      <c r="FJ408" s="78"/>
      <c r="FK408" s="78"/>
      <c r="FL408" s="78"/>
      <c r="FM408" s="78"/>
      <c r="FN408" s="78"/>
      <c r="FO408" s="78"/>
      <c r="FP408" s="78"/>
      <c r="FQ408" s="78"/>
      <c r="FR408" s="78"/>
      <c r="FS408" s="78"/>
      <c r="FT408" s="78"/>
      <c r="FU408" s="78"/>
      <c r="FV408" s="78"/>
      <c r="FW408" s="78"/>
      <c r="FX408" s="78">
        <v>0</v>
      </c>
      <c r="FY408" s="78">
        <v>23</v>
      </c>
      <c r="FZ408" s="78">
        <v>0</v>
      </c>
    </row>
    <row r="409" spans="1:182" x14ac:dyDescent="0.2">
      <c r="A409" t="s">
        <v>186</v>
      </c>
      <c r="B409" t="s">
        <v>244</v>
      </c>
      <c r="C409" t="s">
        <v>194</v>
      </c>
      <c r="D409" t="s">
        <v>203</v>
      </c>
      <c r="E409" t="s">
        <v>239</v>
      </c>
      <c r="F409" t="s">
        <v>1</v>
      </c>
      <c r="G409" t="s">
        <v>198</v>
      </c>
      <c r="H409" s="78">
        <v>7652</v>
      </c>
      <c r="I409" s="78">
        <v>0.69950324296951294</v>
      </c>
      <c r="J409" s="78">
        <v>0.68776434659957886</v>
      </c>
      <c r="K409" s="78">
        <v>0.67040455341339111</v>
      </c>
      <c r="L409" s="78">
        <v>0.65666300058364868</v>
      </c>
      <c r="M409" s="78">
        <v>0.67161411046981812</v>
      </c>
      <c r="N409" s="78">
        <v>0.76295453310012817</v>
      </c>
      <c r="O409" s="78">
        <v>0.93581879138946533</v>
      </c>
      <c r="P409" s="78">
        <v>0.99751120805740356</v>
      </c>
      <c r="Q409" s="78">
        <v>0.94968932867050171</v>
      </c>
      <c r="R409" s="78">
        <v>0.86982446908950806</v>
      </c>
      <c r="S409" s="78">
        <v>0.7957918643951416</v>
      </c>
      <c r="T409" s="78">
        <v>0.77427268028259277</v>
      </c>
      <c r="U409" s="78">
        <v>0.75861406326293945</v>
      </c>
      <c r="V409" s="78">
        <v>0.72606390714645386</v>
      </c>
      <c r="W409" s="78">
        <v>0.68805742263793945</v>
      </c>
      <c r="X409" s="78">
        <v>0.68791061639785767</v>
      </c>
      <c r="Y409" s="78">
        <v>0.75792920589447021</v>
      </c>
      <c r="Z409" s="78">
        <v>0.91782110929489136</v>
      </c>
      <c r="AA409" s="78">
        <v>1.0827276706695557</v>
      </c>
      <c r="AB409" s="78">
        <v>1.0976244211196899</v>
      </c>
      <c r="AC409" s="78">
        <v>1.0717225074768066</v>
      </c>
      <c r="AD409" s="78">
        <v>1.0177820920944214</v>
      </c>
      <c r="AE409" s="78">
        <v>0.89801794290542603</v>
      </c>
      <c r="AF409" s="78">
        <v>0.79956161975860596</v>
      </c>
      <c r="AG409" s="78">
        <v>-0.14261253178119659</v>
      </c>
      <c r="AH409" s="78">
        <v>-6.5308742225170135E-2</v>
      </c>
      <c r="AI409" s="78">
        <v>-7.3179848492145538E-2</v>
      </c>
      <c r="AJ409" s="78">
        <v>-0.15264898538589478</v>
      </c>
      <c r="AK409" s="78">
        <v>-0.11639558523893356</v>
      </c>
      <c r="AL409" s="78">
        <v>-0.13565105199813843</v>
      </c>
      <c r="AM409" s="78">
        <v>-0.1083783283829689</v>
      </c>
      <c r="AN409" s="78">
        <v>-0.13233503699302673</v>
      </c>
      <c r="AO409" s="78">
        <v>3.2085858285427094E-2</v>
      </c>
      <c r="AP409" s="78">
        <v>1.8493968993425369E-2</v>
      </c>
      <c r="AQ409" s="78">
        <v>-3.3244002610445023E-2</v>
      </c>
      <c r="AR409" s="78">
        <v>-5.5935561656951904E-2</v>
      </c>
      <c r="AS409" s="78">
        <v>-1.4806314371526241E-2</v>
      </c>
      <c r="AT409" s="78">
        <v>1.3956993818283081E-2</v>
      </c>
      <c r="AU409" s="78">
        <v>1.7895007506012917E-2</v>
      </c>
      <c r="AV409" s="78">
        <v>-2.3459922522306442E-2</v>
      </c>
      <c r="AW409" s="78">
        <v>-6.2216639518737793E-2</v>
      </c>
      <c r="AX409" s="78">
        <v>-3.3180464059114456E-2</v>
      </c>
      <c r="AY409" s="78">
        <v>4.5560509897768497E-3</v>
      </c>
      <c r="AZ409" s="78">
        <v>-1.3196340296417475E-4</v>
      </c>
      <c r="BA409" s="78">
        <v>-0.11696533113718033</v>
      </c>
      <c r="BB409" s="78">
        <v>-0.2115149050951004</v>
      </c>
      <c r="BC409" s="78">
        <v>-0.1500580757856369</v>
      </c>
      <c r="BD409" s="78">
        <v>-0.20831242203712463</v>
      </c>
      <c r="BE409" s="78">
        <v>-7.5247131288051605E-2</v>
      </c>
      <c r="BF409" s="78">
        <v>-8.2668452523648739E-4</v>
      </c>
      <c r="BG409" s="78">
        <v>-6.4657772891223431E-3</v>
      </c>
      <c r="BH409" s="78">
        <v>-6.9210506975650787E-2</v>
      </c>
      <c r="BI409" s="78">
        <v>-5.2740342915058136E-2</v>
      </c>
      <c r="BJ409" s="78">
        <v>-5.0406012684106827E-2</v>
      </c>
      <c r="BK409" s="78">
        <v>-2.3505330085754395E-2</v>
      </c>
      <c r="BL409" s="78">
        <v>-4.6231094747781754E-2</v>
      </c>
      <c r="BM409" s="78">
        <v>7.8314647078514099E-2</v>
      </c>
      <c r="BN409" s="78">
        <v>6.0516942292451859E-2</v>
      </c>
      <c r="BO409" s="78">
        <v>4.3283272534608841E-3</v>
      </c>
      <c r="BP409" s="78">
        <v>-1.4996122568845749E-2</v>
      </c>
      <c r="BQ409" s="78">
        <v>2.3763801902532578E-2</v>
      </c>
      <c r="BR409" s="78">
        <v>5.3423240780830383E-2</v>
      </c>
      <c r="BS409" s="78">
        <v>5.6128986179828644E-2</v>
      </c>
      <c r="BT409" s="78">
        <v>1.532596442848444E-2</v>
      </c>
      <c r="BU409" s="78">
        <v>-1.9019395112991333E-2</v>
      </c>
      <c r="BV409" s="78">
        <v>6.6699679009616375E-3</v>
      </c>
      <c r="BW409" s="78">
        <v>4.8215888440608978E-2</v>
      </c>
      <c r="BX409" s="78">
        <v>4.0780413895845413E-2</v>
      </c>
      <c r="BY409" s="78">
        <v>-5.0608735531568527E-2</v>
      </c>
      <c r="BZ409" s="78">
        <v>-0.12655238807201385</v>
      </c>
      <c r="CA409" s="78">
        <v>-7.9619430005550385E-2</v>
      </c>
      <c r="CB409" s="78">
        <v>-0.12543986737728119</v>
      </c>
      <c r="CC409" s="78">
        <v>-2.859005331993103E-2</v>
      </c>
      <c r="CD409" s="78">
        <v>4.3833393603563309E-2</v>
      </c>
      <c r="CE409" s="78">
        <v>3.9740186184644699E-2</v>
      </c>
      <c r="CF409" s="78">
        <v>-1.1421290226280689E-2</v>
      </c>
      <c r="CG409" s="78">
        <v>-8.6529199033975601E-3</v>
      </c>
      <c r="CH409" s="78">
        <v>8.6344312876462936E-3</v>
      </c>
      <c r="CI409" s="78">
        <v>3.5277452319860458E-2</v>
      </c>
      <c r="CJ409" s="78">
        <v>1.3404215686023235E-2</v>
      </c>
      <c r="CK409" s="78">
        <v>0.11033256351947784</v>
      </c>
      <c r="CL409" s="78">
        <v>8.9621923863887787E-2</v>
      </c>
      <c r="CM409" s="78">
        <v>3.0350811779499054E-2</v>
      </c>
      <c r="CN409" s="78">
        <v>1.3358408585190773E-2</v>
      </c>
      <c r="CO409" s="78">
        <v>5.0477348268032074E-2</v>
      </c>
      <c r="CP409" s="78">
        <v>8.0757446587085724E-2</v>
      </c>
      <c r="CQ409" s="78">
        <v>8.2609720528125763E-2</v>
      </c>
      <c r="CR409" s="78">
        <v>4.218895360827446E-2</v>
      </c>
      <c r="CS409" s="78">
        <v>1.0898887179791927E-2</v>
      </c>
      <c r="CT409" s="78">
        <v>3.4270256757736206E-2</v>
      </c>
      <c r="CU409" s="78">
        <v>7.8454561531543732E-2</v>
      </c>
      <c r="CV409" s="78">
        <v>6.9116204977035522E-2</v>
      </c>
      <c r="CW409" s="78">
        <v>-4.65035205706954E-3</v>
      </c>
      <c r="CX409" s="78">
        <v>-6.7707590758800507E-2</v>
      </c>
      <c r="CY409" s="78">
        <v>-3.0833842232823372E-2</v>
      </c>
      <c r="CZ409" s="78">
        <v>-6.8042583763599396E-2</v>
      </c>
      <c r="DA409" s="78">
        <v>1.8067024648189545E-2</v>
      </c>
      <c r="DB409" s="78">
        <v>8.8493473827838898E-2</v>
      </c>
      <c r="DC409" s="78">
        <v>8.5946150124073029E-2</v>
      </c>
      <c r="DD409" s="78">
        <v>4.6367932111024857E-2</v>
      </c>
      <c r="DE409" s="78">
        <v>3.5434506833553314E-2</v>
      </c>
      <c r="DF409" s="78">
        <v>6.7674875259399414E-2</v>
      </c>
      <c r="DG409" s="78">
        <v>9.4060234725475311E-2</v>
      </c>
      <c r="DH409" s="78">
        <v>7.3039524257183075E-2</v>
      </c>
      <c r="DI409" s="78">
        <v>0.14235047996044159</v>
      </c>
      <c r="DJ409" s="78">
        <v>0.11872690916061401</v>
      </c>
      <c r="DK409" s="78">
        <v>5.6373294442892075E-2</v>
      </c>
      <c r="DL409" s="78">
        <v>4.1712939739227295E-2</v>
      </c>
      <c r="DM409" s="78">
        <v>7.7190898358821869E-2</v>
      </c>
      <c r="DN409" s="78">
        <v>0.10809165239334106</v>
      </c>
      <c r="DO409" s="78">
        <v>0.10909045487642288</v>
      </c>
      <c r="DP409" s="78">
        <v>6.9051943719387054E-2</v>
      </c>
      <c r="DQ409" s="78">
        <v>4.0817167609930038E-2</v>
      </c>
      <c r="DR409" s="78">
        <v>6.1870545148849487E-2</v>
      </c>
      <c r="DS409" s="78">
        <v>0.10869323462247849</v>
      </c>
      <c r="DT409" s="78">
        <v>9.745199978351593E-2</v>
      </c>
      <c r="DU409" s="78">
        <v>4.1308026760816574E-2</v>
      </c>
      <c r="DV409" s="78">
        <v>-8.8627953082323074E-3</v>
      </c>
      <c r="DW409" s="78">
        <v>1.7951743677258492E-2</v>
      </c>
      <c r="DX409" s="78">
        <v>-1.0645310394465923E-2</v>
      </c>
      <c r="DY409" s="78">
        <v>8.5432432591915131E-2</v>
      </c>
      <c r="DZ409" s="78">
        <v>0.15297554433345795</v>
      </c>
      <c r="EA409" s="78">
        <v>0.15266022086143494</v>
      </c>
      <c r="EB409" s="78">
        <v>0.12980638444423676</v>
      </c>
      <c r="EC409" s="78">
        <v>9.9089741706848145E-2</v>
      </c>
      <c r="ED409" s="78">
        <v>0.15291990339756012</v>
      </c>
      <c r="EE409" s="78">
        <v>0.17893323302268982</v>
      </c>
      <c r="EF409" s="78">
        <v>0.15914346277713776</v>
      </c>
      <c r="EG409" s="78">
        <v>0.188579261302948</v>
      </c>
      <c r="EH409" s="78">
        <v>0.1607498824596405</v>
      </c>
      <c r="EI409" s="78">
        <v>9.3945629894733429E-2</v>
      </c>
      <c r="EJ409" s="78">
        <v>8.2652375102043152E-2</v>
      </c>
      <c r="EK409" s="78">
        <v>0.11576101928949356</v>
      </c>
      <c r="EL409" s="78">
        <v>0.14755789935588837</v>
      </c>
      <c r="EM409" s="78">
        <v>0.14732442796230316</v>
      </c>
      <c r="EN409" s="78">
        <v>0.10783783346414566</v>
      </c>
      <c r="EO409" s="78">
        <v>8.4014415740966797E-2</v>
      </c>
      <c r="EP409" s="78">
        <v>0.10172097384929657</v>
      </c>
      <c r="EQ409" s="78">
        <v>0.15235306322574615</v>
      </c>
      <c r="ER409" s="78">
        <v>0.13836438953876495</v>
      </c>
      <c r="ES409" s="78">
        <v>0.10766463726758957</v>
      </c>
      <c r="ET409" s="78">
        <v>7.609974592924118E-2</v>
      </c>
      <c r="EU409" s="78">
        <v>8.839038759469986E-2</v>
      </c>
      <c r="EV409" s="78">
        <v>7.2227247059345245E-2</v>
      </c>
      <c r="EW409" s="78">
        <v>42.128898620605469</v>
      </c>
      <c r="EX409" s="78">
        <v>40.711181640625</v>
      </c>
      <c r="EY409" s="78">
        <v>39.615226745605469</v>
      </c>
      <c r="EZ409" s="78">
        <v>39.113918304443359</v>
      </c>
      <c r="FA409" s="78">
        <v>38.444625854492188</v>
      </c>
      <c r="FB409" s="78">
        <v>37.942802429199219</v>
      </c>
      <c r="FC409" s="78">
        <v>37.453014373779297</v>
      </c>
      <c r="FD409" s="78">
        <v>37.26544189453125</v>
      </c>
      <c r="FE409" s="78">
        <v>40.772716522216797</v>
      </c>
      <c r="FF409" s="78">
        <v>44.905086517333984</v>
      </c>
      <c r="FG409" s="78">
        <v>48.256908416748047</v>
      </c>
      <c r="FH409" s="78">
        <v>50.580215454101563</v>
      </c>
      <c r="FI409" s="78">
        <v>53.044155120849609</v>
      </c>
      <c r="FJ409" s="78">
        <v>54.249320983886719</v>
      </c>
      <c r="FK409" s="78">
        <v>55.436481475830078</v>
      </c>
      <c r="FL409" s="78">
        <v>55.525245666503906</v>
      </c>
      <c r="FM409" s="78">
        <v>54.613471984863281</v>
      </c>
      <c r="FN409" s="78">
        <v>52.603309631347656</v>
      </c>
      <c r="FO409" s="78">
        <v>50.217426300048828</v>
      </c>
      <c r="FP409" s="78">
        <v>47.883930206298828</v>
      </c>
      <c r="FQ409" s="78">
        <v>46.533672332763672</v>
      </c>
      <c r="FR409" s="78">
        <v>45.518173217773438</v>
      </c>
      <c r="FS409" s="78">
        <v>44.877655029296875</v>
      </c>
      <c r="FT409" s="78">
        <v>43.510097503662109</v>
      </c>
      <c r="FU409" s="78">
        <v>3.8648750633001328E-2</v>
      </c>
      <c r="FV409" s="78">
        <v>3.333437442779541E-2</v>
      </c>
      <c r="FW409" s="78">
        <v>4.4418510049581528E-2</v>
      </c>
      <c r="FX409" s="78">
        <v>0</v>
      </c>
      <c r="FY409" s="78">
        <v>1217</v>
      </c>
      <c r="FZ409" s="78">
        <v>1</v>
      </c>
    </row>
    <row r="410" spans="1:182" x14ac:dyDescent="0.2">
      <c r="A410" t="s">
        <v>186</v>
      </c>
      <c r="B410" t="s">
        <v>244</v>
      </c>
      <c r="C410" t="s">
        <v>194</v>
      </c>
      <c r="D410" t="s">
        <v>203</v>
      </c>
      <c r="E410" t="s">
        <v>239</v>
      </c>
      <c r="F410" t="s">
        <v>1</v>
      </c>
      <c r="G410" t="s">
        <v>200</v>
      </c>
      <c r="H410" s="78">
        <v>1609</v>
      </c>
      <c r="I410" s="78">
        <v>0.87656480073928833</v>
      </c>
      <c r="J410" s="78">
        <v>0.86485773324966431</v>
      </c>
      <c r="K410" s="78">
        <v>0.79179263114929199</v>
      </c>
      <c r="L410" s="78">
        <v>0.80893278121948242</v>
      </c>
      <c r="M410" s="78">
        <v>0.8455653190612793</v>
      </c>
      <c r="N410" s="78">
        <v>0.90065163373947144</v>
      </c>
      <c r="O410" s="78">
        <v>0.95026552677154541</v>
      </c>
      <c r="P410" s="78">
        <v>0.9629325270652771</v>
      </c>
      <c r="Q410" s="78">
        <v>0.97192919254302979</v>
      </c>
      <c r="R410" s="78">
        <v>0.92075163125991821</v>
      </c>
      <c r="S410" s="78">
        <v>0.89337801933288574</v>
      </c>
      <c r="T410" s="78">
        <v>0.8429301381111145</v>
      </c>
      <c r="U410" s="78">
        <v>0.88039082288742065</v>
      </c>
      <c r="V410" s="78">
        <v>0.88024377822875977</v>
      </c>
      <c r="W410" s="78">
        <v>0.84301501512527466</v>
      </c>
      <c r="X410" s="78">
        <v>0.90120935440063477</v>
      </c>
      <c r="Y410" s="78">
        <v>0.97005313634872437</v>
      </c>
      <c r="Z410" s="78">
        <v>1.189408540725708</v>
      </c>
      <c r="AA410" s="78">
        <v>1.2826697826385498</v>
      </c>
      <c r="AB410" s="78">
        <v>1.2076959609985352</v>
      </c>
      <c r="AC410" s="78">
        <v>1.1146917343139648</v>
      </c>
      <c r="AD410" s="78">
        <v>1.171298623085022</v>
      </c>
      <c r="AE410" s="78">
        <v>1.0838205814361572</v>
      </c>
      <c r="AF410" s="78">
        <v>0.99278193712234497</v>
      </c>
      <c r="AG410" s="78">
        <v>-0.31775599718093872</v>
      </c>
      <c r="AH410" s="78">
        <v>-0.24312032759189606</v>
      </c>
      <c r="AI410" s="78">
        <v>-0.31508123874664307</v>
      </c>
      <c r="AJ410" s="78">
        <v>-0.25160869956016541</v>
      </c>
      <c r="AK410" s="78">
        <v>-0.23009559512138367</v>
      </c>
      <c r="AL410" s="78">
        <v>-0.25456738471984863</v>
      </c>
      <c r="AM410" s="78">
        <v>-0.28522002696990967</v>
      </c>
      <c r="AN410" s="78">
        <v>-0.39168792963027954</v>
      </c>
      <c r="AO410" s="78">
        <v>-0.29297024011611938</v>
      </c>
      <c r="AP410" s="78">
        <v>-0.24395632743835449</v>
      </c>
      <c r="AQ410" s="78">
        <v>-0.27971237897872925</v>
      </c>
      <c r="AR410" s="78">
        <v>-0.21201004087924957</v>
      </c>
      <c r="AS410" s="78">
        <v>-0.1955840140581131</v>
      </c>
      <c r="AT410" s="78">
        <v>-6.2098778784275055E-2</v>
      </c>
      <c r="AU410" s="78">
        <v>-0.10016695410013199</v>
      </c>
      <c r="AV410" s="78">
        <v>-8.9050948619842529E-2</v>
      </c>
      <c r="AW410" s="78">
        <v>-0.17603443562984467</v>
      </c>
      <c r="AX410" s="78">
        <v>-3.6112438887357712E-2</v>
      </c>
      <c r="AY410" s="78">
        <v>-4.9129698425531387E-2</v>
      </c>
      <c r="AZ410" s="78">
        <v>-0.12676742672920227</v>
      </c>
      <c r="BA410" s="78">
        <v>-0.24700048565864563</v>
      </c>
      <c r="BB410" s="78">
        <v>-0.3258327841758728</v>
      </c>
      <c r="BC410" s="78">
        <v>-0.35455656051635742</v>
      </c>
      <c r="BD410" s="78">
        <v>-0.37469598650932312</v>
      </c>
      <c r="BE410" s="78">
        <v>-0.22193878889083862</v>
      </c>
      <c r="BF410" s="78">
        <v>-0.15477888286113739</v>
      </c>
      <c r="BG410" s="78">
        <v>-0.23087337613105774</v>
      </c>
      <c r="BH410" s="78">
        <v>-0.16769467294216156</v>
      </c>
      <c r="BI410" s="78">
        <v>-0.14509953558444977</v>
      </c>
      <c r="BJ410" s="78">
        <v>-0.16575291752815247</v>
      </c>
      <c r="BK410" s="78">
        <v>-0.19602964818477631</v>
      </c>
      <c r="BL410" s="78">
        <v>-0.30006006360054016</v>
      </c>
      <c r="BM410" s="78">
        <v>-0.20357145369052887</v>
      </c>
      <c r="BN410" s="78">
        <v>-0.16640456020832062</v>
      </c>
      <c r="BO410" s="78">
        <v>-0.19474016129970551</v>
      </c>
      <c r="BP410" s="78">
        <v>-0.14489832520484924</v>
      </c>
      <c r="BQ410" s="78">
        <v>-0.12384947389364243</v>
      </c>
      <c r="BR410" s="78">
        <v>5.7312175631523132E-3</v>
      </c>
      <c r="BS410" s="78">
        <v>-2.7094852179288864E-2</v>
      </c>
      <c r="BT410" s="78">
        <v>-1.1726940982043743E-2</v>
      </c>
      <c r="BU410" s="78">
        <v>-9.5744341611862183E-2</v>
      </c>
      <c r="BV410" s="78">
        <v>5.0489038228988647E-2</v>
      </c>
      <c r="BW410" s="78">
        <v>4.8635445535182953E-2</v>
      </c>
      <c r="BX410" s="78">
        <v>-3.6740969866514206E-2</v>
      </c>
      <c r="BY410" s="78">
        <v>-0.16302579641342163</v>
      </c>
      <c r="BZ410" s="78">
        <v>-0.23038266599178314</v>
      </c>
      <c r="CA410" s="78">
        <v>-0.25783401727676392</v>
      </c>
      <c r="CB410" s="78">
        <v>-0.27511030435562134</v>
      </c>
      <c r="CC410" s="78">
        <v>-0.15557606518268585</v>
      </c>
      <c r="CD410" s="78">
        <v>-9.3593865633010864E-2</v>
      </c>
      <c r="CE410" s="78">
        <v>-0.17255130410194397</v>
      </c>
      <c r="CF410" s="78">
        <v>-0.10957608371973038</v>
      </c>
      <c r="CG410" s="78">
        <v>-8.6231514811515808E-2</v>
      </c>
      <c r="CH410" s="78">
        <v>-0.1042403057217598</v>
      </c>
      <c r="CI410" s="78">
        <v>-0.13425666093826294</v>
      </c>
      <c r="CJ410" s="78">
        <v>-0.23659886419773102</v>
      </c>
      <c r="CK410" s="78">
        <v>-0.1416541188955307</v>
      </c>
      <c r="CL410" s="78">
        <v>-0.11269243061542511</v>
      </c>
      <c r="CM410" s="78">
        <v>-0.13588866591453552</v>
      </c>
      <c r="CN410" s="78">
        <v>-9.8416969180107117E-2</v>
      </c>
      <c r="CO410" s="78">
        <v>-7.4166342616081238E-2</v>
      </c>
      <c r="CP410" s="78">
        <v>5.2710063755512238E-2</v>
      </c>
      <c r="CQ410" s="78">
        <v>2.3514652624726295E-2</v>
      </c>
      <c r="CR410" s="78">
        <v>4.1827436536550522E-2</v>
      </c>
      <c r="CS410" s="78">
        <v>-4.013567790389061E-2</v>
      </c>
      <c r="CT410" s="78">
        <v>0.11046896129846573</v>
      </c>
      <c r="CU410" s="78">
        <v>0.11634728312492371</v>
      </c>
      <c r="CV410" s="78">
        <v>2.5611083954572678E-2</v>
      </c>
      <c r="CW410" s="78">
        <v>-0.10486520081758499</v>
      </c>
      <c r="CX410" s="78">
        <v>-0.16427420079708099</v>
      </c>
      <c r="CY410" s="78">
        <v>-0.19084425270557404</v>
      </c>
      <c r="CZ410" s="78">
        <v>-0.20613758265972137</v>
      </c>
      <c r="DA410" s="78">
        <v>-8.9213363826274872E-2</v>
      </c>
      <c r="DB410" s="78">
        <v>-3.2408855855464935E-2</v>
      </c>
      <c r="DC410" s="78">
        <v>-0.11422920972108841</v>
      </c>
      <c r="DD410" s="78">
        <v>-5.1457494497299194E-2</v>
      </c>
      <c r="DE410" s="78">
        <v>-2.73634884506464E-2</v>
      </c>
      <c r="DF410" s="78">
        <v>-4.2727690190076828E-2</v>
      </c>
      <c r="DG410" s="78">
        <v>-7.2483666241168976E-2</v>
      </c>
      <c r="DH410" s="78">
        <v>-0.17313766479492188</v>
      </c>
      <c r="DI410" s="78">
        <v>-7.9736769199371338E-2</v>
      </c>
      <c r="DJ410" s="78">
        <v>-5.8980308473110199E-2</v>
      </c>
      <c r="DK410" s="78">
        <v>-7.7037177979946136E-2</v>
      </c>
      <c r="DL410" s="78">
        <v>-5.1935601979494095E-2</v>
      </c>
      <c r="DM410" s="78">
        <v>-2.4483218789100647E-2</v>
      </c>
      <c r="DN410" s="78">
        <v>9.9688917398452759E-2</v>
      </c>
      <c r="DO410" s="78">
        <v>7.4124157428741455E-2</v>
      </c>
      <c r="DP410" s="78">
        <v>9.538181871175766E-2</v>
      </c>
      <c r="DQ410" s="78">
        <v>1.5472987666726112E-2</v>
      </c>
      <c r="DR410" s="78">
        <v>0.17044886946678162</v>
      </c>
      <c r="DS410" s="78">
        <v>0.18405912816524506</v>
      </c>
      <c r="DT410" s="78">
        <v>8.796314150094986E-2</v>
      </c>
      <c r="DU410" s="78">
        <v>-4.670458659529686E-2</v>
      </c>
      <c r="DV410" s="78">
        <v>-9.8165750503540039E-2</v>
      </c>
      <c r="DW410" s="78">
        <v>-0.12385451048612595</v>
      </c>
      <c r="DX410" s="78">
        <v>-0.1371648758649826</v>
      </c>
      <c r="DY410" s="78">
        <v>6.6038491204380989E-3</v>
      </c>
      <c r="DZ410" s="78">
        <v>5.5932588875293732E-2</v>
      </c>
      <c r="EA410" s="78">
        <v>-3.0021375045180321E-2</v>
      </c>
      <c r="EB410" s="78">
        <v>3.2456520944833755E-2</v>
      </c>
      <c r="EC410" s="78">
        <v>5.7632584124803543E-2</v>
      </c>
      <c r="ED410" s="78">
        <v>4.6086758375167847E-2</v>
      </c>
      <c r="EE410" s="78">
        <v>1.6706723719835281E-2</v>
      </c>
      <c r="EF410" s="78">
        <v>-8.1509791314601898E-2</v>
      </c>
      <c r="EG410" s="78">
        <v>9.6620330587029457E-3</v>
      </c>
      <c r="EH410" s="78">
        <v>1.8571464344859123E-2</v>
      </c>
      <c r="EI410" s="78">
        <v>7.935025729238987E-3</v>
      </c>
      <c r="EJ410" s="78">
        <v>1.5176095999777317E-2</v>
      </c>
      <c r="EK410" s="78">
        <v>4.7251325100660324E-2</v>
      </c>
      <c r="EL410" s="78">
        <v>0.16751891374588013</v>
      </c>
      <c r="EM410" s="78">
        <v>0.14719626307487488</v>
      </c>
      <c r="EN410" s="78">
        <v>0.17270582914352417</v>
      </c>
      <c r="EO410" s="78">
        <v>9.5763072371482849E-2</v>
      </c>
      <c r="EP410" s="78">
        <v>0.25705036520957947</v>
      </c>
      <c r="EQ410" s="78">
        <v>0.2818242609500885</v>
      </c>
      <c r="ER410" s="78">
        <v>0.17798960208892822</v>
      </c>
      <c r="ES410" s="78">
        <v>3.7270087748765945E-2</v>
      </c>
      <c r="ET410" s="78">
        <v>-2.715634647756815E-3</v>
      </c>
      <c r="EU410" s="78">
        <v>-2.71319430321455E-2</v>
      </c>
      <c r="EV410" s="78">
        <v>-3.7579197436571121E-2</v>
      </c>
      <c r="EW410" s="78">
        <v>41.940860748291016</v>
      </c>
      <c r="EX410" s="78">
        <v>40.445392608642578</v>
      </c>
      <c r="EY410" s="78">
        <v>39.331882476806641</v>
      </c>
      <c r="EZ410" s="78">
        <v>38.860538482666016</v>
      </c>
      <c r="FA410" s="78">
        <v>38.404636383056641</v>
      </c>
      <c r="FB410" s="78">
        <v>37.762638092041016</v>
      </c>
      <c r="FC410" s="78">
        <v>37.253028869628906</v>
      </c>
      <c r="FD410" s="78">
        <v>36.725120544433594</v>
      </c>
      <c r="FE410" s="78">
        <v>39.861446380615234</v>
      </c>
      <c r="FF410" s="78">
        <v>43.066242218017578</v>
      </c>
      <c r="FG410" s="78">
        <v>46.31298828125</v>
      </c>
      <c r="FH410" s="78">
        <v>49.300743103027344</v>
      </c>
      <c r="FI410" s="78">
        <v>51.954761505126953</v>
      </c>
      <c r="FJ410" s="78">
        <v>53.467342376708984</v>
      </c>
      <c r="FK410" s="78">
        <v>54.473884582519531</v>
      </c>
      <c r="FL410" s="78">
        <v>54.789810180664063</v>
      </c>
      <c r="FM410" s="78">
        <v>53.879531860351563</v>
      </c>
      <c r="FN410" s="78">
        <v>51.906242370605469</v>
      </c>
      <c r="FO410" s="78">
        <v>49.346122741699219</v>
      </c>
      <c r="FP410" s="78">
        <v>47.039691925048828</v>
      </c>
      <c r="FQ410" s="78">
        <v>45.81890869140625</v>
      </c>
      <c r="FR410" s="78">
        <v>44.407360076904297</v>
      </c>
      <c r="FS410" s="78">
        <v>43.376575469970703</v>
      </c>
      <c r="FT410" s="78">
        <v>41.963474273681641</v>
      </c>
      <c r="FU410" s="78">
        <v>5.4850764572620392E-2</v>
      </c>
      <c r="FV410" s="78">
        <v>6.7376591265201569E-2</v>
      </c>
      <c r="FW410" s="78">
        <v>6.0128659009933472E-2</v>
      </c>
      <c r="FX410" s="78">
        <v>0</v>
      </c>
      <c r="FY410" s="78">
        <v>346</v>
      </c>
      <c r="FZ410" s="78">
        <v>1</v>
      </c>
    </row>
    <row r="411" spans="1:182" x14ac:dyDescent="0.2">
      <c r="A411" t="s">
        <v>186</v>
      </c>
      <c r="B411" t="s">
        <v>244</v>
      </c>
      <c r="C411" t="s">
        <v>194</v>
      </c>
      <c r="D411" t="s">
        <v>203</v>
      </c>
      <c r="E411" t="s">
        <v>239</v>
      </c>
      <c r="F411" t="s">
        <v>1</v>
      </c>
      <c r="G411" t="s">
        <v>1</v>
      </c>
      <c r="H411" s="78">
        <v>9261</v>
      </c>
      <c r="I411" s="78">
        <v>0.73026579618453979</v>
      </c>
      <c r="J411" s="78">
        <v>0.7185325026512146</v>
      </c>
      <c r="K411" s="78">
        <v>0.69149446487426758</v>
      </c>
      <c r="L411" s="78">
        <v>0.68311822414398193</v>
      </c>
      <c r="M411" s="78">
        <v>0.7018362283706665</v>
      </c>
      <c r="N411" s="78">
        <v>0.78687793016433716</v>
      </c>
      <c r="O411" s="78">
        <v>0.93832874298095703</v>
      </c>
      <c r="P411" s="78">
        <v>0.99150347709655762</v>
      </c>
      <c r="Q411" s="78">
        <v>0.95355319976806641</v>
      </c>
      <c r="R411" s="78">
        <v>0.87867254018783569</v>
      </c>
      <c r="S411" s="78">
        <v>0.81274640560150146</v>
      </c>
      <c r="T411" s="78">
        <v>0.78620123863220215</v>
      </c>
      <c r="U411" s="78">
        <v>0.77977144718170166</v>
      </c>
      <c r="V411" s="78">
        <v>0.75285100936889648</v>
      </c>
      <c r="W411" s="78">
        <v>0.71497964859008789</v>
      </c>
      <c r="X411" s="78">
        <v>0.72496896982192993</v>
      </c>
      <c r="Y411" s="78">
        <v>0.79478347301483154</v>
      </c>
      <c r="Z411" s="78">
        <v>0.96500658988952637</v>
      </c>
      <c r="AA411" s="78">
        <v>1.1174654960632324</v>
      </c>
      <c r="AB411" s="78">
        <v>1.1167482137680054</v>
      </c>
      <c r="AC411" s="78">
        <v>1.0791878700256348</v>
      </c>
      <c r="AD411" s="78">
        <v>1.0444540977478027</v>
      </c>
      <c r="AE411" s="78">
        <v>0.93029916286468506</v>
      </c>
      <c r="AF411" s="78">
        <v>0.83313161134719849</v>
      </c>
      <c r="AG411" s="78">
        <v>-0.14898817241191864</v>
      </c>
      <c r="AH411" s="78">
        <v>-7.3890328407287598E-2</v>
      </c>
      <c r="AI411" s="78">
        <v>-9.3674831092357635E-2</v>
      </c>
      <c r="AJ411" s="78">
        <v>-0.14774616062641144</v>
      </c>
      <c r="AK411" s="78">
        <v>-0.11459721624851227</v>
      </c>
      <c r="AL411" s="78">
        <v>-0.13302111625671387</v>
      </c>
      <c r="AM411" s="78">
        <v>-0.11573769152164459</v>
      </c>
      <c r="AN411" s="78">
        <v>-0.15342757105827332</v>
      </c>
      <c r="AO411" s="78">
        <v>-3.2403082586824894E-3</v>
      </c>
      <c r="AP411" s="78">
        <v>-8.5680317133665085E-3</v>
      </c>
      <c r="AQ411" s="78">
        <v>-5.6716255843639374E-2</v>
      </c>
      <c r="AR411" s="78">
        <v>-6.6622205078601837E-2</v>
      </c>
      <c r="AS411" s="78">
        <v>-2.9097648337483406E-2</v>
      </c>
      <c r="AT411" s="78">
        <v>1.7196204513311386E-2</v>
      </c>
      <c r="AU411" s="78">
        <v>1.4715147204697132E-2</v>
      </c>
      <c r="AV411" s="78">
        <v>-1.6690194606781006E-2</v>
      </c>
      <c r="AW411" s="78">
        <v>-6.2830336391925812E-2</v>
      </c>
      <c r="AX411" s="78">
        <v>-1.3765888288617134E-2</v>
      </c>
      <c r="AY411" s="78">
        <v>1.7548691481351852E-2</v>
      </c>
      <c r="AZ411" s="78">
        <v>-1.4873293694108725E-3</v>
      </c>
      <c r="BA411" s="78">
        <v>-0.11809248477220535</v>
      </c>
      <c r="BB411" s="78">
        <v>-0.20657768845558167</v>
      </c>
      <c r="BC411" s="78">
        <v>-0.16116830706596375</v>
      </c>
      <c r="BD411" s="78">
        <v>-0.21157717704772949</v>
      </c>
      <c r="BE411" s="78">
        <v>-9.0890675783157349E-2</v>
      </c>
      <c r="BF411" s="78">
        <v>-1.8444638699293137E-2</v>
      </c>
      <c r="BG411" s="78">
        <v>-3.6643154919147491E-2</v>
      </c>
      <c r="BH411" s="78">
        <v>-7.7279582619667053E-2</v>
      </c>
      <c r="BI411" s="78">
        <v>-5.9967637062072754E-2</v>
      </c>
      <c r="BJ411" s="78">
        <v>-6.0916081070899963E-2</v>
      </c>
      <c r="BK411" s="78">
        <v>-4.3918818235397339E-2</v>
      </c>
      <c r="BL411" s="78">
        <v>-8.0523960292339325E-2</v>
      </c>
      <c r="BM411" s="78">
        <v>3.7993881851434708E-2</v>
      </c>
      <c r="BN411" s="78">
        <v>2.8676504269242287E-2</v>
      </c>
      <c r="BO411" s="78">
        <v>-2.2340245544910431E-2</v>
      </c>
      <c r="BP411" s="78">
        <v>-3.084237314760685E-2</v>
      </c>
      <c r="BQ411" s="78">
        <v>5.1216529682278633E-3</v>
      </c>
      <c r="BR411" s="78">
        <v>5.186973512172699E-2</v>
      </c>
      <c r="BS411" s="78">
        <v>4.8761904239654541E-2</v>
      </c>
      <c r="BT411" s="78">
        <v>1.8058974295854568E-2</v>
      </c>
      <c r="BU411" s="78">
        <v>-2.4509038776159286E-2</v>
      </c>
      <c r="BV411" s="78">
        <v>2.2435791790485382E-2</v>
      </c>
      <c r="BW411" s="78">
        <v>5.7421926409006119E-2</v>
      </c>
      <c r="BX411" s="78">
        <v>3.5760153084993362E-2</v>
      </c>
      <c r="BY411" s="78">
        <v>-6.1356667429208755E-2</v>
      </c>
      <c r="BZ411" s="78">
        <v>-0.13444434106349945</v>
      </c>
      <c r="CA411" s="78">
        <v>-0.10059017688035965</v>
      </c>
      <c r="CB411" s="78">
        <v>-0.1409507691860199</v>
      </c>
      <c r="CC411" s="78">
        <v>-5.065251886844635E-2</v>
      </c>
      <c r="CD411" s="78">
        <v>1.9956871867179871E-2</v>
      </c>
      <c r="CE411" s="78">
        <v>2.8568052221089602E-3</v>
      </c>
      <c r="CF411" s="78">
        <v>-2.8474636375904083E-2</v>
      </c>
      <c r="CG411" s="78">
        <v>-2.213137224316597E-2</v>
      </c>
      <c r="CH411" s="78">
        <v>-1.0976351797580719E-2</v>
      </c>
      <c r="CI411" s="78">
        <v>5.8227074332535267E-3</v>
      </c>
      <c r="CJ411" s="78">
        <v>-3.0031152069568634E-2</v>
      </c>
      <c r="CK411" s="78">
        <v>6.6552557051181793E-2</v>
      </c>
      <c r="CL411" s="78">
        <v>5.4471958428621292E-2</v>
      </c>
      <c r="CM411" s="78">
        <v>1.4684745110571384E-3</v>
      </c>
      <c r="CN411" s="78">
        <v>-6.0613695532083511E-3</v>
      </c>
      <c r="CO411" s="78">
        <v>2.8821835294365883E-2</v>
      </c>
      <c r="CP411" s="78">
        <v>7.5884513556957245E-2</v>
      </c>
      <c r="CQ411" s="78">
        <v>7.2342582046985626E-2</v>
      </c>
      <c r="CR411" s="78">
        <v>4.2126141488552094E-2</v>
      </c>
      <c r="CS411" s="78">
        <v>2.0321754273027182E-3</v>
      </c>
      <c r="CT411" s="78">
        <v>4.750896617770195E-2</v>
      </c>
      <c r="CU411" s="78">
        <v>8.5038013756275177E-2</v>
      </c>
      <c r="CV411" s="78">
        <v>6.1557650566101074E-2</v>
      </c>
      <c r="CW411" s="78">
        <v>-2.2061612457036972E-2</v>
      </c>
      <c r="CX411" s="78">
        <v>-8.4485016763210297E-2</v>
      </c>
      <c r="CY411" s="78">
        <v>-5.8633949607610703E-2</v>
      </c>
      <c r="CZ411" s="78">
        <v>-9.2035114765167236E-2</v>
      </c>
      <c r="DA411" s="78">
        <v>-1.0414362885057926E-2</v>
      </c>
      <c r="DB411" s="78">
        <v>5.8358378708362579E-2</v>
      </c>
      <c r="DC411" s="78">
        <v>4.2356770485639572E-2</v>
      </c>
      <c r="DD411" s="78">
        <v>2.0330306142568588E-2</v>
      </c>
      <c r="DE411" s="78">
        <v>1.5704896301031113E-2</v>
      </c>
      <c r="DF411" s="78">
        <v>3.8963377475738525E-2</v>
      </c>
      <c r="DG411" s="78">
        <v>5.5564232170581818E-2</v>
      </c>
      <c r="DH411" s="78">
        <v>2.0461661741137505E-2</v>
      </c>
      <c r="DI411" s="78">
        <v>9.5111235976219177E-2</v>
      </c>
      <c r="DJ411" s="78">
        <v>8.0267414450645447E-2</v>
      </c>
      <c r="DK411" s="78">
        <v>2.5277195498347282E-2</v>
      </c>
      <c r="DL411" s="78">
        <v>1.8719632178544998E-2</v>
      </c>
      <c r="DM411" s="78">
        <v>5.2522018551826477E-2</v>
      </c>
      <c r="DN411" s="78">
        <v>9.9899299442768097E-2</v>
      </c>
      <c r="DO411" s="78">
        <v>9.5923267304897308E-2</v>
      </c>
      <c r="DP411" s="78">
        <v>6.6193312406539917E-2</v>
      </c>
      <c r="DQ411" s="78">
        <v>2.857339009642601E-2</v>
      </c>
      <c r="DR411" s="78">
        <v>7.2582148015499115E-2</v>
      </c>
      <c r="DS411" s="78">
        <v>0.11265408992767334</v>
      </c>
      <c r="DT411" s="78">
        <v>8.7355144321918488E-2</v>
      </c>
      <c r="DU411" s="78">
        <v>1.7233442515134811E-2</v>
      </c>
      <c r="DV411" s="78">
        <v>-3.4525677561759949E-2</v>
      </c>
      <c r="DW411" s="78">
        <v>-1.6677714884281158E-2</v>
      </c>
      <c r="DX411" s="78">
        <v>-4.3119475245475769E-2</v>
      </c>
      <c r="DY411" s="78">
        <v>4.7683145850896835E-2</v>
      </c>
      <c r="DZ411" s="78">
        <v>0.11380406469106674</v>
      </c>
      <c r="EA411" s="78">
        <v>9.9388442933559418E-2</v>
      </c>
      <c r="EB411" s="78">
        <v>9.0796895325183868E-2</v>
      </c>
      <c r="EC411" s="78">
        <v>7.0334456861019135E-2</v>
      </c>
      <c r="ED411" s="78">
        <v>0.11106842011213303</v>
      </c>
      <c r="EE411" s="78">
        <v>0.12738309800624847</v>
      </c>
      <c r="EF411" s="78">
        <v>9.336525946855545E-2</v>
      </c>
      <c r="EG411" s="78">
        <v>0.13634541630744934</v>
      </c>
      <c r="EH411" s="78">
        <v>0.11751195788383484</v>
      </c>
      <c r="EI411" s="78">
        <v>5.9653203934431076E-2</v>
      </c>
      <c r="EJ411" s="78">
        <v>5.4499465972185135E-2</v>
      </c>
      <c r="EK411" s="78">
        <v>8.6741320788860321E-2</v>
      </c>
      <c r="EL411" s="78">
        <v>0.13457281887531281</v>
      </c>
      <c r="EM411" s="78">
        <v>0.12997002899646759</v>
      </c>
      <c r="EN411" s="78">
        <v>0.10094248503446579</v>
      </c>
      <c r="EO411" s="78">
        <v>6.6894687712192535E-2</v>
      </c>
      <c r="EP411" s="78">
        <v>0.10878382623195648</v>
      </c>
      <c r="EQ411" s="78">
        <v>0.1525273472070694</v>
      </c>
      <c r="ER411" s="78">
        <v>0.12460263818502426</v>
      </c>
      <c r="ES411" s="78">
        <v>7.3969252407550812E-2</v>
      </c>
      <c r="ET411" s="78">
        <v>3.7607666105031967E-2</v>
      </c>
      <c r="EU411" s="78">
        <v>4.3900422751903534E-2</v>
      </c>
      <c r="EV411" s="78">
        <v>2.750694565474987E-2</v>
      </c>
      <c r="EW411" s="78">
        <v>42.085720062255859</v>
      </c>
      <c r="EX411" s="78">
        <v>40.6478271484375</v>
      </c>
      <c r="EY411" s="78">
        <v>39.546291351318359</v>
      </c>
      <c r="EZ411" s="78">
        <v>39.057098388671875</v>
      </c>
      <c r="FA411" s="78">
        <v>38.435684204101563</v>
      </c>
      <c r="FB411" s="78">
        <v>37.903377532958984</v>
      </c>
      <c r="FC411" s="78">
        <v>37.412605285644531</v>
      </c>
      <c r="FD411" s="78">
        <v>37.155208587646484</v>
      </c>
      <c r="FE411" s="78">
        <v>40.573951721191406</v>
      </c>
      <c r="FF411" s="78">
        <v>44.504497528076172</v>
      </c>
      <c r="FG411" s="78">
        <v>47.828426361083984</v>
      </c>
      <c r="FH411" s="78">
        <v>50.316089630126953</v>
      </c>
      <c r="FI411" s="78">
        <v>52.803565979003906</v>
      </c>
      <c r="FJ411" s="78">
        <v>54.083244323730469</v>
      </c>
      <c r="FK411" s="78">
        <v>55.223213195800781</v>
      </c>
      <c r="FL411" s="78">
        <v>55.364437103271484</v>
      </c>
      <c r="FM411" s="78">
        <v>54.450981140136719</v>
      </c>
      <c r="FN411" s="78">
        <v>52.460891723632813</v>
      </c>
      <c r="FO411" s="78">
        <v>50.046413421630859</v>
      </c>
      <c r="FP411" s="78">
        <v>47.719612121582031</v>
      </c>
      <c r="FQ411" s="78">
        <v>46.396148681640625</v>
      </c>
      <c r="FR411" s="78">
        <v>45.289859771728516</v>
      </c>
      <c r="FS411" s="78">
        <v>44.541507720947266</v>
      </c>
      <c r="FT411" s="78">
        <v>43.161880493164063</v>
      </c>
      <c r="FU411" s="78">
        <v>3.3325552940368652E-2</v>
      </c>
      <c r="FV411" s="78">
        <v>2.9927244409918785E-2</v>
      </c>
      <c r="FW411" s="78">
        <v>3.8159098476171494E-2</v>
      </c>
      <c r="FX411" s="78">
        <v>0</v>
      </c>
      <c r="FY411" s="78">
        <v>1563</v>
      </c>
      <c r="FZ411" s="78">
        <v>1</v>
      </c>
    </row>
    <row r="412" spans="1:182" x14ac:dyDescent="0.2">
      <c r="A412" t="s">
        <v>186</v>
      </c>
      <c r="B412" t="s">
        <v>244</v>
      </c>
      <c r="C412" t="s">
        <v>194</v>
      </c>
      <c r="D412" t="s">
        <v>203</v>
      </c>
      <c r="E412" t="s">
        <v>239</v>
      </c>
      <c r="F412" t="s">
        <v>178</v>
      </c>
      <c r="G412" t="s">
        <v>1</v>
      </c>
      <c r="H412" s="78">
        <v>5302</v>
      </c>
      <c r="I412" s="78">
        <v>0.61295551061630249</v>
      </c>
      <c r="J412" s="78">
        <v>0.56706357002258301</v>
      </c>
      <c r="K412" s="78">
        <v>0.53679662942886353</v>
      </c>
      <c r="L412" s="78">
        <v>0.53011876344680786</v>
      </c>
      <c r="M412" s="78">
        <v>0.53709942102432251</v>
      </c>
      <c r="N412" s="78">
        <v>0.6049225926399231</v>
      </c>
      <c r="O412" s="78">
        <v>0.75883030891418457</v>
      </c>
      <c r="P412" s="78">
        <v>0.829612135887146</v>
      </c>
      <c r="Q412" s="78">
        <v>0.76337450742721558</v>
      </c>
      <c r="R412" s="78">
        <v>0.69836944341659546</v>
      </c>
      <c r="S412" s="78">
        <v>0.64337718486785889</v>
      </c>
      <c r="T412" s="78">
        <v>0.63513290882110596</v>
      </c>
      <c r="U412" s="78">
        <v>0.63472169637680054</v>
      </c>
      <c r="V412" s="78">
        <v>0.58784365653991699</v>
      </c>
      <c r="W412" s="78">
        <v>0.54853266477584839</v>
      </c>
      <c r="X412" s="78">
        <v>0.54831033945083618</v>
      </c>
      <c r="Y412" s="78">
        <v>0.64200317859649658</v>
      </c>
      <c r="Z412" s="78">
        <v>0.83606082201004028</v>
      </c>
      <c r="AA412" s="78">
        <v>0.98677235841751099</v>
      </c>
      <c r="AB412" s="78">
        <v>1.0185357332229614</v>
      </c>
      <c r="AC412" s="78">
        <v>0.98400223255157471</v>
      </c>
      <c r="AD412" s="78">
        <v>0.9275212287902832</v>
      </c>
      <c r="AE412" s="78">
        <v>0.81980055570602417</v>
      </c>
      <c r="AF412" s="78">
        <v>0.72109699249267578</v>
      </c>
      <c r="AG412" s="78">
        <v>-0.10359041392803192</v>
      </c>
      <c r="AH412" s="78">
        <v>-6.8582229316234589E-2</v>
      </c>
      <c r="AI412" s="78">
        <v>-7.8191973268985748E-2</v>
      </c>
      <c r="AJ412" s="78">
        <v>-8.9017234742641449E-2</v>
      </c>
      <c r="AK412" s="78">
        <v>-0.11072956770658493</v>
      </c>
      <c r="AL412" s="78">
        <v>-9.8248131573200226E-2</v>
      </c>
      <c r="AM412" s="78">
        <v>-8.0539509654045105E-2</v>
      </c>
      <c r="AN412" s="78">
        <v>-7.7113129198551178E-2</v>
      </c>
      <c r="AO412" s="78">
        <v>-7.4869856238365173E-2</v>
      </c>
      <c r="AP412" s="78">
        <v>-6.2459897249937057E-2</v>
      </c>
      <c r="AQ412" s="78">
        <v>-9.8541259765625E-2</v>
      </c>
      <c r="AR412" s="78">
        <v>-0.10636904090642929</v>
      </c>
      <c r="AS412" s="78">
        <v>-0.10110986977815628</v>
      </c>
      <c r="AT412" s="78">
        <v>-7.9340018332004547E-2</v>
      </c>
      <c r="AU412" s="78">
        <v>-7.4320487678050995E-2</v>
      </c>
      <c r="AV412" s="78">
        <v>-9.6186742186546326E-2</v>
      </c>
      <c r="AW412" s="78">
        <v>-8.8855117559432983E-2</v>
      </c>
      <c r="AX412" s="78">
        <v>-4.2070314288139343E-2</v>
      </c>
      <c r="AY412" s="78">
        <v>-8.7372243404388428E-2</v>
      </c>
      <c r="AZ412" s="78">
        <v>-5.2089929580688477E-2</v>
      </c>
      <c r="BA412" s="78">
        <v>-9.2716045677661896E-2</v>
      </c>
      <c r="BB412" s="78">
        <v>-0.13249698281288147</v>
      </c>
      <c r="BC412" s="78">
        <v>-0.13219192624092102</v>
      </c>
      <c r="BD412" s="78">
        <v>-0.12594503164291382</v>
      </c>
      <c r="BE412" s="78">
        <v>-6.9186985492706299E-2</v>
      </c>
      <c r="BF412" s="78">
        <v>-3.7993419915437698E-2</v>
      </c>
      <c r="BG412" s="78">
        <v>-4.9973215907812119E-2</v>
      </c>
      <c r="BH412" s="78">
        <v>-6.1250802129507065E-2</v>
      </c>
      <c r="BI412" s="78">
        <v>-8.1886567175388336E-2</v>
      </c>
      <c r="BJ412" s="78">
        <v>-6.7818187177181244E-2</v>
      </c>
      <c r="BK412" s="78">
        <v>-4.9838755279779434E-2</v>
      </c>
      <c r="BL412" s="78">
        <v>-4.503125324845314E-2</v>
      </c>
      <c r="BM412" s="78">
        <v>-3.9136897772550583E-2</v>
      </c>
      <c r="BN412" s="78">
        <v>-2.6846613734960556E-2</v>
      </c>
      <c r="BO412" s="78">
        <v>-6.1440885066986084E-2</v>
      </c>
      <c r="BP412" s="78">
        <v>-6.9222837686538696E-2</v>
      </c>
      <c r="BQ412" s="78">
        <v>-6.222321093082428E-2</v>
      </c>
      <c r="BR412" s="78">
        <v>-4.2276445776224136E-2</v>
      </c>
      <c r="BS412" s="78">
        <v>-4.0797017514705658E-2</v>
      </c>
      <c r="BT412" s="78">
        <v>-6.2170460820198059E-2</v>
      </c>
      <c r="BU412" s="78">
        <v>-5.2448596805334091E-2</v>
      </c>
      <c r="BV412" s="78">
        <v>-2.2384501062333584E-3</v>
      </c>
      <c r="BW412" s="78">
        <v>-4.4496938586235046E-2</v>
      </c>
      <c r="BX412" s="78">
        <v>-1.101368572562933E-2</v>
      </c>
      <c r="BY412" s="78">
        <v>-5.5862266570329666E-2</v>
      </c>
      <c r="BZ412" s="78">
        <v>-9.4254456460475922E-2</v>
      </c>
      <c r="CA412" s="78">
        <v>-9.4716362655162811E-2</v>
      </c>
      <c r="CB412" s="78">
        <v>-9.0386517345905304E-2</v>
      </c>
      <c r="CC412" s="78">
        <v>-4.5359272509813309E-2</v>
      </c>
      <c r="CD412" s="78">
        <v>-1.6807703301310539E-2</v>
      </c>
      <c r="CE412" s="78">
        <v>-3.0428994446992874E-2</v>
      </c>
      <c r="CF412" s="78">
        <v>-4.2019858956336975E-2</v>
      </c>
      <c r="CG412" s="78">
        <v>-6.1909988522529602E-2</v>
      </c>
      <c r="CH412" s="78">
        <v>-4.6742510050535202E-2</v>
      </c>
      <c r="CI412" s="78">
        <v>-2.8575506061315536E-2</v>
      </c>
      <c r="CJ412" s="78">
        <v>-2.2811442613601685E-2</v>
      </c>
      <c r="CK412" s="78">
        <v>-1.4388358220458031E-2</v>
      </c>
      <c r="CL412" s="78">
        <v>-2.1809611935168505E-3</v>
      </c>
      <c r="CM412" s="78">
        <v>-3.5745285451412201E-2</v>
      </c>
      <c r="CN412" s="78">
        <v>-4.3495479971170425E-2</v>
      </c>
      <c r="CO412" s="78">
        <v>-3.5290427505970001E-2</v>
      </c>
      <c r="CP412" s="78">
        <v>-1.660633273422718E-2</v>
      </c>
      <c r="CQ412" s="78">
        <v>-1.7578763887286186E-2</v>
      </c>
      <c r="CR412" s="78">
        <v>-3.8610886782407761E-2</v>
      </c>
      <c r="CS412" s="78">
        <v>-2.72335484623909E-2</v>
      </c>
      <c r="CT412" s="78">
        <v>2.5348978117108345E-2</v>
      </c>
      <c r="CU412" s="78">
        <v>-1.4801627956330776E-2</v>
      </c>
      <c r="CV412" s="78">
        <v>1.7435595393180847E-2</v>
      </c>
      <c r="CW412" s="78">
        <v>-3.0337454751133919E-2</v>
      </c>
      <c r="CX412" s="78">
        <v>-6.7767806351184845E-2</v>
      </c>
      <c r="CY412" s="78">
        <v>-6.8760909140110016E-2</v>
      </c>
      <c r="CZ412" s="78">
        <v>-6.5758787095546722E-2</v>
      </c>
      <c r="DA412" s="78">
        <v>-2.1531561389565468E-2</v>
      </c>
      <c r="DB412" s="78">
        <v>4.3780119158327579E-3</v>
      </c>
      <c r="DC412" s="78">
        <v>-1.0884771123528481E-2</v>
      </c>
      <c r="DD412" s="78">
        <v>-2.2788913920521736E-2</v>
      </c>
      <c r="DE412" s="78">
        <v>-4.1933406144380569E-2</v>
      </c>
      <c r="DF412" s="78">
        <v>-2.5666827335953712E-2</v>
      </c>
      <c r="DG412" s="78">
        <v>-7.3122563771903515E-3</v>
      </c>
      <c r="DH412" s="78">
        <v>-5.9163023252040148E-4</v>
      </c>
      <c r="DI412" s="78">
        <v>1.0360182262957096E-2</v>
      </c>
      <c r="DJ412" s="78">
        <v>2.2484691813588142E-2</v>
      </c>
      <c r="DK412" s="78">
        <v>-1.0049676522612572E-2</v>
      </c>
      <c r="DL412" s="78">
        <v>-1.7768127843737602E-2</v>
      </c>
      <c r="DM412" s="78">
        <v>-8.3576468750834465E-3</v>
      </c>
      <c r="DN412" s="78">
        <v>9.0637821704149246E-3</v>
      </c>
      <c r="DO412" s="78">
        <v>5.6394902057945728E-3</v>
      </c>
      <c r="DP412" s="78">
        <v>-1.5051312744617462E-2</v>
      </c>
      <c r="DQ412" s="78">
        <v>-2.0185050088912249E-3</v>
      </c>
      <c r="DR412" s="78">
        <v>5.2936404943466187E-2</v>
      </c>
      <c r="DS412" s="78">
        <v>1.4893682673573494E-2</v>
      </c>
      <c r="DT412" s="78">
        <v>4.5884877443313599E-2</v>
      </c>
      <c r="DU412" s="78">
        <v>-4.8126424662768841E-3</v>
      </c>
      <c r="DV412" s="78">
        <v>-4.128115251660347E-2</v>
      </c>
      <c r="DW412" s="78">
        <v>-4.2805444449186325E-2</v>
      </c>
      <c r="DX412" s="78">
        <v>-4.1131064295768738E-2</v>
      </c>
      <c r="DY412" s="78">
        <v>1.2871870771050453E-2</v>
      </c>
      <c r="DZ412" s="78">
        <v>3.496682271361351E-2</v>
      </c>
      <c r="EA412" s="78">
        <v>1.7333982512354851E-2</v>
      </c>
      <c r="EB412" s="78">
        <v>4.9775172956287861E-3</v>
      </c>
      <c r="EC412" s="78">
        <v>-1.3090401887893677E-2</v>
      </c>
      <c r="ED412" s="78">
        <v>4.7631058841943741E-3</v>
      </c>
      <c r="EE412" s="78">
        <v>2.3388497531414032E-2</v>
      </c>
      <c r="EF412" s="78">
        <v>3.1490251421928406E-2</v>
      </c>
      <c r="EG412" s="78">
        <v>4.609314352273941E-2</v>
      </c>
      <c r="EH412" s="78">
        <v>5.8097977191209793E-2</v>
      </c>
      <c r="EI412" s="78">
        <v>2.7050700038671494E-2</v>
      </c>
      <c r="EJ412" s="78">
        <v>1.9378082826733589E-2</v>
      </c>
      <c r="EK412" s="78">
        <v>3.0529012903571129E-2</v>
      </c>
      <c r="EL412" s="78">
        <v>4.6127352863550186E-2</v>
      </c>
      <c r="EM412" s="78">
        <v>3.9162963628768921E-2</v>
      </c>
      <c r="EN412" s="78">
        <v>1.8964968621730804E-2</v>
      </c>
      <c r="EO412" s="78">
        <v>3.4388016909360886E-2</v>
      </c>
      <c r="EP412" s="78">
        <v>9.2768266797065735E-2</v>
      </c>
      <c r="EQ412" s="78">
        <v>5.7768989354372025E-2</v>
      </c>
      <c r="ER412" s="78">
        <v>8.6961120367050171E-2</v>
      </c>
      <c r="ES412" s="78">
        <v>3.204113245010376E-2</v>
      </c>
      <c r="ET412" s="78">
        <v>-3.0386336147785187E-3</v>
      </c>
      <c r="EU412" s="78">
        <v>-5.3298785351216793E-3</v>
      </c>
      <c r="EV412" s="78">
        <v>-5.5725397542119026E-3</v>
      </c>
      <c r="EW412" s="78">
        <v>44.436557769775391</v>
      </c>
      <c r="EX412" s="78">
        <v>42.542900085449219</v>
      </c>
      <c r="EY412" s="78">
        <v>41.502593994140625</v>
      </c>
      <c r="EZ412" s="78">
        <v>40.961051940917969</v>
      </c>
      <c r="FA412" s="78">
        <v>40.129177093505859</v>
      </c>
      <c r="FB412" s="78">
        <v>39.558994293212891</v>
      </c>
      <c r="FC412" s="78">
        <v>39.163917541503906</v>
      </c>
      <c r="FD412" s="78">
        <v>38.936359405517578</v>
      </c>
      <c r="FE412" s="78">
        <v>42.351173400878906</v>
      </c>
      <c r="FF412" s="78">
        <v>46.827022552490234</v>
      </c>
      <c r="FG412" s="78">
        <v>49.761764526367188</v>
      </c>
      <c r="FH412" s="78">
        <v>51.397319793701172</v>
      </c>
      <c r="FI412" s="78">
        <v>53.978416442871094</v>
      </c>
      <c r="FJ412" s="78">
        <v>55.050899505615234</v>
      </c>
      <c r="FK412" s="78">
        <v>56.234703063964844</v>
      </c>
      <c r="FL412" s="78">
        <v>56.431430816650391</v>
      </c>
      <c r="FM412" s="78">
        <v>55.748256683349609</v>
      </c>
      <c r="FN412" s="78">
        <v>53.719799041748047</v>
      </c>
      <c r="FO412" s="78">
        <v>51.523406982421875</v>
      </c>
      <c r="FP412" s="78">
        <v>49.214092254638672</v>
      </c>
      <c r="FQ412" s="78">
        <v>47.942913055419922</v>
      </c>
      <c r="FR412" s="78">
        <v>47.612594604492188</v>
      </c>
      <c r="FS412" s="78">
        <v>47.585418701171875</v>
      </c>
      <c r="FT412" s="78">
        <v>47.330997467041016</v>
      </c>
      <c r="FU412" s="78">
        <v>2.1350886672735214E-2</v>
      </c>
      <c r="FV412" s="78">
        <v>3.0951064079999924E-2</v>
      </c>
      <c r="FW412" s="78">
        <v>2.1815000101923943E-2</v>
      </c>
      <c r="FX412" s="78">
        <v>0</v>
      </c>
      <c r="FY412" s="78">
        <v>1105</v>
      </c>
      <c r="FZ412" s="78">
        <v>1</v>
      </c>
    </row>
    <row r="413" spans="1:182" x14ac:dyDescent="0.2">
      <c r="A413" t="s">
        <v>186</v>
      </c>
      <c r="B413" t="s">
        <v>244</v>
      </c>
      <c r="C413" t="s">
        <v>194</v>
      </c>
      <c r="D413" t="s">
        <v>203</v>
      </c>
      <c r="E413" t="s">
        <v>239</v>
      </c>
      <c r="F413" t="s">
        <v>179</v>
      </c>
      <c r="G413" t="s">
        <v>1</v>
      </c>
      <c r="H413" s="78">
        <v>677</v>
      </c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  <c r="BX413" s="78"/>
      <c r="BY413" s="78"/>
      <c r="BZ413" s="78"/>
      <c r="CA413" s="78"/>
      <c r="CB413" s="78"/>
      <c r="CC413" s="78"/>
      <c r="CD413" s="78"/>
      <c r="CE413" s="78"/>
      <c r="CF413" s="78"/>
      <c r="CG413" s="78"/>
      <c r="CH413" s="78"/>
      <c r="CI413" s="78"/>
      <c r="CJ413" s="78"/>
      <c r="CK413" s="78"/>
      <c r="CL413" s="78"/>
      <c r="CM413" s="78"/>
      <c r="CN413" s="78"/>
      <c r="CO413" s="78"/>
      <c r="CP413" s="78"/>
      <c r="CQ413" s="78"/>
      <c r="CR413" s="78"/>
      <c r="CS413" s="78"/>
      <c r="CT413" s="78"/>
      <c r="CU413" s="78"/>
      <c r="CV413" s="78"/>
      <c r="CW413" s="78"/>
      <c r="CX413" s="78"/>
      <c r="CY413" s="78"/>
      <c r="CZ413" s="78"/>
      <c r="DA413" s="78"/>
      <c r="DB413" s="78"/>
      <c r="DC413" s="78"/>
      <c r="DD413" s="78"/>
      <c r="DE413" s="78"/>
      <c r="DF413" s="78"/>
      <c r="DG413" s="78"/>
      <c r="DH413" s="78"/>
      <c r="DI413" s="78"/>
      <c r="DJ413" s="78"/>
      <c r="DK413" s="78"/>
      <c r="DL413" s="78"/>
      <c r="DM413" s="78"/>
      <c r="DN413" s="78"/>
      <c r="DO413" s="78"/>
      <c r="DP413" s="78"/>
      <c r="DQ413" s="78"/>
      <c r="DR413" s="78"/>
      <c r="DS413" s="78"/>
      <c r="DT413" s="78"/>
      <c r="DU413" s="78"/>
      <c r="DV413" s="78"/>
      <c r="DW413" s="78"/>
      <c r="DX413" s="78"/>
      <c r="DY413" s="78"/>
      <c r="DZ413" s="78"/>
      <c r="EA413" s="78"/>
      <c r="EB413" s="78"/>
      <c r="EC413" s="78"/>
      <c r="ED413" s="78"/>
      <c r="EE413" s="78"/>
      <c r="EF413" s="78"/>
      <c r="EG413" s="78"/>
      <c r="EH413" s="78"/>
      <c r="EI413" s="78"/>
      <c r="EJ413" s="78"/>
      <c r="EK413" s="78"/>
      <c r="EL413" s="78"/>
      <c r="EM413" s="78"/>
      <c r="EN413" s="78"/>
      <c r="EO413" s="78"/>
      <c r="EP413" s="78"/>
      <c r="EQ413" s="78"/>
      <c r="ER413" s="78"/>
      <c r="ES413" s="78"/>
      <c r="ET413" s="78"/>
      <c r="EU413" s="78"/>
      <c r="EV413" s="78"/>
      <c r="EW413" s="78"/>
      <c r="EX413" s="78"/>
      <c r="EY413" s="78"/>
      <c r="EZ413" s="78"/>
      <c r="FA413" s="78"/>
      <c r="FB413" s="78"/>
      <c r="FC413" s="78"/>
      <c r="FD413" s="78"/>
      <c r="FE413" s="78"/>
      <c r="FF413" s="78"/>
      <c r="FG413" s="78"/>
      <c r="FH413" s="78"/>
      <c r="FI413" s="78"/>
      <c r="FJ413" s="78"/>
      <c r="FK413" s="78"/>
      <c r="FL413" s="78"/>
      <c r="FM413" s="78"/>
      <c r="FN413" s="78"/>
      <c r="FO413" s="78"/>
      <c r="FP413" s="78"/>
      <c r="FQ413" s="78"/>
      <c r="FR413" s="78"/>
      <c r="FS413" s="78"/>
      <c r="FT413" s="78"/>
      <c r="FU413" s="78"/>
      <c r="FV413" s="78"/>
      <c r="FW413" s="78"/>
      <c r="FX413" s="78">
        <v>0</v>
      </c>
      <c r="FY413" s="78">
        <v>34</v>
      </c>
      <c r="FZ413" s="78">
        <v>0</v>
      </c>
    </row>
    <row r="414" spans="1:182" x14ac:dyDescent="0.2">
      <c r="A414" t="s">
        <v>186</v>
      </c>
      <c r="B414" t="s">
        <v>244</v>
      </c>
      <c r="C414" t="s">
        <v>194</v>
      </c>
      <c r="D414" t="s">
        <v>203</v>
      </c>
      <c r="E414" t="s">
        <v>239</v>
      </c>
      <c r="F414" t="s">
        <v>180</v>
      </c>
      <c r="G414" t="s">
        <v>1</v>
      </c>
      <c r="H414" s="78">
        <v>156</v>
      </c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78"/>
      <c r="CB414" s="78"/>
      <c r="CC414" s="78"/>
      <c r="CD414" s="78"/>
      <c r="CE414" s="78"/>
      <c r="CF414" s="78"/>
      <c r="CG414" s="78"/>
      <c r="CH414" s="78"/>
      <c r="CI414" s="78"/>
      <c r="CJ414" s="78"/>
      <c r="CK414" s="78"/>
      <c r="CL414" s="78"/>
      <c r="CM414" s="78"/>
      <c r="CN414" s="78"/>
      <c r="CO414" s="78"/>
      <c r="CP414" s="78"/>
      <c r="CQ414" s="78"/>
      <c r="CR414" s="78"/>
      <c r="CS414" s="78"/>
      <c r="CT414" s="78"/>
      <c r="CU414" s="78"/>
      <c r="CV414" s="78"/>
      <c r="CW414" s="78"/>
      <c r="CX414" s="78"/>
      <c r="CY414" s="78"/>
      <c r="CZ414" s="78"/>
      <c r="DA414" s="78"/>
      <c r="DB414" s="78"/>
      <c r="DC414" s="78"/>
      <c r="DD414" s="78"/>
      <c r="DE414" s="78"/>
      <c r="DF414" s="78"/>
      <c r="DG414" s="78"/>
      <c r="DH414" s="78"/>
      <c r="DI414" s="78"/>
      <c r="DJ414" s="78"/>
      <c r="DK414" s="78"/>
      <c r="DL414" s="78"/>
      <c r="DM414" s="78"/>
      <c r="DN414" s="78"/>
      <c r="DO414" s="78"/>
      <c r="DP414" s="78"/>
      <c r="DQ414" s="78"/>
      <c r="DR414" s="78"/>
      <c r="DS414" s="78"/>
      <c r="DT414" s="78"/>
      <c r="DU414" s="78"/>
      <c r="DV414" s="78"/>
      <c r="DW414" s="78"/>
      <c r="DX414" s="78"/>
      <c r="DY414" s="78"/>
      <c r="DZ414" s="78"/>
      <c r="EA414" s="78"/>
      <c r="EB414" s="78"/>
      <c r="EC414" s="78"/>
      <c r="ED414" s="78"/>
      <c r="EE414" s="78"/>
      <c r="EF414" s="78"/>
      <c r="EG414" s="78"/>
      <c r="EH414" s="78"/>
      <c r="EI414" s="78"/>
      <c r="EJ414" s="78"/>
      <c r="EK414" s="78"/>
      <c r="EL414" s="78"/>
      <c r="EM414" s="78"/>
      <c r="EN414" s="78"/>
      <c r="EO414" s="78"/>
      <c r="EP414" s="78"/>
      <c r="EQ414" s="78"/>
      <c r="ER414" s="78"/>
      <c r="ES414" s="78"/>
      <c r="ET414" s="78"/>
      <c r="EU414" s="78"/>
      <c r="EV414" s="78"/>
      <c r="EW414" s="78"/>
      <c r="EX414" s="78"/>
      <c r="EY414" s="78"/>
      <c r="EZ414" s="78"/>
      <c r="FA414" s="78"/>
      <c r="FB414" s="78"/>
      <c r="FC414" s="78"/>
      <c r="FD414" s="78"/>
      <c r="FE414" s="78"/>
      <c r="FF414" s="78"/>
      <c r="FG414" s="78"/>
      <c r="FH414" s="78"/>
      <c r="FI414" s="78"/>
      <c r="FJ414" s="78"/>
      <c r="FK414" s="78"/>
      <c r="FL414" s="78"/>
      <c r="FM414" s="78"/>
      <c r="FN414" s="78"/>
      <c r="FO414" s="78"/>
      <c r="FP414" s="78"/>
      <c r="FQ414" s="78"/>
      <c r="FR414" s="78"/>
      <c r="FS414" s="78"/>
      <c r="FT414" s="78"/>
      <c r="FU414" s="78"/>
      <c r="FV414" s="78"/>
      <c r="FW414" s="78"/>
      <c r="FX414" s="78">
        <v>0</v>
      </c>
      <c r="FY414" s="78">
        <v>26</v>
      </c>
      <c r="FZ414" s="78">
        <v>0</v>
      </c>
    </row>
    <row r="415" spans="1:182" x14ac:dyDescent="0.2">
      <c r="A415" t="s">
        <v>186</v>
      </c>
      <c r="B415" t="s">
        <v>244</v>
      </c>
      <c r="C415" t="s">
        <v>194</v>
      </c>
      <c r="D415" t="s">
        <v>203</v>
      </c>
      <c r="E415" t="s">
        <v>239</v>
      </c>
      <c r="F415" t="s">
        <v>181</v>
      </c>
      <c r="G415" t="s">
        <v>1</v>
      </c>
      <c r="H415" s="78">
        <v>203</v>
      </c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  <c r="BX415" s="78"/>
      <c r="BY415" s="78"/>
      <c r="BZ415" s="78"/>
      <c r="CA415" s="78"/>
      <c r="CB415" s="78"/>
      <c r="CC415" s="78"/>
      <c r="CD415" s="78"/>
      <c r="CE415" s="78"/>
      <c r="CF415" s="78"/>
      <c r="CG415" s="78"/>
      <c r="CH415" s="78"/>
      <c r="CI415" s="78"/>
      <c r="CJ415" s="78"/>
      <c r="CK415" s="78"/>
      <c r="CL415" s="78"/>
      <c r="CM415" s="78"/>
      <c r="CN415" s="78"/>
      <c r="CO415" s="78"/>
      <c r="CP415" s="78"/>
      <c r="CQ415" s="78"/>
      <c r="CR415" s="78"/>
      <c r="CS415" s="78"/>
      <c r="CT415" s="78"/>
      <c r="CU415" s="78"/>
      <c r="CV415" s="78"/>
      <c r="CW415" s="78"/>
      <c r="CX415" s="78"/>
      <c r="CY415" s="78"/>
      <c r="CZ415" s="78"/>
      <c r="DA415" s="78"/>
      <c r="DB415" s="78"/>
      <c r="DC415" s="78"/>
      <c r="DD415" s="78"/>
      <c r="DE415" s="78"/>
      <c r="DF415" s="78"/>
      <c r="DG415" s="78"/>
      <c r="DH415" s="78"/>
      <c r="DI415" s="78"/>
      <c r="DJ415" s="78"/>
      <c r="DK415" s="78"/>
      <c r="DL415" s="78"/>
      <c r="DM415" s="78"/>
      <c r="DN415" s="78"/>
      <c r="DO415" s="78"/>
      <c r="DP415" s="78"/>
      <c r="DQ415" s="78"/>
      <c r="DR415" s="78"/>
      <c r="DS415" s="78"/>
      <c r="DT415" s="78"/>
      <c r="DU415" s="78"/>
      <c r="DV415" s="78"/>
      <c r="DW415" s="78"/>
      <c r="DX415" s="78"/>
      <c r="DY415" s="78"/>
      <c r="DZ415" s="78"/>
      <c r="EA415" s="78"/>
      <c r="EB415" s="78"/>
      <c r="EC415" s="78"/>
      <c r="ED415" s="78"/>
      <c r="EE415" s="78"/>
      <c r="EF415" s="78"/>
      <c r="EG415" s="78"/>
      <c r="EH415" s="78"/>
      <c r="EI415" s="78"/>
      <c r="EJ415" s="78"/>
      <c r="EK415" s="78"/>
      <c r="EL415" s="78"/>
      <c r="EM415" s="78"/>
      <c r="EN415" s="78"/>
      <c r="EO415" s="78"/>
      <c r="EP415" s="78"/>
      <c r="EQ415" s="78"/>
      <c r="ER415" s="78"/>
      <c r="ES415" s="78"/>
      <c r="ET415" s="78"/>
      <c r="EU415" s="78"/>
      <c r="EV415" s="78"/>
      <c r="EW415" s="78"/>
      <c r="EX415" s="78"/>
      <c r="EY415" s="78"/>
      <c r="EZ415" s="78"/>
      <c r="FA415" s="78"/>
      <c r="FB415" s="78"/>
      <c r="FC415" s="78"/>
      <c r="FD415" s="78"/>
      <c r="FE415" s="78"/>
      <c r="FF415" s="78"/>
      <c r="FG415" s="78"/>
      <c r="FH415" s="78"/>
      <c r="FI415" s="78"/>
      <c r="FJ415" s="78"/>
      <c r="FK415" s="78"/>
      <c r="FL415" s="78"/>
      <c r="FM415" s="78"/>
      <c r="FN415" s="78"/>
      <c r="FO415" s="78"/>
      <c r="FP415" s="78"/>
      <c r="FQ415" s="78"/>
      <c r="FR415" s="78"/>
      <c r="FS415" s="78"/>
      <c r="FT415" s="78"/>
      <c r="FU415" s="78"/>
      <c r="FV415" s="78"/>
      <c r="FW415" s="78"/>
      <c r="FX415" s="78">
        <v>0</v>
      </c>
      <c r="FY415" s="78">
        <v>15</v>
      </c>
      <c r="FZ415" s="78">
        <v>0</v>
      </c>
    </row>
    <row r="416" spans="1:182" x14ac:dyDescent="0.2">
      <c r="A416" t="s">
        <v>186</v>
      </c>
      <c r="B416" t="s">
        <v>244</v>
      </c>
      <c r="C416" t="s">
        <v>194</v>
      </c>
      <c r="D416" t="s">
        <v>203</v>
      </c>
      <c r="E416" t="s">
        <v>239</v>
      </c>
      <c r="F416" t="s">
        <v>182</v>
      </c>
      <c r="G416" t="s">
        <v>1</v>
      </c>
      <c r="H416" s="78">
        <v>799</v>
      </c>
      <c r="I416" s="78">
        <v>0.66477757692337036</v>
      </c>
      <c r="J416" s="78">
        <v>0.6272655725479126</v>
      </c>
      <c r="K416" s="78">
        <v>0.61217522621154785</v>
      </c>
      <c r="L416" s="78">
        <v>0.59930700063705444</v>
      </c>
      <c r="M416" s="78">
        <v>0.65335166454315186</v>
      </c>
      <c r="N416" s="78">
        <v>0.73630332946777344</v>
      </c>
      <c r="O416" s="78">
        <v>0.87233388423919678</v>
      </c>
      <c r="P416" s="78">
        <v>1.0529724359512329</v>
      </c>
      <c r="Q416" s="78">
        <v>1.024964451789856</v>
      </c>
      <c r="R416" s="78">
        <v>1.0236667394638062</v>
      </c>
      <c r="S416" s="78">
        <v>0.96257138252258301</v>
      </c>
      <c r="T416" s="78">
        <v>0.8249434232711792</v>
      </c>
      <c r="U416" s="78">
        <v>0.88431084156036377</v>
      </c>
      <c r="V416" s="78">
        <v>0.75492429733276367</v>
      </c>
      <c r="W416" s="78">
        <v>0.72315371036529541</v>
      </c>
      <c r="X416" s="78">
        <v>0.81950771808624268</v>
      </c>
      <c r="Y416" s="78">
        <v>0.86462467908859253</v>
      </c>
      <c r="Z416" s="78">
        <v>0.99987524747848511</v>
      </c>
      <c r="AA416" s="78">
        <v>1.1582939624786377</v>
      </c>
      <c r="AB416" s="78">
        <v>1.1899741888046265</v>
      </c>
      <c r="AC416" s="78">
        <v>1.1142727136611938</v>
      </c>
      <c r="AD416" s="78">
        <v>1.0456643104553223</v>
      </c>
      <c r="AE416" s="78">
        <v>0.95301014184951782</v>
      </c>
      <c r="AF416" s="78">
        <v>0.80579912662506104</v>
      </c>
      <c r="AG416" s="78">
        <v>-0.11821417510509491</v>
      </c>
      <c r="AH416" s="78">
        <v>-6.2956683337688446E-2</v>
      </c>
      <c r="AI416" s="78">
        <v>-0.10958996415138245</v>
      </c>
      <c r="AJ416" s="78">
        <v>-0.12098177522420883</v>
      </c>
      <c r="AK416" s="78">
        <v>-0.10089842975139618</v>
      </c>
      <c r="AL416" s="78">
        <v>-4.7737013548612595E-2</v>
      </c>
      <c r="AM416" s="78">
        <v>-0.14144240319728851</v>
      </c>
      <c r="AN416" s="78">
        <v>-3.9222046732902527E-2</v>
      </c>
      <c r="AO416" s="78">
        <v>-0.14181600511074066</v>
      </c>
      <c r="AP416" s="78">
        <v>-0.13606783747673035</v>
      </c>
      <c r="AQ416" s="78">
        <v>-0.17273332178592682</v>
      </c>
      <c r="AR416" s="78">
        <v>-0.28992477059364319</v>
      </c>
      <c r="AS416" s="78">
        <v>-6.8300724029541016E-2</v>
      </c>
      <c r="AT416" s="78">
        <v>-2.9959416016936302E-2</v>
      </c>
      <c r="AU416" s="78">
        <v>-5.0589624792337418E-2</v>
      </c>
      <c r="AV416" s="78">
        <v>1.2099971994757652E-2</v>
      </c>
      <c r="AW416" s="78">
        <v>-2.3888645693659782E-2</v>
      </c>
      <c r="AX416" s="78">
        <v>-1.631670817732811E-2</v>
      </c>
      <c r="AY416" s="78">
        <v>0.10911887884140015</v>
      </c>
      <c r="AZ416" s="78">
        <v>6.6759616136550903E-2</v>
      </c>
      <c r="BA416" s="78">
        <v>-6.9103144109249115E-2</v>
      </c>
      <c r="BB416" s="78">
        <v>-6.4588166773319244E-2</v>
      </c>
      <c r="BC416" s="78">
        <v>-0.12471523880958557</v>
      </c>
      <c r="BD416" s="78">
        <v>-0.17939563095569611</v>
      </c>
      <c r="BE416" s="78">
        <v>-4.049542173743248E-2</v>
      </c>
      <c r="BF416" s="78">
        <v>1.22916204854846E-2</v>
      </c>
      <c r="BG416" s="78">
        <v>-3.9156444370746613E-2</v>
      </c>
      <c r="BH416" s="78">
        <v>-5.0409574061632156E-2</v>
      </c>
      <c r="BI416" s="78">
        <v>-2.4019615724682808E-2</v>
      </c>
      <c r="BJ416" s="78">
        <v>2.7605477720499039E-2</v>
      </c>
      <c r="BK416" s="78">
        <v>-5.7332377880811691E-2</v>
      </c>
      <c r="BL416" s="78">
        <v>5.2247446030378342E-2</v>
      </c>
      <c r="BM416" s="78">
        <v>-1.8845571205019951E-2</v>
      </c>
      <c r="BN416" s="78">
        <v>-3.3041595015674829E-3</v>
      </c>
      <c r="BO416" s="78">
        <v>-4.7200191766023636E-2</v>
      </c>
      <c r="BP416" s="78">
        <v>-0.18186193704605103</v>
      </c>
      <c r="BQ416" s="78">
        <v>3.696008026599884E-2</v>
      </c>
      <c r="BR416" s="78">
        <v>7.8039512038230896E-2</v>
      </c>
      <c r="BS416" s="78">
        <v>6.0814265161752701E-2</v>
      </c>
      <c r="BT416" s="78">
        <v>0.10418830066919327</v>
      </c>
      <c r="BU416" s="78">
        <v>7.3194876313209534E-2</v>
      </c>
      <c r="BV416" s="78">
        <v>8.0567844212055206E-2</v>
      </c>
      <c r="BW416" s="78">
        <v>0.20048229396343231</v>
      </c>
      <c r="BX416" s="78">
        <v>0.16720250248908997</v>
      </c>
      <c r="BY416" s="78">
        <v>4.2684920132160187E-2</v>
      </c>
      <c r="BZ416" s="78">
        <v>4.0969349443912506E-2</v>
      </c>
      <c r="CA416" s="78">
        <v>-1.3743132352828979E-2</v>
      </c>
      <c r="CB416" s="78">
        <v>-7.7438428997993469E-2</v>
      </c>
      <c r="CC416" s="78">
        <v>1.3332357630133629E-2</v>
      </c>
      <c r="CD416" s="78">
        <v>6.4408369362354279E-2</v>
      </c>
      <c r="CE416" s="78">
        <v>9.6256034448742867E-3</v>
      </c>
      <c r="CF416" s="78">
        <v>-1.5314745251089334E-3</v>
      </c>
      <c r="CG416" s="78">
        <v>2.922641858458519E-2</v>
      </c>
      <c r="CH416" s="78">
        <v>7.9787462949752808E-2</v>
      </c>
      <c r="CI416" s="78">
        <v>9.2196790501475334E-4</v>
      </c>
      <c r="CJ416" s="78">
        <v>0.11559894680976868</v>
      </c>
      <c r="CK416" s="78">
        <v>6.6323384642601013E-2</v>
      </c>
      <c r="CL416" s="78">
        <v>8.8647566735744476E-2</v>
      </c>
      <c r="CM416" s="78">
        <v>3.9743650704622269E-2</v>
      </c>
      <c r="CN416" s="78">
        <v>-0.10701794922351837</v>
      </c>
      <c r="CO416" s="78">
        <v>0.10986338555812836</v>
      </c>
      <c r="CP416" s="78">
        <v>0.15283924341201782</v>
      </c>
      <c r="CQ416" s="78">
        <v>0.13797225058078766</v>
      </c>
      <c r="CR416" s="78">
        <v>0.16796840727329254</v>
      </c>
      <c r="CS416" s="78">
        <v>0.1404346227645874</v>
      </c>
      <c r="CT416" s="78">
        <v>0.14766979217529297</v>
      </c>
      <c r="CU416" s="78">
        <v>0.26376029849052429</v>
      </c>
      <c r="CV416" s="78">
        <v>0.2367689311504364</v>
      </c>
      <c r="CW416" s="78">
        <v>0.12010899186134338</v>
      </c>
      <c r="CX416" s="78">
        <v>0.11407816410064697</v>
      </c>
      <c r="CY416" s="78">
        <v>6.3115812838077545E-2</v>
      </c>
      <c r="CZ416" s="78">
        <v>-6.8231802433729172E-3</v>
      </c>
      <c r="DA416" s="78">
        <v>6.7160136997699738E-2</v>
      </c>
      <c r="DB416" s="78">
        <v>0.11652511358261108</v>
      </c>
      <c r="DC416" s="78">
        <v>5.8407649397850037E-2</v>
      </c>
      <c r="DD416" s="78">
        <v>4.7346625477075577E-2</v>
      </c>
      <c r="DE416" s="78">
        <v>8.2472458481788635E-2</v>
      </c>
      <c r="DF416" s="78">
        <v>0.13196943700313568</v>
      </c>
      <c r="DG416" s="78">
        <v>5.9176314622163773E-2</v>
      </c>
      <c r="DH416" s="78">
        <v>0.17895044386386871</v>
      </c>
      <c r="DI416" s="78">
        <v>0.15149234235286713</v>
      </c>
      <c r="DJ416" s="78">
        <v>0.18059928715229034</v>
      </c>
      <c r="DK416" s="78">
        <v>0.12668749690055847</v>
      </c>
      <c r="DL416" s="78">
        <v>-3.2173961400985718E-2</v>
      </c>
      <c r="DM416" s="78">
        <v>0.18276670575141907</v>
      </c>
      <c r="DN416" s="78">
        <v>0.22763897478580475</v>
      </c>
      <c r="DO416" s="78">
        <v>0.21513023972511292</v>
      </c>
      <c r="DP416" s="78">
        <v>0.23174850642681122</v>
      </c>
      <c r="DQ416" s="78">
        <v>0.20767438411712646</v>
      </c>
      <c r="DR416" s="78">
        <v>0.21477174758911133</v>
      </c>
      <c r="DS416" s="78">
        <v>0.32703834772109985</v>
      </c>
      <c r="DT416" s="78">
        <v>0.30633535981178284</v>
      </c>
      <c r="DU416" s="78">
        <v>0.19753305613994598</v>
      </c>
      <c r="DV416" s="78">
        <v>0.18718697130680084</v>
      </c>
      <c r="DW416" s="78">
        <v>0.13997475802898407</v>
      </c>
      <c r="DX416" s="78">
        <v>6.3792072236537933E-2</v>
      </c>
      <c r="DY416" s="78">
        <v>0.14487887918949127</v>
      </c>
      <c r="DZ416" s="78">
        <v>0.19177341461181641</v>
      </c>
      <c r="EA416" s="78">
        <v>0.12884117662906647</v>
      </c>
      <c r="EB416" s="78">
        <v>0.11791884154081345</v>
      </c>
      <c r="EC416" s="78">
        <v>0.15935127437114716</v>
      </c>
      <c r="ED416" s="78">
        <v>0.20731192827224731</v>
      </c>
      <c r="EE416" s="78">
        <v>0.14328633248806</v>
      </c>
      <c r="EF416" s="78">
        <v>0.27041995525360107</v>
      </c>
      <c r="EG416" s="78">
        <v>0.27446278929710388</v>
      </c>
      <c r="EH416" s="78">
        <v>0.31336298584938049</v>
      </c>
      <c r="EI416" s="78">
        <v>0.25222060084342957</v>
      </c>
      <c r="EJ416" s="78">
        <v>7.5888872146606445E-2</v>
      </c>
      <c r="EK416" s="78">
        <v>0.28802749514579773</v>
      </c>
      <c r="EL416" s="78">
        <v>0.33563795685768127</v>
      </c>
      <c r="EM416" s="78">
        <v>0.32653412222862244</v>
      </c>
      <c r="EN416" s="78">
        <v>0.32383683323860168</v>
      </c>
      <c r="EO416" s="78">
        <v>0.30475792288780212</v>
      </c>
      <c r="EP416" s="78">
        <v>0.31165629625320435</v>
      </c>
      <c r="EQ416" s="78">
        <v>0.41840171813964844</v>
      </c>
      <c r="ER416" s="78">
        <v>0.4067782461643219</v>
      </c>
      <c r="ES416" s="78">
        <v>0.30932113528251648</v>
      </c>
      <c r="ET416" s="78">
        <v>0.29274448752403259</v>
      </c>
      <c r="EU416" s="78">
        <v>0.25094687938690186</v>
      </c>
      <c r="EV416" s="78">
        <v>0.16574928164482117</v>
      </c>
      <c r="EW416" s="78">
        <v>41.958202362060547</v>
      </c>
      <c r="EX416" s="78">
        <v>41.305591583251953</v>
      </c>
      <c r="EY416" s="78">
        <v>41.028888702392578</v>
      </c>
      <c r="EZ416" s="78">
        <v>40.750659942626953</v>
      </c>
      <c r="FA416" s="78">
        <v>40.118820190429688</v>
      </c>
      <c r="FB416" s="78">
        <v>39.323703765869141</v>
      </c>
      <c r="FC416" s="78">
        <v>38.482017517089844</v>
      </c>
      <c r="FD416" s="78">
        <v>38.086189270019531</v>
      </c>
      <c r="FE416" s="78">
        <v>38.936374664306641</v>
      </c>
      <c r="FF416" s="78">
        <v>43.039505004882813</v>
      </c>
      <c r="FG416" s="78">
        <v>47.136100769042969</v>
      </c>
      <c r="FH416" s="78">
        <v>50.355503082275391</v>
      </c>
      <c r="FI416" s="78">
        <v>52.814998626708984</v>
      </c>
      <c r="FJ416" s="78">
        <v>54.961082458496094</v>
      </c>
      <c r="FK416" s="78">
        <v>56.403610229492188</v>
      </c>
      <c r="FL416" s="78">
        <v>56.347347259521484</v>
      </c>
      <c r="FM416" s="78">
        <v>55.447986602783203</v>
      </c>
      <c r="FN416" s="78">
        <v>52.371158599853516</v>
      </c>
      <c r="FO416" s="78">
        <v>48.466991424560547</v>
      </c>
      <c r="FP416" s="78">
        <v>46.718318939208984</v>
      </c>
      <c r="FQ416" s="78">
        <v>45.67364501953125</v>
      </c>
      <c r="FR416" s="78">
        <v>45.426036834716797</v>
      </c>
      <c r="FS416" s="78">
        <v>43.133274078369141</v>
      </c>
      <c r="FT416" s="78">
        <v>41.786666870117188</v>
      </c>
      <c r="FU416" s="78">
        <v>6.1132963746786118E-2</v>
      </c>
      <c r="FV416" s="78">
        <v>7.2606392204761505E-2</v>
      </c>
      <c r="FW416" s="78">
        <v>6.4699552953243256E-2</v>
      </c>
      <c r="FX416" s="78">
        <v>0</v>
      </c>
      <c r="FY416" s="78">
        <v>154</v>
      </c>
      <c r="FZ416" s="78">
        <v>1</v>
      </c>
    </row>
    <row r="417" spans="1:182" x14ac:dyDescent="0.2">
      <c r="A417" t="s">
        <v>186</v>
      </c>
      <c r="B417" t="s">
        <v>244</v>
      </c>
      <c r="C417" t="s">
        <v>194</v>
      </c>
      <c r="D417" t="s">
        <v>203</v>
      </c>
      <c r="E417" t="s">
        <v>239</v>
      </c>
      <c r="F417" t="s">
        <v>183</v>
      </c>
      <c r="G417" t="s">
        <v>1</v>
      </c>
      <c r="H417" s="78">
        <v>1242</v>
      </c>
      <c r="I417" s="78">
        <v>0.82287150621414185</v>
      </c>
      <c r="J417" s="78">
        <v>0.91055107116699219</v>
      </c>
      <c r="K417" s="78">
        <v>0.87683212757110596</v>
      </c>
      <c r="L417" s="78">
        <v>0.82729727029800415</v>
      </c>
      <c r="M417" s="78">
        <v>0.82333195209503174</v>
      </c>
      <c r="N417" s="78">
        <v>0.97875380516052246</v>
      </c>
      <c r="O417" s="78">
        <v>1.3739175796508789</v>
      </c>
      <c r="P417" s="78">
        <v>1.3016963005065918</v>
      </c>
      <c r="Q417" s="78">
        <v>1.1746146678924561</v>
      </c>
      <c r="R417" s="78">
        <v>0.99694055318832397</v>
      </c>
      <c r="S417" s="78">
        <v>0.95764219760894775</v>
      </c>
      <c r="T417" s="78">
        <v>0.98151332139968872</v>
      </c>
      <c r="U417" s="78">
        <v>0.9092908501625061</v>
      </c>
      <c r="V417" s="78">
        <v>0.97350049018859863</v>
      </c>
      <c r="W417" s="78">
        <v>1.0381220579147339</v>
      </c>
      <c r="X417" s="78">
        <v>0.91643369197845459</v>
      </c>
      <c r="Y417" s="78">
        <v>1.0221216678619385</v>
      </c>
      <c r="Z417" s="78">
        <v>1.1176737546920776</v>
      </c>
      <c r="AA417" s="78">
        <v>1.2407519817352295</v>
      </c>
      <c r="AB417" s="78">
        <v>1.1734523773193359</v>
      </c>
      <c r="AC417" s="78">
        <v>1.2802082300186157</v>
      </c>
      <c r="AD417" s="78">
        <v>1.2746111154556274</v>
      </c>
      <c r="AE417" s="78">
        <v>1.1585735082626343</v>
      </c>
      <c r="AF417" s="78">
        <v>0.92856359481811523</v>
      </c>
      <c r="AG417" s="78">
        <v>-0.14405225217342377</v>
      </c>
      <c r="AH417" s="78">
        <v>1.0515227913856506E-2</v>
      </c>
      <c r="AI417" s="78">
        <v>-5.7419110089540482E-2</v>
      </c>
      <c r="AJ417" s="78">
        <v>-0.10613151639699936</v>
      </c>
      <c r="AK417" s="78">
        <v>-0.14896520972251892</v>
      </c>
      <c r="AL417" s="78">
        <v>-7.6091572642326355E-2</v>
      </c>
      <c r="AM417" s="78">
        <v>0.13635531067848206</v>
      </c>
      <c r="AN417" s="78">
        <v>-9.9348351359367371E-2</v>
      </c>
      <c r="AO417" s="78">
        <v>-2.2120915353298187E-2</v>
      </c>
      <c r="AP417" s="78">
        <v>-0.11165528744459152</v>
      </c>
      <c r="AQ417" s="78">
        <v>-0.13583469390869141</v>
      </c>
      <c r="AR417" s="78">
        <v>-9.8882481455802917E-2</v>
      </c>
      <c r="AS417" s="78">
        <v>-0.13725025951862335</v>
      </c>
      <c r="AT417" s="78">
        <v>-2.5477686896920204E-2</v>
      </c>
      <c r="AU417" s="78">
        <v>-1.0013979859650135E-2</v>
      </c>
      <c r="AV417" s="78">
        <v>-0.22656668722629547</v>
      </c>
      <c r="AW417" s="78">
        <v>-0.22086511552333832</v>
      </c>
      <c r="AX417" s="78">
        <v>-0.1207510307431221</v>
      </c>
      <c r="AY417" s="78">
        <v>4.0102065540850163E-3</v>
      </c>
      <c r="AZ417" s="78">
        <v>-9.820171445608139E-2</v>
      </c>
      <c r="BA417" s="78">
        <v>-0.11378031224012375</v>
      </c>
      <c r="BB417" s="78">
        <v>-0.2650763988494873</v>
      </c>
      <c r="BC417" s="78">
        <v>-0.17450140416622162</v>
      </c>
      <c r="BD417" s="78">
        <v>-0.27453100681304932</v>
      </c>
      <c r="BE417" s="78">
        <v>-3.2877989113330841E-2</v>
      </c>
      <c r="BF417" s="78">
        <v>0.12511220574378967</v>
      </c>
      <c r="BG417" s="78">
        <v>7.6071038842201233E-2</v>
      </c>
      <c r="BH417" s="78">
        <v>8.6887842044234276E-3</v>
      </c>
      <c r="BI417" s="78">
        <v>-3.2869651913642883E-2</v>
      </c>
      <c r="BJ417" s="78">
        <v>4.8107713460922241E-2</v>
      </c>
      <c r="BK417" s="78">
        <v>0.29681819677352905</v>
      </c>
      <c r="BL417" s="78">
        <v>6.7768894135951996E-2</v>
      </c>
      <c r="BM417" s="78">
        <v>0.10910753905773163</v>
      </c>
      <c r="BN417" s="78">
        <v>3.0787158757448196E-2</v>
      </c>
      <c r="BO417" s="78">
        <v>-3.457995131611824E-2</v>
      </c>
      <c r="BP417" s="78">
        <v>3.7317600101232529E-2</v>
      </c>
      <c r="BQ417" s="78">
        <v>-7.1351891383528709E-3</v>
      </c>
      <c r="BR417" s="78">
        <v>0.117648646235466</v>
      </c>
      <c r="BS417" s="78">
        <v>0.14464201033115387</v>
      </c>
      <c r="BT417" s="78">
        <v>-7.563510537147522E-2</v>
      </c>
      <c r="BU417" s="78">
        <v>-4.5408017933368683E-2</v>
      </c>
      <c r="BV417" s="78">
        <v>-6.3409516587853432E-3</v>
      </c>
      <c r="BW417" s="78">
        <v>0.1196824312210083</v>
      </c>
      <c r="BX417" s="78">
        <v>1.4775683172047138E-2</v>
      </c>
      <c r="BY417" s="78">
        <v>4.0413256734609604E-2</v>
      </c>
      <c r="BZ417" s="78">
        <v>-0.10484679043292999</v>
      </c>
      <c r="CA417" s="78">
        <v>1.3648208230733871E-2</v>
      </c>
      <c r="CB417" s="78">
        <v>-0.13544644415378571</v>
      </c>
      <c r="CC417" s="78">
        <v>4.4120963662862778E-2</v>
      </c>
      <c r="CD417" s="78">
        <v>0.20448172092437744</v>
      </c>
      <c r="CE417" s="78">
        <v>0.16852590441703796</v>
      </c>
      <c r="CF417" s="78">
        <v>8.8212974369525909E-2</v>
      </c>
      <c r="CG417" s="78">
        <v>4.7537770122289658E-2</v>
      </c>
      <c r="CH417" s="78">
        <v>0.13412776589393616</v>
      </c>
      <c r="CI417" s="78">
        <v>0.40795436501502991</v>
      </c>
      <c r="CJ417" s="78">
        <v>0.18351379036903381</v>
      </c>
      <c r="CK417" s="78">
        <v>0.19999596476554871</v>
      </c>
      <c r="CL417" s="78">
        <v>0.12944236397743225</v>
      </c>
      <c r="CM417" s="78">
        <v>3.5548772662878036E-2</v>
      </c>
      <c r="CN417" s="78">
        <v>0.13164936006069183</v>
      </c>
      <c r="CO417" s="78">
        <v>8.2982107996940613E-2</v>
      </c>
      <c r="CP417" s="78">
        <v>0.216777503490448</v>
      </c>
      <c r="CQ417" s="78">
        <v>0.25175628066062927</v>
      </c>
      <c r="CR417" s="78">
        <v>2.8899651020765305E-2</v>
      </c>
      <c r="CS417" s="78">
        <v>7.6113030314445496E-2</v>
      </c>
      <c r="CT417" s="78">
        <v>7.2899118065834045E-2</v>
      </c>
      <c r="CU417" s="78">
        <v>0.19979666173458099</v>
      </c>
      <c r="CV417" s="78">
        <v>9.3023486435413361E-2</v>
      </c>
      <c r="CW417" s="78">
        <v>0.14720724523067474</v>
      </c>
      <c r="CX417" s="78">
        <v>6.1277369968593121E-3</v>
      </c>
      <c r="CY417" s="78">
        <v>0.14396005868911743</v>
      </c>
      <c r="CZ417" s="78">
        <v>-3.9116889238357544E-2</v>
      </c>
      <c r="DA417" s="78">
        <v>0.1211199089884758</v>
      </c>
      <c r="DB417" s="78">
        <v>0.28385123610496521</v>
      </c>
      <c r="DC417" s="78">
        <v>0.26098078489303589</v>
      </c>
      <c r="DD417" s="78">
        <v>0.16773715615272522</v>
      </c>
      <c r="DE417" s="78">
        <v>0.1279451996088028</v>
      </c>
      <c r="DF417" s="78">
        <v>0.22014780342578888</v>
      </c>
      <c r="DG417" s="78">
        <v>0.51909047365188599</v>
      </c>
      <c r="DH417" s="78">
        <v>0.29925870895385742</v>
      </c>
      <c r="DI417" s="78">
        <v>0.29088440537452698</v>
      </c>
      <c r="DJ417" s="78">
        <v>0.2280975729227066</v>
      </c>
      <c r="DK417" s="78">
        <v>0.10567750036716461</v>
      </c>
      <c r="DL417" s="78">
        <v>0.22598113119602203</v>
      </c>
      <c r="DM417" s="78">
        <v>0.17309939861297607</v>
      </c>
      <c r="DN417" s="78">
        <v>0.31590637564659119</v>
      </c>
      <c r="DO417" s="78">
        <v>0.35887053608894348</v>
      </c>
      <c r="DP417" s="78">
        <v>0.13343439996242523</v>
      </c>
      <c r="DQ417" s="78">
        <v>0.19763407111167908</v>
      </c>
      <c r="DR417" s="78">
        <v>0.15213918685913086</v>
      </c>
      <c r="DS417" s="78">
        <v>0.27991089224815369</v>
      </c>
      <c r="DT417" s="78">
        <v>0.17127127945423126</v>
      </c>
      <c r="DU417" s="78">
        <v>0.25400125980377197</v>
      </c>
      <c r="DV417" s="78">
        <v>0.11710225790739059</v>
      </c>
      <c r="DW417" s="78">
        <v>0.27427190542221069</v>
      </c>
      <c r="DX417" s="78">
        <v>5.7212665677070618E-2</v>
      </c>
      <c r="DY417" s="78">
        <v>0.23229417204856873</v>
      </c>
      <c r="DZ417" s="78">
        <v>0.39844822883605957</v>
      </c>
      <c r="EA417" s="78">
        <v>0.3944709300994873</v>
      </c>
      <c r="EB417" s="78">
        <v>0.28255745768547058</v>
      </c>
      <c r="EC417" s="78">
        <v>0.24404072761535645</v>
      </c>
      <c r="ED417" s="78">
        <v>0.34434708952903748</v>
      </c>
      <c r="EE417" s="78">
        <v>0.67955338954925537</v>
      </c>
      <c r="EF417" s="78">
        <v>0.46637594699859619</v>
      </c>
      <c r="EG417" s="78">
        <v>0.4221128523349762</v>
      </c>
      <c r="EH417" s="78">
        <v>0.37054002285003662</v>
      </c>
      <c r="EI417" s="78">
        <v>0.20693223178386688</v>
      </c>
      <c r="EJ417" s="78">
        <v>0.36218118667602539</v>
      </c>
      <c r="EK417" s="78">
        <v>0.30321446061134338</v>
      </c>
      <c r="EL417" s="78">
        <v>0.45903268456459045</v>
      </c>
      <c r="EM417" s="78">
        <v>0.51352649927139282</v>
      </c>
      <c r="EN417" s="78">
        <v>0.28436598181724548</v>
      </c>
      <c r="EO417" s="78">
        <v>0.37309113144874573</v>
      </c>
      <c r="EP417" s="78">
        <v>0.26654925942420959</v>
      </c>
      <c r="EQ417" s="78">
        <v>0.39558309316635132</v>
      </c>
      <c r="ER417" s="78">
        <v>0.2842487096786499</v>
      </c>
      <c r="ES417" s="78">
        <v>0.40819481015205383</v>
      </c>
      <c r="ET417" s="78">
        <v>0.27733185887336731</v>
      </c>
      <c r="EU417" s="78">
        <v>0.46242150664329529</v>
      </c>
      <c r="EV417" s="78">
        <v>0.19629724323749542</v>
      </c>
      <c r="EW417" s="78">
        <v>41.8375244140625</v>
      </c>
      <c r="EX417" s="78">
        <v>40.930816650390625</v>
      </c>
      <c r="EY417" s="78">
        <v>39.684738159179688</v>
      </c>
      <c r="EZ417" s="78">
        <v>39.911403656005859</v>
      </c>
      <c r="FA417" s="78">
        <v>39.461780548095703</v>
      </c>
      <c r="FB417" s="78">
        <v>39.022319793701172</v>
      </c>
      <c r="FC417" s="78">
        <v>37.985324859619141</v>
      </c>
      <c r="FD417" s="78">
        <v>37.484195709228516</v>
      </c>
      <c r="FE417" s="78">
        <v>40.25616455078125</v>
      </c>
      <c r="FF417" s="78">
        <v>44.082767486572266</v>
      </c>
      <c r="FG417" s="78">
        <v>48.159255981445313</v>
      </c>
      <c r="FH417" s="78">
        <v>51.249351501464844</v>
      </c>
      <c r="FI417" s="78">
        <v>52.973098754882813</v>
      </c>
      <c r="FJ417" s="78">
        <v>54.396472930908203</v>
      </c>
      <c r="FK417" s="78">
        <v>55.259231567382813</v>
      </c>
      <c r="FL417" s="78">
        <v>55.200092315673828</v>
      </c>
      <c r="FM417" s="78">
        <v>53.871311187744141</v>
      </c>
      <c r="FN417" s="78">
        <v>51.838096618652344</v>
      </c>
      <c r="FO417" s="78">
        <v>49.441532135009766</v>
      </c>
      <c r="FP417" s="78">
        <v>47.230926513671875</v>
      </c>
      <c r="FQ417" s="78">
        <v>46.199661254882813</v>
      </c>
      <c r="FR417" s="78">
        <v>44.188526153564453</v>
      </c>
      <c r="FS417" s="78">
        <v>42.706092834472656</v>
      </c>
      <c r="FT417" s="78">
        <v>40.191810607910156</v>
      </c>
      <c r="FU417" s="78">
        <v>8.6909644305706024E-2</v>
      </c>
      <c r="FV417" s="78">
        <v>0.10314249247312546</v>
      </c>
      <c r="FW417" s="78">
        <v>9.252554178237915E-2</v>
      </c>
      <c r="FX417" s="78">
        <v>0</v>
      </c>
      <c r="FY417" s="78">
        <v>110</v>
      </c>
      <c r="FZ417" s="78">
        <v>1</v>
      </c>
    </row>
    <row r="418" spans="1:182" x14ac:dyDescent="0.2">
      <c r="A418" t="s">
        <v>186</v>
      </c>
      <c r="B418" t="s">
        <v>244</v>
      </c>
      <c r="C418" t="s">
        <v>194</v>
      </c>
      <c r="D418" t="s">
        <v>203</v>
      </c>
      <c r="E418" t="s">
        <v>239</v>
      </c>
      <c r="F418" t="s">
        <v>184</v>
      </c>
      <c r="G418" t="s">
        <v>1</v>
      </c>
      <c r="H418" s="78">
        <v>606</v>
      </c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  <c r="BX418" s="78"/>
      <c r="BY418" s="78"/>
      <c r="BZ418" s="78"/>
      <c r="CA418" s="78"/>
      <c r="CB418" s="78"/>
      <c r="CC418" s="78"/>
      <c r="CD418" s="78"/>
      <c r="CE418" s="78"/>
      <c r="CF418" s="78"/>
      <c r="CG418" s="78"/>
      <c r="CH418" s="78"/>
      <c r="CI418" s="78"/>
      <c r="CJ418" s="78"/>
      <c r="CK418" s="78"/>
      <c r="CL418" s="78"/>
      <c r="CM418" s="78"/>
      <c r="CN418" s="78"/>
      <c r="CO418" s="78"/>
      <c r="CP418" s="78"/>
      <c r="CQ418" s="78"/>
      <c r="CR418" s="78"/>
      <c r="CS418" s="78"/>
      <c r="CT418" s="78"/>
      <c r="CU418" s="78"/>
      <c r="CV418" s="78"/>
      <c r="CW418" s="78"/>
      <c r="CX418" s="78"/>
      <c r="CY418" s="78"/>
      <c r="CZ418" s="78"/>
      <c r="DA418" s="78"/>
      <c r="DB418" s="78"/>
      <c r="DC418" s="78"/>
      <c r="DD418" s="78"/>
      <c r="DE418" s="78"/>
      <c r="DF418" s="78"/>
      <c r="DG418" s="78"/>
      <c r="DH418" s="78"/>
      <c r="DI418" s="78"/>
      <c r="DJ418" s="78"/>
      <c r="DK418" s="78"/>
      <c r="DL418" s="78"/>
      <c r="DM418" s="78"/>
      <c r="DN418" s="78"/>
      <c r="DO418" s="78"/>
      <c r="DP418" s="78"/>
      <c r="DQ418" s="78"/>
      <c r="DR418" s="78"/>
      <c r="DS418" s="78"/>
      <c r="DT418" s="78"/>
      <c r="DU418" s="78"/>
      <c r="DV418" s="78"/>
      <c r="DW418" s="78"/>
      <c r="DX418" s="78"/>
      <c r="DY418" s="78"/>
      <c r="DZ418" s="78"/>
      <c r="EA418" s="78"/>
      <c r="EB418" s="78"/>
      <c r="EC418" s="78"/>
      <c r="ED418" s="78"/>
      <c r="EE418" s="78"/>
      <c r="EF418" s="78"/>
      <c r="EG418" s="78"/>
      <c r="EH418" s="78"/>
      <c r="EI418" s="78"/>
      <c r="EJ418" s="78"/>
      <c r="EK418" s="78"/>
      <c r="EL418" s="78"/>
      <c r="EM418" s="78"/>
      <c r="EN418" s="78"/>
      <c r="EO418" s="78"/>
      <c r="EP418" s="78"/>
      <c r="EQ418" s="78"/>
      <c r="ER418" s="78"/>
      <c r="ES418" s="78"/>
      <c r="ET418" s="78"/>
      <c r="EU418" s="78"/>
      <c r="EV418" s="78"/>
      <c r="EW418" s="78"/>
      <c r="EX418" s="78"/>
      <c r="EY418" s="78"/>
      <c r="EZ418" s="78"/>
      <c r="FA418" s="78"/>
      <c r="FB418" s="78"/>
      <c r="FC418" s="78"/>
      <c r="FD418" s="78"/>
      <c r="FE418" s="78"/>
      <c r="FF418" s="78"/>
      <c r="FG418" s="78"/>
      <c r="FH418" s="78"/>
      <c r="FI418" s="78"/>
      <c r="FJ418" s="78"/>
      <c r="FK418" s="78"/>
      <c r="FL418" s="78"/>
      <c r="FM418" s="78"/>
      <c r="FN418" s="78"/>
      <c r="FO418" s="78"/>
      <c r="FP418" s="78"/>
      <c r="FQ418" s="78"/>
      <c r="FR418" s="78"/>
      <c r="FS418" s="78"/>
      <c r="FT418" s="78"/>
      <c r="FU418" s="78"/>
      <c r="FV418" s="78"/>
      <c r="FW418" s="78"/>
      <c r="FX418" s="78">
        <v>0</v>
      </c>
      <c r="FY418" s="78">
        <v>93</v>
      </c>
      <c r="FZ418" s="78">
        <v>0</v>
      </c>
    </row>
    <row r="419" spans="1:182" x14ac:dyDescent="0.2">
      <c r="A419" t="s">
        <v>186</v>
      </c>
      <c r="B419" t="s">
        <v>244</v>
      </c>
      <c r="C419" t="s">
        <v>194</v>
      </c>
      <c r="D419" t="s">
        <v>203</v>
      </c>
      <c r="E419" t="s">
        <v>239</v>
      </c>
      <c r="F419" t="s">
        <v>185</v>
      </c>
      <c r="G419" t="s">
        <v>1</v>
      </c>
      <c r="H419" s="78">
        <v>276</v>
      </c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8"/>
      <c r="AO419" s="78"/>
      <c r="AP419" s="78"/>
      <c r="AQ419" s="78"/>
      <c r="AR419" s="78"/>
      <c r="AS419" s="78"/>
      <c r="AT419" s="78"/>
      <c r="AU419" s="78"/>
      <c r="AV419" s="78"/>
      <c r="AW419" s="78"/>
      <c r="AX419" s="78"/>
      <c r="AY419" s="78"/>
      <c r="AZ419" s="78"/>
      <c r="BA419" s="78"/>
      <c r="BB419" s="78"/>
      <c r="BC419" s="78"/>
      <c r="BD419" s="78"/>
      <c r="BE419" s="78"/>
      <c r="BF419" s="78"/>
      <c r="BG419" s="78"/>
      <c r="BH419" s="78"/>
      <c r="BI419" s="78"/>
      <c r="BJ419" s="78"/>
      <c r="BK419" s="78"/>
      <c r="BL419" s="78"/>
      <c r="BM419" s="78"/>
      <c r="BN419" s="78"/>
      <c r="BO419" s="78"/>
      <c r="BP419" s="78"/>
      <c r="BQ419" s="78"/>
      <c r="BR419" s="78"/>
      <c r="BS419" s="78"/>
      <c r="BT419" s="78"/>
      <c r="BU419" s="78"/>
      <c r="BV419" s="78"/>
      <c r="BW419" s="78"/>
      <c r="BX419" s="78"/>
      <c r="BY419" s="78"/>
      <c r="BZ419" s="78"/>
      <c r="CA419" s="78"/>
      <c r="CB419" s="78"/>
      <c r="CC419" s="78"/>
      <c r="CD419" s="78"/>
      <c r="CE419" s="78"/>
      <c r="CF419" s="78"/>
      <c r="CG419" s="78"/>
      <c r="CH419" s="78"/>
      <c r="CI419" s="78"/>
      <c r="CJ419" s="78"/>
      <c r="CK419" s="78"/>
      <c r="CL419" s="78"/>
      <c r="CM419" s="78"/>
      <c r="CN419" s="78"/>
      <c r="CO419" s="78"/>
      <c r="CP419" s="78"/>
      <c r="CQ419" s="78"/>
      <c r="CR419" s="78"/>
      <c r="CS419" s="78"/>
      <c r="CT419" s="78"/>
      <c r="CU419" s="78"/>
      <c r="CV419" s="78"/>
      <c r="CW419" s="78"/>
      <c r="CX419" s="78"/>
      <c r="CY419" s="78"/>
      <c r="CZ419" s="78"/>
      <c r="DA419" s="78"/>
      <c r="DB419" s="78"/>
      <c r="DC419" s="78"/>
      <c r="DD419" s="78"/>
      <c r="DE419" s="78"/>
      <c r="DF419" s="78"/>
      <c r="DG419" s="78"/>
      <c r="DH419" s="78"/>
      <c r="DI419" s="78"/>
      <c r="DJ419" s="78"/>
      <c r="DK419" s="78"/>
      <c r="DL419" s="78"/>
      <c r="DM419" s="78"/>
      <c r="DN419" s="78"/>
      <c r="DO419" s="78"/>
      <c r="DP419" s="78"/>
      <c r="DQ419" s="78"/>
      <c r="DR419" s="78"/>
      <c r="DS419" s="78"/>
      <c r="DT419" s="78"/>
      <c r="DU419" s="78"/>
      <c r="DV419" s="78"/>
      <c r="DW419" s="78"/>
      <c r="DX419" s="78"/>
      <c r="DY419" s="78"/>
      <c r="DZ419" s="78"/>
      <c r="EA419" s="78"/>
      <c r="EB419" s="78"/>
      <c r="EC419" s="78"/>
      <c r="ED419" s="78"/>
      <c r="EE419" s="78"/>
      <c r="EF419" s="78"/>
      <c r="EG419" s="78"/>
      <c r="EH419" s="78"/>
      <c r="EI419" s="78"/>
      <c r="EJ419" s="78"/>
      <c r="EK419" s="78"/>
      <c r="EL419" s="78"/>
      <c r="EM419" s="78"/>
      <c r="EN419" s="78"/>
      <c r="EO419" s="78"/>
      <c r="EP419" s="78"/>
      <c r="EQ419" s="78"/>
      <c r="ER419" s="78"/>
      <c r="ES419" s="78"/>
      <c r="ET419" s="78"/>
      <c r="EU419" s="78"/>
      <c r="EV419" s="78"/>
      <c r="EW419" s="78"/>
      <c r="EX419" s="78"/>
      <c r="EY419" s="78"/>
      <c r="EZ419" s="78"/>
      <c r="FA419" s="78"/>
      <c r="FB419" s="78"/>
      <c r="FC419" s="78"/>
      <c r="FD419" s="78"/>
      <c r="FE419" s="78"/>
      <c r="FF419" s="78"/>
      <c r="FG419" s="78"/>
      <c r="FH419" s="78"/>
      <c r="FI419" s="78"/>
      <c r="FJ419" s="78"/>
      <c r="FK419" s="78"/>
      <c r="FL419" s="78"/>
      <c r="FM419" s="78"/>
      <c r="FN419" s="78"/>
      <c r="FO419" s="78"/>
      <c r="FP419" s="78"/>
      <c r="FQ419" s="78"/>
      <c r="FR419" s="78"/>
      <c r="FS419" s="78"/>
      <c r="FT419" s="78"/>
      <c r="FU419" s="78"/>
      <c r="FV419" s="78"/>
      <c r="FW419" s="78"/>
      <c r="FX419" s="78">
        <v>0</v>
      </c>
      <c r="FY419" s="78">
        <v>26</v>
      </c>
      <c r="FZ419" s="78">
        <v>0</v>
      </c>
    </row>
    <row r="420" spans="1:182" x14ac:dyDescent="0.2">
      <c r="A420" t="s">
        <v>186</v>
      </c>
      <c r="B420" t="s">
        <v>244</v>
      </c>
      <c r="C420" t="s">
        <v>194</v>
      </c>
      <c r="D420" t="s">
        <v>203</v>
      </c>
      <c r="E420" t="s">
        <v>204</v>
      </c>
      <c r="F420" t="s">
        <v>1</v>
      </c>
      <c r="G420" t="s">
        <v>198</v>
      </c>
      <c r="H420" s="78">
        <v>11276</v>
      </c>
      <c r="I420" s="78">
        <v>0.54984849691390991</v>
      </c>
      <c r="J420" s="78">
        <v>0.50925582647323608</v>
      </c>
      <c r="K420" s="78">
        <v>0.49643340706825256</v>
      </c>
      <c r="L420" s="78">
        <v>0.49222725629806519</v>
      </c>
      <c r="M420" s="78">
        <v>0.49661532044410706</v>
      </c>
      <c r="N420" s="78">
        <v>0.59560000896453857</v>
      </c>
      <c r="O420" s="78">
        <v>0.72562164068222046</v>
      </c>
      <c r="P420" s="78">
        <v>0.77464795112609863</v>
      </c>
      <c r="Q420" s="78">
        <v>0.7395550012588501</v>
      </c>
      <c r="R420" s="78">
        <v>0.67905312776565552</v>
      </c>
      <c r="S420" s="78">
        <v>0.64150452613830566</v>
      </c>
      <c r="T420" s="78">
        <v>0.61205852031707764</v>
      </c>
      <c r="U420" s="78">
        <v>0.59055203199386597</v>
      </c>
      <c r="V420" s="78">
        <v>0.60166960954666138</v>
      </c>
      <c r="W420" s="78">
        <v>0.58990198373794556</v>
      </c>
      <c r="X420" s="78">
        <v>0.59876114130020142</v>
      </c>
      <c r="Y420" s="78">
        <v>0.6443895697593689</v>
      </c>
      <c r="Z420" s="78">
        <v>0.73933953046798706</v>
      </c>
      <c r="AA420" s="78">
        <v>0.83141672611236572</v>
      </c>
      <c r="AB420" s="78">
        <v>0.85328739881515503</v>
      </c>
      <c r="AC420" s="78">
        <v>0.81712335348129272</v>
      </c>
      <c r="AD420" s="78">
        <v>0.78683841228485107</v>
      </c>
      <c r="AE420" s="78">
        <v>0.69124609231948853</v>
      </c>
      <c r="AF420" s="78">
        <v>0.60914450883865356</v>
      </c>
      <c r="AG420" s="78">
        <v>-0.13133786618709564</v>
      </c>
      <c r="AH420" s="78">
        <v>-0.14068688452243805</v>
      </c>
      <c r="AI420" s="78">
        <v>-0.13400699198246002</v>
      </c>
      <c r="AJ420" s="78">
        <v>-0.12758913636207581</v>
      </c>
      <c r="AK420" s="78">
        <v>-0.14361916482448578</v>
      </c>
      <c r="AL420" s="78">
        <v>-0.11804354935884476</v>
      </c>
      <c r="AM420" s="78">
        <v>-0.10002179443836212</v>
      </c>
      <c r="AN420" s="78">
        <v>-0.11876776814460754</v>
      </c>
      <c r="AO420" s="78">
        <v>-4.2234841734170914E-2</v>
      </c>
      <c r="AP420" s="78">
        <v>-3.0520521104335785E-2</v>
      </c>
      <c r="AQ420" s="78">
        <v>-1.407616026699543E-2</v>
      </c>
      <c r="AR420" s="78">
        <v>-2.1366206929087639E-2</v>
      </c>
      <c r="AS420" s="78">
        <v>-2.068653330206871E-2</v>
      </c>
      <c r="AT420" s="78">
        <v>2.2845078259706497E-2</v>
      </c>
      <c r="AU420" s="78">
        <v>1.8998375162482262E-2</v>
      </c>
      <c r="AV420" s="78">
        <v>4.1682016104459763E-2</v>
      </c>
      <c r="AW420" s="78">
        <v>4.6681288629770279E-2</v>
      </c>
      <c r="AX420" s="78">
        <v>7.0320881903171539E-2</v>
      </c>
      <c r="AY420" s="78">
        <v>1.2528244405984879E-2</v>
      </c>
      <c r="AZ420" s="78">
        <v>2.8778918087482452E-2</v>
      </c>
      <c r="BA420" s="78">
        <v>-3.9327777922153473E-2</v>
      </c>
      <c r="BB420" s="78">
        <v>-0.10889588296413422</v>
      </c>
      <c r="BC420" s="78">
        <v>-0.13530001044273376</v>
      </c>
      <c r="BD420" s="78">
        <v>-0.13085529208183289</v>
      </c>
      <c r="BE420" s="78">
        <v>-8.5379965603351593E-2</v>
      </c>
      <c r="BF420" s="78">
        <v>-9.5928847789764404E-2</v>
      </c>
      <c r="BG420" s="78">
        <v>-9.0105421841144562E-2</v>
      </c>
      <c r="BH420" s="78">
        <v>-8.4138460457324982E-2</v>
      </c>
      <c r="BI420" s="78">
        <v>-0.10043671727180481</v>
      </c>
      <c r="BJ420" s="78">
        <v>-7.301003485918045E-2</v>
      </c>
      <c r="BK420" s="78">
        <v>-5.1615655422210693E-2</v>
      </c>
      <c r="BL420" s="78">
        <v>-6.8904489278793335E-2</v>
      </c>
      <c r="BM420" s="78">
        <v>-7.0273294113576412E-3</v>
      </c>
      <c r="BN420" s="78">
        <v>4.693206399679184E-3</v>
      </c>
      <c r="BO420" s="78">
        <v>1.6010560095310211E-2</v>
      </c>
      <c r="BP420" s="78">
        <v>9.4675775617361069E-3</v>
      </c>
      <c r="BQ420" s="78">
        <v>9.3064149841666222E-3</v>
      </c>
      <c r="BR420" s="78">
        <v>5.3153980523347855E-2</v>
      </c>
      <c r="BS420" s="78">
        <v>4.9268890172243118E-2</v>
      </c>
      <c r="BT420" s="78">
        <v>6.9970704615116119E-2</v>
      </c>
      <c r="BU420" s="78">
        <v>7.7277868986129761E-2</v>
      </c>
      <c r="BV420" s="78">
        <v>0.1018456369638443</v>
      </c>
      <c r="BW420" s="78">
        <v>4.573846235871315E-2</v>
      </c>
      <c r="BX420" s="78">
        <v>6.1725158244371414E-2</v>
      </c>
      <c r="BY420" s="78">
        <v>3.7013613618910313E-3</v>
      </c>
      <c r="BZ420" s="78">
        <v>-6.0090389102697372E-2</v>
      </c>
      <c r="CA420" s="78">
        <v>-8.6218327283859253E-2</v>
      </c>
      <c r="CB420" s="78">
        <v>-8.3527691662311554E-2</v>
      </c>
      <c r="CC420" s="78">
        <v>-5.3549665957689285E-2</v>
      </c>
      <c r="CD420" s="78">
        <v>-6.4929559826850891E-2</v>
      </c>
      <c r="CE420" s="78">
        <v>-5.9699349105358124E-2</v>
      </c>
      <c r="CF420" s="78">
        <v>-5.4044652730226517E-2</v>
      </c>
      <c r="CG420" s="78">
        <v>-7.0528678596019745E-2</v>
      </c>
      <c r="CH420" s="78">
        <v>-4.1819959878921509E-2</v>
      </c>
      <c r="CI420" s="78">
        <v>-1.8089709803462029E-2</v>
      </c>
      <c r="CJ420" s="78">
        <v>-3.4369334578514099E-2</v>
      </c>
      <c r="CK420" s="78">
        <v>1.735728420317173E-2</v>
      </c>
      <c r="CL420" s="78">
        <v>2.9082126915454865E-2</v>
      </c>
      <c r="CM420" s="78">
        <v>3.6848526448011398E-2</v>
      </c>
      <c r="CN420" s="78">
        <v>3.0822960659861565E-2</v>
      </c>
      <c r="CO420" s="78">
        <v>3.0079439282417297E-2</v>
      </c>
      <c r="CP420" s="78">
        <v>7.4145831167697906E-2</v>
      </c>
      <c r="CQ420" s="78">
        <v>7.0234149694442749E-2</v>
      </c>
      <c r="CR420" s="78">
        <v>8.9563354849815369E-2</v>
      </c>
      <c r="CS420" s="78">
        <v>9.8468966782093048E-2</v>
      </c>
      <c r="CT420" s="78">
        <v>0.12367959320545197</v>
      </c>
      <c r="CU420" s="78">
        <v>6.8739764392375946E-2</v>
      </c>
      <c r="CV420" s="78">
        <v>8.4543623030185699E-2</v>
      </c>
      <c r="CW420" s="78">
        <v>3.3503212034702301E-2</v>
      </c>
      <c r="CX420" s="78">
        <v>-2.6287861168384552E-2</v>
      </c>
      <c r="CY420" s="78">
        <v>-5.2224505692720413E-2</v>
      </c>
      <c r="CZ420" s="78">
        <v>-5.0748758018016815E-2</v>
      </c>
      <c r="DA420" s="78">
        <v>-2.1719368174672127E-2</v>
      </c>
      <c r="DB420" s="78">
        <v>-3.3930279314517975E-2</v>
      </c>
      <c r="DC420" s="78">
        <v>-2.929326705634594E-2</v>
      </c>
      <c r="DD420" s="78">
        <v>-2.3950839415192604E-2</v>
      </c>
      <c r="DE420" s="78">
        <v>-4.0620647370815277E-2</v>
      </c>
      <c r="DF420" s="78">
        <v>-1.0629883036017418E-2</v>
      </c>
      <c r="DG420" s="78">
        <v>1.5436236746609211E-2</v>
      </c>
      <c r="DH420" s="78">
        <v>1.6581956879235804E-4</v>
      </c>
      <c r="DI420" s="78">
        <v>4.1741900146007538E-2</v>
      </c>
      <c r="DJ420" s="78">
        <v>5.3471047431230545E-2</v>
      </c>
      <c r="DK420" s="78">
        <v>5.7686500251293182E-2</v>
      </c>
      <c r="DL420" s="78">
        <v>5.217834934592247E-2</v>
      </c>
      <c r="DM420" s="78">
        <v>5.0852462649345398E-2</v>
      </c>
      <c r="DN420" s="78">
        <v>9.513767808675766E-2</v>
      </c>
      <c r="DO420" s="78">
        <v>9.1199420392513275E-2</v>
      </c>
      <c r="DP420" s="78">
        <v>0.10915601253509521</v>
      </c>
      <c r="DQ420" s="78">
        <v>0.11966006457805634</v>
      </c>
      <c r="DR420" s="78">
        <v>0.14551354944705963</v>
      </c>
      <c r="DS420" s="78">
        <v>9.174104779958725E-2</v>
      </c>
      <c r="DT420" s="78">
        <v>0.10736209154129028</v>
      </c>
      <c r="DU420" s="78">
        <v>6.3305065035820007E-2</v>
      </c>
      <c r="DV420" s="78">
        <v>7.514669094234705E-3</v>
      </c>
      <c r="DW420" s="78">
        <v>-1.8230680376291275E-2</v>
      </c>
      <c r="DX420" s="78">
        <v>-1.796981506049633E-2</v>
      </c>
      <c r="DY420" s="78">
        <v>2.4238530546426773E-2</v>
      </c>
      <c r="DZ420" s="78">
        <v>1.0827761143445969E-2</v>
      </c>
      <c r="EA420" s="78">
        <v>1.4608282595872879E-2</v>
      </c>
      <c r="EB420" s="78">
        <v>1.9499847665429115E-2</v>
      </c>
      <c r="EC420" s="78">
        <v>2.5618053041398525E-3</v>
      </c>
      <c r="ED420" s="78">
        <v>3.4403633326292038E-2</v>
      </c>
      <c r="EE420" s="78">
        <v>6.3842378556728363E-2</v>
      </c>
      <c r="EF420" s="78">
        <v>5.0029098987579346E-2</v>
      </c>
      <c r="EG420" s="78">
        <v>7.6949417591094971E-2</v>
      </c>
      <c r="EH420" s="78">
        <v>8.8684774935245514E-2</v>
      </c>
      <c r="EI420" s="78">
        <v>8.7773218750953674E-2</v>
      </c>
      <c r="EJ420" s="78">
        <v>8.3012133836746216E-2</v>
      </c>
      <c r="EK420" s="78">
        <v>8.0845415592193604E-2</v>
      </c>
      <c r="EL420" s="78">
        <v>0.12544657289981842</v>
      </c>
      <c r="EM420" s="78">
        <v>0.12146992981433868</v>
      </c>
      <c r="EN420" s="78">
        <v>0.13744470477104187</v>
      </c>
      <c r="EO420" s="78">
        <v>0.15025664865970612</v>
      </c>
      <c r="EP420" s="78">
        <v>0.17703831195831299</v>
      </c>
      <c r="EQ420" s="78">
        <v>0.12495127320289612</v>
      </c>
      <c r="ER420" s="78">
        <v>0.14030833542346954</v>
      </c>
      <c r="ES420" s="78">
        <v>0.10633420199155807</v>
      </c>
      <c r="ET420" s="78">
        <v>5.6320149451494217E-2</v>
      </c>
      <c r="EU420" s="78">
        <v>3.0851002782583237E-2</v>
      </c>
      <c r="EV420" s="78">
        <v>2.9357772320508957E-2</v>
      </c>
      <c r="EW420" s="78">
        <v>52.430400848388672</v>
      </c>
      <c r="EX420" s="78">
        <v>51.030086517333984</v>
      </c>
      <c r="EY420" s="78">
        <v>50.107257843017578</v>
      </c>
      <c r="EZ420" s="78">
        <v>49.122592926025391</v>
      </c>
      <c r="FA420" s="78">
        <v>48.555179595947266</v>
      </c>
      <c r="FB420" s="78">
        <v>47.832099914550781</v>
      </c>
      <c r="FC420" s="78">
        <v>47.888462066650391</v>
      </c>
      <c r="FD420" s="78">
        <v>49.304969787597656</v>
      </c>
      <c r="FE420" s="78">
        <v>55.18231201171875</v>
      </c>
      <c r="FF420" s="78">
        <v>60.416526794433594</v>
      </c>
      <c r="FG420" s="78">
        <v>64.885124206542969</v>
      </c>
      <c r="FH420" s="78">
        <v>68.617767333984375</v>
      </c>
      <c r="FI420" s="78">
        <v>71.18377685546875</v>
      </c>
      <c r="FJ420" s="78">
        <v>73.350135803222656</v>
      </c>
      <c r="FK420" s="78">
        <v>75.114349365234375</v>
      </c>
      <c r="FL420" s="78">
        <v>75.274940490722656</v>
      </c>
      <c r="FM420" s="78">
        <v>74.373672485351563</v>
      </c>
      <c r="FN420" s="78">
        <v>71.156105041503906</v>
      </c>
      <c r="FO420" s="78">
        <v>66.148956298828125</v>
      </c>
      <c r="FP420" s="78">
        <v>62.629837036132813</v>
      </c>
      <c r="FQ420" s="78">
        <v>60.014404296875</v>
      </c>
      <c r="FR420" s="78">
        <v>57.795082092285156</v>
      </c>
      <c r="FS420" s="78">
        <v>56.343338012695313</v>
      </c>
      <c r="FT420" s="78">
        <v>55.018733978271484</v>
      </c>
      <c r="FU420" s="78">
        <v>2.4090072140097618E-2</v>
      </c>
      <c r="FV420" s="78">
        <v>2.3778924718499184E-2</v>
      </c>
      <c r="FW420" s="78">
        <v>2.7046296745538712E-2</v>
      </c>
      <c r="FX420" s="78">
        <v>0</v>
      </c>
      <c r="FY420" s="78">
        <v>1764</v>
      </c>
      <c r="FZ420" s="78">
        <v>1</v>
      </c>
    </row>
    <row r="421" spans="1:182" x14ac:dyDescent="0.2">
      <c r="A421" t="s">
        <v>186</v>
      </c>
      <c r="B421" t="s">
        <v>244</v>
      </c>
      <c r="C421" t="s">
        <v>194</v>
      </c>
      <c r="D421" t="s">
        <v>203</v>
      </c>
      <c r="E421" t="s">
        <v>204</v>
      </c>
      <c r="F421" t="s">
        <v>1</v>
      </c>
      <c r="G421" t="s">
        <v>200</v>
      </c>
      <c r="H421" s="78">
        <v>2689</v>
      </c>
      <c r="I421" s="78">
        <v>0.64029663801193237</v>
      </c>
      <c r="J421" s="78">
        <v>0.58649235963821411</v>
      </c>
      <c r="K421" s="78">
        <v>0.58552545309066772</v>
      </c>
      <c r="L421" s="78">
        <v>0.58831363916397095</v>
      </c>
      <c r="M421" s="78">
        <v>0.65629410743713379</v>
      </c>
      <c r="N421" s="78">
        <v>0.66230142116546631</v>
      </c>
      <c r="O421" s="78">
        <v>0.7633625864982605</v>
      </c>
      <c r="P421" s="78">
        <v>0.76387310028076172</v>
      </c>
      <c r="Q421" s="78">
        <v>0.6909518837928772</v>
      </c>
      <c r="R421" s="78">
        <v>0.59242057800292969</v>
      </c>
      <c r="S421" s="78">
        <v>0.56336569786071777</v>
      </c>
      <c r="T421" s="78">
        <v>0.59454667568206787</v>
      </c>
      <c r="U421" s="78">
        <v>0.5561375617980957</v>
      </c>
      <c r="V421" s="78">
        <v>0.575919508934021</v>
      </c>
      <c r="W421" s="78">
        <v>0.58803069591522217</v>
      </c>
      <c r="X421" s="78">
        <v>0.65510660409927368</v>
      </c>
      <c r="Y421" s="78">
        <v>0.71965008974075317</v>
      </c>
      <c r="Z421" s="78">
        <v>0.8261491060256958</v>
      </c>
      <c r="AA421" s="78">
        <v>0.89754682779312134</v>
      </c>
      <c r="AB421" s="78">
        <v>0.95269507169723511</v>
      </c>
      <c r="AC421" s="78">
        <v>0.9821401834487915</v>
      </c>
      <c r="AD421" s="78">
        <v>0.92443609237670898</v>
      </c>
      <c r="AE421" s="78">
        <v>0.84102261066436768</v>
      </c>
      <c r="AF421" s="78">
        <v>0.76021057367324829</v>
      </c>
      <c r="AG421" s="78">
        <v>-0.27671891450881958</v>
      </c>
      <c r="AH421" s="78">
        <v>-0.23388026654720306</v>
      </c>
      <c r="AI421" s="78">
        <v>-0.21289443969726563</v>
      </c>
      <c r="AJ421" s="78">
        <v>-0.20049959421157837</v>
      </c>
      <c r="AK421" s="78">
        <v>-0.14906466007232666</v>
      </c>
      <c r="AL421" s="78">
        <v>-0.18837994337081909</v>
      </c>
      <c r="AM421" s="78">
        <v>-0.20720680058002472</v>
      </c>
      <c r="AN421" s="78">
        <v>-0.24255047738552094</v>
      </c>
      <c r="AO421" s="78">
        <v>-0.19516013562679291</v>
      </c>
      <c r="AP421" s="78">
        <v>-0.21660773456096649</v>
      </c>
      <c r="AQ421" s="78">
        <v>-0.21978388726711273</v>
      </c>
      <c r="AR421" s="78">
        <v>-0.11942770332098007</v>
      </c>
      <c r="AS421" s="78">
        <v>-0.20177227258682251</v>
      </c>
      <c r="AT421" s="78">
        <v>-0.1314050704240799</v>
      </c>
      <c r="AU421" s="78">
        <v>-0.10977938026189804</v>
      </c>
      <c r="AV421" s="78">
        <v>-6.1973456293344498E-2</v>
      </c>
      <c r="AW421" s="78">
        <v>-9.8434314131736755E-3</v>
      </c>
      <c r="AX421" s="78">
        <v>3.6905568093061447E-2</v>
      </c>
      <c r="AY421" s="78">
        <v>-1.223334576934576E-2</v>
      </c>
      <c r="AZ421" s="78">
        <v>1.9674887880682945E-2</v>
      </c>
      <c r="BA421" s="78">
        <v>-3.1469555688090622E-4</v>
      </c>
      <c r="BB421" s="78">
        <v>-0.14177100360393524</v>
      </c>
      <c r="BC421" s="78">
        <v>-0.16324082016944885</v>
      </c>
      <c r="BD421" s="78">
        <v>-0.1751868724822998</v>
      </c>
      <c r="BE421" s="78">
        <v>-0.20128732919692993</v>
      </c>
      <c r="BF421" s="78">
        <v>-0.16464446485042572</v>
      </c>
      <c r="BG421" s="78">
        <v>-0.14532749354839325</v>
      </c>
      <c r="BH421" s="78">
        <v>-0.13415379822254181</v>
      </c>
      <c r="BI421" s="78">
        <v>-8.1878051161766052E-2</v>
      </c>
      <c r="BJ421" s="78">
        <v>-0.12186713516712189</v>
      </c>
      <c r="BK421" s="78">
        <v>-0.13488124310970306</v>
      </c>
      <c r="BL421" s="78">
        <v>-0.17495450377464294</v>
      </c>
      <c r="BM421" s="78">
        <v>-0.13284420967102051</v>
      </c>
      <c r="BN421" s="78">
        <v>-0.15913812816143036</v>
      </c>
      <c r="BO421" s="78">
        <v>-0.16506130993366241</v>
      </c>
      <c r="BP421" s="78">
        <v>-6.6584959626197815E-2</v>
      </c>
      <c r="BQ421" s="78">
        <v>-0.14674696326255798</v>
      </c>
      <c r="BR421" s="78">
        <v>-7.6235882937908173E-2</v>
      </c>
      <c r="BS421" s="78">
        <v>-5.5407349020242691E-2</v>
      </c>
      <c r="BT421" s="78">
        <v>-1.1574116797419265E-5</v>
      </c>
      <c r="BU421" s="78">
        <v>4.8830557614564896E-2</v>
      </c>
      <c r="BV421" s="78">
        <v>9.6401937305927277E-2</v>
      </c>
      <c r="BW421" s="78">
        <v>5.3640376776456833E-2</v>
      </c>
      <c r="BX421" s="78">
        <v>8.991917222738266E-2</v>
      </c>
      <c r="BY421" s="78">
        <v>7.54571333527565E-2</v>
      </c>
      <c r="BZ421" s="78">
        <v>-6.9112412631511688E-2</v>
      </c>
      <c r="CA421" s="78">
        <v>-9.2190176248550415E-2</v>
      </c>
      <c r="CB421" s="78">
        <v>-0.10101845115423203</v>
      </c>
      <c r="CC421" s="78">
        <v>-0.14904366433620453</v>
      </c>
      <c r="CD421" s="78">
        <v>-0.11669193953275681</v>
      </c>
      <c r="CE421" s="78">
        <v>-9.8530836403369904E-2</v>
      </c>
      <c r="CF421" s="78">
        <v>-8.8202901184558868E-2</v>
      </c>
      <c r="CG421" s="78">
        <v>-3.5344831645488739E-2</v>
      </c>
      <c r="CH421" s="78">
        <v>-7.5800575315952301E-2</v>
      </c>
      <c r="CI421" s="78">
        <v>-8.478875458240509E-2</v>
      </c>
      <c r="CJ421" s="78">
        <v>-0.12813775241374969</v>
      </c>
      <c r="CK421" s="78">
        <v>-8.9684396982192993E-2</v>
      </c>
      <c r="CL421" s="78">
        <v>-0.1193348616361618</v>
      </c>
      <c r="CM421" s="78">
        <v>-0.12716062366962433</v>
      </c>
      <c r="CN421" s="78">
        <v>-2.998623438179493E-2</v>
      </c>
      <c r="CO421" s="78">
        <v>-0.10863660275936127</v>
      </c>
      <c r="CP421" s="78">
        <v>-3.8025874644517899E-2</v>
      </c>
      <c r="CQ421" s="78">
        <v>-1.7749449238181114E-2</v>
      </c>
      <c r="CR421" s="78">
        <v>4.2903032153844833E-2</v>
      </c>
      <c r="CS421" s="78">
        <v>8.946797251701355E-2</v>
      </c>
      <c r="CT421" s="78">
        <v>0.13760893046855927</v>
      </c>
      <c r="CU421" s="78">
        <v>9.9264316260814667E-2</v>
      </c>
      <c r="CV421" s="78">
        <v>0.1385701447725296</v>
      </c>
      <c r="CW421" s="78">
        <v>0.1279364675283432</v>
      </c>
      <c r="CX421" s="78">
        <v>-1.8789304420351982E-2</v>
      </c>
      <c r="CY421" s="78">
        <v>-4.2980704456567764E-2</v>
      </c>
      <c r="CZ421" s="78">
        <v>-4.964962974190712E-2</v>
      </c>
      <c r="DA421" s="78">
        <v>-9.6799992024898529E-2</v>
      </c>
      <c r="DB421" s="78">
        <v>-6.8739421665668488E-2</v>
      </c>
      <c r="DC421" s="78">
        <v>-5.1734164357185364E-2</v>
      </c>
      <c r="DD421" s="78">
        <v>-4.2252004146575928E-2</v>
      </c>
      <c r="DE421" s="78">
        <v>1.1188396252691746E-2</v>
      </c>
      <c r="DF421" s="78">
        <v>-2.9734017327427864E-2</v>
      </c>
      <c r="DG421" s="78">
        <v>-3.4696280956268311E-2</v>
      </c>
      <c r="DH421" s="78">
        <v>-8.1320993602275848E-2</v>
      </c>
      <c r="DI421" s="78">
        <v>-4.6524584293365479E-2</v>
      </c>
      <c r="DJ421" s="78">
        <v>-7.953159511089325E-2</v>
      </c>
      <c r="DK421" s="78">
        <v>-8.9259937405586243E-2</v>
      </c>
      <c r="DL421" s="78">
        <v>6.6124913282692432E-3</v>
      </c>
      <c r="DM421" s="78">
        <v>-7.0526234805583954E-2</v>
      </c>
      <c r="DN421" s="78">
        <v>1.8413428915664554E-4</v>
      </c>
      <c r="DO421" s="78">
        <v>1.9908448681235313E-2</v>
      </c>
      <c r="DP421" s="78">
        <v>8.5817642509937286E-2</v>
      </c>
      <c r="DQ421" s="78">
        <v>0.1301054060459137</v>
      </c>
      <c r="DR421" s="78">
        <v>0.17881594598293304</v>
      </c>
      <c r="DS421" s="78">
        <v>0.1448882669210434</v>
      </c>
      <c r="DT421" s="78">
        <v>0.18722110986709595</v>
      </c>
      <c r="DU421" s="78">
        <v>0.1804158091545105</v>
      </c>
      <c r="DV421" s="78">
        <v>3.1533811241388321E-2</v>
      </c>
      <c r="DW421" s="78">
        <v>6.2287617474794388E-3</v>
      </c>
      <c r="DX421" s="78">
        <v>1.7191972583532333E-3</v>
      </c>
      <c r="DY421" s="78">
        <v>-2.1368430927395821E-2</v>
      </c>
      <c r="DZ421" s="78">
        <v>4.9639795906841755E-4</v>
      </c>
      <c r="EA421" s="78">
        <v>1.5832787379622459E-2</v>
      </c>
      <c r="EB421" s="78">
        <v>2.409379743039608E-2</v>
      </c>
      <c r="EC421" s="78">
        <v>7.8374981880187988E-2</v>
      </c>
      <c r="ED421" s="78">
        <v>3.6778781563043594E-2</v>
      </c>
      <c r="EE421" s="78">
        <v>3.7629295140504837E-2</v>
      </c>
      <c r="EF421" s="78">
        <v>-1.3725034892559052E-2</v>
      </c>
      <c r="EG421" s="78">
        <v>1.5791339799761772E-2</v>
      </c>
      <c r="EH421" s="78">
        <v>-2.2061990574002266E-2</v>
      </c>
      <c r="EI421" s="78">
        <v>-3.4537360072135925E-2</v>
      </c>
      <c r="EJ421" s="78">
        <v>5.945524200797081E-2</v>
      </c>
      <c r="EK421" s="78">
        <v>-1.5500929206609726E-2</v>
      </c>
      <c r="EL421" s="78">
        <v>5.5353321135044098E-2</v>
      </c>
      <c r="EM421" s="78">
        <v>7.4280470609664917E-2</v>
      </c>
      <c r="EN421" s="78">
        <v>0.14777950942516327</v>
      </c>
      <c r="EO421" s="78">
        <v>0.18877939879894257</v>
      </c>
      <c r="EP421" s="78">
        <v>0.23831231892108917</v>
      </c>
      <c r="EQ421" s="78">
        <v>0.21076197922229767</v>
      </c>
      <c r="ER421" s="78">
        <v>0.25746539235115051</v>
      </c>
      <c r="ES421" s="78">
        <v>0.25618761777877808</v>
      </c>
      <c r="ET421" s="78">
        <v>0.10419239848852158</v>
      </c>
      <c r="EU421" s="78">
        <v>7.7279418706893921E-2</v>
      </c>
      <c r="EV421" s="78">
        <v>7.5887620449066162E-2</v>
      </c>
      <c r="EW421" s="78">
        <v>52.593318939208984</v>
      </c>
      <c r="EX421" s="78">
        <v>51.217273712158203</v>
      </c>
      <c r="EY421" s="78">
        <v>50.277965545654297</v>
      </c>
      <c r="EZ421" s="78">
        <v>49.272785186767578</v>
      </c>
      <c r="FA421" s="78">
        <v>48.569328308105469</v>
      </c>
      <c r="FB421" s="78">
        <v>48.087306976318359</v>
      </c>
      <c r="FC421" s="78">
        <v>48.08514404296875</v>
      </c>
      <c r="FD421" s="78">
        <v>49.460140228271484</v>
      </c>
      <c r="FE421" s="78">
        <v>55.211036682128906</v>
      </c>
      <c r="FF421" s="78">
        <v>60.511161804199219</v>
      </c>
      <c r="FG421" s="78">
        <v>65.074455261230469</v>
      </c>
      <c r="FH421" s="78">
        <v>68.536788940429688</v>
      </c>
      <c r="FI421" s="78">
        <v>71.488426208496094</v>
      </c>
      <c r="FJ421" s="78">
        <v>73.905723571777344</v>
      </c>
      <c r="FK421" s="78">
        <v>75.875534057617188</v>
      </c>
      <c r="FL421" s="78">
        <v>76.299728393554688</v>
      </c>
      <c r="FM421" s="78">
        <v>75.950515747070313</v>
      </c>
      <c r="FN421" s="78">
        <v>72.557258605957031</v>
      </c>
      <c r="FO421" s="78">
        <v>67.301528930664063</v>
      </c>
      <c r="FP421" s="78">
        <v>63.714481353759766</v>
      </c>
      <c r="FQ421" s="78">
        <v>60.853031158447266</v>
      </c>
      <c r="FR421" s="78">
        <v>58.3558349609375</v>
      </c>
      <c r="FS421" s="78">
        <v>56.837371826171875</v>
      </c>
      <c r="FT421" s="78">
        <v>55.115493774414063</v>
      </c>
      <c r="FU421" s="78">
        <v>3.9435252547264099E-2</v>
      </c>
      <c r="FV421" s="78">
        <v>5.0068005919456482E-2</v>
      </c>
      <c r="FW421" s="78">
        <v>4.2526554316282272E-2</v>
      </c>
      <c r="FX421" s="78">
        <v>0</v>
      </c>
      <c r="FY421" s="78">
        <v>605</v>
      </c>
      <c r="FZ421" s="78">
        <v>1</v>
      </c>
    </row>
    <row r="422" spans="1:182" x14ac:dyDescent="0.2">
      <c r="A422" t="s">
        <v>186</v>
      </c>
      <c r="B422" t="s">
        <v>244</v>
      </c>
      <c r="C422" t="s">
        <v>194</v>
      </c>
      <c r="D422" t="s">
        <v>203</v>
      </c>
      <c r="E422" t="s">
        <v>204</v>
      </c>
      <c r="F422" t="s">
        <v>1</v>
      </c>
      <c r="G422" t="s">
        <v>1</v>
      </c>
      <c r="H422" s="78">
        <v>13965</v>
      </c>
      <c r="I422" s="78">
        <v>0.56726449728012085</v>
      </c>
      <c r="J422" s="78">
        <v>0.52412790060043335</v>
      </c>
      <c r="K422" s="78">
        <v>0.5135883092880249</v>
      </c>
      <c r="L422" s="78">
        <v>0.51072895526885986</v>
      </c>
      <c r="M422" s="78">
        <v>0.52736186981201172</v>
      </c>
      <c r="N422" s="78">
        <v>0.6084434986114502</v>
      </c>
      <c r="O422" s="78">
        <v>0.73288875818252563</v>
      </c>
      <c r="P422" s="78">
        <v>0.77257317304611206</v>
      </c>
      <c r="Q422" s="78">
        <v>0.73019635677337646</v>
      </c>
      <c r="R422" s="78">
        <v>0.66237181425094604</v>
      </c>
      <c r="S422" s="78">
        <v>0.62645870447158813</v>
      </c>
      <c r="T422" s="78">
        <v>0.60868650674819946</v>
      </c>
      <c r="U422" s="78">
        <v>0.58392548561096191</v>
      </c>
      <c r="V422" s="78">
        <v>0.59671127796173096</v>
      </c>
      <c r="W422" s="78">
        <v>0.58954167366027832</v>
      </c>
      <c r="X422" s="78">
        <v>0.60961061716079712</v>
      </c>
      <c r="Y422" s="78">
        <v>0.65888118743896484</v>
      </c>
      <c r="Z422" s="78">
        <v>0.75605487823486328</v>
      </c>
      <c r="AA422" s="78">
        <v>0.84415030479431152</v>
      </c>
      <c r="AB422" s="78">
        <v>0.87242865562438965</v>
      </c>
      <c r="AC422" s="78">
        <v>0.84889781475067139</v>
      </c>
      <c r="AD422" s="78">
        <v>0.81333327293395996</v>
      </c>
      <c r="AE422" s="78">
        <v>0.72008597850799561</v>
      </c>
      <c r="AF422" s="78">
        <v>0.6382327675819397</v>
      </c>
      <c r="AG422" s="78">
        <v>-0.13938701152801514</v>
      </c>
      <c r="AH422" s="78">
        <v>-0.14009587466716766</v>
      </c>
      <c r="AI422" s="78">
        <v>-0.13108940422534943</v>
      </c>
      <c r="AJ422" s="78">
        <v>-0.12381948530673981</v>
      </c>
      <c r="AK422" s="78">
        <v>-0.1267019510269165</v>
      </c>
      <c r="AL422" s="78">
        <v>-0.11361552029848099</v>
      </c>
      <c r="AM422" s="78">
        <v>-0.10116264224052429</v>
      </c>
      <c r="AN422" s="78">
        <v>-0.1240445002913475</v>
      </c>
      <c r="AO422" s="78">
        <v>-5.5482000112533569E-2</v>
      </c>
      <c r="AP422" s="78">
        <v>-5.1138311624526978E-2</v>
      </c>
      <c r="AQ422" s="78">
        <v>-3.955213725566864E-2</v>
      </c>
      <c r="AR422" s="78">
        <v>-2.6409463956952095E-2</v>
      </c>
      <c r="AS422" s="78">
        <v>-4.1372884064912796E-2</v>
      </c>
      <c r="AT422" s="78">
        <v>7.3901098221540451E-3</v>
      </c>
      <c r="AU422" s="78">
        <v>8.286966010928154E-3</v>
      </c>
      <c r="AV422" s="78">
        <v>3.696075826883316E-2</v>
      </c>
      <c r="AW422" s="78">
        <v>5.0754938274621964E-2</v>
      </c>
      <c r="AX422" s="78">
        <v>7.9114913940429688E-2</v>
      </c>
      <c r="AY422" s="78">
        <v>2.4407977238297462E-2</v>
      </c>
      <c r="AZ422" s="78">
        <v>4.4433679431676865E-2</v>
      </c>
      <c r="BA422" s="78">
        <v>-1.2095320969820023E-2</v>
      </c>
      <c r="BB422" s="78">
        <v>-9.5624424517154694E-2</v>
      </c>
      <c r="BC422" s="78">
        <v>-0.1214081272482872</v>
      </c>
      <c r="BD422" s="78">
        <v>-0.11958815902471542</v>
      </c>
      <c r="BE422" s="78">
        <v>-9.9537178874015808E-2</v>
      </c>
      <c r="BF422" s="78">
        <v>-0.1015755832195282</v>
      </c>
      <c r="BG422" s="78">
        <v>-9.3329116702079773E-2</v>
      </c>
      <c r="BH422" s="78">
        <v>-8.6481846868991852E-2</v>
      </c>
      <c r="BI422" s="78">
        <v>-8.9511744678020477E-2</v>
      </c>
      <c r="BJ422" s="78">
        <v>-7.5063817203044891E-2</v>
      </c>
      <c r="BK422" s="78">
        <v>-5.9670280665159225E-2</v>
      </c>
      <c r="BL422" s="78">
        <v>-8.1730946898460388E-2</v>
      </c>
      <c r="BM422" s="78">
        <v>-2.4625210091471672E-2</v>
      </c>
      <c r="BN422" s="78">
        <v>-2.0627602934837341E-2</v>
      </c>
      <c r="BO422" s="78">
        <v>-1.3071977533400059E-2</v>
      </c>
      <c r="BP422" s="78">
        <v>4.861566994804889E-4</v>
      </c>
      <c r="BQ422" s="78">
        <v>-1.4938853681087494E-2</v>
      </c>
      <c r="BR422" s="78">
        <v>3.4069079905748367E-2</v>
      </c>
      <c r="BS422" s="78">
        <v>3.4876696765422821E-2</v>
      </c>
      <c r="BT422" s="78">
        <v>6.2730632722377777E-2</v>
      </c>
      <c r="BU422" s="78">
        <v>7.7920801937580109E-2</v>
      </c>
      <c r="BV422" s="78">
        <v>0.10702871531248093</v>
      </c>
      <c r="BW422" s="78">
        <v>5.4072078317403793E-2</v>
      </c>
      <c r="BX422" s="78">
        <v>7.4277110397815704E-2</v>
      </c>
      <c r="BY422" s="78">
        <v>2.5587555021047592E-2</v>
      </c>
      <c r="BZ422" s="78">
        <v>-5.3806774318218231E-2</v>
      </c>
      <c r="CA422" s="78">
        <v>-7.9482294619083405E-2</v>
      </c>
      <c r="CB422" s="78">
        <v>-7.879224419593811E-2</v>
      </c>
      <c r="CC422" s="78">
        <v>-7.1937307715415955E-2</v>
      </c>
      <c r="CD422" s="78">
        <v>-7.4896551668643951E-2</v>
      </c>
      <c r="CE422" s="78">
        <v>-6.7176461219787598E-2</v>
      </c>
      <c r="CF422" s="78">
        <v>-6.0621917247772217E-2</v>
      </c>
      <c r="CG422" s="78">
        <v>-6.3753925263881683E-2</v>
      </c>
      <c r="CH422" s="78">
        <v>-4.8363026231527328E-2</v>
      </c>
      <c r="CI422" s="78">
        <v>-3.0932798981666565E-2</v>
      </c>
      <c r="CJ422" s="78">
        <v>-5.2424706518650055E-2</v>
      </c>
      <c r="CK422" s="78">
        <v>-3.2538925297558308E-3</v>
      </c>
      <c r="CL422" s="78">
        <v>5.0401868065819144E-4</v>
      </c>
      <c r="CM422" s="78">
        <v>5.2681048400700092E-3</v>
      </c>
      <c r="CN422" s="78">
        <v>1.9113980233669281E-2</v>
      </c>
      <c r="CO422" s="78">
        <v>3.3692759461700916E-3</v>
      </c>
      <c r="CP422" s="78">
        <v>5.2546851336956024E-2</v>
      </c>
      <c r="CQ422" s="78">
        <v>5.3292661905288696E-2</v>
      </c>
      <c r="CR422" s="78">
        <v>8.057878166437149E-2</v>
      </c>
      <c r="CS422" s="78">
        <v>9.6735797822475433E-2</v>
      </c>
      <c r="CT422" s="78">
        <v>0.12636172771453857</v>
      </c>
      <c r="CU422" s="78">
        <v>7.4617348611354828E-2</v>
      </c>
      <c r="CV422" s="78">
        <v>9.4946585595607758E-2</v>
      </c>
      <c r="CW422" s="78">
        <v>5.1686599850654602E-2</v>
      </c>
      <c r="CX422" s="78">
        <v>-2.4843992665410042E-2</v>
      </c>
      <c r="CY422" s="78">
        <v>-5.0444584339857101E-2</v>
      </c>
      <c r="CZ422" s="78">
        <v>-5.0537116825580597E-2</v>
      </c>
      <c r="DA422" s="78">
        <v>-4.4337429106235504E-2</v>
      </c>
      <c r="DB422" s="78">
        <v>-4.8217523843050003E-2</v>
      </c>
      <c r="DC422" s="78">
        <v>-4.1023805737495422E-2</v>
      </c>
      <c r="DD422" s="78">
        <v>-3.4761987626552582E-2</v>
      </c>
      <c r="DE422" s="78">
        <v>-3.7996109575033188E-2</v>
      </c>
      <c r="DF422" s="78">
        <v>-2.1662233397364616E-2</v>
      </c>
      <c r="DG422" s="78">
        <v>-2.1953159011900425E-3</v>
      </c>
      <c r="DH422" s="78">
        <v>-2.3118471726775169E-2</v>
      </c>
      <c r="DI422" s="78">
        <v>1.8117425963282585E-2</v>
      </c>
      <c r="DJ422" s="78">
        <v>2.1635640412569046E-2</v>
      </c>
      <c r="DK422" s="78">
        <v>2.3608185350894928E-2</v>
      </c>
      <c r="DL422" s="78">
        <v>3.7741802632808685E-2</v>
      </c>
      <c r="DM422" s="78">
        <v>2.1677404642105103E-2</v>
      </c>
      <c r="DN422" s="78">
        <v>7.1024626493453979E-2</v>
      </c>
      <c r="DO422" s="78">
        <v>7.1708627045154572E-2</v>
      </c>
      <c r="DP422" s="78">
        <v>9.8426923155784607E-2</v>
      </c>
      <c r="DQ422" s="78">
        <v>0.11555080115795135</v>
      </c>
      <c r="DR422" s="78">
        <v>0.14569473266601563</v>
      </c>
      <c r="DS422" s="78">
        <v>9.5162622630596161E-2</v>
      </c>
      <c r="DT422" s="78">
        <v>0.11561606079339981</v>
      </c>
      <c r="DU422" s="78">
        <v>7.778564840555191E-2</v>
      </c>
      <c r="DV422" s="78">
        <v>4.1187852621078491E-3</v>
      </c>
      <c r="DW422" s="78">
        <v>-2.1406883373856544E-2</v>
      </c>
      <c r="DX422" s="78">
        <v>-2.2281989455223083E-2</v>
      </c>
      <c r="DY422" s="78">
        <v>-4.4875997118651867E-3</v>
      </c>
      <c r="DZ422" s="78">
        <v>-9.6972445026040077E-3</v>
      </c>
      <c r="EA422" s="78">
        <v>-3.2635172829031944E-3</v>
      </c>
      <c r="EB422" s="78">
        <v>2.5756461545825005E-3</v>
      </c>
      <c r="EC422" s="78">
        <v>-8.0590811558067799E-4</v>
      </c>
      <c r="ED422" s="78">
        <v>1.6889467835426331E-2</v>
      </c>
      <c r="EE422" s="78">
        <v>3.9297048002481461E-2</v>
      </c>
      <c r="EF422" s="78">
        <v>1.9195077940821648E-2</v>
      </c>
      <c r="EG422" s="78">
        <v>4.8974215984344482E-2</v>
      </c>
      <c r="EH422" s="78">
        <v>5.2146349102258682E-2</v>
      </c>
      <c r="EI422" s="78">
        <v>5.0088349729776382E-2</v>
      </c>
      <c r="EJ422" s="78">
        <v>6.4637422561645508E-2</v>
      </c>
      <c r="EK422" s="78">
        <v>4.8111435025930405E-2</v>
      </c>
      <c r="EL422" s="78">
        <v>9.7703605890274048E-2</v>
      </c>
      <c r="EM422" s="78">
        <v>9.8298355937004089E-2</v>
      </c>
      <c r="EN422" s="78">
        <v>0.12419679760932922</v>
      </c>
      <c r="EO422" s="78">
        <v>0.1427166610956192</v>
      </c>
      <c r="EP422" s="78">
        <v>0.17360854148864746</v>
      </c>
      <c r="EQ422" s="78">
        <v>0.12482672184705734</v>
      </c>
      <c r="ER422" s="78">
        <v>0.14545948803424835</v>
      </c>
      <c r="ES422" s="78">
        <v>0.11546851694583893</v>
      </c>
      <c r="ET422" s="78">
        <v>4.5936435461044312E-2</v>
      </c>
      <c r="EU422" s="78">
        <v>2.0518949255347252E-2</v>
      </c>
      <c r="EV422" s="78">
        <v>1.8513923510909081E-2</v>
      </c>
      <c r="EW422" s="78">
        <v>52.469139099121094</v>
      </c>
      <c r="EX422" s="78">
        <v>51.072395324707031</v>
      </c>
      <c r="EY422" s="78">
        <v>50.145973205566406</v>
      </c>
      <c r="EZ422" s="78">
        <v>49.156837463378906</v>
      </c>
      <c r="FA422" s="78">
        <v>48.558364868164063</v>
      </c>
      <c r="FB422" s="78">
        <v>47.887321472167969</v>
      </c>
      <c r="FC422" s="78">
        <v>47.930515289306641</v>
      </c>
      <c r="FD422" s="78">
        <v>49.337272644042969</v>
      </c>
      <c r="FE422" s="78">
        <v>55.188198089599609</v>
      </c>
      <c r="FF422" s="78">
        <v>60.436122894287109</v>
      </c>
      <c r="FG422" s="78">
        <v>64.925651550292969</v>
      </c>
      <c r="FH422" s="78">
        <v>68.601249694824219</v>
      </c>
      <c r="FI422" s="78">
        <v>71.250946044921875</v>
      </c>
      <c r="FJ422" s="78">
        <v>73.470832824707031</v>
      </c>
      <c r="FK422" s="78">
        <v>75.279922485351563</v>
      </c>
      <c r="FL422" s="78">
        <v>75.503288269042969</v>
      </c>
      <c r="FM422" s="78">
        <v>74.714042663574219</v>
      </c>
      <c r="FN422" s="78">
        <v>71.45111083984375</v>
      </c>
      <c r="FO422" s="78">
        <v>66.379180908203125</v>
      </c>
      <c r="FP422" s="78">
        <v>62.848529815673828</v>
      </c>
      <c r="FQ422" s="78">
        <v>60.187427520751953</v>
      </c>
      <c r="FR422" s="78">
        <v>57.916587829589844</v>
      </c>
      <c r="FS422" s="78">
        <v>56.452472686767578</v>
      </c>
      <c r="FT422" s="78">
        <v>55.040637969970703</v>
      </c>
      <c r="FU422" s="78">
        <v>2.0881058648228645E-2</v>
      </c>
      <c r="FV422" s="78">
        <v>2.1484702825546265E-2</v>
      </c>
      <c r="FW422" s="78">
        <v>2.3323196917772293E-2</v>
      </c>
      <c r="FX422" s="78">
        <v>0</v>
      </c>
      <c r="FY422" s="78">
        <v>2369</v>
      </c>
      <c r="FZ422" s="78">
        <v>1</v>
      </c>
    </row>
    <row r="423" spans="1:182" x14ac:dyDescent="0.2">
      <c r="A423" t="s">
        <v>186</v>
      </c>
      <c r="B423" t="s">
        <v>244</v>
      </c>
      <c r="C423" t="s">
        <v>194</v>
      </c>
      <c r="D423" t="s">
        <v>203</v>
      </c>
      <c r="E423" t="s">
        <v>204</v>
      </c>
      <c r="F423" t="s">
        <v>178</v>
      </c>
      <c r="G423" t="s">
        <v>1</v>
      </c>
      <c r="H423" s="78">
        <v>8048</v>
      </c>
      <c r="I423" s="78">
        <v>0.46213957667350769</v>
      </c>
      <c r="J423" s="78">
        <v>0.42049288749694824</v>
      </c>
      <c r="K423" s="78">
        <v>0.404754638671875</v>
      </c>
      <c r="L423" s="78">
        <v>0.38901036977767944</v>
      </c>
      <c r="M423" s="78">
        <v>0.39549076557159424</v>
      </c>
      <c r="N423" s="78">
        <v>0.45732191205024719</v>
      </c>
      <c r="O423" s="78">
        <v>0.56685745716094971</v>
      </c>
      <c r="P423" s="78">
        <v>0.592643141746521</v>
      </c>
      <c r="Q423" s="78">
        <v>0.55270785093307495</v>
      </c>
      <c r="R423" s="78">
        <v>0.50022017955780029</v>
      </c>
      <c r="S423" s="78">
        <v>0.50168997049331665</v>
      </c>
      <c r="T423" s="78">
        <v>0.48715987801551819</v>
      </c>
      <c r="U423" s="78">
        <v>0.4960399866104126</v>
      </c>
      <c r="V423" s="78">
        <v>0.49865996837615967</v>
      </c>
      <c r="W423" s="78">
        <v>0.49757304787635803</v>
      </c>
      <c r="X423" s="78">
        <v>0.51145094633102417</v>
      </c>
      <c r="Y423" s="78">
        <v>0.55175566673278809</v>
      </c>
      <c r="Z423" s="78">
        <v>0.6365630030632019</v>
      </c>
      <c r="AA423" s="78">
        <v>0.73226761817932129</v>
      </c>
      <c r="AB423" s="78">
        <v>0.7580796480178833</v>
      </c>
      <c r="AC423" s="78">
        <v>0.74769175052642822</v>
      </c>
      <c r="AD423" s="78">
        <v>0.6841123104095459</v>
      </c>
      <c r="AE423" s="78">
        <v>0.60536330938339233</v>
      </c>
      <c r="AF423" s="78">
        <v>0.54139518737792969</v>
      </c>
      <c r="AG423" s="78">
        <v>-0.11518023163080215</v>
      </c>
      <c r="AH423" s="78">
        <v>-0.11231349408626556</v>
      </c>
      <c r="AI423" s="78">
        <v>-0.10331630706787109</v>
      </c>
      <c r="AJ423" s="78">
        <v>-0.10016930848360062</v>
      </c>
      <c r="AK423" s="78">
        <v>-9.7689628601074219E-2</v>
      </c>
      <c r="AL423" s="78">
        <v>-6.776118278503418E-2</v>
      </c>
      <c r="AM423" s="78">
        <v>-7.0673033595085144E-2</v>
      </c>
      <c r="AN423" s="78">
        <v>-8.7460294365882874E-2</v>
      </c>
      <c r="AO423" s="78">
        <v>-6.0462415218353271E-2</v>
      </c>
      <c r="AP423" s="78">
        <v>-6.1691112816333771E-2</v>
      </c>
      <c r="AQ423" s="78">
        <v>-4.3299317359924316E-2</v>
      </c>
      <c r="AR423" s="78">
        <v>-3.4528598189353943E-2</v>
      </c>
      <c r="AS423" s="78">
        <v>-2.4632440879940987E-2</v>
      </c>
      <c r="AT423" s="78">
        <v>3.1970322015695274E-4</v>
      </c>
      <c r="AU423" s="78">
        <v>9.2130042612552643E-3</v>
      </c>
      <c r="AV423" s="78">
        <v>2.5888716802000999E-2</v>
      </c>
      <c r="AW423" s="78">
        <v>4.0029361844062805E-2</v>
      </c>
      <c r="AX423" s="78">
        <v>5.3981117904186249E-2</v>
      </c>
      <c r="AY423" s="78">
        <v>2.8812091797590256E-2</v>
      </c>
      <c r="AZ423" s="78">
        <v>3.3764973282814026E-2</v>
      </c>
      <c r="BA423" s="78">
        <v>2.8366634622216225E-2</v>
      </c>
      <c r="BB423" s="78">
        <v>-5.2650310099124908E-2</v>
      </c>
      <c r="BC423" s="78">
        <v>-8.3508029580116272E-2</v>
      </c>
      <c r="BD423" s="78">
        <v>-6.8773172795772552E-2</v>
      </c>
      <c r="BE423" s="78">
        <v>-8.7196856737136841E-2</v>
      </c>
      <c r="BF423" s="78">
        <v>-8.5271567106246948E-2</v>
      </c>
      <c r="BG423" s="78">
        <v>-7.7669277787208557E-2</v>
      </c>
      <c r="BH423" s="78">
        <v>-7.6892323791980743E-2</v>
      </c>
      <c r="BI423" s="78">
        <v>-7.5502023100852966E-2</v>
      </c>
      <c r="BJ423" s="78">
        <v>-4.5138426125049591E-2</v>
      </c>
      <c r="BK423" s="78">
        <v>-4.6809762716293335E-2</v>
      </c>
      <c r="BL423" s="78">
        <v>-6.440262496471405E-2</v>
      </c>
      <c r="BM423" s="78">
        <v>-3.6314170807600021E-2</v>
      </c>
      <c r="BN423" s="78">
        <v>-3.9200250059366226E-2</v>
      </c>
      <c r="BO423" s="78">
        <v>-2.1204132586717606E-2</v>
      </c>
      <c r="BP423" s="78">
        <v>-1.3627375476062298E-2</v>
      </c>
      <c r="BQ423" s="78">
        <v>-2.5820084847509861E-3</v>
      </c>
      <c r="BR423" s="78">
        <v>2.2008143365383148E-2</v>
      </c>
      <c r="BS423" s="78">
        <v>3.0197534710168839E-2</v>
      </c>
      <c r="BT423" s="78">
        <v>4.590008407831192E-2</v>
      </c>
      <c r="BU423" s="78">
        <v>6.1366118490695953E-2</v>
      </c>
      <c r="BV423" s="78">
        <v>7.6419845223426819E-2</v>
      </c>
      <c r="BW423" s="78">
        <v>5.3570561110973358E-2</v>
      </c>
      <c r="BX423" s="78">
        <v>5.8524344116449356E-2</v>
      </c>
      <c r="BY423" s="78">
        <v>5.3546324372291565E-2</v>
      </c>
      <c r="BZ423" s="78">
        <v>-2.5260951370000839E-2</v>
      </c>
      <c r="CA423" s="78">
        <v>-5.6243095546960831E-2</v>
      </c>
      <c r="CB423" s="78">
        <v>-4.3082676827907562E-2</v>
      </c>
      <c r="CC423" s="78">
        <v>-6.781565397977829E-2</v>
      </c>
      <c r="CD423" s="78">
        <v>-6.6542409360408783E-2</v>
      </c>
      <c r="CE423" s="78">
        <v>-5.9906218200922012E-2</v>
      </c>
      <c r="CF423" s="78">
        <v>-6.0770753771066666E-2</v>
      </c>
      <c r="CG423" s="78">
        <v>-6.0134947299957275E-2</v>
      </c>
      <c r="CH423" s="78">
        <v>-2.9469968751072884E-2</v>
      </c>
      <c r="CI423" s="78">
        <v>-3.0282137915492058E-2</v>
      </c>
      <c r="CJ423" s="78">
        <v>-4.8432949930429459E-2</v>
      </c>
      <c r="CK423" s="78">
        <v>-1.9589168950915337E-2</v>
      </c>
      <c r="CL423" s="78">
        <v>-2.3623155429959297E-2</v>
      </c>
      <c r="CM423" s="78">
        <v>-5.9010712429881096E-3</v>
      </c>
      <c r="CN423" s="78">
        <v>8.487455197609961E-4</v>
      </c>
      <c r="CO423" s="78">
        <v>1.2690054252743721E-2</v>
      </c>
      <c r="CP423" s="78">
        <v>3.7029489874839783E-2</v>
      </c>
      <c r="CQ423" s="78">
        <v>4.4731356203556061E-2</v>
      </c>
      <c r="CR423" s="78">
        <v>5.9759896248579025E-2</v>
      </c>
      <c r="CS423" s="78">
        <v>7.6143883168697357E-2</v>
      </c>
      <c r="CT423" s="78">
        <v>9.19608473777771E-2</v>
      </c>
      <c r="CU423" s="78">
        <v>7.0718206465244293E-2</v>
      </c>
      <c r="CV423" s="78">
        <v>7.5672604143619537E-2</v>
      </c>
      <c r="CW423" s="78">
        <v>7.0985704660415649E-2</v>
      </c>
      <c r="CX423" s="78">
        <v>-6.2911664135754108E-3</v>
      </c>
      <c r="CY423" s="78">
        <v>-3.7359479814767838E-2</v>
      </c>
      <c r="CZ423" s="78">
        <v>-2.5289511308073997E-2</v>
      </c>
      <c r="DA423" s="78">
        <v>-4.8434458673000336E-2</v>
      </c>
      <c r="DB423" s="78">
        <v>-4.7813251614570618E-2</v>
      </c>
      <c r="DC423" s="78">
        <v>-4.2143166065216064E-2</v>
      </c>
      <c r="DD423" s="78">
        <v>-4.4649191200733185E-2</v>
      </c>
      <c r="DE423" s="78">
        <v>-4.4767875224351883E-2</v>
      </c>
      <c r="DF423" s="78">
        <v>-1.3801516965031624E-2</v>
      </c>
      <c r="DG423" s="78">
        <v>-1.3754506595432758E-2</v>
      </c>
      <c r="DH423" s="78">
        <v>-3.2463278621435165E-2</v>
      </c>
      <c r="DI423" s="78">
        <v>-2.8641712851822376E-3</v>
      </c>
      <c r="DJ423" s="78">
        <v>-8.0460552126169205E-3</v>
      </c>
      <c r="DK423" s="78">
        <v>9.4019891694188118E-3</v>
      </c>
      <c r="DL423" s="78">
        <v>1.5324867330491543E-2</v>
      </c>
      <c r="DM423" s="78">
        <v>2.7962116524577141E-2</v>
      </c>
      <c r="DN423" s="78">
        <v>5.2050836384296417E-2</v>
      </c>
      <c r="DO423" s="78">
        <v>5.9265177696943283E-2</v>
      </c>
      <c r="DP423" s="78">
        <v>7.3619700968265533E-2</v>
      </c>
      <c r="DQ423" s="78">
        <v>9.0921662747859955E-2</v>
      </c>
      <c r="DR423" s="78">
        <v>0.10750184953212738</v>
      </c>
      <c r="DS423" s="78">
        <v>8.7865851819515228E-2</v>
      </c>
      <c r="DT423" s="78">
        <v>9.2820875346660614E-2</v>
      </c>
      <c r="DU423" s="78">
        <v>8.8425084948539734E-2</v>
      </c>
      <c r="DV423" s="78">
        <v>1.2678617611527443E-2</v>
      </c>
      <c r="DW423" s="78">
        <v>-1.8475871533155441E-2</v>
      </c>
      <c r="DX423" s="78">
        <v>-7.4963457882404327E-3</v>
      </c>
      <c r="DY423" s="78">
        <v>-2.045108936727047E-2</v>
      </c>
      <c r="DZ423" s="78">
        <v>-2.0771324634552002E-2</v>
      </c>
      <c r="EA423" s="78">
        <v>-1.649613119661808E-2</v>
      </c>
      <c r="EB423" s="78">
        <v>-2.1372206509113312E-2</v>
      </c>
      <c r="EC423" s="78">
        <v>-2.2580264136195183E-2</v>
      </c>
      <c r="ED423" s="78">
        <v>8.821241557598114E-3</v>
      </c>
      <c r="EE423" s="78">
        <v>1.0108765214681625E-2</v>
      </c>
      <c r="EF423" s="78">
        <v>-9.4056110829114914E-3</v>
      </c>
      <c r="EG423" s="78">
        <v>2.1284069865942001E-2</v>
      </c>
      <c r="EH423" s="78">
        <v>1.4444801956415176E-2</v>
      </c>
      <c r="EI423" s="78">
        <v>3.1497176736593246E-2</v>
      </c>
      <c r="EJ423" s="78">
        <v>3.6226086318492889E-2</v>
      </c>
      <c r="EK423" s="78">
        <v>5.0012551248073578E-2</v>
      </c>
      <c r="EL423" s="78">
        <v>7.3739275336265564E-2</v>
      </c>
      <c r="EM423" s="78">
        <v>8.0249711871147156E-2</v>
      </c>
      <c r="EN423" s="78">
        <v>9.3631073832511902E-2</v>
      </c>
      <c r="EO423" s="78">
        <v>0.11225841194391251</v>
      </c>
      <c r="EP423" s="78">
        <v>0.12994058430194855</v>
      </c>
      <c r="EQ423" s="78">
        <v>0.11262432485818863</v>
      </c>
      <c r="ER423" s="78">
        <v>0.11758024245500565</v>
      </c>
      <c r="ES423" s="78">
        <v>0.11360476911067963</v>
      </c>
      <c r="ET423" s="78">
        <v>4.0067974478006363E-2</v>
      </c>
      <c r="EU423" s="78">
        <v>8.7890625E-3</v>
      </c>
      <c r="EV423" s="78">
        <v>1.8194157630205154E-2</v>
      </c>
      <c r="EW423" s="78">
        <v>53.595821380615234</v>
      </c>
      <c r="EX423" s="78">
        <v>52.500114440917969</v>
      </c>
      <c r="EY423" s="78">
        <v>51.524200439453125</v>
      </c>
      <c r="EZ423" s="78">
        <v>50.719718933105469</v>
      </c>
      <c r="FA423" s="78">
        <v>50.615364074707031</v>
      </c>
      <c r="FB423" s="78">
        <v>49.879981994628906</v>
      </c>
      <c r="FC423" s="78">
        <v>50.131904602050781</v>
      </c>
      <c r="FD423" s="78">
        <v>51.667869567871094</v>
      </c>
      <c r="FE423" s="78">
        <v>56.661968231201172</v>
      </c>
      <c r="FF423" s="78">
        <v>61.062248229980469</v>
      </c>
      <c r="FG423" s="78">
        <v>64.937721252441406</v>
      </c>
      <c r="FH423" s="78">
        <v>68.395057678222656</v>
      </c>
      <c r="FI423" s="78">
        <v>71.087860107421875</v>
      </c>
      <c r="FJ423" s="78">
        <v>73.008651733398438</v>
      </c>
      <c r="FK423" s="78">
        <v>75.757003784179688</v>
      </c>
      <c r="FL423" s="78">
        <v>75.508575439453125</v>
      </c>
      <c r="FM423" s="78">
        <v>73.961074829101563</v>
      </c>
      <c r="FN423" s="78">
        <v>70.313728332519531</v>
      </c>
      <c r="FO423" s="78">
        <v>65.659858703613281</v>
      </c>
      <c r="FP423" s="78">
        <v>63.002658843994141</v>
      </c>
      <c r="FQ423" s="78">
        <v>60.438983917236328</v>
      </c>
      <c r="FR423" s="78">
        <v>58.315196990966797</v>
      </c>
      <c r="FS423" s="78">
        <v>56.850616455078125</v>
      </c>
      <c r="FT423" s="78">
        <v>55.767776489257813</v>
      </c>
      <c r="FU423" s="78">
        <v>1.4518962241709232E-2</v>
      </c>
      <c r="FV423" s="78">
        <v>1.7713643610477448E-2</v>
      </c>
      <c r="FW423" s="78">
        <v>1.5791364014148712E-2</v>
      </c>
      <c r="FX423" s="78">
        <v>0</v>
      </c>
      <c r="FY423" s="78">
        <v>1672</v>
      </c>
      <c r="FZ423" s="78">
        <v>1</v>
      </c>
    </row>
    <row r="424" spans="1:182" x14ac:dyDescent="0.2">
      <c r="A424" t="s">
        <v>186</v>
      </c>
      <c r="B424" t="s">
        <v>244</v>
      </c>
      <c r="C424" t="s">
        <v>194</v>
      </c>
      <c r="D424" t="s">
        <v>203</v>
      </c>
      <c r="E424" t="s">
        <v>204</v>
      </c>
      <c r="F424" t="s">
        <v>179</v>
      </c>
      <c r="G424" t="s">
        <v>1</v>
      </c>
      <c r="H424" s="78">
        <v>989</v>
      </c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8"/>
      <c r="AO424" s="78"/>
      <c r="AP424" s="78"/>
      <c r="AQ424" s="78"/>
      <c r="AR424" s="78"/>
      <c r="AS424" s="78"/>
      <c r="AT424" s="78"/>
      <c r="AU424" s="78"/>
      <c r="AV424" s="78"/>
      <c r="AW424" s="78"/>
      <c r="AX424" s="78"/>
      <c r="AY424" s="78"/>
      <c r="AZ424" s="78"/>
      <c r="BA424" s="78"/>
      <c r="BB424" s="78"/>
      <c r="BC424" s="78"/>
      <c r="BD424" s="78"/>
      <c r="BE424" s="78"/>
      <c r="BF424" s="78"/>
      <c r="BG424" s="78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  <c r="BW424" s="78"/>
      <c r="BX424" s="78"/>
      <c r="BY424" s="78"/>
      <c r="BZ424" s="78"/>
      <c r="CA424" s="78"/>
      <c r="CB424" s="78"/>
      <c r="CC424" s="78"/>
      <c r="CD424" s="78"/>
      <c r="CE424" s="78"/>
      <c r="CF424" s="78"/>
      <c r="CG424" s="78"/>
      <c r="CH424" s="78"/>
      <c r="CI424" s="78"/>
      <c r="CJ424" s="78"/>
      <c r="CK424" s="78"/>
      <c r="CL424" s="78"/>
      <c r="CM424" s="78"/>
      <c r="CN424" s="78"/>
      <c r="CO424" s="78"/>
      <c r="CP424" s="78"/>
      <c r="CQ424" s="78"/>
      <c r="CR424" s="78"/>
      <c r="CS424" s="78"/>
      <c r="CT424" s="78"/>
      <c r="CU424" s="78"/>
      <c r="CV424" s="78"/>
      <c r="CW424" s="78"/>
      <c r="CX424" s="78"/>
      <c r="CY424" s="78"/>
      <c r="CZ424" s="78"/>
      <c r="DA424" s="78"/>
      <c r="DB424" s="78"/>
      <c r="DC424" s="78"/>
      <c r="DD424" s="78"/>
      <c r="DE424" s="78"/>
      <c r="DF424" s="78"/>
      <c r="DG424" s="78"/>
      <c r="DH424" s="78"/>
      <c r="DI424" s="78"/>
      <c r="DJ424" s="78"/>
      <c r="DK424" s="78"/>
      <c r="DL424" s="78"/>
      <c r="DM424" s="78"/>
      <c r="DN424" s="78"/>
      <c r="DO424" s="78"/>
      <c r="DP424" s="78"/>
      <c r="DQ424" s="78"/>
      <c r="DR424" s="78"/>
      <c r="DS424" s="78"/>
      <c r="DT424" s="78"/>
      <c r="DU424" s="78"/>
      <c r="DV424" s="78"/>
      <c r="DW424" s="78"/>
      <c r="DX424" s="78"/>
      <c r="DY424" s="78"/>
      <c r="DZ424" s="78"/>
      <c r="EA424" s="78"/>
      <c r="EB424" s="78"/>
      <c r="EC424" s="78"/>
      <c r="ED424" s="78"/>
      <c r="EE424" s="78"/>
      <c r="EF424" s="78"/>
      <c r="EG424" s="78"/>
      <c r="EH424" s="78"/>
      <c r="EI424" s="78"/>
      <c r="EJ424" s="78"/>
      <c r="EK424" s="78"/>
      <c r="EL424" s="78"/>
      <c r="EM424" s="78"/>
      <c r="EN424" s="78"/>
      <c r="EO424" s="78"/>
      <c r="EP424" s="78"/>
      <c r="EQ424" s="78"/>
      <c r="ER424" s="78"/>
      <c r="ES424" s="78"/>
      <c r="ET424" s="78"/>
      <c r="EU424" s="78"/>
      <c r="EV424" s="78"/>
      <c r="EW424" s="78"/>
      <c r="EX424" s="78"/>
      <c r="EY424" s="78"/>
      <c r="EZ424" s="78"/>
      <c r="FA424" s="78"/>
      <c r="FB424" s="78"/>
      <c r="FC424" s="78"/>
      <c r="FD424" s="78"/>
      <c r="FE424" s="78"/>
      <c r="FF424" s="78"/>
      <c r="FG424" s="78"/>
      <c r="FH424" s="78"/>
      <c r="FI424" s="78"/>
      <c r="FJ424" s="78"/>
      <c r="FK424" s="78"/>
      <c r="FL424" s="78"/>
      <c r="FM424" s="78"/>
      <c r="FN424" s="78"/>
      <c r="FO424" s="78"/>
      <c r="FP424" s="78"/>
      <c r="FQ424" s="78"/>
      <c r="FR424" s="78"/>
      <c r="FS424" s="78"/>
      <c r="FT424" s="78"/>
      <c r="FU424" s="78"/>
      <c r="FV424" s="78"/>
      <c r="FW424" s="78"/>
      <c r="FX424" s="78">
        <v>0</v>
      </c>
      <c r="FY424" s="78">
        <v>64</v>
      </c>
      <c r="FZ424" s="78">
        <v>0</v>
      </c>
    </row>
    <row r="425" spans="1:182" x14ac:dyDescent="0.2">
      <c r="A425" t="s">
        <v>186</v>
      </c>
      <c r="B425" t="s">
        <v>244</v>
      </c>
      <c r="C425" t="s">
        <v>194</v>
      </c>
      <c r="D425" t="s">
        <v>203</v>
      </c>
      <c r="E425" t="s">
        <v>204</v>
      </c>
      <c r="F425" t="s">
        <v>180</v>
      </c>
      <c r="G425" t="s">
        <v>1</v>
      </c>
      <c r="H425" s="78">
        <v>233</v>
      </c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8"/>
      <c r="AO425" s="78"/>
      <c r="AP425" s="78"/>
      <c r="AQ425" s="78"/>
      <c r="AR425" s="78"/>
      <c r="AS425" s="78"/>
      <c r="AT425" s="78"/>
      <c r="AU425" s="78"/>
      <c r="AV425" s="78"/>
      <c r="AW425" s="78"/>
      <c r="AX425" s="78"/>
      <c r="AY425" s="78"/>
      <c r="AZ425" s="78"/>
      <c r="BA425" s="78"/>
      <c r="BB425" s="78"/>
      <c r="BC425" s="78"/>
      <c r="BD425" s="78"/>
      <c r="BE425" s="78"/>
      <c r="BF425" s="78"/>
      <c r="BG425" s="78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  <c r="BW425" s="78"/>
      <c r="BX425" s="78"/>
      <c r="BY425" s="78"/>
      <c r="BZ425" s="78"/>
      <c r="CA425" s="78"/>
      <c r="CB425" s="78"/>
      <c r="CC425" s="78"/>
      <c r="CD425" s="78"/>
      <c r="CE425" s="78"/>
      <c r="CF425" s="78"/>
      <c r="CG425" s="78"/>
      <c r="CH425" s="78"/>
      <c r="CI425" s="78"/>
      <c r="CJ425" s="78"/>
      <c r="CK425" s="78"/>
      <c r="CL425" s="78"/>
      <c r="CM425" s="78"/>
      <c r="CN425" s="78"/>
      <c r="CO425" s="78"/>
      <c r="CP425" s="78"/>
      <c r="CQ425" s="78"/>
      <c r="CR425" s="78"/>
      <c r="CS425" s="78"/>
      <c r="CT425" s="78"/>
      <c r="CU425" s="78"/>
      <c r="CV425" s="78"/>
      <c r="CW425" s="78"/>
      <c r="CX425" s="78"/>
      <c r="CY425" s="78"/>
      <c r="CZ425" s="78"/>
      <c r="DA425" s="78"/>
      <c r="DB425" s="78"/>
      <c r="DC425" s="78"/>
      <c r="DD425" s="78"/>
      <c r="DE425" s="78"/>
      <c r="DF425" s="78"/>
      <c r="DG425" s="78"/>
      <c r="DH425" s="78"/>
      <c r="DI425" s="78"/>
      <c r="DJ425" s="78"/>
      <c r="DK425" s="78"/>
      <c r="DL425" s="78"/>
      <c r="DM425" s="78"/>
      <c r="DN425" s="78"/>
      <c r="DO425" s="78"/>
      <c r="DP425" s="78"/>
      <c r="DQ425" s="78"/>
      <c r="DR425" s="78"/>
      <c r="DS425" s="78"/>
      <c r="DT425" s="78"/>
      <c r="DU425" s="78"/>
      <c r="DV425" s="78"/>
      <c r="DW425" s="78"/>
      <c r="DX425" s="78"/>
      <c r="DY425" s="78"/>
      <c r="DZ425" s="78"/>
      <c r="EA425" s="78"/>
      <c r="EB425" s="78"/>
      <c r="EC425" s="78"/>
      <c r="ED425" s="78"/>
      <c r="EE425" s="78"/>
      <c r="EF425" s="78"/>
      <c r="EG425" s="78"/>
      <c r="EH425" s="78"/>
      <c r="EI425" s="78"/>
      <c r="EJ425" s="78"/>
      <c r="EK425" s="78"/>
      <c r="EL425" s="78"/>
      <c r="EM425" s="78"/>
      <c r="EN425" s="78"/>
      <c r="EO425" s="78"/>
      <c r="EP425" s="78"/>
      <c r="EQ425" s="78"/>
      <c r="ER425" s="78"/>
      <c r="ES425" s="78"/>
      <c r="ET425" s="78"/>
      <c r="EU425" s="78"/>
      <c r="EV425" s="78"/>
      <c r="EW425" s="78"/>
      <c r="EX425" s="78"/>
      <c r="EY425" s="78"/>
      <c r="EZ425" s="78"/>
      <c r="FA425" s="78"/>
      <c r="FB425" s="78"/>
      <c r="FC425" s="78"/>
      <c r="FD425" s="78"/>
      <c r="FE425" s="78"/>
      <c r="FF425" s="78"/>
      <c r="FG425" s="78"/>
      <c r="FH425" s="78"/>
      <c r="FI425" s="78"/>
      <c r="FJ425" s="78"/>
      <c r="FK425" s="78"/>
      <c r="FL425" s="78"/>
      <c r="FM425" s="78"/>
      <c r="FN425" s="78"/>
      <c r="FO425" s="78"/>
      <c r="FP425" s="78"/>
      <c r="FQ425" s="78"/>
      <c r="FR425" s="78"/>
      <c r="FS425" s="78"/>
      <c r="FT425" s="78"/>
      <c r="FU425" s="78"/>
      <c r="FV425" s="78"/>
      <c r="FW425" s="78"/>
      <c r="FX425" s="78">
        <v>0</v>
      </c>
      <c r="FY425" s="78">
        <v>39</v>
      </c>
      <c r="FZ425" s="78">
        <v>0</v>
      </c>
    </row>
    <row r="426" spans="1:182" x14ac:dyDescent="0.2">
      <c r="A426" t="s">
        <v>186</v>
      </c>
      <c r="B426" t="s">
        <v>244</v>
      </c>
      <c r="C426" t="s">
        <v>194</v>
      </c>
      <c r="D426" t="s">
        <v>203</v>
      </c>
      <c r="E426" t="s">
        <v>204</v>
      </c>
      <c r="F426" t="s">
        <v>181</v>
      </c>
      <c r="G426" t="s">
        <v>1</v>
      </c>
      <c r="H426" s="78">
        <v>299</v>
      </c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8"/>
      <c r="AO426" s="78"/>
      <c r="AP426" s="78"/>
      <c r="AQ426" s="78"/>
      <c r="AR426" s="78"/>
      <c r="AS426" s="78"/>
      <c r="AT426" s="78"/>
      <c r="AU426" s="78"/>
      <c r="AV426" s="78"/>
      <c r="AW426" s="78"/>
      <c r="AX426" s="78"/>
      <c r="AY426" s="78"/>
      <c r="AZ426" s="78"/>
      <c r="BA426" s="78"/>
      <c r="BB426" s="78"/>
      <c r="BC426" s="78"/>
      <c r="BD426" s="78"/>
      <c r="BE426" s="78"/>
      <c r="BF426" s="78"/>
      <c r="BG426" s="78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  <c r="BW426" s="78"/>
      <c r="BX426" s="78"/>
      <c r="BY426" s="78"/>
      <c r="BZ426" s="78"/>
      <c r="CA426" s="78"/>
      <c r="CB426" s="78"/>
      <c r="CC426" s="78"/>
      <c r="CD426" s="78"/>
      <c r="CE426" s="78"/>
      <c r="CF426" s="78"/>
      <c r="CG426" s="78"/>
      <c r="CH426" s="78"/>
      <c r="CI426" s="78"/>
      <c r="CJ426" s="78"/>
      <c r="CK426" s="78"/>
      <c r="CL426" s="78"/>
      <c r="CM426" s="78"/>
      <c r="CN426" s="78"/>
      <c r="CO426" s="78"/>
      <c r="CP426" s="78"/>
      <c r="CQ426" s="78"/>
      <c r="CR426" s="78"/>
      <c r="CS426" s="78"/>
      <c r="CT426" s="78"/>
      <c r="CU426" s="78"/>
      <c r="CV426" s="78"/>
      <c r="CW426" s="78"/>
      <c r="CX426" s="78"/>
      <c r="CY426" s="78"/>
      <c r="CZ426" s="78"/>
      <c r="DA426" s="78"/>
      <c r="DB426" s="78"/>
      <c r="DC426" s="78"/>
      <c r="DD426" s="78"/>
      <c r="DE426" s="78"/>
      <c r="DF426" s="78"/>
      <c r="DG426" s="78"/>
      <c r="DH426" s="78"/>
      <c r="DI426" s="78"/>
      <c r="DJ426" s="78"/>
      <c r="DK426" s="78"/>
      <c r="DL426" s="78"/>
      <c r="DM426" s="78"/>
      <c r="DN426" s="78"/>
      <c r="DO426" s="78"/>
      <c r="DP426" s="78"/>
      <c r="DQ426" s="78"/>
      <c r="DR426" s="78"/>
      <c r="DS426" s="78"/>
      <c r="DT426" s="78"/>
      <c r="DU426" s="78"/>
      <c r="DV426" s="78"/>
      <c r="DW426" s="78"/>
      <c r="DX426" s="78"/>
      <c r="DY426" s="78"/>
      <c r="DZ426" s="78"/>
      <c r="EA426" s="78"/>
      <c r="EB426" s="78"/>
      <c r="EC426" s="78"/>
      <c r="ED426" s="78"/>
      <c r="EE426" s="78"/>
      <c r="EF426" s="78"/>
      <c r="EG426" s="78"/>
      <c r="EH426" s="78"/>
      <c r="EI426" s="78"/>
      <c r="EJ426" s="78"/>
      <c r="EK426" s="78"/>
      <c r="EL426" s="78"/>
      <c r="EM426" s="78"/>
      <c r="EN426" s="78"/>
      <c r="EO426" s="78"/>
      <c r="EP426" s="78"/>
      <c r="EQ426" s="78"/>
      <c r="ER426" s="78"/>
      <c r="ES426" s="78"/>
      <c r="ET426" s="78"/>
      <c r="EU426" s="78"/>
      <c r="EV426" s="78"/>
      <c r="EW426" s="78"/>
      <c r="EX426" s="78"/>
      <c r="EY426" s="78"/>
      <c r="EZ426" s="78"/>
      <c r="FA426" s="78"/>
      <c r="FB426" s="78"/>
      <c r="FC426" s="78"/>
      <c r="FD426" s="78"/>
      <c r="FE426" s="78"/>
      <c r="FF426" s="78"/>
      <c r="FG426" s="78"/>
      <c r="FH426" s="78"/>
      <c r="FI426" s="78"/>
      <c r="FJ426" s="78"/>
      <c r="FK426" s="78"/>
      <c r="FL426" s="78"/>
      <c r="FM426" s="78"/>
      <c r="FN426" s="78"/>
      <c r="FO426" s="78"/>
      <c r="FP426" s="78"/>
      <c r="FQ426" s="78"/>
      <c r="FR426" s="78"/>
      <c r="FS426" s="78"/>
      <c r="FT426" s="78"/>
      <c r="FU426" s="78"/>
      <c r="FV426" s="78"/>
      <c r="FW426" s="78"/>
      <c r="FX426" s="78">
        <v>0</v>
      </c>
      <c r="FY426" s="78">
        <v>14</v>
      </c>
      <c r="FZ426" s="78">
        <v>0</v>
      </c>
    </row>
    <row r="427" spans="1:182" x14ac:dyDescent="0.2">
      <c r="A427" t="s">
        <v>186</v>
      </c>
      <c r="B427" t="s">
        <v>244</v>
      </c>
      <c r="C427" t="s">
        <v>194</v>
      </c>
      <c r="D427" t="s">
        <v>203</v>
      </c>
      <c r="E427" t="s">
        <v>204</v>
      </c>
      <c r="F427" t="s">
        <v>182</v>
      </c>
      <c r="G427" t="s">
        <v>1</v>
      </c>
      <c r="H427" s="78">
        <v>1222</v>
      </c>
      <c r="I427" s="78">
        <v>0.54343205690383911</v>
      </c>
      <c r="J427" s="78">
        <v>0.5036085844039917</v>
      </c>
      <c r="K427" s="78">
        <v>0.46626099944114685</v>
      </c>
      <c r="L427" s="78">
        <v>0.45842760801315308</v>
      </c>
      <c r="M427" s="78">
        <v>0.47966009378433228</v>
      </c>
      <c r="N427" s="78">
        <v>0.55891561508178711</v>
      </c>
      <c r="O427" s="78">
        <v>0.73771375417709351</v>
      </c>
      <c r="P427" s="78">
        <v>0.80607765913009644</v>
      </c>
      <c r="Q427" s="78">
        <v>0.70365995168685913</v>
      </c>
      <c r="R427" s="78">
        <v>0.7454332709312439</v>
      </c>
      <c r="S427" s="78">
        <v>0.62868678569793701</v>
      </c>
      <c r="T427" s="78">
        <v>0.56167459487915039</v>
      </c>
      <c r="U427" s="78">
        <v>0.50249737501144409</v>
      </c>
      <c r="V427" s="78">
        <v>0.52521252632141113</v>
      </c>
      <c r="W427" s="78">
        <v>0.44227957725524902</v>
      </c>
      <c r="X427" s="78">
        <v>0.51219397783279419</v>
      </c>
      <c r="Y427" s="78">
        <v>0.58393609523773193</v>
      </c>
      <c r="Z427" s="78">
        <v>0.63594073057174683</v>
      </c>
      <c r="AA427" s="78">
        <v>0.90219134092330933</v>
      </c>
      <c r="AB427" s="78">
        <v>0.89197403192520142</v>
      </c>
      <c r="AC427" s="78">
        <v>0.84754198789596558</v>
      </c>
      <c r="AD427" s="78">
        <v>0.83854389190673828</v>
      </c>
      <c r="AE427" s="78">
        <v>0.63021290302276611</v>
      </c>
      <c r="AF427" s="78">
        <v>0.57892149686813354</v>
      </c>
      <c r="AG427" s="78">
        <v>-0.15492787957191467</v>
      </c>
      <c r="AH427" s="78">
        <v>-0.1509149968624115</v>
      </c>
      <c r="AI427" s="78">
        <v>-0.20548772811889648</v>
      </c>
      <c r="AJ427" s="78">
        <v>-0.1946023553609848</v>
      </c>
      <c r="AK427" s="78">
        <v>-0.1897561103105545</v>
      </c>
      <c r="AL427" s="78">
        <v>-0.17276583611965179</v>
      </c>
      <c r="AM427" s="78">
        <v>-0.11667134612798691</v>
      </c>
      <c r="AN427" s="78">
        <v>-0.22146588563919067</v>
      </c>
      <c r="AO427" s="78">
        <v>-0.20732498168945313</v>
      </c>
      <c r="AP427" s="78">
        <v>-0.13621132075786591</v>
      </c>
      <c r="AQ427" s="78">
        <v>-0.17747679352760315</v>
      </c>
      <c r="AR427" s="78">
        <v>-0.15015958249568939</v>
      </c>
      <c r="AS427" s="78">
        <v>-0.22379295527935028</v>
      </c>
      <c r="AT427" s="78">
        <v>-0.15335297584533691</v>
      </c>
      <c r="AU427" s="78">
        <v>-0.15829089283943176</v>
      </c>
      <c r="AV427" s="78">
        <v>-0.14061270654201508</v>
      </c>
      <c r="AW427" s="78">
        <v>-9.1342724859714508E-2</v>
      </c>
      <c r="AX427" s="78">
        <v>-9.2176467180252075E-2</v>
      </c>
      <c r="AY427" s="78">
        <v>5.1740679889917374E-2</v>
      </c>
      <c r="AZ427" s="78">
        <v>2.4118538945913315E-2</v>
      </c>
      <c r="BA427" s="78">
        <v>-0.12428725510835648</v>
      </c>
      <c r="BB427" s="78">
        <v>-0.10178208351135254</v>
      </c>
      <c r="BC427" s="78">
        <v>-0.2428123950958252</v>
      </c>
      <c r="BD427" s="78">
        <v>-0.2227681428194046</v>
      </c>
      <c r="BE427" s="78">
        <v>-7.3388196527957916E-2</v>
      </c>
      <c r="BF427" s="78">
        <v>-7.4913859367370605E-2</v>
      </c>
      <c r="BG427" s="78">
        <v>-0.13031427562236786</v>
      </c>
      <c r="BH427" s="78">
        <v>-0.11997880786657333</v>
      </c>
      <c r="BI427" s="78">
        <v>-0.1154843270778656</v>
      </c>
      <c r="BJ427" s="78">
        <v>-9.409669041633606E-2</v>
      </c>
      <c r="BK427" s="78">
        <v>-2.7701515704393387E-2</v>
      </c>
      <c r="BL427" s="78">
        <v>-0.12499866634607315</v>
      </c>
      <c r="BM427" s="78">
        <v>-0.11712706089019775</v>
      </c>
      <c r="BN427" s="78">
        <v>-4.3457668274641037E-2</v>
      </c>
      <c r="BO427" s="78">
        <v>-9.4872348010540009E-2</v>
      </c>
      <c r="BP427" s="78">
        <v>-8.0673068761825562E-2</v>
      </c>
      <c r="BQ427" s="78">
        <v>-0.16125951707363129</v>
      </c>
      <c r="BR427" s="78">
        <v>-8.9937195181846619E-2</v>
      </c>
      <c r="BS427" s="78">
        <v>-0.1030878946185112</v>
      </c>
      <c r="BT427" s="78">
        <v>-7.7838458120822906E-2</v>
      </c>
      <c r="BU427" s="78">
        <v>-2.4576345458626747E-2</v>
      </c>
      <c r="BV427" s="78">
        <v>-2.4603201076388359E-2</v>
      </c>
      <c r="BW427" s="78">
        <v>0.12367241829633713</v>
      </c>
      <c r="BX427" s="78">
        <v>9.7957909107208252E-2</v>
      </c>
      <c r="BY427" s="78">
        <v>-2.9145503416657448E-2</v>
      </c>
      <c r="BZ427" s="78">
        <v>-4.6630720607936382E-3</v>
      </c>
      <c r="CA427" s="78">
        <v>-0.1580919623374939</v>
      </c>
      <c r="CB427" s="78">
        <v>-0.13653512299060822</v>
      </c>
      <c r="CC427" s="78">
        <v>-1.6914071515202522E-2</v>
      </c>
      <c r="CD427" s="78">
        <v>-2.2275688126683235E-2</v>
      </c>
      <c r="CE427" s="78">
        <v>-7.8249387443065643E-2</v>
      </c>
      <c r="CF427" s="78">
        <v>-6.8294771015644073E-2</v>
      </c>
      <c r="CG427" s="78">
        <v>-6.4043916761875153E-2</v>
      </c>
      <c r="CH427" s="78">
        <v>-3.9610680192708969E-2</v>
      </c>
      <c r="CI427" s="78">
        <v>3.3918716013431549E-2</v>
      </c>
      <c r="CJ427" s="78">
        <v>-5.8185767382383347E-2</v>
      </c>
      <c r="CK427" s="78">
        <v>-5.4656252264976501E-2</v>
      </c>
      <c r="CL427" s="78">
        <v>2.0783230662345886E-2</v>
      </c>
      <c r="CM427" s="78">
        <v>-3.7660766392946243E-2</v>
      </c>
      <c r="CN427" s="78">
        <v>-3.2546926289796829E-2</v>
      </c>
      <c r="CO427" s="78">
        <v>-0.11794905364513397</v>
      </c>
      <c r="CP427" s="78">
        <v>-4.6015620231628418E-2</v>
      </c>
      <c r="CQ427" s="78">
        <v>-6.4854457974433899E-2</v>
      </c>
      <c r="CR427" s="78">
        <v>-3.4361191093921661E-2</v>
      </c>
      <c r="CS427" s="78">
        <v>2.1665852516889572E-2</v>
      </c>
      <c r="CT427" s="78">
        <v>2.2197838872671127E-2</v>
      </c>
      <c r="CU427" s="78">
        <v>0.17349211871623993</v>
      </c>
      <c r="CV427" s="78">
        <v>0.14909882843494415</v>
      </c>
      <c r="CW427" s="78">
        <v>3.674938902258873E-2</v>
      </c>
      <c r="CX427" s="78">
        <v>6.2601260840892792E-2</v>
      </c>
      <c r="CY427" s="78">
        <v>-9.9414855241775513E-2</v>
      </c>
      <c r="CZ427" s="78">
        <v>-7.6810389757156372E-2</v>
      </c>
      <c r="DA427" s="78">
        <v>3.9560060948133469E-2</v>
      </c>
      <c r="DB427" s="78">
        <v>3.0362477526068687E-2</v>
      </c>
      <c r="DC427" s="78">
        <v>-2.6184497401118279E-2</v>
      </c>
      <c r="DD427" s="78">
        <v>-1.6610730439424515E-2</v>
      </c>
      <c r="DE427" s="78">
        <v>-1.2603502720594406E-2</v>
      </c>
      <c r="DF427" s="78">
        <v>1.4875326305627823E-2</v>
      </c>
      <c r="DG427" s="78">
        <v>9.5538951456546783E-2</v>
      </c>
      <c r="DH427" s="78">
        <v>8.6271343752741814E-3</v>
      </c>
      <c r="DI427" s="78">
        <v>7.8145572915673256E-3</v>
      </c>
      <c r="DJ427" s="78">
        <v>8.5024133324623108E-2</v>
      </c>
      <c r="DK427" s="78">
        <v>1.9550811499357224E-2</v>
      </c>
      <c r="DL427" s="78">
        <v>1.5579220838844776E-2</v>
      </c>
      <c r="DM427" s="78">
        <v>-7.4638582766056061E-2</v>
      </c>
      <c r="DN427" s="78">
        <v>-2.0940406247973442E-3</v>
      </c>
      <c r="DO427" s="78">
        <v>-2.6621028780937195E-2</v>
      </c>
      <c r="DP427" s="78">
        <v>9.116070345044136E-3</v>
      </c>
      <c r="DQ427" s="78">
        <v>6.7908048629760742E-2</v>
      </c>
      <c r="DR427" s="78">
        <v>6.8998873233795166E-2</v>
      </c>
      <c r="DS427" s="78">
        <v>0.22331182658672333</v>
      </c>
      <c r="DT427" s="78">
        <v>0.20023973286151886</v>
      </c>
      <c r="DU427" s="78">
        <v>0.10264428704977036</v>
      </c>
      <c r="DV427" s="78">
        <v>0.12986560165882111</v>
      </c>
      <c r="DW427" s="78">
        <v>-4.0737748146057129E-2</v>
      </c>
      <c r="DX427" s="78">
        <v>-1.7085663974285126E-2</v>
      </c>
      <c r="DY427" s="78">
        <v>0.12109973281621933</v>
      </c>
      <c r="DZ427" s="78">
        <v>0.10636363923549652</v>
      </c>
      <c r="EA427" s="78">
        <v>4.8988934606313705E-2</v>
      </c>
      <c r="EB427" s="78">
        <v>5.8012817054986954E-2</v>
      </c>
      <c r="EC427" s="78">
        <v>6.1668287962675095E-2</v>
      </c>
      <c r="ED427" s="78">
        <v>9.3544468283653259E-2</v>
      </c>
      <c r="EE427" s="78">
        <v>0.18450877070426941</v>
      </c>
      <c r="EF427" s="78">
        <v>0.10509435087442398</v>
      </c>
      <c r="EG427" s="78">
        <v>9.8012484610080719E-2</v>
      </c>
      <c r="EH427" s="78">
        <v>0.17777779698371887</v>
      </c>
      <c r="EI427" s="78">
        <v>0.10215524584054947</v>
      </c>
      <c r="EJ427" s="78">
        <v>8.5065729916095734E-2</v>
      </c>
      <c r="EK427" s="78">
        <v>-1.2105150148272514E-2</v>
      </c>
      <c r="EL427" s="78">
        <v>6.1321742832660675E-2</v>
      </c>
      <c r="EM427" s="78">
        <v>2.8581973165273666E-2</v>
      </c>
      <c r="EN427" s="78">
        <v>7.189033180475235E-2</v>
      </c>
      <c r="EO427" s="78">
        <v>0.13467442989349365</v>
      </c>
      <c r="EP427" s="78">
        <v>0.13657213747501373</v>
      </c>
      <c r="EQ427" s="78">
        <v>0.2952435314655304</v>
      </c>
      <c r="ER427" s="78">
        <v>0.2740790843963623</v>
      </c>
      <c r="ES427" s="78">
        <v>0.19778603315353394</v>
      </c>
      <c r="ET427" s="78">
        <v>0.22698462009429932</v>
      </c>
      <c r="EU427" s="78">
        <v>4.3982688337564468E-2</v>
      </c>
      <c r="EV427" s="78">
        <v>6.9147363305091858E-2</v>
      </c>
      <c r="EW427" s="78">
        <v>49.784187316894531</v>
      </c>
      <c r="EX427" s="78">
        <v>48.788318634033203</v>
      </c>
      <c r="EY427" s="78">
        <v>47.578899383544922</v>
      </c>
      <c r="EZ427" s="78">
        <v>46.287223815917969</v>
      </c>
      <c r="FA427" s="78">
        <v>45.580253601074219</v>
      </c>
      <c r="FB427" s="78">
        <v>44.938240051269531</v>
      </c>
      <c r="FC427" s="78">
        <v>44.563529968261719</v>
      </c>
      <c r="FD427" s="78">
        <v>45.019367218017578</v>
      </c>
      <c r="FE427" s="78">
        <v>50.366855621337891</v>
      </c>
      <c r="FF427" s="78">
        <v>58.154991149902344</v>
      </c>
      <c r="FG427" s="78">
        <v>64.415771484375</v>
      </c>
      <c r="FH427" s="78">
        <v>69.448089599609375</v>
      </c>
      <c r="FI427" s="78">
        <v>73.085060119628906</v>
      </c>
      <c r="FJ427" s="78">
        <v>75.854293823242188</v>
      </c>
      <c r="FK427" s="78">
        <v>78.511947631835938</v>
      </c>
      <c r="FL427" s="78">
        <v>79.442848205566406</v>
      </c>
      <c r="FM427" s="78">
        <v>78.35400390625</v>
      </c>
      <c r="FN427" s="78">
        <v>74.82122802734375</v>
      </c>
      <c r="FO427" s="78">
        <v>68.656227111816406</v>
      </c>
      <c r="FP427" s="78">
        <v>63.367458343505859</v>
      </c>
      <c r="FQ427" s="78">
        <v>59.649635314941406</v>
      </c>
      <c r="FR427" s="78">
        <v>56.401103973388672</v>
      </c>
      <c r="FS427" s="78">
        <v>55.839679718017578</v>
      </c>
      <c r="FT427" s="78">
        <v>53.531406402587891</v>
      </c>
      <c r="FU427" s="78">
        <v>4.7841709107160568E-2</v>
      </c>
      <c r="FV427" s="78">
        <v>5.5335883051156998E-2</v>
      </c>
      <c r="FW427" s="78">
        <v>5.1408827304840088E-2</v>
      </c>
      <c r="FX427" s="78">
        <v>0</v>
      </c>
      <c r="FY427" s="78">
        <v>237</v>
      </c>
      <c r="FZ427" s="78">
        <v>1</v>
      </c>
    </row>
    <row r="428" spans="1:182" x14ac:dyDescent="0.2">
      <c r="A428" t="s">
        <v>186</v>
      </c>
      <c r="B428" t="s">
        <v>244</v>
      </c>
      <c r="C428" t="s">
        <v>194</v>
      </c>
      <c r="D428" t="s">
        <v>203</v>
      </c>
      <c r="E428" t="s">
        <v>204</v>
      </c>
      <c r="F428" t="s">
        <v>183</v>
      </c>
      <c r="G428" t="s">
        <v>1</v>
      </c>
      <c r="H428" s="78">
        <v>1827</v>
      </c>
      <c r="I428" s="78">
        <v>0.68225216865539551</v>
      </c>
      <c r="J428" s="78">
        <v>0.65408855676651001</v>
      </c>
      <c r="K428" s="78">
        <v>0.66637039184570313</v>
      </c>
      <c r="L428" s="78">
        <v>0.71208441257476807</v>
      </c>
      <c r="M428" s="78">
        <v>0.76229453086853027</v>
      </c>
      <c r="N428" s="78">
        <v>0.92142671346664429</v>
      </c>
      <c r="O428" s="78">
        <v>1.162463903427124</v>
      </c>
      <c r="P428" s="78">
        <v>1.0326226949691772</v>
      </c>
      <c r="Q428" s="78">
        <v>0.97468310594558716</v>
      </c>
      <c r="R428" s="78">
        <v>0.84826815128326416</v>
      </c>
      <c r="S428" s="78">
        <v>0.75751477479934692</v>
      </c>
      <c r="T428" s="78">
        <v>0.70059025287628174</v>
      </c>
      <c r="U428" s="78">
        <v>0.62469863891601563</v>
      </c>
      <c r="V428" s="78">
        <v>0.73935109376907349</v>
      </c>
      <c r="W428" s="78">
        <v>0.74483025074005127</v>
      </c>
      <c r="X428" s="78">
        <v>0.73604059219360352</v>
      </c>
      <c r="Y428" s="78">
        <v>0.83564424514770508</v>
      </c>
      <c r="Z428" s="78">
        <v>0.91504561901092529</v>
      </c>
      <c r="AA428" s="78">
        <v>0.85855454206466675</v>
      </c>
      <c r="AB428" s="78">
        <v>1.0281509160995483</v>
      </c>
      <c r="AC428" s="78">
        <v>0.97237396240234375</v>
      </c>
      <c r="AD428" s="78">
        <v>0.98304951190948486</v>
      </c>
      <c r="AE428" s="78">
        <v>0.89896917343139648</v>
      </c>
      <c r="AF428" s="78">
        <v>0.72474980354309082</v>
      </c>
      <c r="AG428" s="78">
        <v>-0.10324563086032867</v>
      </c>
      <c r="AH428" s="78">
        <v>-0.11184976249933243</v>
      </c>
      <c r="AI428" s="78">
        <v>-6.1220597475767136E-2</v>
      </c>
      <c r="AJ428" s="78">
        <v>-4.8573128879070282E-2</v>
      </c>
      <c r="AK428" s="78">
        <v>-3.0240815132856369E-2</v>
      </c>
      <c r="AL428" s="78">
        <v>-0.10275281965732574</v>
      </c>
      <c r="AM428" s="78">
        <v>-4.1665606200695038E-2</v>
      </c>
      <c r="AN428" s="78">
        <v>-0.13158711791038513</v>
      </c>
      <c r="AO428" s="78">
        <v>-0.11350803822278976</v>
      </c>
      <c r="AP428" s="78">
        <v>-0.10775359719991684</v>
      </c>
      <c r="AQ428" s="78">
        <v>-9.6259884536266327E-2</v>
      </c>
      <c r="AR428" s="78">
        <v>-0.14288754761219025</v>
      </c>
      <c r="AS428" s="78">
        <v>-0.20074155926704407</v>
      </c>
      <c r="AT428" s="78">
        <v>-7.2881631553173065E-2</v>
      </c>
      <c r="AU428" s="78">
        <v>-0.10180051624774933</v>
      </c>
      <c r="AV428" s="78">
        <v>-3.8168381899595261E-2</v>
      </c>
      <c r="AW428" s="78">
        <v>-5.4642437025904655E-3</v>
      </c>
      <c r="AX428" s="78">
        <v>3.3746834844350815E-2</v>
      </c>
      <c r="AY428" s="78">
        <v>-0.22316096723079681</v>
      </c>
      <c r="AZ428" s="78">
        <v>-0.13560265302658081</v>
      </c>
      <c r="BA428" s="78">
        <v>-5.9992894530296326E-2</v>
      </c>
      <c r="BB428" s="78">
        <v>-0.15728703141212463</v>
      </c>
      <c r="BC428" s="78">
        <v>-9.6101850271224976E-2</v>
      </c>
      <c r="BD428" s="78">
        <v>-0.16313937306404114</v>
      </c>
      <c r="BE428" s="78">
        <v>-1.2167534790933132E-2</v>
      </c>
      <c r="BF428" s="78">
        <v>-2.3669511079788208E-2</v>
      </c>
      <c r="BG428" s="78">
        <v>2.3344878107309341E-2</v>
      </c>
      <c r="BH428" s="78">
        <v>3.7259917706251144E-2</v>
      </c>
      <c r="BI428" s="78">
        <v>5.5616177618503571E-2</v>
      </c>
      <c r="BJ428" s="78">
        <v>1.2569986283779144E-2</v>
      </c>
      <c r="BK428" s="78">
        <v>9.7922816872596741E-2</v>
      </c>
      <c r="BL428" s="78">
        <v>-2.0786287263035774E-2</v>
      </c>
      <c r="BM428" s="78">
        <v>-8.576548658311367E-3</v>
      </c>
      <c r="BN428" s="78">
        <v>5.3547730203717947E-4</v>
      </c>
      <c r="BO428" s="78">
        <v>3.490077331662178E-3</v>
      </c>
      <c r="BP428" s="78">
        <v>-4.6951141208410263E-2</v>
      </c>
      <c r="BQ428" s="78">
        <v>-0.11255135387182236</v>
      </c>
      <c r="BR428" s="78">
        <v>2.2827856242656708E-2</v>
      </c>
      <c r="BS428" s="78">
        <v>5.2923951297998428E-3</v>
      </c>
      <c r="BT428" s="78">
        <v>6.209874153137207E-2</v>
      </c>
      <c r="BU428" s="78">
        <v>0.10401181131601334</v>
      </c>
      <c r="BV428" s="78">
        <v>0.14478579163551331</v>
      </c>
      <c r="BW428" s="78">
        <v>-0.1103520542383194</v>
      </c>
      <c r="BX428" s="78">
        <v>-1.2916122563183308E-2</v>
      </c>
      <c r="BY428" s="78">
        <v>5.1668096333742142E-2</v>
      </c>
      <c r="BZ428" s="78">
        <v>-6.0678120702505112E-2</v>
      </c>
      <c r="CA428" s="78">
        <v>-1.4638884458690882E-3</v>
      </c>
      <c r="CB428" s="78">
        <v>-6.3644729554653168E-2</v>
      </c>
      <c r="CC428" s="78">
        <v>5.0912875682115555E-2</v>
      </c>
      <c r="CD428" s="78">
        <v>3.7403866648674011E-2</v>
      </c>
      <c r="CE428" s="78">
        <v>8.1914663314819336E-2</v>
      </c>
      <c r="CF428" s="78">
        <v>9.6707619726657867E-2</v>
      </c>
      <c r="CG428" s="78">
        <v>0.11508046090602875</v>
      </c>
      <c r="CH428" s="78">
        <v>9.2442214488983154E-2</v>
      </c>
      <c r="CI428" s="78">
        <v>0.19460134208202362</v>
      </c>
      <c r="CJ428" s="78">
        <v>5.5954031646251678E-2</v>
      </c>
      <c r="CK428" s="78">
        <v>6.409868597984314E-2</v>
      </c>
      <c r="CL428" s="78">
        <v>7.5536161661148071E-2</v>
      </c>
      <c r="CM428" s="78">
        <v>7.2576597332954407E-2</v>
      </c>
      <c r="CN428" s="78">
        <v>1.9494118168950081E-2</v>
      </c>
      <c r="CO428" s="78">
        <v>-5.1471073180437088E-2</v>
      </c>
      <c r="CP428" s="78">
        <v>8.911595493555069E-2</v>
      </c>
      <c r="CQ428" s="78">
        <v>7.9464621841907501E-2</v>
      </c>
      <c r="CR428" s="78">
        <v>0.13154344260692596</v>
      </c>
      <c r="CS428" s="78">
        <v>0.17983458936214447</v>
      </c>
      <c r="CT428" s="78">
        <v>0.2216910719871521</v>
      </c>
      <c r="CU428" s="78">
        <v>-3.2220948487520218E-2</v>
      </c>
      <c r="CV428" s="78">
        <v>7.2056196630001068E-2</v>
      </c>
      <c r="CW428" s="78">
        <v>0.12900415062904358</v>
      </c>
      <c r="CX428" s="78">
        <v>6.2329061329364777E-3</v>
      </c>
      <c r="CY428" s="78">
        <v>6.4082078635692596E-2</v>
      </c>
      <c r="CZ428" s="78">
        <v>5.2649546414613724E-3</v>
      </c>
      <c r="DA428" s="78">
        <v>0.11399328708648682</v>
      </c>
      <c r="DB428" s="78">
        <v>9.8477251827716827E-2</v>
      </c>
      <c r="DC428" s="78">
        <v>0.14048446714878082</v>
      </c>
      <c r="DD428" s="78">
        <v>0.15615531802177429</v>
      </c>
      <c r="DE428" s="78">
        <v>0.17454475164413452</v>
      </c>
      <c r="DF428" s="78">
        <v>0.17231443524360657</v>
      </c>
      <c r="DG428" s="78">
        <v>0.29127982258796692</v>
      </c>
      <c r="DH428" s="78">
        <v>0.13269434869289398</v>
      </c>
      <c r="DI428" s="78">
        <v>0.13677391409873962</v>
      </c>
      <c r="DJ428" s="78">
        <v>0.15053683519363403</v>
      </c>
      <c r="DK428" s="78">
        <v>0.14166311919689178</v>
      </c>
      <c r="DL428" s="78">
        <v>8.5939377546310425E-2</v>
      </c>
      <c r="DM428" s="78">
        <v>9.6092000603675842E-3</v>
      </c>
      <c r="DN428" s="78">
        <v>0.15540404617786407</v>
      </c>
      <c r="DO428" s="78">
        <v>0.15363685786724091</v>
      </c>
      <c r="DP428" s="78">
        <v>0.20098815858364105</v>
      </c>
      <c r="DQ428" s="78">
        <v>0.2556573748588562</v>
      </c>
      <c r="DR428" s="78">
        <v>0.29859629273414612</v>
      </c>
      <c r="DS428" s="78">
        <v>4.5910153537988663E-2</v>
      </c>
      <c r="DT428" s="78">
        <v>0.15702849626541138</v>
      </c>
      <c r="DU428" s="78">
        <v>0.20634022355079651</v>
      </c>
      <c r="DV428" s="78">
        <v>7.3143929243087769E-2</v>
      </c>
      <c r="DW428" s="78">
        <v>0.12962803244590759</v>
      </c>
      <c r="DX428" s="78">
        <v>7.4174635112285614E-2</v>
      </c>
      <c r="DY428" s="78">
        <v>0.20507137477397919</v>
      </c>
      <c r="DZ428" s="78">
        <v>0.18665750324726105</v>
      </c>
      <c r="EA428" s="78">
        <v>0.22504992783069611</v>
      </c>
      <c r="EB428" s="78">
        <v>0.24198837578296661</v>
      </c>
      <c r="EC428" s="78">
        <v>0.26040172576904297</v>
      </c>
      <c r="ED428" s="78">
        <v>0.28763723373413086</v>
      </c>
      <c r="EE428" s="78">
        <v>0.43086826801300049</v>
      </c>
      <c r="EF428" s="78">
        <v>0.24349519610404968</v>
      </c>
      <c r="EG428" s="78">
        <v>0.24170540273189545</v>
      </c>
      <c r="EH428" s="78">
        <v>0.25882592797279358</v>
      </c>
      <c r="EI428" s="78">
        <v>0.24141308665275574</v>
      </c>
      <c r="EJ428" s="78">
        <v>0.18187578022480011</v>
      </c>
      <c r="EK428" s="78">
        <v>9.7799412906169891E-2</v>
      </c>
      <c r="EL428" s="78">
        <v>0.25111356377601624</v>
      </c>
      <c r="EM428" s="78">
        <v>0.26072978973388672</v>
      </c>
      <c r="EN428" s="78">
        <v>0.30125528573989868</v>
      </c>
      <c r="EO428" s="78">
        <v>0.36513343453407288</v>
      </c>
      <c r="EP428" s="78">
        <v>0.4096352756023407</v>
      </c>
      <c r="EQ428" s="78">
        <v>0.15871906280517578</v>
      </c>
      <c r="ER428" s="78">
        <v>0.27971506118774414</v>
      </c>
      <c r="ES428" s="78">
        <v>0.31800124049186707</v>
      </c>
      <c r="ET428" s="78">
        <v>0.1697528213262558</v>
      </c>
      <c r="EU428" s="78">
        <v>0.22426599264144897</v>
      </c>
      <c r="EV428" s="78">
        <v>0.17366927862167358</v>
      </c>
      <c r="EW428" s="78">
        <v>53.25909423828125</v>
      </c>
      <c r="EX428" s="78">
        <v>50.922470092773438</v>
      </c>
      <c r="EY428" s="78">
        <v>49.776943206787109</v>
      </c>
      <c r="EZ428" s="78">
        <v>47.749439239501953</v>
      </c>
      <c r="FA428" s="78">
        <v>46.138362884521484</v>
      </c>
      <c r="FB428" s="78">
        <v>45.900764465332031</v>
      </c>
      <c r="FC428" s="78">
        <v>45.872081756591797</v>
      </c>
      <c r="FD428" s="78">
        <v>47.934410095214844</v>
      </c>
      <c r="FE428" s="78">
        <v>55.208671569824219</v>
      </c>
      <c r="FF428" s="78">
        <v>59.822357177734375</v>
      </c>
      <c r="FG428" s="78">
        <v>65.349533081054688</v>
      </c>
      <c r="FH428" s="78">
        <v>68.558670043945313</v>
      </c>
      <c r="FI428" s="78">
        <v>71.373870849609375</v>
      </c>
      <c r="FJ428" s="78">
        <v>73.905220031738281</v>
      </c>
      <c r="FK428" s="78">
        <v>73.808189392089844</v>
      </c>
      <c r="FL428" s="78">
        <v>73.652702331542969</v>
      </c>
      <c r="FM428" s="78">
        <v>72.919105529785156</v>
      </c>
      <c r="FN428" s="78">
        <v>70.103904724121094</v>
      </c>
      <c r="FO428" s="78">
        <v>65.566299438476563</v>
      </c>
      <c r="FP428" s="78">
        <v>61.869468688964844</v>
      </c>
      <c r="FQ428" s="78">
        <v>59.719276428222656</v>
      </c>
      <c r="FR428" s="78">
        <v>57.885643005371094</v>
      </c>
      <c r="FS428" s="78">
        <v>56.480934143066406</v>
      </c>
      <c r="FT428" s="78">
        <v>54.908168792724609</v>
      </c>
      <c r="FU428" s="78">
        <v>6.1203658580780029E-2</v>
      </c>
      <c r="FV428" s="78">
        <v>8.9048750698566437E-2</v>
      </c>
      <c r="FW428" s="78">
        <v>6.1127383261919022E-2</v>
      </c>
      <c r="FX428" s="78">
        <v>0</v>
      </c>
      <c r="FY428" s="78">
        <v>185</v>
      </c>
      <c r="FZ428" s="78">
        <v>1</v>
      </c>
    </row>
    <row r="429" spans="1:182" x14ac:dyDescent="0.2">
      <c r="A429" t="s">
        <v>186</v>
      </c>
      <c r="B429" t="s">
        <v>244</v>
      </c>
      <c r="C429" t="s">
        <v>194</v>
      </c>
      <c r="D429" t="s">
        <v>203</v>
      </c>
      <c r="E429" t="s">
        <v>204</v>
      </c>
      <c r="F429" t="s">
        <v>184</v>
      </c>
      <c r="G429" t="s">
        <v>1</v>
      </c>
      <c r="H429" s="78">
        <v>909</v>
      </c>
      <c r="I429" s="78">
        <v>0.68747144937515259</v>
      </c>
      <c r="J429" s="78">
        <v>0.70300084352493286</v>
      </c>
      <c r="K429" s="78">
        <v>0.66715574264526367</v>
      </c>
      <c r="L429" s="78">
        <v>0.72919285297393799</v>
      </c>
      <c r="M429" s="78">
        <v>0.71746242046356201</v>
      </c>
      <c r="N429" s="78">
        <v>0.83947426080703735</v>
      </c>
      <c r="O429" s="78">
        <v>0.90703439712524414</v>
      </c>
      <c r="P429" s="78">
        <v>1.2172523736953735</v>
      </c>
      <c r="Q429" s="78">
        <v>1.3249971866607666</v>
      </c>
      <c r="R429" s="78">
        <v>1.0414804220199585</v>
      </c>
      <c r="S429" s="78">
        <v>1.0772849321365356</v>
      </c>
      <c r="T429" s="78">
        <v>1.0467361211776733</v>
      </c>
      <c r="U429" s="78">
        <v>1.003746509552002</v>
      </c>
      <c r="V429" s="78">
        <v>0.9454084038734436</v>
      </c>
      <c r="W429" s="78">
        <v>0.95433050394058228</v>
      </c>
      <c r="X429" s="78">
        <v>1.0471665859222412</v>
      </c>
      <c r="Y429" s="78">
        <v>1.1445447206497192</v>
      </c>
      <c r="Z429" s="78">
        <v>1.3589929342269897</v>
      </c>
      <c r="AA429" s="78">
        <v>1.3235653638839722</v>
      </c>
      <c r="AB429" s="78">
        <v>1.1726369857788086</v>
      </c>
      <c r="AC429" s="78">
        <v>1.1349047422409058</v>
      </c>
      <c r="AD429" s="78">
        <v>1.061223030090332</v>
      </c>
      <c r="AE429" s="78">
        <v>1.0576778650283813</v>
      </c>
      <c r="AF429" s="78">
        <v>0.92599248886108398</v>
      </c>
      <c r="AG429" s="78">
        <v>-0.33130848407745361</v>
      </c>
      <c r="AH429" s="78">
        <v>-0.25858408212661743</v>
      </c>
      <c r="AI429" s="78">
        <v>-0.34617242217063904</v>
      </c>
      <c r="AJ429" s="78">
        <v>-0.23278948664665222</v>
      </c>
      <c r="AK429" s="78">
        <v>-0.3000321090221405</v>
      </c>
      <c r="AL429" s="78">
        <v>-0.27318188548088074</v>
      </c>
      <c r="AM429" s="78">
        <v>-0.33042070269584656</v>
      </c>
      <c r="AN429" s="78">
        <v>-0.31279808282852173</v>
      </c>
      <c r="AO429" s="78">
        <v>-0.1095590814948082</v>
      </c>
      <c r="AP429" s="78">
        <v>-0.20833633840084076</v>
      </c>
      <c r="AQ429" s="78">
        <v>-0.25419136881828308</v>
      </c>
      <c r="AR429" s="78">
        <v>-0.2359158843755722</v>
      </c>
      <c r="AS429" s="78">
        <v>-0.14488843083381653</v>
      </c>
      <c r="AT429" s="78">
        <v>-9.4074741005897522E-2</v>
      </c>
      <c r="AU429" s="78">
        <v>-8.9991994202136993E-2</v>
      </c>
      <c r="AV429" s="78">
        <v>-8.0979011952877045E-2</v>
      </c>
      <c r="AW429" s="78">
        <v>-2.1830227226018906E-2</v>
      </c>
      <c r="AX429" s="78">
        <v>-1.6501834616065025E-3</v>
      </c>
      <c r="AY429" s="78">
        <v>-0.10031571984291077</v>
      </c>
      <c r="AZ429" s="78">
        <v>-0.14824698865413666</v>
      </c>
      <c r="BA429" s="78">
        <v>-0.30910062789916992</v>
      </c>
      <c r="BB429" s="78">
        <v>-0.24863699078559875</v>
      </c>
      <c r="BC429" s="78">
        <v>-0.22049269080162048</v>
      </c>
      <c r="BD429" s="78">
        <v>-0.32035386562347412</v>
      </c>
      <c r="BE429" s="78">
        <v>-0.22898182272911072</v>
      </c>
      <c r="BF429" s="78">
        <v>-0.16099092364311218</v>
      </c>
      <c r="BG429" s="78">
        <v>-0.23027248680591583</v>
      </c>
      <c r="BH429" s="78">
        <v>-0.13558551669120789</v>
      </c>
      <c r="BI429" s="78">
        <v>-0.20456930994987488</v>
      </c>
      <c r="BJ429" s="78">
        <v>-0.15799212455749512</v>
      </c>
      <c r="BK429" s="78">
        <v>-0.21714681386947632</v>
      </c>
      <c r="BL429" s="78">
        <v>-0.15796418488025665</v>
      </c>
      <c r="BM429" s="78">
        <v>4.261268675327301E-2</v>
      </c>
      <c r="BN429" s="78">
        <v>-7.7682711184024811E-2</v>
      </c>
      <c r="BO429" s="78">
        <v>-0.12173004448413849</v>
      </c>
      <c r="BP429" s="78">
        <v>-9.5623932778835297E-2</v>
      </c>
      <c r="BQ429" s="78">
        <v>-1.9170446321368217E-2</v>
      </c>
      <c r="BR429" s="78">
        <v>1.4680573716759682E-2</v>
      </c>
      <c r="BS429" s="78">
        <v>2.5912662968039513E-2</v>
      </c>
      <c r="BT429" s="78">
        <v>4.047185555100441E-2</v>
      </c>
      <c r="BU429" s="78">
        <v>0.10447915643453598</v>
      </c>
      <c r="BV429" s="78">
        <v>0.15150468051433563</v>
      </c>
      <c r="BW429" s="78">
        <v>5.9736445546150208E-2</v>
      </c>
      <c r="BX429" s="78">
        <v>-5.6431777775287628E-3</v>
      </c>
      <c r="BY429" s="78">
        <v>-0.15896150469779968</v>
      </c>
      <c r="BZ429" s="78">
        <v>-0.12032884359359741</v>
      </c>
      <c r="CA429" s="78">
        <v>-9.5209002494812012E-2</v>
      </c>
      <c r="CB429" s="78">
        <v>-0.18175801634788513</v>
      </c>
      <c r="CC429" s="78">
        <v>-0.15811067819595337</v>
      </c>
      <c r="CD429" s="78">
        <v>-9.3398191034793854E-2</v>
      </c>
      <c r="CE429" s="78">
        <v>-0.15000054240226746</v>
      </c>
      <c r="CF429" s="78">
        <v>-6.8262353539466858E-2</v>
      </c>
      <c r="CG429" s="78">
        <v>-0.13845203816890717</v>
      </c>
      <c r="CH429" s="78">
        <v>-7.8212052583694458E-2</v>
      </c>
      <c r="CI429" s="78">
        <v>-0.13869363069534302</v>
      </c>
      <c r="CJ429" s="78">
        <v>-5.0726696848869324E-2</v>
      </c>
      <c r="CK429" s="78">
        <v>0.1480063796043396</v>
      </c>
      <c r="CL429" s="78">
        <v>1.2807575054466724E-2</v>
      </c>
      <c r="CM429" s="78">
        <v>-2.998773567378521E-2</v>
      </c>
      <c r="CN429" s="78">
        <v>1.541859470307827E-3</v>
      </c>
      <c r="CO429" s="78">
        <v>6.7901439964771271E-2</v>
      </c>
      <c r="CP429" s="78">
        <v>9.0004175901412964E-2</v>
      </c>
      <c r="CQ429" s="78">
        <v>0.10618788003921509</v>
      </c>
      <c r="CR429" s="78">
        <v>0.12458836287260056</v>
      </c>
      <c r="CS429" s="78">
        <v>0.1919606477022171</v>
      </c>
      <c r="CT429" s="78">
        <v>0.25757929682731628</v>
      </c>
      <c r="CU429" s="78">
        <v>0.17058809101581573</v>
      </c>
      <c r="CV429" s="78">
        <v>9.3123778700828552E-2</v>
      </c>
      <c r="CW429" s="78">
        <v>-5.4975587874650955E-2</v>
      </c>
      <c r="CX429" s="78">
        <v>-3.1463000923395157E-2</v>
      </c>
      <c r="CY429" s="78">
        <v>-8.4378980100154877E-3</v>
      </c>
      <c r="CZ429" s="78">
        <v>-8.576696366071701E-2</v>
      </c>
      <c r="DA429" s="78">
        <v>-8.7239548563957214E-2</v>
      </c>
      <c r="DB429" s="78">
        <v>-2.580547146499157E-2</v>
      </c>
      <c r="DC429" s="78">
        <v>-6.972859799861908E-2</v>
      </c>
      <c r="DD429" s="78">
        <v>-9.3917758204042912E-4</v>
      </c>
      <c r="DE429" s="78">
        <v>-7.2334788739681244E-2</v>
      </c>
      <c r="DF429" s="78">
        <v>1.5680143842473626E-3</v>
      </c>
      <c r="DG429" s="78">
        <v>-6.0240469872951508E-2</v>
      </c>
      <c r="DH429" s="78">
        <v>5.6510787457227707E-2</v>
      </c>
      <c r="DI429" s="78">
        <v>0.25340008735656738</v>
      </c>
      <c r="DJ429" s="78">
        <v>0.10329786688089371</v>
      </c>
      <c r="DK429" s="78">
        <v>6.1754573136568069E-2</v>
      </c>
      <c r="DL429" s="78">
        <v>9.8707638680934906E-2</v>
      </c>
      <c r="DM429" s="78">
        <v>0.1549733430147171</v>
      </c>
      <c r="DN429" s="78">
        <v>0.1653277724981308</v>
      </c>
      <c r="DO429" s="78">
        <v>0.18646310269832611</v>
      </c>
      <c r="DP429" s="78">
        <v>0.20870485901832581</v>
      </c>
      <c r="DQ429" s="78">
        <v>0.27944213151931763</v>
      </c>
      <c r="DR429" s="78">
        <v>0.36365386843681335</v>
      </c>
      <c r="DS429" s="78">
        <v>0.28143972158432007</v>
      </c>
      <c r="DT429" s="78">
        <v>0.19189074635505676</v>
      </c>
      <c r="DU429" s="78">
        <v>4.9010325223207474E-2</v>
      </c>
      <c r="DV429" s="78">
        <v>5.74028380215168E-2</v>
      </c>
      <c r="DW429" s="78">
        <v>7.8333199024200439E-2</v>
      </c>
      <c r="DX429" s="78">
        <v>1.0224084369838238E-2</v>
      </c>
      <c r="DY429" s="78">
        <v>1.5087125822901726E-2</v>
      </c>
      <c r="DZ429" s="78">
        <v>7.178768515586853E-2</v>
      </c>
      <c r="EA429" s="78">
        <v>4.6171341091394424E-2</v>
      </c>
      <c r="EB429" s="78">
        <v>9.6264787018299103E-2</v>
      </c>
      <c r="EC429" s="78">
        <v>2.312801219522953E-2</v>
      </c>
      <c r="ED429" s="78">
        <v>0.11675776541233063</v>
      </c>
      <c r="EE429" s="78">
        <v>5.3033441305160522E-2</v>
      </c>
      <c r="EF429" s="78">
        <v>0.21134468913078308</v>
      </c>
      <c r="EG429" s="78">
        <v>0.40557181835174561</v>
      </c>
      <c r="EH429" s="78">
        <v>0.23395147919654846</v>
      </c>
      <c r="EI429" s="78">
        <v>0.19421589374542236</v>
      </c>
      <c r="EJ429" s="78">
        <v>0.23899960517883301</v>
      </c>
      <c r="EK429" s="78">
        <v>0.28069132566452026</v>
      </c>
      <c r="EL429" s="78">
        <v>0.27408310770988464</v>
      </c>
      <c r="EM429" s="78">
        <v>0.30236777663230896</v>
      </c>
      <c r="EN429" s="78">
        <v>0.33015573024749756</v>
      </c>
      <c r="EO429" s="78">
        <v>0.40575152635574341</v>
      </c>
      <c r="EP429" s="78">
        <v>0.51680868864059448</v>
      </c>
      <c r="EQ429" s="78">
        <v>0.44149190187454224</v>
      </c>
      <c r="ER429" s="78">
        <v>0.33449453115463257</v>
      </c>
      <c r="ES429" s="78">
        <v>0.19914945960044861</v>
      </c>
      <c r="ET429" s="78">
        <v>0.18571099638938904</v>
      </c>
      <c r="EU429" s="78">
        <v>0.20361688733100891</v>
      </c>
      <c r="EV429" s="78">
        <v>0.14881992340087891</v>
      </c>
      <c r="EW429" s="78">
        <v>49.207572937011719</v>
      </c>
      <c r="EX429" s="78">
        <v>47.736927032470703</v>
      </c>
      <c r="EY429" s="78">
        <v>46.160148620605469</v>
      </c>
      <c r="EZ429" s="78">
        <v>45.043201446533203</v>
      </c>
      <c r="FA429" s="78">
        <v>43.852630615234375</v>
      </c>
      <c r="FB429" s="78">
        <v>43.106578826904297</v>
      </c>
      <c r="FC429" s="78">
        <v>43.606006622314453</v>
      </c>
      <c r="FD429" s="78">
        <v>45.981742858886719</v>
      </c>
      <c r="FE429" s="78">
        <v>54.303089141845703</v>
      </c>
      <c r="FF429" s="78">
        <v>61.705593109130859</v>
      </c>
      <c r="FG429" s="78">
        <v>65.172073364257813</v>
      </c>
      <c r="FH429" s="78">
        <v>68.516754150390625</v>
      </c>
      <c r="FI429" s="78">
        <v>70.578216552734375</v>
      </c>
      <c r="FJ429" s="78">
        <v>72.833183288574219</v>
      </c>
      <c r="FK429" s="78">
        <v>74.30615234375</v>
      </c>
      <c r="FL429" s="78">
        <v>75.036087036132813</v>
      </c>
      <c r="FM429" s="78">
        <v>74.452262878417969</v>
      </c>
      <c r="FN429" s="78">
        <v>71.299339294433594</v>
      </c>
      <c r="FO429" s="78">
        <v>63.568950653076172</v>
      </c>
      <c r="FP429" s="78">
        <v>58.618915557861328</v>
      </c>
      <c r="FQ429" s="78">
        <v>55.89697265625</v>
      </c>
      <c r="FR429" s="78">
        <v>54.633602142333984</v>
      </c>
      <c r="FS429" s="78">
        <v>52.942363739013672</v>
      </c>
      <c r="FT429" s="78">
        <v>50.855632781982422</v>
      </c>
      <c r="FU429" s="78">
        <v>6.430739164352417E-2</v>
      </c>
      <c r="FV429" s="78">
        <v>0.11358336359262466</v>
      </c>
      <c r="FW429" s="78">
        <v>6.6167242825031281E-2</v>
      </c>
      <c r="FX429" s="78">
        <v>0</v>
      </c>
      <c r="FY429" s="78">
        <v>122</v>
      </c>
      <c r="FZ429" s="78">
        <v>1</v>
      </c>
    </row>
    <row r="430" spans="1:182" x14ac:dyDescent="0.2">
      <c r="A430" t="s">
        <v>186</v>
      </c>
      <c r="B430" t="s">
        <v>244</v>
      </c>
      <c r="C430" t="s">
        <v>194</v>
      </c>
      <c r="D430" t="s">
        <v>203</v>
      </c>
      <c r="E430" t="s">
        <v>204</v>
      </c>
      <c r="F430" t="s">
        <v>185</v>
      </c>
      <c r="G430" t="s">
        <v>1</v>
      </c>
      <c r="H430" s="78">
        <v>438</v>
      </c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8"/>
      <c r="AO430" s="78"/>
      <c r="AP430" s="78"/>
      <c r="AQ430" s="78"/>
      <c r="AR430" s="78"/>
      <c r="AS430" s="78"/>
      <c r="AT430" s="78"/>
      <c r="AU430" s="78"/>
      <c r="AV430" s="78"/>
      <c r="AW430" s="78"/>
      <c r="AX430" s="78"/>
      <c r="AY430" s="78"/>
      <c r="AZ430" s="78"/>
      <c r="BA430" s="78"/>
      <c r="BB430" s="78"/>
      <c r="BC430" s="78"/>
      <c r="BD430" s="78"/>
      <c r="BE430" s="78"/>
      <c r="BF430" s="78"/>
      <c r="BG430" s="78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  <c r="BW430" s="78"/>
      <c r="BX430" s="78"/>
      <c r="BY430" s="78"/>
      <c r="BZ430" s="78"/>
      <c r="CA430" s="78"/>
      <c r="CB430" s="78"/>
      <c r="CC430" s="78"/>
      <c r="CD430" s="78"/>
      <c r="CE430" s="78"/>
      <c r="CF430" s="78"/>
      <c r="CG430" s="78"/>
      <c r="CH430" s="78"/>
      <c r="CI430" s="78"/>
      <c r="CJ430" s="78"/>
      <c r="CK430" s="78"/>
      <c r="CL430" s="78"/>
      <c r="CM430" s="78"/>
      <c r="CN430" s="78"/>
      <c r="CO430" s="78"/>
      <c r="CP430" s="78"/>
      <c r="CQ430" s="78"/>
      <c r="CR430" s="78"/>
      <c r="CS430" s="78"/>
      <c r="CT430" s="78"/>
      <c r="CU430" s="78"/>
      <c r="CV430" s="78"/>
      <c r="CW430" s="78"/>
      <c r="CX430" s="78"/>
      <c r="CY430" s="78"/>
      <c r="CZ430" s="78"/>
      <c r="DA430" s="78"/>
      <c r="DB430" s="78"/>
      <c r="DC430" s="78"/>
      <c r="DD430" s="78"/>
      <c r="DE430" s="78"/>
      <c r="DF430" s="78"/>
      <c r="DG430" s="78"/>
      <c r="DH430" s="78"/>
      <c r="DI430" s="78"/>
      <c r="DJ430" s="78"/>
      <c r="DK430" s="78"/>
      <c r="DL430" s="78"/>
      <c r="DM430" s="78"/>
      <c r="DN430" s="78"/>
      <c r="DO430" s="78"/>
      <c r="DP430" s="78"/>
      <c r="DQ430" s="78"/>
      <c r="DR430" s="78"/>
      <c r="DS430" s="78"/>
      <c r="DT430" s="78"/>
      <c r="DU430" s="78"/>
      <c r="DV430" s="78"/>
      <c r="DW430" s="78"/>
      <c r="DX430" s="78"/>
      <c r="DY430" s="78"/>
      <c r="DZ430" s="78"/>
      <c r="EA430" s="78"/>
      <c r="EB430" s="78"/>
      <c r="EC430" s="78"/>
      <c r="ED430" s="78"/>
      <c r="EE430" s="78"/>
      <c r="EF430" s="78"/>
      <c r="EG430" s="78"/>
      <c r="EH430" s="78"/>
      <c r="EI430" s="78"/>
      <c r="EJ430" s="78"/>
      <c r="EK430" s="78"/>
      <c r="EL430" s="78"/>
      <c r="EM430" s="78"/>
      <c r="EN430" s="78"/>
      <c r="EO430" s="78"/>
      <c r="EP430" s="78"/>
      <c r="EQ430" s="78"/>
      <c r="ER430" s="78"/>
      <c r="ES430" s="78"/>
      <c r="ET430" s="78"/>
      <c r="EU430" s="78"/>
      <c r="EV430" s="78"/>
      <c r="EW430" s="78"/>
      <c r="EX430" s="78"/>
      <c r="EY430" s="78"/>
      <c r="EZ430" s="78"/>
      <c r="FA430" s="78"/>
      <c r="FB430" s="78"/>
      <c r="FC430" s="78"/>
      <c r="FD430" s="78"/>
      <c r="FE430" s="78"/>
      <c r="FF430" s="78"/>
      <c r="FG430" s="78"/>
      <c r="FH430" s="78"/>
      <c r="FI430" s="78"/>
      <c r="FJ430" s="78"/>
      <c r="FK430" s="78"/>
      <c r="FL430" s="78"/>
      <c r="FM430" s="78"/>
      <c r="FN430" s="78"/>
      <c r="FO430" s="78"/>
      <c r="FP430" s="78"/>
      <c r="FQ430" s="78"/>
      <c r="FR430" s="78"/>
      <c r="FS430" s="78"/>
      <c r="FT430" s="78"/>
      <c r="FU430" s="78"/>
      <c r="FV430" s="78"/>
      <c r="FW430" s="78"/>
      <c r="FX430" s="78">
        <v>0</v>
      </c>
      <c r="FY430" s="78">
        <v>36</v>
      </c>
      <c r="FZ430" s="78">
        <v>0</v>
      </c>
    </row>
    <row r="431" spans="1:182" x14ac:dyDescent="0.2">
      <c r="A431" t="s">
        <v>186</v>
      </c>
      <c r="B431" t="s">
        <v>244</v>
      </c>
      <c r="C431" t="s">
        <v>194</v>
      </c>
      <c r="D431" t="s">
        <v>203</v>
      </c>
      <c r="E431" t="s">
        <v>205</v>
      </c>
      <c r="F431" t="s">
        <v>1</v>
      </c>
      <c r="G431" t="s">
        <v>198</v>
      </c>
      <c r="H431" s="78">
        <v>11974</v>
      </c>
      <c r="I431" s="78">
        <v>0.50105130672454834</v>
      </c>
      <c r="J431" s="78">
        <v>0.46305301785469055</v>
      </c>
      <c r="K431" s="78">
        <v>0.42304512858390808</v>
      </c>
      <c r="L431" s="78">
        <v>0.42598891258239746</v>
      </c>
      <c r="M431" s="78">
        <v>0.43423277139663696</v>
      </c>
      <c r="N431" s="78">
        <v>0.44836384057998657</v>
      </c>
      <c r="O431" s="78">
        <v>0.51014935970306396</v>
      </c>
      <c r="P431" s="78">
        <v>0.56237000226974487</v>
      </c>
      <c r="Q431" s="78">
        <v>0.63032245635986328</v>
      </c>
      <c r="R431" s="78">
        <v>0.65462660789489746</v>
      </c>
      <c r="S431" s="78">
        <v>0.6424373984336853</v>
      </c>
      <c r="T431" s="78">
        <v>0.66593849658966064</v>
      </c>
      <c r="U431" s="78">
        <v>0.68884867429733276</v>
      </c>
      <c r="V431" s="78">
        <v>0.68432217836380005</v>
      </c>
      <c r="W431" s="78">
        <v>0.69102466106414795</v>
      </c>
      <c r="X431" s="78">
        <v>0.72949504852294922</v>
      </c>
      <c r="Y431" s="78">
        <v>0.74756002426147461</v>
      </c>
      <c r="Z431" s="78">
        <v>0.81504637002944946</v>
      </c>
      <c r="AA431" s="78">
        <v>0.84252721071243286</v>
      </c>
      <c r="AB431" s="78">
        <v>0.83084434270858765</v>
      </c>
      <c r="AC431" s="78">
        <v>0.86789220571517944</v>
      </c>
      <c r="AD431" s="78">
        <v>0.82244795560836792</v>
      </c>
      <c r="AE431" s="78">
        <v>0.72007739543914795</v>
      </c>
      <c r="AF431" s="78">
        <v>0.60462731122970581</v>
      </c>
      <c r="AG431" s="78">
        <v>-0.17394278943538666</v>
      </c>
      <c r="AH431" s="78">
        <v>-0.15583306550979614</v>
      </c>
      <c r="AI431" s="78">
        <v>-0.17273463308811188</v>
      </c>
      <c r="AJ431" s="78">
        <v>-0.1455705314874649</v>
      </c>
      <c r="AK431" s="78">
        <v>-0.14310978353023529</v>
      </c>
      <c r="AL431" s="78">
        <v>-0.15785676240921021</v>
      </c>
      <c r="AM431" s="78">
        <v>-0.13280026614665985</v>
      </c>
      <c r="AN431" s="78">
        <v>-0.12946593761444092</v>
      </c>
      <c r="AO431" s="78">
        <v>-9.0118169784545898E-2</v>
      </c>
      <c r="AP431" s="78">
        <v>-6.3445873558521271E-2</v>
      </c>
      <c r="AQ431" s="78">
        <v>-9.5644786953926086E-2</v>
      </c>
      <c r="AR431" s="78">
        <v>-8.7228409945964813E-2</v>
      </c>
      <c r="AS431" s="78">
        <v>-0.11701026558876038</v>
      </c>
      <c r="AT431" s="78">
        <v>-0.12026409059762955</v>
      </c>
      <c r="AU431" s="78">
        <v>-0.10145308077335358</v>
      </c>
      <c r="AV431" s="78">
        <v>-5.3150035440921783E-2</v>
      </c>
      <c r="AW431" s="78">
        <v>-3.6304950714111328E-2</v>
      </c>
      <c r="AX431" s="78">
        <v>-3.1545937061309814E-2</v>
      </c>
      <c r="AY431" s="78">
        <v>-6.1068080365657806E-2</v>
      </c>
      <c r="AZ431" s="78">
        <v>-7.7240519225597382E-2</v>
      </c>
      <c r="BA431" s="78">
        <v>-8.8615663349628448E-2</v>
      </c>
      <c r="BB431" s="78">
        <v>-0.13610534369945526</v>
      </c>
      <c r="BC431" s="78">
        <v>-0.17546653747558594</v>
      </c>
      <c r="BD431" s="78">
        <v>-0.18911805748939514</v>
      </c>
      <c r="BE431" s="78">
        <v>-0.13628455996513367</v>
      </c>
      <c r="BF431" s="78">
        <v>-0.12039864808320999</v>
      </c>
      <c r="BG431" s="78">
        <v>-0.13772107660770416</v>
      </c>
      <c r="BH431" s="78">
        <v>-0.11112435907125473</v>
      </c>
      <c r="BI431" s="78">
        <v>-0.1080980971455574</v>
      </c>
      <c r="BJ431" s="78">
        <v>-0.12291920185089111</v>
      </c>
      <c r="BK431" s="78">
        <v>-9.9130883812904358E-2</v>
      </c>
      <c r="BL431" s="78">
        <v>-9.4391271471977234E-2</v>
      </c>
      <c r="BM431" s="78">
        <v>-5.9814620763063431E-2</v>
      </c>
      <c r="BN431" s="78">
        <v>-3.5316180437803268E-2</v>
      </c>
      <c r="BO431" s="78">
        <v>-6.8043097853660583E-2</v>
      </c>
      <c r="BP431" s="78">
        <v>-5.7876862585544586E-2</v>
      </c>
      <c r="BQ431" s="78">
        <v>-8.3204187452793121E-2</v>
      </c>
      <c r="BR431" s="78">
        <v>-8.6798571050167084E-2</v>
      </c>
      <c r="BS431" s="78">
        <v>-6.9430559873580933E-2</v>
      </c>
      <c r="BT431" s="78">
        <v>-1.8885906785726547E-2</v>
      </c>
      <c r="BU431" s="78">
        <v>-3.5213646478950977E-3</v>
      </c>
      <c r="BV431" s="78">
        <v>9.0459635248407722E-4</v>
      </c>
      <c r="BW431" s="78">
        <v>-2.6352411136031151E-2</v>
      </c>
      <c r="BX431" s="78">
        <v>-4.3149299919605255E-2</v>
      </c>
      <c r="BY431" s="78">
        <v>-5.0714313983917236E-2</v>
      </c>
      <c r="BZ431" s="78">
        <v>-9.6791215240955353E-2</v>
      </c>
      <c r="CA431" s="78">
        <v>-0.13506188988685608</v>
      </c>
      <c r="CB431" s="78">
        <v>-0.15073414146900177</v>
      </c>
      <c r="CC431" s="78">
        <v>-0.1102026104927063</v>
      </c>
      <c r="CD431" s="78">
        <v>-9.5856867730617523E-2</v>
      </c>
      <c r="CE431" s="78">
        <v>-0.11347077786922455</v>
      </c>
      <c r="CF431" s="78">
        <v>-8.7267041206359863E-2</v>
      </c>
      <c r="CG431" s="78">
        <v>-8.3849109709262848E-2</v>
      </c>
      <c r="CH431" s="78">
        <v>-9.8721563816070557E-2</v>
      </c>
      <c r="CI431" s="78">
        <v>-7.5811572372913361E-2</v>
      </c>
      <c r="CJ431" s="78">
        <v>-7.0098660886287689E-2</v>
      </c>
      <c r="CK431" s="78">
        <v>-3.882647305727005E-2</v>
      </c>
      <c r="CL431" s="78">
        <v>-1.5833640471100807E-2</v>
      </c>
      <c r="CM431" s="78">
        <v>-4.8926252871751785E-2</v>
      </c>
      <c r="CN431" s="78">
        <v>-3.7548072636127472E-2</v>
      </c>
      <c r="CO431" s="78">
        <v>-5.9790201485157013E-2</v>
      </c>
      <c r="CP431" s="78">
        <v>-6.3620440661907196E-2</v>
      </c>
      <c r="CQ431" s="78">
        <v>-4.7251854091882706E-2</v>
      </c>
      <c r="CR431" s="78">
        <v>4.8453263007104397E-3</v>
      </c>
      <c r="CS431" s="78">
        <v>1.9184445962309837E-2</v>
      </c>
      <c r="CT431" s="78">
        <v>2.3379737511277199E-2</v>
      </c>
      <c r="CU431" s="78">
        <v>-2.3084431886672974E-3</v>
      </c>
      <c r="CV431" s="78">
        <v>-1.9537823274731636E-2</v>
      </c>
      <c r="CW431" s="78">
        <v>-2.446395717561245E-2</v>
      </c>
      <c r="CX431" s="78">
        <v>-6.9562360644340515E-2</v>
      </c>
      <c r="CY431" s="78">
        <v>-0.10707773268222809</v>
      </c>
      <c r="CZ431" s="78">
        <v>-0.12414956092834473</v>
      </c>
      <c r="DA431" s="78">
        <v>-8.412063866853714E-2</v>
      </c>
      <c r="DB431" s="78">
        <v>-7.1315094828605652E-2</v>
      </c>
      <c r="DC431" s="78">
        <v>-8.9220486581325531E-2</v>
      </c>
      <c r="DD431" s="78">
        <v>-6.3409723341464996E-2</v>
      </c>
      <c r="DE431" s="78">
        <v>-5.9600125998258591E-2</v>
      </c>
      <c r="DF431" s="78">
        <v>-7.4523918330669403E-2</v>
      </c>
      <c r="DG431" s="78">
        <v>-5.2492257207632065E-2</v>
      </c>
      <c r="DH431" s="78">
        <v>-4.5806057751178741E-2</v>
      </c>
      <c r="DI431" s="78">
        <v>-1.783832348883152E-2</v>
      </c>
      <c r="DJ431" s="78">
        <v>3.6488992627710104E-3</v>
      </c>
      <c r="DK431" s="78">
        <v>-2.9809411615133286E-2</v>
      </c>
      <c r="DL431" s="78">
        <v>-1.7219284549355507E-2</v>
      </c>
      <c r="DM431" s="78">
        <v>-3.6376211792230606E-2</v>
      </c>
      <c r="DN431" s="78">
        <v>-4.0442317724227905E-2</v>
      </c>
      <c r="DO431" s="78">
        <v>-2.5073152035474777E-2</v>
      </c>
      <c r="DP431" s="78">
        <v>2.8576560318470001E-2</v>
      </c>
      <c r="DQ431" s="78">
        <v>4.1890256106853485E-2</v>
      </c>
      <c r="DR431" s="78">
        <v>4.5854877680540085E-2</v>
      </c>
      <c r="DS431" s="78">
        <v>2.1735524758696556E-2</v>
      </c>
      <c r="DT431" s="78">
        <v>4.0736515074968338E-3</v>
      </c>
      <c r="DU431" s="78">
        <v>1.7863989342004061E-3</v>
      </c>
      <c r="DV431" s="78">
        <v>-4.2333502322435379E-2</v>
      </c>
      <c r="DW431" s="78">
        <v>-7.9093597829341888E-2</v>
      </c>
      <c r="DX431" s="78">
        <v>-9.7564965486526489E-2</v>
      </c>
      <c r="DY431" s="78">
        <v>-4.646243155002594E-2</v>
      </c>
      <c r="DZ431" s="78">
        <v>-3.5880669951438904E-2</v>
      </c>
      <c r="EA431" s="78">
        <v>-5.4206922650337219E-2</v>
      </c>
      <c r="EB431" s="78">
        <v>-2.8963547199964523E-2</v>
      </c>
      <c r="EC431" s="78">
        <v>-2.4588437750935555E-2</v>
      </c>
      <c r="ED431" s="78">
        <v>-3.9586368948221207E-2</v>
      </c>
      <c r="EE431" s="78">
        <v>-1.8822869285941124E-2</v>
      </c>
      <c r="EF431" s="78">
        <v>-1.0731382295489311E-2</v>
      </c>
      <c r="EG431" s="78">
        <v>1.2465230189263821E-2</v>
      </c>
      <c r="EH431" s="78">
        <v>3.1778592616319656E-2</v>
      </c>
      <c r="EI431" s="78">
        <v>-2.2077222820371389E-3</v>
      </c>
      <c r="EJ431" s="78">
        <v>1.2132257223129272E-2</v>
      </c>
      <c r="EK431" s="78">
        <v>-2.5701385457068682E-3</v>
      </c>
      <c r="EL431" s="78">
        <v>-6.976790726184845E-3</v>
      </c>
      <c r="EM431" s="78">
        <v>6.9493711926043034E-3</v>
      </c>
      <c r="EN431" s="78">
        <v>6.2840685248374939E-2</v>
      </c>
      <c r="EO431" s="78">
        <v>7.4673853814601898E-2</v>
      </c>
      <c r="EP431" s="78">
        <v>7.830541580915451E-2</v>
      </c>
      <c r="EQ431" s="78">
        <v>5.6451193988323212E-2</v>
      </c>
      <c r="ER431" s="78">
        <v>3.8164872676134109E-2</v>
      </c>
      <c r="ES431" s="78">
        <v>3.9687745273113251E-2</v>
      </c>
      <c r="ET431" s="78">
        <v>-3.0193692073225975E-3</v>
      </c>
      <c r="EU431" s="78">
        <v>-3.8688939064741135E-2</v>
      </c>
      <c r="EV431" s="78">
        <v>-5.9181045740842819E-2</v>
      </c>
      <c r="EW431" s="78">
        <v>62.871761322021484</v>
      </c>
      <c r="EX431" s="78">
        <v>61.886688232421875</v>
      </c>
      <c r="EY431" s="78">
        <v>60.785015106201172</v>
      </c>
      <c r="EZ431" s="78">
        <v>59.647853851318359</v>
      </c>
      <c r="FA431" s="78">
        <v>59.010883331298828</v>
      </c>
      <c r="FB431" s="78">
        <v>58.182479858398438</v>
      </c>
      <c r="FC431" s="78">
        <v>57.578060150146484</v>
      </c>
      <c r="FD431" s="78">
        <v>59.683284759521484</v>
      </c>
      <c r="FE431" s="78">
        <v>64.407997131347656</v>
      </c>
      <c r="FF431" s="78">
        <v>68.453689575195313</v>
      </c>
      <c r="FG431" s="78">
        <v>72.222076416015625</v>
      </c>
      <c r="FH431" s="78">
        <v>74.846611022949219</v>
      </c>
      <c r="FI431" s="78">
        <v>77.100898742675781</v>
      </c>
      <c r="FJ431" s="78">
        <v>79.67193603515625</v>
      </c>
      <c r="FK431" s="78">
        <v>80.752494812011719</v>
      </c>
      <c r="FL431" s="78">
        <v>81.51593017578125</v>
      </c>
      <c r="FM431" s="78">
        <v>80.4237060546875</v>
      </c>
      <c r="FN431" s="78">
        <v>78.509635925292969</v>
      </c>
      <c r="FO431" s="78">
        <v>76.145500183105469</v>
      </c>
      <c r="FP431" s="78">
        <v>72.309761047363281</v>
      </c>
      <c r="FQ431" s="78">
        <v>68.458076477050781</v>
      </c>
      <c r="FR431" s="78">
        <v>66.434402465820313</v>
      </c>
      <c r="FS431" s="78">
        <v>64.974807739257813</v>
      </c>
      <c r="FT431" s="78">
        <v>63.732250213623047</v>
      </c>
      <c r="FU431" s="78">
        <v>2.0389316603541374E-2</v>
      </c>
      <c r="FV431" s="78">
        <v>2.5305671617388725E-2</v>
      </c>
      <c r="FW431" s="78">
        <v>2.1902255713939667E-2</v>
      </c>
      <c r="FX431" s="78">
        <v>0</v>
      </c>
      <c r="FY431" s="78">
        <v>2592</v>
      </c>
      <c r="FZ431" s="78">
        <v>1</v>
      </c>
    </row>
    <row r="432" spans="1:182" x14ac:dyDescent="0.2">
      <c r="A432" t="s">
        <v>186</v>
      </c>
      <c r="B432" t="s">
        <v>244</v>
      </c>
      <c r="C432" t="s">
        <v>194</v>
      </c>
      <c r="D432" t="s">
        <v>203</v>
      </c>
      <c r="E432" t="s">
        <v>205</v>
      </c>
      <c r="F432" t="s">
        <v>1</v>
      </c>
      <c r="G432" t="s">
        <v>200</v>
      </c>
      <c r="H432" s="78">
        <v>3134</v>
      </c>
      <c r="I432" s="78">
        <v>0.64674168825149536</v>
      </c>
      <c r="J432" s="78">
        <v>0.57103782892227173</v>
      </c>
      <c r="K432" s="78">
        <v>0.55542784929275513</v>
      </c>
      <c r="L432" s="78">
        <v>0.51803469657897949</v>
      </c>
      <c r="M432" s="78">
        <v>0.5100591778755188</v>
      </c>
      <c r="N432" s="78">
        <v>0.52840232849121094</v>
      </c>
      <c r="O432" s="78">
        <v>0.54559606313705444</v>
      </c>
      <c r="P432" s="78">
        <v>0.60314851999282837</v>
      </c>
      <c r="Q432" s="78">
        <v>0.61006408929824829</v>
      </c>
      <c r="R432" s="78">
        <v>0.63868820667266846</v>
      </c>
      <c r="S432" s="78">
        <v>0.73503512144088745</v>
      </c>
      <c r="T432" s="78">
        <v>0.74564176797866821</v>
      </c>
      <c r="U432" s="78">
        <v>0.82530677318572998</v>
      </c>
      <c r="V432" s="78">
        <v>0.85804861783981323</v>
      </c>
      <c r="W432" s="78">
        <v>0.86721980571746826</v>
      </c>
      <c r="X432" s="78">
        <v>0.90450757741928101</v>
      </c>
      <c r="Y432" s="78">
        <v>1.0391174554824829</v>
      </c>
      <c r="Z432" s="78">
        <v>1.0908071994781494</v>
      </c>
      <c r="AA432" s="78">
        <v>1.0525311231613159</v>
      </c>
      <c r="AB432" s="78">
        <v>1.1298584938049316</v>
      </c>
      <c r="AC432" s="78">
        <v>1.1022779941558838</v>
      </c>
      <c r="AD432" s="78">
        <v>1.0147768259048462</v>
      </c>
      <c r="AE432" s="78">
        <v>0.99740028381347656</v>
      </c>
      <c r="AF432" s="78">
        <v>0.84472823143005371</v>
      </c>
      <c r="AG432" s="78">
        <v>-0.13736747205257416</v>
      </c>
      <c r="AH432" s="78">
        <v>-0.16243909299373627</v>
      </c>
      <c r="AI432" s="78">
        <v>-0.13637170195579529</v>
      </c>
      <c r="AJ432" s="78">
        <v>-0.15946727991104126</v>
      </c>
      <c r="AK432" s="78">
        <v>-0.13749426603317261</v>
      </c>
      <c r="AL432" s="78">
        <v>-0.14343039691448212</v>
      </c>
      <c r="AM432" s="78">
        <v>-0.12620526552200317</v>
      </c>
      <c r="AN432" s="78">
        <v>-0.14405445754528046</v>
      </c>
      <c r="AO432" s="78">
        <v>-0.17068938910961151</v>
      </c>
      <c r="AP432" s="78">
        <v>-0.18241120874881744</v>
      </c>
      <c r="AQ432" s="78">
        <v>-0.10552287101745605</v>
      </c>
      <c r="AR432" s="78">
        <v>-0.2025594562292099</v>
      </c>
      <c r="AS432" s="78">
        <v>-0.14923840761184692</v>
      </c>
      <c r="AT432" s="78">
        <v>-0.14736071228981018</v>
      </c>
      <c r="AU432" s="78">
        <v>-0.17482241988182068</v>
      </c>
      <c r="AV432" s="78">
        <v>-0.15375831723213196</v>
      </c>
      <c r="AW432" s="78">
        <v>-5.8128267526626587E-2</v>
      </c>
      <c r="AX432" s="78">
        <v>1.9985448569059372E-2</v>
      </c>
      <c r="AY432" s="78">
        <v>-2.7658790349960327E-2</v>
      </c>
      <c r="AZ432" s="78">
        <v>1.0429328307509422E-2</v>
      </c>
      <c r="BA432" s="78">
        <v>-4.2031325399875641E-2</v>
      </c>
      <c r="BB432" s="78">
        <v>-0.15681435167789459</v>
      </c>
      <c r="BC432" s="78">
        <v>-3.7632513791322708E-2</v>
      </c>
      <c r="BD432" s="78">
        <v>-0.10566291958093643</v>
      </c>
      <c r="BE432" s="78">
        <v>-9.3676924705505371E-2</v>
      </c>
      <c r="BF432" s="78">
        <v>-0.12175673991441727</v>
      </c>
      <c r="BG432" s="78">
        <v>-9.3002043664455414E-2</v>
      </c>
      <c r="BH432" s="78">
        <v>-0.11976153403520584</v>
      </c>
      <c r="BI432" s="78">
        <v>-9.7584083676338196E-2</v>
      </c>
      <c r="BJ432" s="78">
        <v>-0.10382942110300064</v>
      </c>
      <c r="BK432" s="78">
        <v>-8.6540922522544861E-2</v>
      </c>
      <c r="BL432" s="78">
        <v>-9.7375646233558655E-2</v>
      </c>
      <c r="BM432" s="78">
        <v>-0.12306995689868927</v>
      </c>
      <c r="BN432" s="78">
        <v>-0.13119740784168243</v>
      </c>
      <c r="BO432" s="78">
        <v>-5.4429206997156143E-2</v>
      </c>
      <c r="BP432" s="78">
        <v>-0.14791736006736755</v>
      </c>
      <c r="BQ432" s="78">
        <v>-9.3403227627277374E-2</v>
      </c>
      <c r="BR432" s="78">
        <v>-9.0343162417411804E-2</v>
      </c>
      <c r="BS432" s="78">
        <v>-0.10975340008735657</v>
      </c>
      <c r="BT432" s="78">
        <v>-9.6278637647628784E-2</v>
      </c>
      <c r="BU432" s="78">
        <v>6.1956667341291904E-3</v>
      </c>
      <c r="BV432" s="78">
        <v>7.6635584235191345E-2</v>
      </c>
      <c r="BW432" s="78">
        <v>2.7714625000953674E-2</v>
      </c>
      <c r="BX432" s="78">
        <v>6.5506905317306519E-2</v>
      </c>
      <c r="BY432" s="78">
        <v>1.3376162387430668E-2</v>
      </c>
      <c r="BZ432" s="78">
        <v>-9.5938839018344879E-2</v>
      </c>
      <c r="CA432" s="78">
        <v>1.8941167742013931E-2</v>
      </c>
      <c r="CB432" s="78">
        <v>-4.7387257218360901E-2</v>
      </c>
      <c r="CC432" s="78">
        <v>-6.34169802069664E-2</v>
      </c>
      <c r="CD432" s="78">
        <v>-9.3580275774002075E-2</v>
      </c>
      <c r="CE432" s="78">
        <v>-6.2964357435703278E-2</v>
      </c>
      <c r="CF432" s="78">
        <v>-9.2261463403701782E-2</v>
      </c>
      <c r="CG432" s="78">
        <v>-6.9942407310009003E-2</v>
      </c>
      <c r="CH432" s="78">
        <v>-7.6401896774768829E-2</v>
      </c>
      <c r="CI432" s="78">
        <v>-5.9069521725177765E-2</v>
      </c>
      <c r="CJ432" s="78">
        <v>-6.5046042203903198E-2</v>
      </c>
      <c r="CK432" s="78">
        <v>-9.0088881552219391E-2</v>
      </c>
      <c r="CL432" s="78">
        <v>-9.572688490152359E-2</v>
      </c>
      <c r="CM432" s="78">
        <v>-1.9041892141103745E-2</v>
      </c>
      <c r="CN432" s="78">
        <v>-0.11007240414619446</v>
      </c>
      <c r="CO432" s="78">
        <v>-5.4731953889131546E-2</v>
      </c>
      <c r="CP432" s="78">
        <v>-5.0852984189987183E-2</v>
      </c>
      <c r="CQ432" s="78">
        <v>-6.4686782658100128E-2</v>
      </c>
      <c r="CR432" s="78">
        <v>-5.6468386203050613E-2</v>
      </c>
      <c r="CS432" s="78">
        <v>5.074622854590416E-2</v>
      </c>
      <c r="CT432" s="78">
        <v>0.11587129533290863</v>
      </c>
      <c r="CU432" s="78">
        <v>6.6066078841686249E-2</v>
      </c>
      <c r="CV432" s="78">
        <v>0.10365346819162369</v>
      </c>
      <c r="CW432" s="78">
        <v>5.1751218736171722E-2</v>
      </c>
      <c r="CX432" s="78">
        <v>-5.3776651620864868E-2</v>
      </c>
      <c r="CY432" s="78">
        <v>5.8123927563428879E-2</v>
      </c>
      <c r="CZ432" s="78">
        <v>-7.0257131010293961E-3</v>
      </c>
      <c r="DA432" s="78">
        <v>-3.3157035708427429E-2</v>
      </c>
      <c r="DB432" s="78">
        <v>-6.540379673242569E-2</v>
      </c>
      <c r="DC432" s="78">
        <v>-3.2926667481660843E-2</v>
      </c>
      <c r="DD432" s="78">
        <v>-6.476140022277832E-2</v>
      </c>
      <c r="DE432" s="78">
        <v>-4.2300727218389511E-2</v>
      </c>
      <c r="DF432" s="78">
        <v>-4.8974383622407913E-2</v>
      </c>
      <c r="DG432" s="78">
        <v>-3.159811720252037E-2</v>
      </c>
      <c r="DH432" s="78">
        <v>-3.2716434448957443E-2</v>
      </c>
      <c r="DI432" s="78">
        <v>-5.7107813656330109E-2</v>
      </c>
      <c r="DJ432" s="78">
        <v>-6.0256361961364746E-2</v>
      </c>
      <c r="DK432" s="78">
        <v>1.6345422714948654E-2</v>
      </c>
      <c r="DL432" s="78">
        <v>-7.2227455675601959E-2</v>
      </c>
      <c r="DM432" s="78">
        <v>-1.6060685738921165E-2</v>
      </c>
      <c r="DN432" s="78">
        <v>-1.1362806893885136E-2</v>
      </c>
      <c r="DO432" s="78">
        <v>-1.9620172679424286E-2</v>
      </c>
      <c r="DP432" s="78">
        <v>-1.6658138483762741E-2</v>
      </c>
      <c r="DQ432" s="78">
        <v>9.5296792685985565E-2</v>
      </c>
      <c r="DR432" s="78">
        <v>0.15510700643062592</v>
      </c>
      <c r="DS432" s="78">
        <v>0.10441754758358002</v>
      </c>
      <c r="DT432" s="78">
        <v>0.14180003106594086</v>
      </c>
      <c r="DU432" s="78">
        <v>9.0126276016235352E-2</v>
      </c>
      <c r="DV432" s="78">
        <v>-1.1614461429417133E-2</v>
      </c>
      <c r="DW432" s="78">
        <v>9.7306683659553528E-2</v>
      </c>
      <c r="DX432" s="78">
        <v>3.3335834741592407E-2</v>
      </c>
      <c r="DY432" s="78">
        <v>1.0533512569963932E-2</v>
      </c>
      <c r="DZ432" s="78">
        <v>-2.4721445515751839E-2</v>
      </c>
      <c r="EA432" s="78">
        <v>1.0442990809679031E-2</v>
      </c>
      <c r="EB432" s="78">
        <v>-2.5055661797523499E-2</v>
      </c>
      <c r="EC432" s="78">
        <v>-2.3905353154987097E-3</v>
      </c>
      <c r="ED432" s="78">
        <v>-9.3734040856361389E-3</v>
      </c>
      <c r="EE432" s="78">
        <v>8.0662239342927933E-3</v>
      </c>
      <c r="EF432" s="78">
        <v>1.3962375931441784E-2</v>
      </c>
      <c r="EG432" s="78">
        <v>-9.4883767887949944E-3</v>
      </c>
      <c r="EH432" s="78">
        <v>-9.0425638481974602E-3</v>
      </c>
      <c r="EI432" s="78">
        <v>6.7439086735248566E-2</v>
      </c>
      <c r="EJ432" s="78">
        <v>-1.7585350200533867E-2</v>
      </c>
      <c r="EK432" s="78">
        <v>3.9774488657712936E-2</v>
      </c>
      <c r="EL432" s="78">
        <v>4.5654740184545517E-2</v>
      </c>
      <c r="EM432" s="78">
        <v>4.5448854565620422E-2</v>
      </c>
      <c r="EN432" s="78">
        <v>4.0821541100740433E-2</v>
      </c>
      <c r="EO432" s="78">
        <v>0.1596207320690155</v>
      </c>
      <c r="EP432" s="78">
        <v>0.21175713837146759</v>
      </c>
      <c r="EQ432" s="78">
        <v>0.15979094803333282</v>
      </c>
      <c r="ER432" s="78">
        <v>0.19687759876251221</v>
      </c>
      <c r="ES432" s="78">
        <v>0.14553375542163849</v>
      </c>
      <c r="ET432" s="78">
        <v>4.9261040985584259E-2</v>
      </c>
      <c r="EU432" s="78">
        <v>0.15388037264347076</v>
      </c>
      <c r="EV432" s="78">
        <v>9.1611497104167938E-2</v>
      </c>
      <c r="EW432" s="78">
        <v>64.4329833984375</v>
      </c>
      <c r="EX432" s="78">
        <v>63.648345947265625</v>
      </c>
      <c r="EY432" s="78">
        <v>62.549003601074219</v>
      </c>
      <c r="EZ432" s="78">
        <v>61.54864501953125</v>
      </c>
      <c r="FA432" s="78">
        <v>60.492515563964844</v>
      </c>
      <c r="FB432" s="78">
        <v>59.386260986328125</v>
      </c>
      <c r="FC432" s="78">
        <v>58.750923156738281</v>
      </c>
      <c r="FD432" s="78">
        <v>60.682170867919922</v>
      </c>
      <c r="FE432" s="78">
        <v>65.226417541503906</v>
      </c>
      <c r="FF432" s="78">
        <v>69.478553771972656</v>
      </c>
      <c r="FG432" s="78">
        <v>72.987808227539063</v>
      </c>
      <c r="FH432" s="78">
        <v>76.091110229492188</v>
      </c>
      <c r="FI432" s="78">
        <v>78.469627380371094</v>
      </c>
      <c r="FJ432" s="78">
        <v>81.383537292480469</v>
      </c>
      <c r="FK432" s="78">
        <v>83.035453796386719</v>
      </c>
      <c r="FL432" s="78">
        <v>84.177558898925781</v>
      </c>
      <c r="FM432" s="78">
        <v>84.01336669921875</v>
      </c>
      <c r="FN432" s="78">
        <v>82.446823120117188</v>
      </c>
      <c r="FO432" s="78">
        <v>80.501869201660156</v>
      </c>
      <c r="FP432" s="78">
        <v>76.873268127441406</v>
      </c>
      <c r="FQ432" s="78">
        <v>72.879188537597656</v>
      </c>
      <c r="FR432" s="78">
        <v>70.172805786132813</v>
      </c>
      <c r="FS432" s="78">
        <v>67.530319213867188</v>
      </c>
      <c r="FT432" s="78">
        <v>66.4144287109375</v>
      </c>
      <c r="FU432" s="78">
        <v>2.9419733211398125E-2</v>
      </c>
      <c r="FV432" s="78">
        <v>4.2177736759185791E-2</v>
      </c>
      <c r="FW432" s="78">
        <v>3.1280208379030228E-2</v>
      </c>
      <c r="FX432" s="78">
        <v>0</v>
      </c>
      <c r="FY432" s="78">
        <v>966</v>
      </c>
      <c r="FZ432" s="78">
        <v>1</v>
      </c>
    </row>
    <row r="433" spans="1:182" x14ac:dyDescent="0.2">
      <c r="A433" t="s">
        <v>186</v>
      </c>
      <c r="B433" t="s">
        <v>244</v>
      </c>
      <c r="C433" t="s">
        <v>194</v>
      </c>
      <c r="D433" t="s">
        <v>203</v>
      </c>
      <c r="E433" t="s">
        <v>205</v>
      </c>
      <c r="F433" t="s">
        <v>1</v>
      </c>
      <c r="G433" t="s">
        <v>1</v>
      </c>
      <c r="H433" s="78">
        <v>15108</v>
      </c>
      <c r="I433" s="78">
        <v>0.53127330541610718</v>
      </c>
      <c r="J433" s="78">
        <v>0.48545336723327637</v>
      </c>
      <c r="K433" s="78">
        <v>0.4505065381526947</v>
      </c>
      <c r="L433" s="78">
        <v>0.4450829029083252</v>
      </c>
      <c r="M433" s="78">
        <v>0.44996216893196106</v>
      </c>
      <c r="N433" s="78">
        <v>0.46496701240539551</v>
      </c>
      <c r="O433" s="78">
        <v>0.51750236749649048</v>
      </c>
      <c r="P433" s="78">
        <v>0.57082909345626831</v>
      </c>
      <c r="Q433" s="78">
        <v>0.62612009048461914</v>
      </c>
      <c r="R433" s="78">
        <v>0.65132039785385132</v>
      </c>
      <c r="S433" s="78">
        <v>0.66164582967758179</v>
      </c>
      <c r="T433" s="78">
        <v>0.6824721097946167</v>
      </c>
      <c r="U433" s="78">
        <v>0.71715551614761353</v>
      </c>
      <c r="V433" s="78">
        <v>0.7203599214553833</v>
      </c>
      <c r="W433" s="78">
        <v>0.72757452726364136</v>
      </c>
      <c r="X433" s="78">
        <v>0.76579958200454712</v>
      </c>
      <c r="Y433" s="78">
        <v>0.80804067850112915</v>
      </c>
      <c r="Z433" s="78">
        <v>0.87225013971328735</v>
      </c>
      <c r="AA433" s="78">
        <v>0.88609039783477783</v>
      </c>
      <c r="AB433" s="78">
        <v>0.89287173748016357</v>
      </c>
      <c r="AC433" s="78">
        <v>0.91651314496994019</v>
      </c>
      <c r="AD433" s="78">
        <v>0.86234462261199951</v>
      </c>
      <c r="AE433" s="78">
        <v>0.77760523557662964</v>
      </c>
      <c r="AF433" s="78">
        <v>0.65443378686904907</v>
      </c>
      <c r="AG433" s="78">
        <v>-0.15329308807849884</v>
      </c>
      <c r="AH433" s="78">
        <v>-0.14501915872097015</v>
      </c>
      <c r="AI433" s="78">
        <v>-0.15237061679363251</v>
      </c>
      <c r="AJ433" s="78">
        <v>-0.13656933605670929</v>
      </c>
      <c r="AK433" s="78">
        <v>-0.12997780740261078</v>
      </c>
      <c r="AL433" s="78">
        <v>-0.14297880232334137</v>
      </c>
      <c r="AM433" s="78">
        <v>-0.11960389465093613</v>
      </c>
      <c r="AN433" s="78">
        <v>-0.11887544393539429</v>
      </c>
      <c r="AO433" s="78">
        <v>-9.3416169285774231E-2</v>
      </c>
      <c r="AP433" s="78">
        <v>-7.4207596480846405E-2</v>
      </c>
      <c r="AQ433" s="78">
        <v>-8.3871267735958099E-2</v>
      </c>
      <c r="AR433" s="78">
        <v>-9.639257937669754E-2</v>
      </c>
      <c r="AS433" s="78">
        <v>-0.10814724862575531</v>
      </c>
      <c r="AT433" s="78">
        <v>-0.11012690514326096</v>
      </c>
      <c r="AU433" s="78">
        <v>-9.9523767828941345E-2</v>
      </c>
      <c r="AV433" s="78">
        <v>-5.8073870837688446E-2</v>
      </c>
      <c r="AW433" s="78">
        <v>-2.370726503431797E-2</v>
      </c>
      <c r="AX433" s="78">
        <v>-5.2946764044463634E-3</v>
      </c>
      <c r="AY433" s="78">
        <v>-3.8590855896472931E-2</v>
      </c>
      <c r="AZ433" s="78">
        <v>-4.3636534363031387E-2</v>
      </c>
      <c r="BA433" s="78">
        <v>-6.3092753291130066E-2</v>
      </c>
      <c r="BB433" s="78">
        <v>-0.12319374829530716</v>
      </c>
      <c r="BC433" s="78">
        <v>-0.13053572177886963</v>
      </c>
      <c r="BD433" s="78">
        <v>-0.15526130795478821</v>
      </c>
      <c r="BE433" s="78">
        <v>-0.12210097163915634</v>
      </c>
      <c r="BF433" s="78">
        <v>-0.11569466441869736</v>
      </c>
      <c r="BG433" s="78">
        <v>-0.12319836020469666</v>
      </c>
      <c r="BH433" s="78">
        <v>-0.10805323719978333</v>
      </c>
      <c r="BI433" s="78">
        <v>-0.10102023929357529</v>
      </c>
      <c r="BJ433" s="78">
        <v>-0.11409583687782288</v>
      </c>
      <c r="BK433" s="78">
        <v>-9.1679178178310394E-2</v>
      </c>
      <c r="BL433" s="78">
        <v>-8.9438490569591522E-2</v>
      </c>
      <c r="BM433" s="78">
        <v>-6.7446708679199219E-2</v>
      </c>
      <c r="BN433" s="78">
        <v>-4.9511272460222244E-2</v>
      </c>
      <c r="BO433" s="78">
        <v>-5.956292524933815E-2</v>
      </c>
      <c r="BP433" s="78">
        <v>-7.0515140891075134E-2</v>
      </c>
      <c r="BQ433" s="78">
        <v>-7.8957587480545044E-2</v>
      </c>
      <c r="BR433" s="78">
        <v>-8.1085763871669769E-2</v>
      </c>
      <c r="BS433" s="78">
        <v>-7.0777878165245056E-2</v>
      </c>
      <c r="BT433" s="78">
        <v>-2.8415130451321602E-2</v>
      </c>
      <c r="BU433" s="78">
        <v>5.5016251280903816E-3</v>
      </c>
      <c r="BV433" s="78">
        <v>2.2981896996498108E-2</v>
      </c>
      <c r="BW433" s="78">
        <v>-8.7751289829611778E-3</v>
      </c>
      <c r="BX433" s="78">
        <v>-1.430085301399231E-2</v>
      </c>
      <c r="BY433" s="78">
        <v>-3.0929833650588989E-2</v>
      </c>
      <c r="BZ433" s="78">
        <v>-8.957323431968689E-2</v>
      </c>
      <c r="CA433" s="78">
        <v>-9.6429914236068726E-2</v>
      </c>
      <c r="CB433" s="78">
        <v>-0.12252587825059891</v>
      </c>
      <c r="CC433" s="78">
        <v>-0.10049740970134735</v>
      </c>
      <c r="CD433" s="78">
        <v>-9.5384620130062103E-2</v>
      </c>
      <c r="CE433" s="78">
        <v>-0.10299373418092728</v>
      </c>
      <c r="CF433" s="78">
        <v>-8.8303081691265106E-2</v>
      </c>
      <c r="CG433" s="78">
        <v>-8.0964311957359314E-2</v>
      </c>
      <c r="CH433" s="78">
        <v>-9.409157931804657E-2</v>
      </c>
      <c r="CI433" s="78">
        <v>-7.2338610887527466E-2</v>
      </c>
      <c r="CJ433" s="78">
        <v>-6.9050557911396027E-2</v>
      </c>
      <c r="CK433" s="78">
        <v>-4.9460332840681076E-2</v>
      </c>
      <c r="CL433" s="78">
        <v>-3.2406676560640335E-2</v>
      </c>
      <c r="CM433" s="78">
        <v>-4.2727045714855194E-2</v>
      </c>
      <c r="CN433" s="78">
        <v>-5.2592504769563675E-2</v>
      </c>
      <c r="CO433" s="78">
        <v>-5.8740921318531036E-2</v>
      </c>
      <c r="CP433" s="78">
        <v>-6.0971964150667191E-2</v>
      </c>
      <c r="CQ433" s="78">
        <v>-5.0868552178144455E-2</v>
      </c>
      <c r="CR433" s="78">
        <v>-7.8735761344432831E-3</v>
      </c>
      <c r="CS433" s="78">
        <v>2.5731615722179413E-2</v>
      </c>
      <c r="CT433" s="78">
        <v>4.2566169053316116E-2</v>
      </c>
      <c r="CU433" s="78">
        <v>1.1875152587890625E-2</v>
      </c>
      <c r="CV433" s="78">
        <v>6.0169491916894913E-3</v>
      </c>
      <c r="CW433" s="78">
        <v>-8.6538996547460556E-3</v>
      </c>
      <c r="CX433" s="78">
        <v>-6.6287770867347717E-2</v>
      </c>
      <c r="CY433" s="78">
        <v>-7.2808347642421722E-2</v>
      </c>
      <c r="CZ433" s="78">
        <v>-9.985341876745224E-2</v>
      </c>
      <c r="DA433" s="78">
        <v>-7.8893840312957764E-2</v>
      </c>
      <c r="DB433" s="78">
        <v>-7.5074568390846252E-2</v>
      </c>
      <c r="DC433" s="78">
        <v>-8.2789108157157898E-2</v>
      </c>
      <c r="DD433" s="78">
        <v>-6.8552926182746887E-2</v>
      </c>
      <c r="DE433" s="78">
        <v>-6.0908384621143341E-2</v>
      </c>
      <c r="DF433" s="78">
        <v>-7.4087329208850861E-2</v>
      </c>
      <c r="DG433" s="78">
        <v>-5.2998039871454239E-2</v>
      </c>
      <c r="DH433" s="78">
        <v>-4.8662614077329636E-2</v>
      </c>
      <c r="DI433" s="78">
        <v>-3.1473960727453232E-2</v>
      </c>
      <c r="DJ433" s="78">
        <v>-1.5302078798413277E-2</v>
      </c>
      <c r="DK433" s="78">
        <v>-2.5891168043017387E-2</v>
      </c>
      <c r="DL433" s="78">
        <v>-3.4669868648052216E-2</v>
      </c>
      <c r="DM433" s="78">
        <v>-3.8524247705936432E-2</v>
      </c>
      <c r="DN433" s="78">
        <v>-4.0858156979084015E-2</v>
      </c>
      <c r="DO433" s="78">
        <v>-3.0959231778979301E-2</v>
      </c>
      <c r="DP433" s="78">
        <v>1.2667977251112461E-2</v>
      </c>
      <c r="DQ433" s="78">
        <v>4.596160352230072E-2</v>
      </c>
      <c r="DR433" s="78">
        <v>6.2150437384843826E-2</v>
      </c>
      <c r="DS433" s="78">
        <v>3.2525431364774704E-2</v>
      </c>
      <c r="DT433" s="78">
        <v>2.6334749534726143E-2</v>
      </c>
      <c r="DU433" s="78">
        <v>1.3622036203742027E-2</v>
      </c>
      <c r="DV433" s="78">
        <v>-4.3002314865589142E-2</v>
      </c>
      <c r="DW433" s="78">
        <v>-4.9186773598194122E-2</v>
      </c>
      <c r="DX433" s="78">
        <v>-7.7180959284305573E-2</v>
      </c>
      <c r="DY433" s="78">
        <v>-4.7701716423034668E-2</v>
      </c>
      <c r="DZ433" s="78">
        <v>-4.5750077813863754E-2</v>
      </c>
      <c r="EA433" s="78">
        <v>-5.3616840392351151E-2</v>
      </c>
      <c r="EB433" s="78">
        <v>-4.0036838501691818E-2</v>
      </c>
      <c r="EC433" s="78">
        <v>-3.1950809061527252E-2</v>
      </c>
      <c r="ED433" s="78">
        <v>-4.5204363763332367E-2</v>
      </c>
      <c r="EE433" s="78">
        <v>-2.5073327124118805E-2</v>
      </c>
      <c r="EF433" s="78">
        <v>-1.9225658848881721E-2</v>
      </c>
      <c r="EG433" s="78">
        <v>-5.5044940672814846E-3</v>
      </c>
      <c r="EH433" s="78">
        <v>9.3942433595657349E-3</v>
      </c>
      <c r="EI433" s="78">
        <v>-1.5828324249014258E-3</v>
      </c>
      <c r="EJ433" s="78">
        <v>-8.7924320250749588E-3</v>
      </c>
      <c r="EK433" s="78">
        <v>-9.3345828354358673E-3</v>
      </c>
      <c r="EL433" s="78">
        <v>-1.1817018501460552E-2</v>
      </c>
      <c r="EM433" s="78">
        <v>-2.2133353631943464E-3</v>
      </c>
      <c r="EN433" s="78">
        <v>4.232671856880188E-2</v>
      </c>
      <c r="EO433" s="78">
        <v>7.5170494616031647E-2</v>
      </c>
      <c r="EP433" s="78">
        <v>9.0427003800868988E-2</v>
      </c>
      <c r="EQ433" s="78">
        <v>6.2341161072254181E-2</v>
      </c>
      <c r="ER433" s="78">
        <v>5.5670429021120071E-2</v>
      </c>
      <c r="ES433" s="78">
        <v>4.5784953981637955E-2</v>
      </c>
      <c r="ET433" s="78">
        <v>-9.3818036839365959E-3</v>
      </c>
      <c r="EU433" s="78">
        <v>-1.5080971643328667E-2</v>
      </c>
      <c r="EV433" s="78">
        <v>-4.444553330540657E-2</v>
      </c>
      <c r="EW433" s="78">
        <v>63.235805511474609</v>
      </c>
      <c r="EX433" s="78">
        <v>62.304836273193359</v>
      </c>
      <c r="EY433" s="78">
        <v>61.193840026855469</v>
      </c>
      <c r="EZ433" s="78">
        <v>60.099010467529297</v>
      </c>
      <c r="FA433" s="78">
        <v>59.346645355224609</v>
      </c>
      <c r="FB433" s="78">
        <v>58.452625274658203</v>
      </c>
      <c r="FC433" s="78">
        <v>57.827472686767578</v>
      </c>
      <c r="FD433" s="78">
        <v>59.899662017822266</v>
      </c>
      <c r="FE433" s="78">
        <v>64.583946228027344</v>
      </c>
      <c r="FF433" s="78">
        <v>68.682044982910156</v>
      </c>
      <c r="FG433" s="78">
        <v>72.392127990722656</v>
      </c>
      <c r="FH433" s="78">
        <v>75.147140502929688</v>
      </c>
      <c r="FI433" s="78">
        <v>77.422935485839844</v>
      </c>
      <c r="FJ433" s="78">
        <v>80.0849609375</v>
      </c>
      <c r="FK433" s="78">
        <v>81.319427490234375</v>
      </c>
      <c r="FL433" s="78">
        <v>82.201728820800781</v>
      </c>
      <c r="FM433" s="78">
        <v>81.364486694335938</v>
      </c>
      <c r="FN433" s="78">
        <v>79.469345092773438</v>
      </c>
      <c r="FO433" s="78">
        <v>77.165214538574219</v>
      </c>
      <c r="FP433" s="78">
        <v>73.405158996582031</v>
      </c>
      <c r="FQ433" s="78">
        <v>69.499458312988281</v>
      </c>
      <c r="FR433" s="78">
        <v>67.326744079589844</v>
      </c>
      <c r="FS433" s="78">
        <v>65.560317993164063</v>
      </c>
      <c r="FT433" s="78">
        <v>64.36053466796875</v>
      </c>
      <c r="FU433" s="78">
        <v>1.7273746430873871E-2</v>
      </c>
      <c r="FV433" s="78">
        <v>2.1881610155105591E-2</v>
      </c>
      <c r="FW433" s="78">
        <v>1.853196881711483E-2</v>
      </c>
      <c r="FX433" s="78">
        <v>0</v>
      </c>
      <c r="FY433" s="78">
        <v>3558</v>
      </c>
      <c r="FZ433" s="78">
        <v>1</v>
      </c>
    </row>
    <row r="434" spans="1:182" x14ac:dyDescent="0.2">
      <c r="A434" t="s">
        <v>186</v>
      </c>
      <c r="B434" t="s">
        <v>244</v>
      </c>
      <c r="C434" t="s">
        <v>194</v>
      </c>
      <c r="D434" t="s">
        <v>203</v>
      </c>
      <c r="E434" t="s">
        <v>205</v>
      </c>
      <c r="F434" t="s">
        <v>178</v>
      </c>
      <c r="G434" t="s">
        <v>1</v>
      </c>
      <c r="H434" s="78">
        <v>8781</v>
      </c>
      <c r="I434" s="78">
        <v>0.41511178016662598</v>
      </c>
      <c r="J434" s="78">
        <v>0.37220907211303711</v>
      </c>
      <c r="K434" s="78">
        <v>0.33534610271453857</v>
      </c>
      <c r="L434" s="78">
        <v>0.32769137620925903</v>
      </c>
      <c r="M434" s="78">
        <v>0.31955176591873169</v>
      </c>
      <c r="N434" s="78">
        <v>0.33599427342414856</v>
      </c>
      <c r="O434" s="78">
        <v>0.38827073574066162</v>
      </c>
      <c r="P434" s="78">
        <v>0.45492786169052124</v>
      </c>
      <c r="Q434" s="78">
        <v>0.52639883756637573</v>
      </c>
      <c r="R434" s="78">
        <v>0.54124677181243896</v>
      </c>
      <c r="S434" s="78">
        <v>0.55483007431030273</v>
      </c>
      <c r="T434" s="78">
        <v>0.57071119546890259</v>
      </c>
      <c r="U434" s="78">
        <v>0.59306561946868896</v>
      </c>
      <c r="V434" s="78">
        <v>0.59494227170944214</v>
      </c>
      <c r="W434" s="78">
        <v>0.57700866460800171</v>
      </c>
      <c r="X434" s="78">
        <v>0.59920001029968262</v>
      </c>
      <c r="Y434" s="78">
        <v>0.62279629707336426</v>
      </c>
      <c r="Z434" s="78">
        <v>0.66093194484710693</v>
      </c>
      <c r="AA434" s="78">
        <v>0.67231553792953491</v>
      </c>
      <c r="AB434" s="78">
        <v>0.6756865382194519</v>
      </c>
      <c r="AC434" s="78">
        <v>0.70720005035400391</v>
      </c>
      <c r="AD434" s="78">
        <v>0.69448387622833252</v>
      </c>
      <c r="AE434" s="78">
        <v>0.60593980550765991</v>
      </c>
      <c r="AF434" s="78">
        <v>0.51499724388122559</v>
      </c>
      <c r="AG434" s="78">
        <v>-8.4104731678962708E-2</v>
      </c>
      <c r="AH434" s="78">
        <v>-7.2862528264522552E-2</v>
      </c>
      <c r="AI434" s="78">
        <v>-8.4347501397132874E-2</v>
      </c>
      <c r="AJ434" s="78">
        <v>-7.5376100838184357E-2</v>
      </c>
      <c r="AK434" s="78">
        <v>-7.065197080373764E-2</v>
      </c>
      <c r="AL434" s="78">
        <v>-6.8875938653945923E-2</v>
      </c>
      <c r="AM434" s="78">
        <v>-6.0178395360708237E-2</v>
      </c>
      <c r="AN434" s="78">
        <v>-4.7438971698284149E-2</v>
      </c>
      <c r="AO434" s="78">
        <v>-4.3815426528453827E-2</v>
      </c>
      <c r="AP434" s="78">
        <v>-4.5078728348016739E-2</v>
      </c>
      <c r="AQ434" s="78">
        <v>-6.1446052044630051E-2</v>
      </c>
      <c r="AR434" s="78">
        <v>-7.8213870525360107E-2</v>
      </c>
      <c r="AS434" s="78">
        <v>-8.4681667387485504E-2</v>
      </c>
      <c r="AT434" s="78">
        <v>-5.9307396411895752E-2</v>
      </c>
      <c r="AU434" s="78">
        <v>-6.8761445581912994E-2</v>
      </c>
      <c r="AV434" s="78">
        <v>-3.7503644824028015E-2</v>
      </c>
      <c r="AW434" s="78">
        <v>-1.5481762588024139E-2</v>
      </c>
      <c r="AX434" s="78">
        <v>-3.6428987979888916E-2</v>
      </c>
      <c r="AY434" s="78">
        <v>-5.6585762649774551E-2</v>
      </c>
      <c r="AZ434" s="78">
        <v>-7.2198390960693359E-2</v>
      </c>
      <c r="BA434" s="78">
        <v>-5.6247252970933914E-2</v>
      </c>
      <c r="BB434" s="78">
        <v>-4.4627044349908829E-2</v>
      </c>
      <c r="BC434" s="78">
        <v>-8.5448920726776123E-2</v>
      </c>
      <c r="BD434" s="78">
        <v>-8.4792971611022949E-2</v>
      </c>
      <c r="BE434" s="78">
        <v>-6.5965615212917328E-2</v>
      </c>
      <c r="BF434" s="78">
        <v>-5.6500427424907684E-2</v>
      </c>
      <c r="BG434" s="78">
        <v>-6.8824693560600281E-2</v>
      </c>
      <c r="BH434" s="78">
        <v>-6.0117539018392563E-2</v>
      </c>
      <c r="BI434" s="78">
        <v>-5.6317191570997238E-2</v>
      </c>
      <c r="BJ434" s="78">
        <v>-5.4810818284749985E-2</v>
      </c>
      <c r="BK434" s="78">
        <v>-4.5013070106506348E-2</v>
      </c>
      <c r="BL434" s="78">
        <v>-3.2443944364786148E-2</v>
      </c>
      <c r="BM434" s="78">
        <v>-2.6086354628205299E-2</v>
      </c>
      <c r="BN434" s="78">
        <v>-2.7929244562983513E-2</v>
      </c>
      <c r="BO434" s="78">
        <v>-4.3015614151954651E-2</v>
      </c>
      <c r="BP434" s="78">
        <v>-5.9613980352878571E-2</v>
      </c>
      <c r="BQ434" s="78">
        <v>-6.4903460443019867E-2</v>
      </c>
      <c r="BR434" s="78">
        <v>-3.9174493402242661E-2</v>
      </c>
      <c r="BS434" s="78">
        <v>-4.7150872647762299E-2</v>
      </c>
      <c r="BT434" s="78">
        <v>-1.5934592112898827E-2</v>
      </c>
      <c r="BU434" s="78">
        <v>6.9250012747943401E-3</v>
      </c>
      <c r="BV434" s="78">
        <v>-1.3606902211904526E-2</v>
      </c>
      <c r="BW434" s="78">
        <v>-3.3755216747522354E-2</v>
      </c>
      <c r="BX434" s="78">
        <v>-5.0877604633569717E-2</v>
      </c>
      <c r="BY434" s="78">
        <v>-3.4222923219203949E-2</v>
      </c>
      <c r="BZ434" s="78">
        <v>-2.2486371919512749E-2</v>
      </c>
      <c r="CA434" s="78">
        <v>-6.3395589590072632E-2</v>
      </c>
      <c r="CB434" s="78">
        <v>-6.455685943365097E-2</v>
      </c>
      <c r="CC434" s="78">
        <v>-5.3402520716190338E-2</v>
      </c>
      <c r="CD434" s="78">
        <v>-4.5168090611696243E-2</v>
      </c>
      <c r="CE434" s="78">
        <v>-5.8073658496141434E-2</v>
      </c>
      <c r="CF434" s="78">
        <v>-4.9549516290426254E-2</v>
      </c>
      <c r="CG434" s="78">
        <v>-4.6388972550630569E-2</v>
      </c>
      <c r="CH434" s="78">
        <v>-4.5069362968206406E-2</v>
      </c>
      <c r="CI434" s="78">
        <v>-3.4509610384702682E-2</v>
      </c>
      <c r="CJ434" s="78">
        <v>-2.2058438509702682E-2</v>
      </c>
      <c r="CK434" s="78">
        <v>-1.3807253912091255E-2</v>
      </c>
      <c r="CL434" s="78">
        <v>-1.6051564365625381E-2</v>
      </c>
      <c r="CM434" s="78">
        <v>-3.0250756070017815E-2</v>
      </c>
      <c r="CN434" s="78">
        <v>-4.6731755137443542E-2</v>
      </c>
      <c r="CO434" s="78">
        <v>-5.1205135881900787E-2</v>
      </c>
      <c r="CP434" s="78">
        <v>-2.5230512022972107E-2</v>
      </c>
      <c r="CQ434" s="78">
        <v>-3.2183453440666199E-2</v>
      </c>
      <c r="CR434" s="78">
        <v>-9.9593610502779484E-4</v>
      </c>
      <c r="CS434" s="78">
        <v>2.2443857043981552E-2</v>
      </c>
      <c r="CT434" s="78">
        <v>2.1996051073074341E-3</v>
      </c>
      <c r="CU434" s="78">
        <v>-1.7942845821380615E-2</v>
      </c>
      <c r="CV434" s="78">
        <v>-3.6110889166593552E-2</v>
      </c>
      <c r="CW434" s="78">
        <v>-1.8968937918543816E-2</v>
      </c>
      <c r="CX434" s="78">
        <v>-7.1518104523420334E-3</v>
      </c>
      <c r="CY434" s="78">
        <v>-4.8121526837348938E-2</v>
      </c>
      <c r="CZ434" s="78">
        <v>-5.0541393458843231E-2</v>
      </c>
      <c r="DA434" s="78">
        <v>-4.0839426219463348E-2</v>
      </c>
      <c r="DB434" s="78">
        <v>-3.3835750073194504E-2</v>
      </c>
      <c r="DC434" s="78">
        <v>-4.7322619706392288E-2</v>
      </c>
      <c r="DD434" s="78">
        <v>-3.8981489837169647E-2</v>
      </c>
      <c r="DE434" s="78">
        <v>-3.6460753530263901E-2</v>
      </c>
      <c r="DF434" s="78">
        <v>-3.5327907651662827E-2</v>
      </c>
      <c r="DG434" s="78">
        <v>-2.4006150662899017E-2</v>
      </c>
      <c r="DH434" s="78">
        <v>-1.1672931723296642E-2</v>
      </c>
      <c r="DI434" s="78">
        <v>-1.52815249748528E-3</v>
      </c>
      <c r="DJ434" s="78">
        <v>-4.1738837026059628E-3</v>
      </c>
      <c r="DK434" s="78">
        <v>-1.7485896125435829E-2</v>
      </c>
      <c r="DL434" s="78">
        <v>-3.3849529922008514E-2</v>
      </c>
      <c r="DM434" s="78">
        <v>-3.7506811320781708E-2</v>
      </c>
      <c r="DN434" s="78">
        <v>-1.1286526918411255E-2</v>
      </c>
      <c r="DO434" s="78">
        <v>-1.7216036096215248E-2</v>
      </c>
      <c r="DP434" s="78">
        <v>1.3942720368504524E-2</v>
      </c>
      <c r="DQ434" s="78">
        <v>3.7962712347507477E-2</v>
      </c>
      <c r="DR434" s="78">
        <v>1.8006112426519394E-2</v>
      </c>
      <c r="DS434" s="78">
        <v>-2.1304786205291748E-3</v>
      </c>
      <c r="DT434" s="78">
        <v>-2.1344177424907684E-2</v>
      </c>
      <c r="DU434" s="78">
        <v>-3.7149528507143259E-3</v>
      </c>
      <c r="DV434" s="78">
        <v>8.1827510148286819E-3</v>
      </c>
      <c r="DW434" s="78">
        <v>-3.2847464084625244E-2</v>
      </c>
      <c r="DX434" s="78">
        <v>-3.6525927484035492E-2</v>
      </c>
      <c r="DY434" s="78">
        <v>-2.2700317203998566E-2</v>
      </c>
      <c r="DZ434" s="78">
        <v>-1.7473651096224785E-2</v>
      </c>
      <c r="EA434" s="78">
        <v>-3.1799819320440292E-2</v>
      </c>
      <c r="EB434" s="78">
        <v>-2.37229373306036E-2</v>
      </c>
      <c r="EC434" s="78">
        <v>-2.2125978022813797E-2</v>
      </c>
      <c r="ED434" s="78">
        <v>-2.1262785419821739E-2</v>
      </c>
      <c r="EE434" s="78">
        <v>-8.8408244773745537E-3</v>
      </c>
      <c r="EF434" s="78">
        <v>3.3220911864191294E-3</v>
      </c>
      <c r="EG434" s="78">
        <v>1.6200918704271317E-2</v>
      </c>
      <c r="EH434" s="78">
        <v>1.29756024107337E-2</v>
      </c>
      <c r="EI434" s="78">
        <v>9.44534782320261E-4</v>
      </c>
      <c r="EJ434" s="78">
        <v>-1.5249644406139851E-2</v>
      </c>
      <c r="EK434" s="78">
        <v>-1.7728604376316071E-2</v>
      </c>
      <c r="EL434" s="78">
        <v>8.8463714346289635E-3</v>
      </c>
      <c r="EM434" s="78">
        <v>4.3945377692580223E-3</v>
      </c>
      <c r="EN434" s="78">
        <v>3.5511765629053116E-2</v>
      </c>
      <c r="EO434" s="78">
        <v>6.0369480401277542E-2</v>
      </c>
      <c r="EP434" s="78">
        <v>4.0828194469213486E-2</v>
      </c>
      <c r="EQ434" s="78">
        <v>2.0700069144368172E-2</v>
      </c>
      <c r="ER434" s="78">
        <v>-2.3389673515339382E-5</v>
      </c>
      <c r="ES434" s="78">
        <v>1.8309377133846283E-2</v>
      </c>
      <c r="ET434" s="78">
        <v>3.0323423445224762E-2</v>
      </c>
      <c r="EU434" s="78">
        <v>-1.0794139467179775E-2</v>
      </c>
      <c r="EV434" s="78">
        <v>-1.6289817169308662E-2</v>
      </c>
      <c r="EW434" s="78">
        <v>60.285606384277344</v>
      </c>
      <c r="EX434" s="78">
        <v>59.508338928222656</v>
      </c>
      <c r="EY434" s="78">
        <v>58.608295440673828</v>
      </c>
      <c r="EZ434" s="78">
        <v>57.589927673339844</v>
      </c>
      <c r="FA434" s="78">
        <v>57.104572296142578</v>
      </c>
      <c r="FB434" s="78">
        <v>56.916446685791016</v>
      </c>
      <c r="FC434" s="78">
        <v>56.641231536865234</v>
      </c>
      <c r="FD434" s="78">
        <v>58.725090026855469</v>
      </c>
      <c r="FE434" s="78">
        <v>62.653385162353516</v>
      </c>
      <c r="FF434" s="78">
        <v>66.774887084960938</v>
      </c>
      <c r="FG434" s="78">
        <v>70.202056884765625</v>
      </c>
      <c r="FH434" s="78">
        <v>73.114585876464844</v>
      </c>
      <c r="FI434" s="78">
        <v>75.241302490234375</v>
      </c>
      <c r="FJ434" s="78">
        <v>77.493446350097656</v>
      </c>
      <c r="FK434" s="78">
        <v>78.035163879394531</v>
      </c>
      <c r="FL434" s="78">
        <v>78.311683654785156</v>
      </c>
      <c r="FM434" s="78">
        <v>76.138282775878906</v>
      </c>
      <c r="FN434" s="78">
        <v>72.950141906738281</v>
      </c>
      <c r="FO434" s="78">
        <v>69.682136535644531</v>
      </c>
      <c r="FP434" s="78">
        <v>66.211868286132813</v>
      </c>
      <c r="FQ434" s="78">
        <v>62.936100006103516</v>
      </c>
      <c r="FR434" s="78">
        <v>60.894935607910156</v>
      </c>
      <c r="FS434" s="78">
        <v>59.816135406494141</v>
      </c>
      <c r="FT434" s="78">
        <v>58.925739288330078</v>
      </c>
      <c r="FU434" s="78">
        <v>1.1038210242986679E-2</v>
      </c>
      <c r="FV434" s="78">
        <v>1.6975721344351768E-2</v>
      </c>
      <c r="FW434" s="78">
        <v>1.1377341113984585E-2</v>
      </c>
      <c r="FX434" s="78">
        <v>0</v>
      </c>
      <c r="FY434" s="78">
        <v>2527</v>
      </c>
      <c r="FZ434" s="78">
        <v>1</v>
      </c>
    </row>
    <row r="435" spans="1:182" x14ac:dyDescent="0.2">
      <c r="A435" t="s">
        <v>186</v>
      </c>
      <c r="B435" t="s">
        <v>244</v>
      </c>
      <c r="C435" t="s">
        <v>194</v>
      </c>
      <c r="D435" t="s">
        <v>203</v>
      </c>
      <c r="E435" t="s">
        <v>205</v>
      </c>
      <c r="F435" t="s">
        <v>179</v>
      </c>
      <c r="G435" t="s">
        <v>1</v>
      </c>
      <c r="H435" s="78">
        <v>1038</v>
      </c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78"/>
      <c r="AM435" s="78"/>
      <c r="AN435" s="78"/>
      <c r="AO435" s="78"/>
      <c r="AP435" s="78"/>
      <c r="AQ435" s="78"/>
      <c r="AR435" s="78"/>
      <c r="AS435" s="78"/>
      <c r="AT435" s="78"/>
      <c r="AU435" s="78"/>
      <c r="AV435" s="78"/>
      <c r="AW435" s="78"/>
      <c r="AX435" s="78"/>
      <c r="AY435" s="78"/>
      <c r="AZ435" s="78"/>
      <c r="BA435" s="78"/>
      <c r="BB435" s="78"/>
      <c r="BC435" s="78"/>
      <c r="BD435" s="78"/>
      <c r="BE435" s="78"/>
      <c r="BF435" s="78"/>
      <c r="BG435" s="78"/>
      <c r="BH435" s="78"/>
      <c r="BI435" s="78"/>
      <c r="BJ435" s="78"/>
      <c r="BK435" s="78"/>
      <c r="BL435" s="78"/>
      <c r="BM435" s="78"/>
      <c r="BN435" s="78"/>
      <c r="BO435" s="78"/>
      <c r="BP435" s="78"/>
      <c r="BQ435" s="78"/>
      <c r="BR435" s="78"/>
      <c r="BS435" s="78"/>
      <c r="BT435" s="78"/>
      <c r="BU435" s="78"/>
      <c r="BV435" s="78"/>
      <c r="BW435" s="78"/>
      <c r="BX435" s="78"/>
      <c r="BY435" s="78"/>
      <c r="BZ435" s="78"/>
      <c r="CA435" s="78"/>
      <c r="CB435" s="78"/>
      <c r="CC435" s="78"/>
      <c r="CD435" s="78"/>
      <c r="CE435" s="78"/>
      <c r="CF435" s="78"/>
      <c r="CG435" s="78"/>
      <c r="CH435" s="78"/>
      <c r="CI435" s="78"/>
      <c r="CJ435" s="78"/>
      <c r="CK435" s="78"/>
      <c r="CL435" s="78"/>
      <c r="CM435" s="78"/>
      <c r="CN435" s="78"/>
      <c r="CO435" s="78"/>
      <c r="CP435" s="78"/>
      <c r="CQ435" s="78"/>
      <c r="CR435" s="78"/>
      <c r="CS435" s="78"/>
      <c r="CT435" s="78"/>
      <c r="CU435" s="78"/>
      <c r="CV435" s="78"/>
      <c r="CW435" s="78"/>
      <c r="CX435" s="78"/>
      <c r="CY435" s="78"/>
      <c r="CZ435" s="78"/>
      <c r="DA435" s="78"/>
      <c r="DB435" s="78"/>
      <c r="DC435" s="78"/>
      <c r="DD435" s="78"/>
      <c r="DE435" s="78"/>
      <c r="DF435" s="78"/>
      <c r="DG435" s="78"/>
      <c r="DH435" s="78"/>
      <c r="DI435" s="78"/>
      <c r="DJ435" s="78"/>
      <c r="DK435" s="78"/>
      <c r="DL435" s="78"/>
      <c r="DM435" s="78"/>
      <c r="DN435" s="78"/>
      <c r="DO435" s="78"/>
      <c r="DP435" s="78"/>
      <c r="DQ435" s="78"/>
      <c r="DR435" s="78"/>
      <c r="DS435" s="78"/>
      <c r="DT435" s="78"/>
      <c r="DU435" s="78"/>
      <c r="DV435" s="78"/>
      <c r="DW435" s="78"/>
      <c r="DX435" s="78"/>
      <c r="DY435" s="78"/>
      <c r="DZ435" s="78"/>
      <c r="EA435" s="78"/>
      <c r="EB435" s="78"/>
      <c r="EC435" s="78"/>
      <c r="ED435" s="78"/>
      <c r="EE435" s="78"/>
      <c r="EF435" s="78"/>
      <c r="EG435" s="78"/>
      <c r="EH435" s="78"/>
      <c r="EI435" s="78"/>
      <c r="EJ435" s="78"/>
      <c r="EK435" s="78"/>
      <c r="EL435" s="78"/>
      <c r="EM435" s="78"/>
      <c r="EN435" s="78"/>
      <c r="EO435" s="78"/>
      <c r="EP435" s="78"/>
      <c r="EQ435" s="78"/>
      <c r="ER435" s="78"/>
      <c r="ES435" s="78"/>
      <c r="ET435" s="78"/>
      <c r="EU435" s="78"/>
      <c r="EV435" s="78"/>
      <c r="EW435" s="78"/>
      <c r="EX435" s="78"/>
      <c r="EY435" s="78"/>
      <c r="EZ435" s="78"/>
      <c r="FA435" s="78"/>
      <c r="FB435" s="78"/>
      <c r="FC435" s="78"/>
      <c r="FD435" s="78"/>
      <c r="FE435" s="78"/>
      <c r="FF435" s="78"/>
      <c r="FG435" s="78"/>
      <c r="FH435" s="78"/>
      <c r="FI435" s="78"/>
      <c r="FJ435" s="78"/>
      <c r="FK435" s="78"/>
      <c r="FL435" s="78"/>
      <c r="FM435" s="78"/>
      <c r="FN435" s="78"/>
      <c r="FO435" s="78"/>
      <c r="FP435" s="78"/>
      <c r="FQ435" s="78"/>
      <c r="FR435" s="78"/>
      <c r="FS435" s="78"/>
      <c r="FT435" s="78"/>
      <c r="FU435" s="78"/>
      <c r="FV435" s="78"/>
      <c r="FW435" s="78"/>
      <c r="FX435" s="78">
        <v>0</v>
      </c>
      <c r="FY435" s="78">
        <v>86</v>
      </c>
      <c r="FZ435" s="78">
        <v>0</v>
      </c>
    </row>
    <row r="436" spans="1:182" x14ac:dyDescent="0.2">
      <c r="A436" t="s">
        <v>186</v>
      </c>
      <c r="B436" t="s">
        <v>244</v>
      </c>
      <c r="C436" t="s">
        <v>194</v>
      </c>
      <c r="D436" t="s">
        <v>203</v>
      </c>
      <c r="E436" t="s">
        <v>205</v>
      </c>
      <c r="F436" t="s">
        <v>180</v>
      </c>
      <c r="G436" t="s">
        <v>1</v>
      </c>
      <c r="H436" s="78">
        <v>260</v>
      </c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78"/>
      <c r="AM436" s="78"/>
      <c r="AN436" s="78"/>
      <c r="AO436" s="78"/>
      <c r="AP436" s="78"/>
      <c r="AQ436" s="78"/>
      <c r="AR436" s="78"/>
      <c r="AS436" s="78"/>
      <c r="AT436" s="78"/>
      <c r="AU436" s="78"/>
      <c r="AV436" s="78"/>
      <c r="AW436" s="78"/>
      <c r="AX436" s="78"/>
      <c r="AY436" s="78"/>
      <c r="AZ436" s="78"/>
      <c r="BA436" s="78"/>
      <c r="BB436" s="78"/>
      <c r="BC436" s="78"/>
      <c r="BD436" s="78"/>
      <c r="BE436" s="78"/>
      <c r="BF436" s="78"/>
      <c r="BG436" s="78"/>
      <c r="BH436" s="78"/>
      <c r="BI436" s="78"/>
      <c r="BJ436" s="78"/>
      <c r="BK436" s="78"/>
      <c r="BL436" s="78"/>
      <c r="BM436" s="78"/>
      <c r="BN436" s="78"/>
      <c r="BO436" s="78"/>
      <c r="BP436" s="78"/>
      <c r="BQ436" s="78"/>
      <c r="BR436" s="78"/>
      <c r="BS436" s="78"/>
      <c r="BT436" s="78"/>
      <c r="BU436" s="78"/>
      <c r="BV436" s="78"/>
      <c r="BW436" s="78"/>
      <c r="BX436" s="78"/>
      <c r="BY436" s="78"/>
      <c r="BZ436" s="78"/>
      <c r="CA436" s="78"/>
      <c r="CB436" s="78"/>
      <c r="CC436" s="78"/>
      <c r="CD436" s="78"/>
      <c r="CE436" s="78"/>
      <c r="CF436" s="78"/>
      <c r="CG436" s="78"/>
      <c r="CH436" s="78"/>
      <c r="CI436" s="78"/>
      <c r="CJ436" s="78"/>
      <c r="CK436" s="78"/>
      <c r="CL436" s="78"/>
      <c r="CM436" s="78"/>
      <c r="CN436" s="78"/>
      <c r="CO436" s="78"/>
      <c r="CP436" s="78"/>
      <c r="CQ436" s="78"/>
      <c r="CR436" s="78"/>
      <c r="CS436" s="78"/>
      <c r="CT436" s="78"/>
      <c r="CU436" s="78"/>
      <c r="CV436" s="78"/>
      <c r="CW436" s="78"/>
      <c r="CX436" s="78"/>
      <c r="CY436" s="78"/>
      <c r="CZ436" s="78"/>
      <c r="DA436" s="78"/>
      <c r="DB436" s="78"/>
      <c r="DC436" s="78"/>
      <c r="DD436" s="78"/>
      <c r="DE436" s="78"/>
      <c r="DF436" s="78"/>
      <c r="DG436" s="78"/>
      <c r="DH436" s="78"/>
      <c r="DI436" s="78"/>
      <c r="DJ436" s="78"/>
      <c r="DK436" s="78"/>
      <c r="DL436" s="78"/>
      <c r="DM436" s="78"/>
      <c r="DN436" s="78"/>
      <c r="DO436" s="78"/>
      <c r="DP436" s="78"/>
      <c r="DQ436" s="78"/>
      <c r="DR436" s="78"/>
      <c r="DS436" s="78"/>
      <c r="DT436" s="78"/>
      <c r="DU436" s="78"/>
      <c r="DV436" s="78"/>
      <c r="DW436" s="78"/>
      <c r="DX436" s="78"/>
      <c r="DY436" s="78"/>
      <c r="DZ436" s="78"/>
      <c r="EA436" s="78"/>
      <c r="EB436" s="78"/>
      <c r="EC436" s="78"/>
      <c r="ED436" s="78"/>
      <c r="EE436" s="78"/>
      <c r="EF436" s="78"/>
      <c r="EG436" s="78"/>
      <c r="EH436" s="78"/>
      <c r="EI436" s="78"/>
      <c r="EJ436" s="78"/>
      <c r="EK436" s="78"/>
      <c r="EL436" s="78"/>
      <c r="EM436" s="78"/>
      <c r="EN436" s="78"/>
      <c r="EO436" s="78"/>
      <c r="EP436" s="78"/>
      <c r="EQ436" s="78"/>
      <c r="ER436" s="78"/>
      <c r="ES436" s="78"/>
      <c r="ET436" s="78"/>
      <c r="EU436" s="78"/>
      <c r="EV436" s="78"/>
      <c r="EW436" s="78"/>
      <c r="EX436" s="78"/>
      <c r="EY436" s="78"/>
      <c r="EZ436" s="78"/>
      <c r="FA436" s="78"/>
      <c r="FB436" s="78"/>
      <c r="FC436" s="78"/>
      <c r="FD436" s="78"/>
      <c r="FE436" s="78"/>
      <c r="FF436" s="78"/>
      <c r="FG436" s="78"/>
      <c r="FH436" s="78"/>
      <c r="FI436" s="78"/>
      <c r="FJ436" s="78"/>
      <c r="FK436" s="78"/>
      <c r="FL436" s="78"/>
      <c r="FM436" s="78"/>
      <c r="FN436" s="78"/>
      <c r="FO436" s="78"/>
      <c r="FP436" s="78"/>
      <c r="FQ436" s="78"/>
      <c r="FR436" s="78"/>
      <c r="FS436" s="78"/>
      <c r="FT436" s="78"/>
      <c r="FU436" s="78"/>
      <c r="FV436" s="78"/>
      <c r="FW436" s="78"/>
      <c r="FX436" s="78">
        <v>0</v>
      </c>
      <c r="FY436" s="78">
        <v>67</v>
      </c>
      <c r="FZ436" s="78">
        <v>0</v>
      </c>
    </row>
    <row r="437" spans="1:182" x14ac:dyDescent="0.2">
      <c r="A437" t="s">
        <v>186</v>
      </c>
      <c r="B437" t="s">
        <v>244</v>
      </c>
      <c r="C437" t="s">
        <v>194</v>
      </c>
      <c r="D437" t="s">
        <v>203</v>
      </c>
      <c r="E437" t="s">
        <v>205</v>
      </c>
      <c r="F437" t="s">
        <v>181</v>
      </c>
      <c r="G437" t="s">
        <v>1</v>
      </c>
      <c r="H437" s="78">
        <v>317</v>
      </c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8"/>
      <c r="AO437" s="78"/>
      <c r="AP437" s="78"/>
      <c r="AQ437" s="78"/>
      <c r="AR437" s="78"/>
      <c r="AS437" s="78"/>
      <c r="AT437" s="78"/>
      <c r="AU437" s="78"/>
      <c r="AV437" s="78"/>
      <c r="AW437" s="78"/>
      <c r="AX437" s="78"/>
      <c r="AY437" s="78"/>
      <c r="AZ437" s="78"/>
      <c r="BA437" s="78"/>
      <c r="BB437" s="78"/>
      <c r="BC437" s="78"/>
      <c r="BD437" s="78"/>
      <c r="BE437" s="78"/>
      <c r="BF437" s="78"/>
      <c r="BG437" s="78"/>
      <c r="BH437" s="78"/>
      <c r="BI437" s="78"/>
      <c r="BJ437" s="78"/>
      <c r="BK437" s="78"/>
      <c r="BL437" s="78"/>
      <c r="BM437" s="78"/>
      <c r="BN437" s="78"/>
      <c r="BO437" s="78"/>
      <c r="BP437" s="78"/>
      <c r="BQ437" s="78"/>
      <c r="BR437" s="78"/>
      <c r="BS437" s="78"/>
      <c r="BT437" s="78"/>
      <c r="BU437" s="78"/>
      <c r="BV437" s="78"/>
      <c r="BW437" s="78"/>
      <c r="BX437" s="78"/>
      <c r="BY437" s="78"/>
      <c r="BZ437" s="78"/>
      <c r="CA437" s="78"/>
      <c r="CB437" s="78"/>
      <c r="CC437" s="78"/>
      <c r="CD437" s="78"/>
      <c r="CE437" s="78"/>
      <c r="CF437" s="78"/>
      <c r="CG437" s="78"/>
      <c r="CH437" s="78"/>
      <c r="CI437" s="78"/>
      <c r="CJ437" s="78"/>
      <c r="CK437" s="78"/>
      <c r="CL437" s="78"/>
      <c r="CM437" s="78"/>
      <c r="CN437" s="78"/>
      <c r="CO437" s="78"/>
      <c r="CP437" s="78"/>
      <c r="CQ437" s="78"/>
      <c r="CR437" s="78"/>
      <c r="CS437" s="78"/>
      <c r="CT437" s="78"/>
      <c r="CU437" s="78"/>
      <c r="CV437" s="78"/>
      <c r="CW437" s="78"/>
      <c r="CX437" s="78"/>
      <c r="CY437" s="78"/>
      <c r="CZ437" s="78"/>
      <c r="DA437" s="78"/>
      <c r="DB437" s="78"/>
      <c r="DC437" s="78"/>
      <c r="DD437" s="78"/>
      <c r="DE437" s="78"/>
      <c r="DF437" s="78"/>
      <c r="DG437" s="78"/>
      <c r="DH437" s="78"/>
      <c r="DI437" s="78"/>
      <c r="DJ437" s="78"/>
      <c r="DK437" s="78"/>
      <c r="DL437" s="78"/>
      <c r="DM437" s="78"/>
      <c r="DN437" s="78"/>
      <c r="DO437" s="78"/>
      <c r="DP437" s="78"/>
      <c r="DQ437" s="78"/>
      <c r="DR437" s="78"/>
      <c r="DS437" s="78"/>
      <c r="DT437" s="78"/>
      <c r="DU437" s="78"/>
      <c r="DV437" s="78"/>
      <c r="DW437" s="78"/>
      <c r="DX437" s="78"/>
      <c r="DY437" s="78"/>
      <c r="DZ437" s="78"/>
      <c r="EA437" s="78"/>
      <c r="EB437" s="78"/>
      <c r="EC437" s="78"/>
      <c r="ED437" s="78"/>
      <c r="EE437" s="78"/>
      <c r="EF437" s="78"/>
      <c r="EG437" s="78"/>
      <c r="EH437" s="78"/>
      <c r="EI437" s="78"/>
      <c r="EJ437" s="78"/>
      <c r="EK437" s="78"/>
      <c r="EL437" s="78"/>
      <c r="EM437" s="78"/>
      <c r="EN437" s="78"/>
      <c r="EO437" s="78"/>
      <c r="EP437" s="78"/>
      <c r="EQ437" s="78"/>
      <c r="ER437" s="78"/>
      <c r="ES437" s="78"/>
      <c r="ET437" s="78"/>
      <c r="EU437" s="78"/>
      <c r="EV437" s="78"/>
      <c r="EW437" s="78"/>
      <c r="EX437" s="78"/>
      <c r="EY437" s="78"/>
      <c r="EZ437" s="78"/>
      <c r="FA437" s="78"/>
      <c r="FB437" s="78"/>
      <c r="FC437" s="78"/>
      <c r="FD437" s="78"/>
      <c r="FE437" s="78"/>
      <c r="FF437" s="78"/>
      <c r="FG437" s="78"/>
      <c r="FH437" s="78"/>
      <c r="FI437" s="78"/>
      <c r="FJ437" s="78"/>
      <c r="FK437" s="78"/>
      <c r="FL437" s="78"/>
      <c r="FM437" s="78"/>
      <c r="FN437" s="78"/>
      <c r="FO437" s="78"/>
      <c r="FP437" s="78"/>
      <c r="FQ437" s="78"/>
      <c r="FR437" s="78"/>
      <c r="FS437" s="78"/>
      <c r="FT437" s="78"/>
      <c r="FU437" s="78"/>
      <c r="FV437" s="78"/>
      <c r="FW437" s="78"/>
      <c r="FX437" s="78">
        <v>0</v>
      </c>
      <c r="FY437" s="78">
        <v>17</v>
      </c>
      <c r="FZ437" s="78">
        <v>0</v>
      </c>
    </row>
    <row r="438" spans="1:182" x14ac:dyDescent="0.2">
      <c r="A438" t="s">
        <v>186</v>
      </c>
      <c r="B438" t="s">
        <v>244</v>
      </c>
      <c r="C438" t="s">
        <v>194</v>
      </c>
      <c r="D438" t="s">
        <v>203</v>
      </c>
      <c r="E438" t="s">
        <v>205</v>
      </c>
      <c r="F438" t="s">
        <v>182</v>
      </c>
      <c r="G438" t="s">
        <v>1</v>
      </c>
      <c r="H438" s="78">
        <v>1352</v>
      </c>
      <c r="I438" s="78">
        <v>0.49195951223373413</v>
      </c>
      <c r="J438" s="78">
        <v>0.47716191411018372</v>
      </c>
      <c r="K438" s="78">
        <v>0.46826976537704468</v>
      </c>
      <c r="L438" s="78">
        <v>0.43840748071670532</v>
      </c>
      <c r="M438" s="78">
        <v>0.41742917895317078</v>
      </c>
      <c r="N438" s="78">
        <v>0.45087531208992004</v>
      </c>
      <c r="O438" s="78">
        <v>0.49747428297996521</v>
      </c>
      <c r="P438" s="78">
        <v>0.5570557713508606</v>
      </c>
      <c r="Q438" s="78">
        <v>0.59797263145446777</v>
      </c>
      <c r="R438" s="78">
        <v>0.61178076267242432</v>
      </c>
      <c r="S438" s="78">
        <v>0.60095751285552979</v>
      </c>
      <c r="T438" s="78">
        <v>0.57423192262649536</v>
      </c>
      <c r="U438" s="78">
        <v>0.65656429529190063</v>
      </c>
      <c r="V438" s="78">
        <v>0.69955295324325562</v>
      </c>
      <c r="W438" s="78">
        <v>0.65949422121047974</v>
      </c>
      <c r="X438" s="78">
        <v>0.71687942743301392</v>
      </c>
      <c r="Y438" s="78">
        <v>0.78779155015945435</v>
      </c>
      <c r="Z438" s="78">
        <v>0.82226109504699707</v>
      </c>
      <c r="AA438" s="78">
        <v>0.88024228811264038</v>
      </c>
      <c r="AB438" s="78">
        <v>0.8757360577583313</v>
      </c>
      <c r="AC438" s="78">
        <v>0.87185359001159668</v>
      </c>
      <c r="AD438" s="78">
        <v>0.84455513954162598</v>
      </c>
      <c r="AE438" s="78">
        <v>0.70002776384353638</v>
      </c>
      <c r="AF438" s="78">
        <v>0.57791316509246826</v>
      </c>
      <c r="AG438" s="78">
        <v>-0.15358583629131317</v>
      </c>
      <c r="AH438" s="78">
        <v>-0.12103016674518585</v>
      </c>
      <c r="AI438" s="78">
        <v>-0.11361799389123917</v>
      </c>
      <c r="AJ438" s="78">
        <v>-0.11490083485841751</v>
      </c>
      <c r="AK438" s="78">
        <v>-0.15875159204006195</v>
      </c>
      <c r="AL438" s="78">
        <v>-0.1569688469171524</v>
      </c>
      <c r="AM438" s="78">
        <v>-0.14896535873413086</v>
      </c>
      <c r="AN438" s="78">
        <v>-0.14254693686962128</v>
      </c>
      <c r="AO438" s="78">
        <v>-0.11532077938318253</v>
      </c>
      <c r="AP438" s="78">
        <v>-8.7101541459560394E-2</v>
      </c>
      <c r="AQ438" s="78">
        <v>-0.11026035994291306</v>
      </c>
      <c r="AR438" s="78">
        <v>-0.17279298603534698</v>
      </c>
      <c r="AS438" s="78">
        <v>-0.15137217938899994</v>
      </c>
      <c r="AT438" s="78">
        <v>-0.10316784679889679</v>
      </c>
      <c r="AU438" s="78">
        <v>-0.17623215913772583</v>
      </c>
      <c r="AV438" s="78">
        <v>-0.1194128543138504</v>
      </c>
      <c r="AW438" s="78">
        <v>-7.6009660959243774E-2</v>
      </c>
      <c r="AX438" s="78">
        <v>-6.5401531755924225E-2</v>
      </c>
      <c r="AY438" s="78">
        <v>-3.2463513314723969E-2</v>
      </c>
      <c r="AZ438" s="78">
        <v>-6.5767958760261536E-2</v>
      </c>
      <c r="BA438" s="78">
        <v>-3.6364056169986725E-2</v>
      </c>
      <c r="BB438" s="78">
        <v>-4.7213442623615265E-2</v>
      </c>
      <c r="BC438" s="78">
        <v>-0.11194632202386856</v>
      </c>
      <c r="BD438" s="78">
        <v>-0.18355807662010193</v>
      </c>
      <c r="BE438" s="78">
        <v>-9.505915641784668E-2</v>
      </c>
      <c r="BF438" s="78">
        <v>-6.3741378486156464E-2</v>
      </c>
      <c r="BG438" s="78">
        <v>-5.7672780007123947E-2</v>
      </c>
      <c r="BH438" s="78">
        <v>-6.0848571360111237E-2</v>
      </c>
      <c r="BI438" s="78">
        <v>-0.10349481552839279</v>
      </c>
      <c r="BJ438" s="78">
        <v>-0.10093946009874344</v>
      </c>
      <c r="BK438" s="78">
        <v>-9.3102939426898956E-2</v>
      </c>
      <c r="BL438" s="78">
        <v>-9.005388617515564E-2</v>
      </c>
      <c r="BM438" s="78">
        <v>-6.1609454452991486E-2</v>
      </c>
      <c r="BN438" s="78">
        <v>-3.843839094042778E-2</v>
      </c>
      <c r="BO438" s="78">
        <v>-5.9297502040863037E-2</v>
      </c>
      <c r="BP438" s="78">
        <v>-0.11983291059732437</v>
      </c>
      <c r="BQ438" s="78">
        <v>-9.4220340251922607E-2</v>
      </c>
      <c r="BR438" s="78">
        <v>-4.1511639952659607E-2</v>
      </c>
      <c r="BS438" s="78">
        <v>-0.10628280788660049</v>
      </c>
      <c r="BT438" s="78">
        <v>-4.4684704393148422E-2</v>
      </c>
      <c r="BU438" s="78">
        <v>-3.7580076605081558E-3</v>
      </c>
      <c r="BV438" s="78">
        <v>3.4891336690634489E-3</v>
      </c>
      <c r="BW438" s="78">
        <v>3.7806496024131775E-2</v>
      </c>
      <c r="BX438" s="78">
        <v>6.3141821883618832E-3</v>
      </c>
      <c r="BY438" s="78">
        <v>3.4503720700740814E-2</v>
      </c>
      <c r="BZ438" s="78">
        <v>3.0062822625041008E-2</v>
      </c>
      <c r="CA438" s="78">
        <v>-3.9773624390363693E-2</v>
      </c>
      <c r="CB438" s="78">
        <v>-0.11705604940652847</v>
      </c>
      <c r="CC438" s="78">
        <v>-5.4523754864931107E-2</v>
      </c>
      <c r="CD438" s="78">
        <v>-2.4063330143690109E-2</v>
      </c>
      <c r="CE438" s="78">
        <v>-1.8925299867987633E-2</v>
      </c>
      <c r="CF438" s="78">
        <v>-2.3412134498357773E-2</v>
      </c>
      <c r="CG438" s="78">
        <v>-6.5224140882492065E-2</v>
      </c>
      <c r="CH438" s="78">
        <v>-6.2133688479661942E-2</v>
      </c>
      <c r="CI438" s="78">
        <v>-5.4412800818681717E-2</v>
      </c>
      <c r="CJ438" s="78">
        <v>-5.3697351366281509E-2</v>
      </c>
      <c r="CK438" s="78">
        <v>-2.440914511680603E-2</v>
      </c>
      <c r="CL438" s="78">
        <v>-4.7344369813799858E-3</v>
      </c>
      <c r="CM438" s="78">
        <v>-2.4000786244869232E-2</v>
      </c>
      <c r="CN438" s="78">
        <v>-8.3152927458286285E-2</v>
      </c>
      <c r="CO438" s="78">
        <v>-5.4637160152196884E-2</v>
      </c>
      <c r="CP438" s="78">
        <v>1.1912577319890261E-3</v>
      </c>
      <c r="CQ438" s="78">
        <v>-5.7836107909679413E-2</v>
      </c>
      <c r="CR438" s="78">
        <v>7.0717888884246349E-3</v>
      </c>
      <c r="CS438" s="78">
        <v>4.6283263713121414E-2</v>
      </c>
      <c r="CT438" s="78">
        <v>5.1202598959207535E-2</v>
      </c>
      <c r="CU438" s="78">
        <v>8.6475290358066559E-2</v>
      </c>
      <c r="CV438" s="78">
        <v>5.6238051503896713E-2</v>
      </c>
      <c r="CW438" s="78">
        <v>8.3586528897285461E-2</v>
      </c>
      <c r="CX438" s="78">
        <v>8.3584129810333252E-2</v>
      </c>
      <c r="CY438" s="78">
        <v>1.021296065300703E-2</v>
      </c>
      <c r="CZ438" s="78">
        <v>-7.0996947586536407E-2</v>
      </c>
      <c r="DA438" s="78">
        <v>-1.3988353312015533E-2</v>
      </c>
      <c r="DB438" s="78">
        <v>1.5614710748195648E-2</v>
      </c>
      <c r="DC438" s="78">
        <v>1.9822178408503532E-2</v>
      </c>
      <c r="DD438" s="78">
        <v>1.4024301432073116E-2</v>
      </c>
      <c r="DE438" s="78">
        <v>-2.695346437394619E-2</v>
      </c>
      <c r="DF438" s="78">
        <v>-2.3327907547354698E-2</v>
      </c>
      <c r="DG438" s="78">
        <v>-1.5722662210464478E-2</v>
      </c>
      <c r="DH438" s="78">
        <v>-1.7340822145342827E-2</v>
      </c>
      <c r="DI438" s="78">
        <v>1.279116328805685E-2</v>
      </c>
      <c r="DJ438" s="78">
        <v>2.896951325237751E-2</v>
      </c>
      <c r="DK438" s="78">
        <v>1.1295930482447147E-2</v>
      </c>
      <c r="DL438" s="78">
        <v>-4.6472933143377304E-2</v>
      </c>
      <c r="DM438" s="78">
        <v>-1.505396980792284E-2</v>
      </c>
      <c r="DN438" s="78">
        <v>4.3894156813621521E-2</v>
      </c>
      <c r="DO438" s="78">
        <v>-9.3894023448228836E-3</v>
      </c>
      <c r="DP438" s="78">
        <v>5.8828279376029968E-2</v>
      </c>
      <c r="DQ438" s="78">
        <v>9.6324533224105835E-2</v>
      </c>
      <c r="DR438" s="78">
        <v>9.891606867313385E-2</v>
      </c>
      <c r="DS438" s="78">
        <v>0.13514408469200134</v>
      </c>
      <c r="DT438" s="78">
        <v>0.10616192221641541</v>
      </c>
      <c r="DU438" s="78">
        <v>0.13266932964324951</v>
      </c>
      <c r="DV438" s="78">
        <v>0.13710543513298035</v>
      </c>
      <c r="DW438" s="78">
        <v>6.0199543833732605E-2</v>
      </c>
      <c r="DX438" s="78">
        <v>-2.4937842041254044E-2</v>
      </c>
      <c r="DY438" s="78">
        <v>4.4538330286741257E-2</v>
      </c>
      <c r="DZ438" s="78">
        <v>7.2903499007225037E-2</v>
      </c>
      <c r="EA438" s="78">
        <v>7.5767382979393005E-2</v>
      </c>
      <c r="EB438" s="78">
        <v>6.8076573312282562E-2</v>
      </c>
      <c r="EC438" s="78">
        <v>2.8303312137722969E-2</v>
      </c>
      <c r="ED438" s="78">
        <v>3.2701469957828522E-2</v>
      </c>
      <c r="EE438" s="78">
        <v>4.0139757096767426E-2</v>
      </c>
      <c r="EF438" s="78">
        <v>3.5152234137058258E-2</v>
      </c>
      <c r="EG438" s="78">
        <v>6.6502496600151062E-2</v>
      </c>
      <c r="EH438" s="78">
        <v>7.763267308473587E-2</v>
      </c>
      <c r="EI438" s="78">
        <v>6.2258783727884293E-2</v>
      </c>
      <c r="EJ438" s="78">
        <v>6.4871436916291714E-3</v>
      </c>
      <c r="EK438" s="78">
        <v>4.2097866535186768E-2</v>
      </c>
      <c r="EL438" s="78">
        <v>0.10555035620927811</v>
      </c>
      <c r="EM438" s="78">
        <v>6.0559947043657303E-2</v>
      </c>
      <c r="EN438" s="78">
        <v>0.13355642557144165</v>
      </c>
      <c r="EO438" s="78">
        <v>0.16857618093490601</v>
      </c>
      <c r="EP438" s="78">
        <v>0.16780672967433929</v>
      </c>
      <c r="EQ438" s="78">
        <v>0.20541408658027649</v>
      </c>
      <c r="ER438" s="78">
        <v>0.17824406921863556</v>
      </c>
      <c r="ES438" s="78">
        <v>0.20353712141513824</v>
      </c>
      <c r="ET438" s="78">
        <v>0.21438170969486237</v>
      </c>
      <c r="EU438" s="78">
        <v>0.13237224519252777</v>
      </c>
      <c r="EV438" s="78">
        <v>4.1564188897609711E-2</v>
      </c>
      <c r="EW438" s="78">
        <v>63.736381530761719</v>
      </c>
      <c r="EX438" s="78">
        <v>62.764236450195313</v>
      </c>
      <c r="EY438" s="78">
        <v>62.068717956542969</v>
      </c>
      <c r="EZ438" s="78">
        <v>61.009811401367188</v>
      </c>
      <c r="FA438" s="78">
        <v>56.712776184082031</v>
      </c>
      <c r="FB438" s="78">
        <v>56.012260437011719</v>
      </c>
      <c r="FC438" s="78">
        <v>56.289772033691406</v>
      </c>
      <c r="FD438" s="78">
        <v>58.202487945556641</v>
      </c>
      <c r="FE438" s="78">
        <v>64.751541137695313</v>
      </c>
      <c r="FF438" s="78">
        <v>68.554222106933594</v>
      </c>
      <c r="FG438" s="78">
        <v>73.38031005859375</v>
      </c>
      <c r="FH438" s="78">
        <v>77.606697082519531</v>
      </c>
      <c r="FI438" s="78">
        <v>79.88653564453125</v>
      </c>
      <c r="FJ438" s="78">
        <v>82.896324157714844</v>
      </c>
      <c r="FK438" s="78">
        <v>84.513832092285156</v>
      </c>
      <c r="FL438" s="78">
        <v>84.444023132324219</v>
      </c>
      <c r="FM438" s="78">
        <v>82.784011840820313</v>
      </c>
      <c r="FN438" s="78">
        <v>78.667762756347656</v>
      </c>
      <c r="FO438" s="78">
        <v>74.79229736328125</v>
      </c>
      <c r="FP438" s="78">
        <v>70.154289245605469</v>
      </c>
      <c r="FQ438" s="78">
        <v>65.534561157226563</v>
      </c>
      <c r="FR438" s="78">
        <v>62.152748107910156</v>
      </c>
      <c r="FS438" s="78">
        <v>61.1759033203125</v>
      </c>
      <c r="FT438" s="78">
        <v>59.48529052734375</v>
      </c>
      <c r="FU438" s="78">
        <v>3.607114776968956E-2</v>
      </c>
      <c r="FV438" s="78">
        <v>5.4141867905855179E-2</v>
      </c>
      <c r="FW438" s="78">
        <v>3.6893900483846664E-2</v>
      </c>
      <c r="FX438" s="78">
        <v>0</v>
      </c>
      <c r="FY438" s="78">
        <v>368</v>
      </c>
      <c r="FZ438" s="78">
        <v>1</v>
      </c>
    </row>
    <row r="439" spans="1:182" x14ac:dyDescent="0.2">
      <c r="A439" t="s">
        <v>186</v>
      </c>
      <c r="B439" t="s">
        <v>244</v>
      </c>
      <c r="C439" t="s">
        <v>194</v>
      </c>
      <c r="D439" t="s">
        <v>203</v>
      </c>
      <c r="E439" t="s">
        <v>205</v>
      </c>
      <c r="F439" t="s">
        <v>183</v>
      </c>
      <c r="G439" t="s">
        <v>1</v>
      </c>
      <c r="H439" s="78">
        <v>1930</v>
      </c>
      <c r="I439" s="78">
        <v>0.56898719072341919</v>
      </c>
      <c r="J439" s="78">
        <v>0.53406816720962524</v>
      </c>
      <c r="K439" s="78">
        <v>0.49001654982566833</v>
      </c>
      <c r="L439" s="78">
        <v>0.51596915721893311</v>
      </c>
      <c r="M439" s="78">
        <v>0.53822410106658936</v>
      </c>
      <c r="N439" s="78">
        <v>0.58648532629013062</v>
      </c>
      <c r="O439" s="78">
        <v>0.663565993309021</v>
      </c>
      <c r="P439" s="78">
        <v>0.70536714792251587</v>
      </c>
      <c r="Q439" s="78">
        <v>0.77361202239990234</v>
      </c>
      <c r="R439" s="78">
        <v>0.78350400924682617</v>
      </c>
      <c r="S439" s="78">
        <v>0.77138352394104004</v>
      </c>
      <c r="T439" s="78">
        <v>0.83885812759399414</v>
      </c>
      <c r="U439" s="78">
        <v>0.73507863283157349</v>
      </c>
      <c r="V439" s="78">
        <v>0.72292864322662354</v>
      </c>
      <c r="W439" s="78">
        <v>0.81758385896682739</v>
      </c>
      <c r="X439" s="78">
        <v>0.93797969818115234</v>
      </c>
      <c r="Y439" s="78">
        <v>0.94613301753997803</v>
      </c>
      <c r="Z439" s="78">
        <v>1.0560160875320435</v>
      </c>
      <c r="AA439" s="78">
        <v>0.95230531692504883</v>
      </c>
      <c r="AB439" s="78">
        <v>1.0315015316009521</v>
      </c>
      <c r="AC439" s="78">
        <v>1.0074745416641235</v>
      </c>
      <c r="AD439" s="78">
        <v>0.9697754979133606</v>
      </c>
      <c r="AE439" s="78">
        <v>0.82927423715591431</v>
      </c>
      <c r="AF439" s="78">
        <v>0.69241136312484741</v>
      </c>
      <c r="AG439" s="78">
        <v>-0.31980550289154053</v>
      </c>
      <c r="AH439" s="78">
        <v>-0.32228478789329529</v>
      </c>
      <c r="AI439" s="78">
        <v>-0.36364653706550598</v>
      </c>
      <c r="AJ439" s="78">
        <v>-0.32317590713500977</v>
      </c>
      <c r="AK439" s="78">
        <v>-0.29316544532775879</v>
      </c>
      <c r="AL439" s="78">
        <v>-0.2937152087688446</v>
      </c>
      <c r="AM439" s="78">
        <v>-0.34823983907699585</v>
      </c>
      <c r="AN439" s="78">
        <v>-0.32329303026199341</v>
      </c>
      <c r="AO439" s="78">
        <v>-0.21456664800643921</v>
      </c>
      <c r="AP439" s="78">
        <v>-0.16650377213954926</v>
      </c>
      <c r="AQ439" s="78">
        <v>-0.21150223910808563</v>
      </c>
      <c r="AR439" s="78">
        <v>-0.21843932569026947</v>
      </c>
      <c r="AS439" s="78">
        <v>-0.32422387599945068</v>
      </c>
      <c r="AT439" s="78">
        <v>-0.33860534429550171</v>
      </c>
      <c r="AU439" s="78">
        <v>-0.22829996049404144</v>
      </c>
      <c r="AV439" s="78">
        <v>-0.14307610690593719</v>
      </c>
      <c r="AW439" s="78">
        <v>-0.22150996327400208</v>
      </c>
      <c r="AX439" s="78">
        <v>-0.11435651779174805</v>
      </c>
      <c r="AY439" s="78">
        <v>-0.17984850704669952</v>
      </c>
      <c r="AZ439" s="78">
        <v>-7.3187179863452911E-2</v>
      </c>
      <c r="BA439" s="78">
        <v>-0.20939400792121887</v>
      </c>
      <c r="BB439" s="78">
        <v>-0.35149741172790527</v>
      </c>
      <c r="BC439" s="78">
        <v>-0.34069982171058655</v>
      </c>
      <c r="BD439" s="78">
        <v>-0.3277241587638855</v>
      </c>
      <c r="BE439" s="78">
        <v>-0.23885181546211243</v>
      </c>
      <c r="BF439" s="78">
        <v>-0.24298809468746185</v>
      </c>
      <c r="BG439" s="78">
        <v>-0.28127214312553406</v>
      </c>
      <c r="BH439" s="78">
        <v>-0.24333624541759491</v>
      </c>
      <c r="BI439" s="78">
        <v>-0.21695803105831146</v>
      </c>
      <c r="BJ439" s="78">
        <v>-0.21762095391750336</v>
      </c>
      <c r="BK439" s="78">
        <v>-0.25586330890655518</v>
      </c>
      <c r="BL439" s="78">
        <v>-0.22781237959861755</v>
      </c>
      <c r="BM439" s="78">
        <v>-0.12830513715744019</v>
      </c>
      <c r="BN439" s="78">
        <v>-7.4421972036361694E-2</v>
      </c>
      <c r="BO439" s="78">
        <v>-0.11374664306640625</v>
      </c>
      <c r="BP439" s="78">
        <v>-0.11528421193361282</v>
      </c>
      <c r="BQ439" s="78">
        <v>-0.22863446176052094</v>
      </c>
      <c r="BR439" s="78">
        <v>-0.24882686138153076</v>
      </c>
      <c r="BS439" s="78">
        <v>-0.14530846476554871</v>
      </c>
      <c r="BT439" s="78">
        <v>-5.1785625517368317E-2</v>
      </c>
      <c r="BU439" s="78">
        <v>-0.12316296994686127</v>
      </c>
      <c r="BV439" s="78">
        <v>-9.561784565448761E-3</v>
      </c>
      <c r="BW439" s="78">
        <v>-8.7394699454307556E-2</v>
      </c>
      <c r="BX439" s="78">
        <v>2.2475225850939751E-2</v>
      </c>
      <c r="BY439" s="78">
        <v>-0.11020635068416595</v>
      </c>
      <c r="BZ439" s="78">
        <v>-0.24395604431629181</v>
      </c>
      <c r="CA439" s="78">
        <v>-0.24162739515304565</v>
      </c>
      <c r="CB439" s="78">
        <v>-0.23356229066848755</v>
      </c>
      <c r="CC439" s="78">
        <v>-0.18278355896472931</v>
      </c>
      <c r="CD439" s="78">
        <v>-0.18806743621826172</v>
      </c>
      <c r="CE439" s="78">
        <v>-0.22421985864639282</v>
      </c>
      <c r="CF439" s="78">
        <v>-0.18803952634334564</v>
      </c>
      <c r="CG439" s="78">
        <v>-0.16417697072029114</v>
      </c>
      <c r="CH439" s="78">
        <v>-0.16491828858852386</v>
      </c>
      <c r="CI439" s="78">
        <v>-0.19188356399536133</v>
      </c>
      <c r="CJ439" s="78">
        <v>-0.16168279945850372</v>
      </c>
      <c r="CK439" s="78">
        <v>-6.8560697138309479E-2</v>
      </c>
      <c r="CL439" s="78">
        <v>-1.0646403767168522E-2</v>
      </c>
      <c r="CM439" s="78">
        <v>-4.6041432768106461E-2</v>
      </c>
      <c r="CN439" s="78">
        <v>-4.3839294463396072E-2</v>
      </c>
      <c r="CO439" s="78">
        <v>-0.16242952644824982</v>
      </c>
      <c r="CP439" s="78">
        <v>-0.18664658069610596</v>
      </c>
      <c r="CQ439" s="78">
        <v>-8.7828807532787323E-2</v>
      </c>
      <c r="CR439" s="78">
        <v>1.1441880837082863E-2</v>
      </c>
      <c r="CS439" s="78">
        <v>-5.5048137903213501E-2</v>
      </c>
      <c r="CT439" s="78">
        <v>6.3018724322319031E-2</v>
      </c>
      <c r="CU439" s="78">
        <v>-2.3361479863524437E-2</v>
      </c>
      <c r="CV439" s="78">
        <v>8.8730715215206146E-2</v>
      </c>
      <c r="CW439" s="78">
        <v>-4.1509278118610382E-2</v>
      </c>
      <c r="CX439" s="78">
        <v>-0.16947321593761444</v>
      </c>
      <c r="CY439" s="78">
        <v>-0.17301011085510254</v>
      </c>
      <c r="CZ439" s="78">
        <v>-0.16834606230258942</v>
      </c>
      <c r="DA439" s="78">
        <v>-0.12671533226966858</v>
      </c>
      <c r="DB439" s="78">
        <v>-0.13314676284790039</v>
      </c>
      <c r="DC439" s="78">
        <v>-0.16716757416725159</v>
      </c>
      <c r="DD439" s="78">
        <v>-0.13274282217025757</v>
      </c>
      <c r="DE439" s="78">
        <v>-0.1113959401845932</v>
      </c>
      <c r="DF439" s="78">
        <v>-0.11221563816070557</v>
      </c>
      <c r="DG439" s="78">
        <v>-0.12790381908416748</v>
      </c>
      <c r="DH439" s="78">
        <v>-9.5553189516067505E-2</v>
      </c>
      <c r="DI439" s="78">
        <v>-8.8162356987595558E-3</v>
      </c>
      <c r="DJ439" s="78">
        <v>5.31291663646698E-2</v>
      </c>
      <c r="DK439" s="78">
        <v>2.1663783118128777E-2</v>
      </c>
      <c r="DL439" s="78">
        <v>2.760561928153038E-2</v>
      </c>
      <c r="DM439" s="78">
        <v>-9.6224591135978699E-2</v>
      </c>
      <c r="DN439" s="78">
        <v>-0.12446627020835876</v>
      </c>
      <c r="DO439" s="78">
        <v>-3.0349144712090492E-2</v>
      </c>
      <c r="DP439" s="78">
        <v>7.4669383466243744E-2</v>
      </c>
      <c r="DQ439" s="78">
        <v>1.3066689483821392E-2</v>
      </c>
      <c r="DR439" s="78">
        <v>0.13559924066066742</v>
      </c>
      <c r="DS439" s="78">
        <v>4.0671747177839279E-2</v>
      </c>
      <c r="DT439" s="78">
        <v>0.15498620271682739</v>
      </c>
      <c r="DU439" s="78">
        <v>2.7187800034880638E-2</v>
      </c>
      <c r="DV439" s="78">
        <v>-9.499039500951767E-2</v>
      </c>
      <c r="DW439" s="78">
        <v>-0.10439282655715942</v>
      </c>
      <c r="DX439" s="78">
        <v>-0.10312984138727188</v>
      </c>
      <c r="DY439" s="78">
        <v>-4.5761670917272568E-2</v>
      </c>
      <c r="DZ439" s="78">
        <v>-5.3850073367357254E-2</v>
      </c>
      <c r="EA439" s="78">
        <v>-8.4793150424957275E-2</v>
      </c>
      <c r="EB439" s="78">
        <v>-5.290314182639122E-2</v>
      </c>
      <c r="EC439" s="78">
        <v>-3.5188507288694382E-2</v>
      </c>
      <c r="ED439" s="78">
        <v>-3.6121368408203125E-2</v>
      </c>
      <c r="EE439" s="78">
        <v>-3.5527259111404419E-2</v>
      </c>
      <c r="EF439" s="78">
        <v>-7.2554073994979262E-5</v>
      </c>
      <c r="EG439" s="78">
        <v>7.7445261180400848E-2</v>
      </c>
      <c r="EH439" s="78">
        <v>0.14521096646785736</v>
      </c>
      <c r="EI439" s="78">
        <v>0.11941936612129211</v>
      </c>
      <c r="EJ439" s="78">
        <v>0.13076072931289673</v>
      </c>
      <c r="EK439" s="78">
        <v>-6.3517072703689337E-4</v>
      </c>
      <c r="EL439" s="78">
        <v>-3.4687798470258713E-2</v>
      </c>
      <c r="EM439" s="78">
        <v>5.2642352879047394E-2</v>
      </c>
      <c r="EN439" s="78">
        <v>0.16595984995365143</v>
      </c>
      <c r="EO439" s="78">
        <v>0.11141368001699448</v>
      </c>
      <c r="EP439" s="78">
        <v>0.24039396643638611</v>
      </c>
      <c r="EQ439" s="78">
        <v>0.13312554359436035</v>
      </c>
      <c r="ER439" s="78">
        <v>0.2506486177444458</v>
      </c>
      <c r="ES439" s="78">
        <v>0.1263754665851593</v>
      </c>
      <c r="ET439" s="78">
        <v>1.2550975196063519E-2</v>
      </c>
      <c r="EU439" s="78">
        <v>-5.3203646093606949E-3</v>
      </c>
      <c r="EV439" s="78">
        <v>-8.9679760858416557E-3</v>
      </c>
      <c r="EW439" s="78">
        <v>65.34820556640625</v>
      </c>
      <c r="EX439" s="78">
        <v>64.627586364746094</v>
      </c>
      <c r="EY439" s="78">
        <v>62.893833160400391</v>
      </c>
      <c r="EZ439" s="78">
        <v>62.01654052734375</v>
      </c>
      <c r="FA439" s="78">
        <v>61.205947875976563</v>
      </c>
      <c r="FB439" s="78">
        <v>59.961849212646484</v>
      </c>
      <c r="FC439" s="78">
        <v>59.347297668457031</v>
      </c>
      <c r="FD439" s="78">
        <v>61.490245819091797</v>
      </c>
      <c r="FE439" s="78">
        <v>66.270011901855469</v>
      </c>
      <c r="FF439" s="78">
        <v>70.308052062988281</v>
      </c>
      <c r="FG439" s="78">
        <v>74.711250305175781</v>
      </c>
      <c r="FH439" s="78">
        <v>77.430130004882813</v>
      </c>
      <c r="FI439" s="78">
        <v>80.044441223144531</v>
      </c>
      <c r="FJ439" s="78">
        <v>82.783226013183594</v>
      </c>
      <c r="FK439" s="78">
        <v>84.170768737792969</v>
      </c>
      <c r="FL439" s="78">
        <v>85.287284851074219</v>
      </c>
      <c r="FM439" s="78">
        <v>85.417343139648438</v>
      </c>
      <c r="FN439" s="78">
        <v>85.025077819824219</v>
      </c>
      <c r="FO439" s="78">
        <v>82.696762084960938</v>
      </c>
      <c r="FP439" s="78">
        <v>78.631088256835938</v>
      </c>
      <c r="FQ439" s="78">
        <v>74.238937377929688</v>
      </c>
      <c r="FR439" s="78">
        <v>71.947761535644531</v>
      </c>
      <c r="FS439" s="78">
        <v>70.164222717285156</v>
      </c>
      <c r="FT439" s="78">
        <v>68.609397888183594</v>
      </c>
      <c r="FU439" s="78">
        <v>5.8995053172111511E-2</v>
      </c>
      <c r="FV439" s="78">
        <v>7.5419336557388306E-2</v>
      </c>
      <c r="FW439" s="78">
        <v>6.2048979103565216E-2</v>
      </c>
      <c r="FX439" s="78">
        <v>0</v>
      </c>
      <c r="FY439" s="78">
        <v>273</v>
      </c>
      <c r="FZ439" s="78">
        <v>1</v>
      </c>
    </row>
    <row r="440" spans="1:182" x14ac:dyDescent="0.2">
      <c r="A440" t="s">
        <v>186</v>
      </c>
      <c r="B440" t="s">
        <v>244</v>
      </c>
      <c r="C440" t="s">
        <v>194</v>
      </c>
      <c r="D440" t="s">
        <v>203</v>
      </c>
      <c r="E440" t="s">
        <v>205</v>
      </c>
      <c r="F440" t="s">
        <v>184</v>
      </c>
      <c r="G440" t="s">
        <v>1</v>
      </c>
      <c r="H440" s="78">
        <v>963</v>
      </c>
      <c r="I440" s="78">
        <v>0.91833722591400146</v>
      </c>
      <c r="J440" s="78">
        <v>0.87404137849807739</v>
      </c>
      <c r="K440" s="78">
        <v>0.80837583541870117</v>
      </c>
      <c r="L440" s="78">
        <v>0.85905849933624268</v>
      </c>
      <c r="M440" s="78">
        <v>0.85888165235519409</v>
      </c>
      <c r="N440" s="78">
        <v>0.90743952989578247</v>
      </c>
      <c r="O440" s="78">
        <v>0.90428400039672852</v>
      </c>
      <c r="P440" s="78">
        <v>0.96395152807235718</v>
      </c>
      <c r="Q440" s="78">
        <v>0.98366630077362061</v>
      </c>
      <c r="R440" s="78">
        <v>1.1849497556686401</v>
      </c>
      <c r="S440" s="78">
        <v>1.1568714380264282</v>
      </c>
      <c r="T440" s="78">
        <v>1.0571136474609375</v>
      </c>
      <c r="U440" s="78">
        <v>1.0817817449569702</v>
      </c>
      <c r="V440" s="78">
        <v>1.1727980375289917</v>
      </c>
      <c r="W440" s="78">
        <v>1.2755019664764404</v>
      </c>
      <c r="X440" s="78">
        <v>1.3690826892852783</v>
      </c>
      <c r="Y440" s="78">
        <v>1.4163112640380859</v>
      </c>
      <c r="Z440" s="78">
        <v>1.4945662021636963</v>
      </c>
      <c r="AA440" s="78">
        <v>1.4831904172897339</v>
      </c>
      <c r="AB440" s="78">
        <v>1.5304380655288696</v>
      </c>
      <c r="AC440" s="78">
        <v>1.5579888820648193</v>
      </c>
      <c r="AD440" s="78">
        <v>1.2661197185516357</v>
      </c>
      <c r="AE440" s="78">
        <v>1.3087503910064697</v>
      </c>
      <c r="AF440" s="78">
        <v>1.1099452972412109</v>
      </c>
      <c r="AG440" s="78">
        <v>-0.15718618035316467</v>
      </c>
      <c r="AH440" s="78">
        <v>-0.14341162145137787</v>
      </c>
      <c r="AI440" s="78">
        <v>-0.14870966970920563</v>
      </c>
      <c r="AJ440" s="78">
        <v>-3.4872028976678848E-2</v>
      </c>
      <c r="AK440" s="78">
        <v>-6.9405540823936462E-2</v>
      </c>
      <c r="AL440" s="78">
        <v>-0.12204422801733017</v>
      </c>
      <c r="AM440" s="78">
        <v>-0.18539956212043762</v>
      </c>
      <c r="AN440" s="78">
        <v>-0.20177318155765533</v>
      </c>
      <c r="AO440" s="78">
        <v>-0.22180785238742828</v>
      </c>
      <c r="AP440" s="78">
        <v>-3.0159689486026764E-3</v>
      </c>
      <c r="AQ440" s="78">
        <v>-0.14075535535812378</v>
      </c>
      <c r="AR440" s="78">
        <v>-0.30680760741233826</v>
      </c>
      <c r="AS440" s="78">
        <v>-0.38709133863449097</v>
      </c>
      <c r="AT440" s="78">
        <v>-0.40515264868736267</v>
      </c>
      <c r="AU440" s="78">
        <v>-0.28099051117897034</v>
      </c>
      <c r="AV440" s="78">
        <v>-5.2875466644763947E-2</v>
      </c>
      <c r="AW440" s="78">
        <v>3.8552717305719852E-3</v>
      </c>
      <c r="AX440" s="78">
        <v>-2.2813176736235619E-2</v>
      </c>
      <c r="AY440" s="78">
        <v>-3.9172336459159851E-2</v>
      </c>
      <c r="AZ440" s="78">
        <v>2.2139068692922592E-2</v>
      </c>
      <c r="BA440" s="78">
        <v>-0.10544171184301376</v>
      </c>
      <c r="BB440" s="78">
        <v>-0.247801274061203</v>
      </c>
      <c r="BC440" s="78">
        <v>-0.19228138029575348</v>
      </c>
      <c r="BD440" s="78">
        <v>-0.29210194945335388</v>
      </c>
      <c r="BE440" s="78">
        <v>-5.1854550838470459E-2</v>
      </c>
      <c r="BF440" s="78">
        <v>-3.8986861705780029E-2</v>
      </c>
      <c r="BG440" s="78">
        <v>-5.3974166512489319E-2</v>
      </c>
      <c r="BH440" s="78">
        <v>5.202971026301384E-2</v>
      </c>
      <c r="BI440" s="78">
        <v>1.8763003870844841E-2</v>
      </c>
      <c r="BJ440" s="78">
        <v>-2.4306237697601318E-2</v>
      </c>
      <c r="BK440" s="78">
        <v>-8.2776755094528198E-2</v>
      </c>
      <c r="BL440" s="78">
        <v>-0.10162999480962753</v>
      </c>
      <c r="BM440" s="78">
        <v>-0.10456781834363937</v>
      </c>
      <c r="BN440" s="78">
        <v>0.13665692508220673</v>
      </c>
      <c r="BO440" s="78">
        <v>1.4622091548517346E-3</v>
      </c>
      <c r="BP440" s="78">
        <v>-0.16356745362281799</v>
      </c>
      <c r="BQ440" s="78">
        <v>-0.25285425782203674</v>
      </c>
      <c r="BR440" s="78">
        <v>-0.24271303415298462</v>
      </c>
      <c r="BS440" s="78">
        <v>-0.12139299511909485</v>
      </c>
      <c r="BT440" s="78">
        <v>8.7644346058368683E-2</v>
      </c>
      <c r="BU440" s="78">
        <v>0.14903341233730316</v>
      </c>
      <c r="BV440" s="78">
        <v>0.12555013597011566</v>
      </c>
      <c r="BW440" s="78">
        <v>0.10310481488704681</v>
      </c>
      <c r="BX440" s="78">
        <v>0.16082353889942169</v>
      </c>
      <c r="BY440" s="78">
        <v>6.7429617047309875E-2</v>
      </c>
      <c r="BZ440" s="78">
        <v>-0.12300813943147659</v>
      </c>
      <c r="CA440" s="78">
        <v>-5.6580938398838043E-2</v>
      </c>
      <c r="CB440" s="78">
        <v>-0.15689589083194733</v>
      </c>
      <c r="CC440" s="78">
        <v>2.1097810938954353E-2</v>
      </c>
      <c r="CD440" s="78">
        <v>3.3337410539388657E-2</v>
      </c>
      <c r="CE440" s="78">
        <v>1.1639360338449478E-2</v>
      </c>
      <c r="CF440" s="78">
        <v>0.11221759021282196</v>
      </c>
      <c r="CG440" s="78">
        <v>7.9828262329101563E-2</v>
      </c>
      <c r="CH440" s="78">
        <v>4.3386802077293396E-2</v>
      </c>
      <c r="CI440" s="78">
        <v>-1.1700499802827835E-2</v>
      </c>
      <c r="CJ440" s="78">
        <v>-3.2271139323711395E-2</v>
      </c>
      <c r="CK440" s="78">
        <v>-2.3367730900645256E-2</v>
      </c>
      <c r="CL440" s="78">
        <v>0.23339395225048065</v>
      </c>
      <c r="CM440" s="78">
        <v>9.9961653351783752E-2</v>
      </c>
      <c r="CN440" s="78">
        <v>-6.4359784126281738E-2</v>
      </c>
      <c r="CO440" s="78">
        <v>-0.15988205373287201</v>
      </c>
      <c r="CP440" s="78">
        <v>-0.1302078515291214</v>
      </c>
      <c r="CQ440" s="78">
        <v>-1.0856254026293755E-2</v>
      </c>
      <c r="CR440" s="78">
        <v>0.18496793508529663</v>
      </c>
      <c r="CS440" s="78">
        <v>0.24958336353302002</v>
      </c>
      <c r="CT440" s="78">
        <v>0.2283061146736145</v>
      </c>
      <c r="CU440" s="78">
        <v>0.20164553821086884</v>
      </c>
      <c r="CV440" s="78">
        <v>0.25687596201896667</v>
      </c>
      <c r="CW440" s="78">
        <v>0.18715977668762207</v>
      </c>
      <c r="CX440" s="78">
        <v>-3.6576800048351288E-2</v>
      </c>
      <c r="CY440" s="78">
        <v>3.7404775619506836E-2</v>
      </c>
      <c r="CZ440" s="78">
        <v>-6.3252590596675873E-2</v>
      </c>
      <c r="DA440" s="78">
        <v>9.4050168991088867E-2</v>
      </c>
      <c r="DB440" s="78">
        <v>0.10566168278455734</v>
      </c>
      <c r="DC440" s="78">
        <v>7.7252887189388275E-2</v>
      </c>
      <c r="DD440" s="78">
        <v>0.17240546643733978</v>
      </c>
      <c r="DE440" s="78">
        <v>0.14089351892471313</v>
      </c>
      <c r="DF440" s="78">
        <v>0.11107984185218811</v>
      </c>
      <c r="DG440" s="78">
        <v>5.937575176358223E-2</v>
      </c>
      <c r="DH440" s="78">
        <v>3.7087716162204742E-2</v>
      </c>
      <c r="DI440" s="78">
        <v>5.7832363992929459E-2</v>
      </c>
      <c r="DJ440" s="78">
        <v>0.33013096451759338</v>
      </c>
      <c r="DK440" s="78">
        <v>0.19846110045909882</v>
      </c>
      <c r="DL440" s="78">
        <v>3.4847896546125412E-2</v>
      </c>
      <c r="DM440" s="78">
        <v>-6.6909842193126678E-2</v>
      </c>
      <c r="DN440" s="78">
        <v>-1.7702663317322731E-2</v>
      </c>
      <c r="DO440" s="78">
        <v>9.9680483341217041E-2</v>
      </c>
      <c r="DP440" s="78">
        <v>0.28229153156280518</v>
      </c>
      <c r="DQ440" s="78">
        <v>0.3501332700252533</v>
      </c>
      <c r="DR440" s="78">
        <v>0.33106213808059692</v>
      </c>
      <c r="DS440" s="78">
        <v>0.30018624663352966</v>
      </c>
      <c r="DT440" s="78">
        <v>0.35292840003967285</v>
      </c>
      <c r="DU440" s="78">
        <v>0.30688995122909546</v>
      </c>
      <c r="DV440" s="78">
        <v>4.9854539334774017E-2</v>
      </c>
      <c r="DW440" s="78">
        <v>0.13139048218727112</v>
      </c>
      <c r="DX440" s="78">
        <v>3.0390722677111626E-2</v>
      </c>
      <c r="DY440" s="78">
        <v>0.19938178360462189</v>
      </c>
      <c r="DZ440" s="78">
        <v>0.21008643507957458</v>
      </c>
      <c r="EA440" s="78">
        <v>0.17198839783668518</v>
      </c>
      <c r="EB440" s="78">
        <v>0.25930720567703247</v>
      </c>
      <c r="EC440" s="78">
        <v>0.22906208038330078</v>
      </c>
      <c r="ED440" s="78">
        <v>0.20881782472133636</v>
      </c>
      <c r="EE440" s="78">
        <v>0.16199856996536255</v>
      </c>
      <c r="EF440" s="78">
        <v>0.13723088800907135</v>
      </c>
      <c r="EG440" s="78">
        <v>0.17507238686084747</v>
      </c>
      <c r="EH440" s="78">
        <v>0.46980386972427368</v>
      </c>
      <c r="EI440" s="78">
        <v>0.3406786322593689</v>
      </c>
      <c r="EJ440" s="78">
        <v>0.17808802425861359</v>
      </c>
      <c r="EK440" s="78">
        <v>6.7327260971069336E-2</v>
      </c>
      <c r="EL440" s="78">
        <v>0.14473696053028107</v>
      </c>
      <c r="EM440" s="78">
        <v>0.25927796959877014</v>
      </c>
      <c r="EN440" s="78">
        <v>0.422811359167099</v>
      </c>
      <c r="EO440" s="78">
        <v>0.49531146883964539</v>
      </c>
      <c r="EP440" s="78">
        <v>0.47942543029785156</v>
      </c>
      <c r="EQ440" s="78">
        <v>0.44246342778205872</v>
      </c>
      <c r="ER440" s="78">
        <v>0.49161288142204285</v>
      </c>
      <c r="ES440" s="78">
        <v>0.4797612726688385</v>
      </c>
      <c r="ET440" s="78">
        <v>0.17464765906333923</v>
      </c>
      <c r="EU440" s="78">
        <v>0.26709091663360596</v>
      </c>
      <c r="EV440" s="78">
        <v>0.16559679806232452</v>
      </c>
      <c r="EW440" s="78">
        <v>63.001888275146484</v>
      </c>
      <c r="EX440" s="78">
        <v>60.615684509277344</v>
      </c>
      <c r="EY440" s="78">
        <v>58.946346282958984</v>
      </c>
      <c r="EZ440" s="78">
        <v>58.316837310791016</v>
      </c>
      <c r="FA440" s="78">
        <v>57.936267852783203</v>
      </c>
      <c r="FB440" s="78">
        <v>56.354740142822266</v>
      </c>
      <c r="FC440" s="78">
        <v>55.807292938232422</v>
      </c>
      <c r="FD440" s="78">
        <v>59.611042022705078</v>
      </c>
      <c r="FE440" s="78">
        <v>66.910804748535156</v>
      </c>
      <c r="FF440" s="78">
        <v>73.110389709472656</v>
      </c>
      <c r="FG440" s="78">
        <v>77.341445922851563</v>
      </c>
      <c r="FH440" s="78">
        <v>78.533882141113281</v>
      </c>
      <c r="FI440" s="78">
        <v>80.239730834960938</v>
      </c>
      <c r="FJ440" s="78">
        <v>82.823707580566406</v>
      </c>
      <c r="FK440" s="78">
        <v>85.319557189941406</v>
      </c>
      <c r="FL440" s="78">
        <v>87.472343444824219</v>
      </c>
      <c r="FM440" s="78">
        <v>87.801506042480469</v>
      </c>
      <c r="FN440" s="78">
        <v>88.896102905273438</v>
      </c>
      <c r="FO440" s="78">
        <v>86.863609313964844</v>
      </c>
      <c r="FP440" s="78">
        <v>80.949989318847656</v>
      </c>
      <c r="FQ440" s="78">
        <v>73.781570434570313</v>
      </c>
      <c r="FR440" s="78">
        <v>71.24066162109375</v>
      </c>
      <c r="FS440" s="78">
        <v>68.039115905761719</v>
      </c>
      <c r="FT440" s="78">
        <v>66.512603759765625</v>
      </c>
      <c r="FU440" s="78">
        <v>6.1584148555994034E-2</v>
      </c>
      <c r="FV440" s="78">
        <v>0.11099270731210709</v>
      </c>
      <c r="FW440" s="78">
        <v>6.3620641827583313E-2</v>
      </c>
      <c r="FX440" s="78">
        <v>0</v>
      </c>
      <c r="FY440" s="78">
        <v>158</v>
      </c>
      <c r="FZ440" s="78">
        <v>1</v>
      </c>
    </row>
    <row r="441" spans="1:182" x14ac:dyDescent="0.2">
      <c r="A441" t="s">
        <v>186</v>
      </c>
      <c r="B441" t="s">
        <v>244</v>
      </c>
      <c r="C441" t="s">
        <v>194</v>
      </c>
      <c r="D441" t="s">
        <v>203</v>
      </c>
      <c r="E441" t="s">
        <v>205</v>
      </c>
      <c r="F441" t="s">
        <v>185</v>
      </c>
      <c r="G441" t="s">
        <v>1</v>
      </c>
      <c r="H441" s="78">
        <v>467</v>
      </c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  <c r="BW441" s="78"/>
      <c r="BX441" s="78"/>
      <c r="BY441" s="78"/>
      <c r="BZ441" s="78"/>
      <c r="CA441" s="78"/>
      <c r="CB441" s="78"/>
      <c r="CC441" s="78"/>
      <c r="CD441" s="78"/>
      <c r="CE441" s="78"/>
      <c r="CF441" s="78"/>
      <c r="CG441" s="78"/>
      <c r="CH441" s="78"/>
      <c r="CI441" s="78"/>
      <c r="CJ441" s="78"/>
      <c r="CK441" s="78"/>
      <c r="CL441" s="78"/>
      <c r="CM441" s="78"/>
      <c r="CN441" s="78"/>
      <c r="CO441" s="78"/>
      <c r="CP441" s="78"/>
      <c r="CQ441" s="78"/>
      <c r="CR441" s="78"/>
      <c r="CS441" s="78"/>
      <c r="CT441" s="78"/>
      <c r="CU441" s="78"/>
      <c r="CV441" s="78"/>
      <c r="CW441" s="78"/>
      <c r="CX441" s="78"/>
      <c r="CY441" s="78"/>
      <c r="CZ441" s="78"/>
      <c r="DA441" s="78"/>
      <c r="DB441" s="78"/>
      <c r="DC441" s="78"/>
      <c r="DD441" s="78"/>
      <c r="DE441" s="78"/>
      <c r="DF441" s="78"/>
      <c r="DG441" s="78"/>
      <c r="DH441" s="78"/>
      <c r="DI441" s="78"/>
      <c r="DJ441" s="78"/>
      <c r="DK441" s="78"/>
      <c r="DL441" s="78"/>
      <c r="DM441" s="78"/>
      <c r="DN441" s="78"/>
      <c r="DO441" s="78"/>
      <c r="DP441" s="78"/>
      <c r="DQ441" s="78"/>
      <c r="DR441" s="78"/>
      <c r="DS441" s="78"/>
      <c r="DT441" s="78"/>
      <c r="DU441" s="78"/>
      <c r="DV441" s="78"/>
      <c r="DW441" s="78"/>
      <c r="DX441" s="78"/>
      <c r="DY441" s="78"/>
      <c r="DZ441" s="78"/>
      <c r="EA441" s="78"/>
      <c r="EB441" s="78"/>
      <c r="EC441" s="78"/>
      <c r="ED441" s="78"/>
      <c r="EE441" s="78"/>
      <c r="EF441" s="78"/>
      <c r="EG441" s="78"/>
      <c r="EH441" s="78"/>
      <c r="EI441" s="78"/>
      <c r="EJ441" s="78"/>
      <c r="EK441" s="78"/>
      <c r="EL441" s="78"/>
      <c r="EM441" s="78"/>
      <c r="EN441" s="78"/>
      <c r="EO441" s="78"/>
      <c r="EP441" s="78"/>
      <c r="EQ441" s="78"/>
      <c r="ER441" s="78"/>
      <c r="ES441" s="78"/>
      <c r="ET441" s="78"/>
      <c r="EU441" s="78"/>
      <c r="EV441" s="78"/>
      <c r="EW441" s="78"/>
      <c r="EX441" s="78"/>
      <c r="EY441" s="78"/>
      <c r="EZ441" s="78"/>
      <c r="FA441" s="78"/>
      <c r="FB441" s="78"/>
      <c r="FC441" s="78"/>
      <c r="FD441" s="78"/>
      <c r="FE441" s="78"/>
      <c r="FF441" s="78"/>
      <c r="FG441" s="78"/>
      <c r="FH441" s="78"/>
      <c r="FI441" s="78"/>
      <c r="FJ441" s="78"/>
      <c r="FK441" s="78"/>
      <c r="FL441" s="78"/>
      <c r="FM441" s="78"/>
      <c r="FN441" s="78"/>
      <c r="FO441" s="78"/>
      <c r="FP441" s="78"/>
      <c r="FQ441" s="78"/>
      <c r="FR441" s="78"/>
      <c r="FS441" s="78"/>
      <c r="FT441" s="78"/>
      <c r="FU441" s="78"/>
      <c r="FV441" s="78"/>
      <c r="FW441" s="78"/>
      <c r="FX441" s="78">
        <v>0</v>
      </c>
      <c r="FY441" s="78">
        <v>62</v>
      </c>
      <c r="FZ441" s="78">
        <v>0</v>
      </c>
    </row>
    <row r="442" spans="1:182" x14ac:dyDescent="0.2">
      <c r="A442" t="s">
        <v>186</v>
      </c>
      <c r="B442" t="s">
        <v>244</v>
      </c>
      <c r="C442" t="s">
        <v>194</v>
      </c>
      <c r="D442" t="s">
        <v>203</v>
      </c>
      <c r="E442" t="s">
        <v>206</v>
      </c>
      <c r="F442" t="s">
        <v>1</v>
      </c>
      <c r="G442" t="s">
        <v>198</v>
      </c>
      <c r="H442" s="78">
        <v>12515</v>
      </c>
      <c r="I442" s="78">
        <v>0.6724429726600647</v>
      </c>
      <c r="J442" s="78">
        <v>0.57741987705230713</v>
      </c>
      <c r="K442" s="78">
        <v>0.547260582447052</v>
      </c>
      <c r="L442" s="78">
        <v>0.50422364473342896</v>
      </c>
      <c r="M442" s="78">
        <v>0.5006377100944519</v>
      </c>
      <c r="N442" s="78">
        <v>0.51041620969772339</v>
      </c>
      <c r="O442" s="78">
        <v>0.57407104969024658</v>
      </c>
      <c r="P442" s="78">
        <v>0.65161043405532837</v>
      </c>
      <c r="Q442" s="78">
        <v>0.68427556753158569</v>
      </c>
      <c r="R442" s="78">
        <v>0.70145243406295776</v>
      </c>
      <c r="S442" s="78">
        <v>0.78685188293457031</v>
      </c>
      <c r="T442" s="78">
        <v>0.90148299932479858</v>
      </c>
      <c r="U442" s="78">
        <v>0.98975676298141479</v>
      </c>
      <c r="V442" s="78">
        <v>1.0349745750427246</v>
      </c>
      <c r="W442" s="78">
        <v>1.083656907081604</v>
      </c>
      <c r="X442" s="78">
        <v>1.1711220741271973</v>
      </c>
      <c r="Y442" s="78">
        <v>1.2343164682388306</v>
      </c>
      <c r="Z442" s="78">
        <v>1.2947595119476318</v>
      </c>
      <c r="AA442" s="78">
        <v>1.2849267721176147</v>
      </c>
      <c r="AB442" s="78">
        <v>1.2573028802871704</v>
      </c>
      <c r="AC442" s="78">
        <v>1.2414157390594482</v>
      </c>
      <c r="AD442" s="78">
        <v>1.1745607852935791</v>
      </c>
      <c r="AE442" s="78">
        <v>1.0309798717498779</v>
      </c>
      <c r="AF442" s="78">
        <v>0.89390790462493896</v>
      </c>
      <c r="AG442" s="78">
        <v>-6.2045581638813019E-2</v>
      </c>
      <c r="AH442" s="78">
        <v>-8.9038655161857605E-2</v>
      </c>
      <c r="AI442" s="78">
        <v>-8.7381646037101746E-2</v>
      </c>
      <c r="AJ442" s="78">
        <v>-7.8563883900642395E-2</v>
      </c>
      <c r="AK442" s="78">
        <v>-6.8493984639644623E-2</v>
      </c>
      <c r="AL442" s="78">
        <v>-8.6057133972644806E-2</v>
      </c>
      <c r="AM442" s="78">
        <v>-6.2511883676052094E-2</v>
      </c>
      <c r="AN442" s="78">
        <v>-5.1279865205287933E-2</v>
      </c>
      <c r="AO442" s="78">
        <v>-7.7316813170909882E-2</v>
      </c>
      <c r="AP442" s="78">
        <v>-0.10036571323871613</v>
      </c>
      <c r="AQ442" s="78">
        <v>-5.2092302590608597E-2</v>
      </c>
      <c r="AR442" s="78">
        <v>-1.4408218674361706E-2</v>
      </c>
      <c r="AS442" s="78">
        <v>8.0547109246253967E-3</v>
      </c>
      <c r="AT442" s="78">
        <v>-2.7883149683475494E-2</v>
      </c>
      <c r="AU442" s="78">
        <v>-5.0172291696071625E-2</v>
      </c>
      <c r="AV442" s="78">
        <v>-2.8716702945530415E-3</v>
      </c>
      <c r="AW442" s="78">
        <v>-2.0038029178977013E-3</v>
      </c>
      <c r="AX442" s="78">
        <v>1.3055600225925446E-2</v>
      </c>
      <c r="AY442" s="78">
        <v>-1.5930917114019394E-2</v>
      </c>
      <c r="AZ442" s="78">
        <v>-1.0416018776595592E-2</v>
      </c>
      <c r="BA442" s="78">
        <v>1.1988762766122818E-2</v>
      </c>
      <c r="BB442" s="78">
        <v>-6.3325636088848114E-2</v>
      </c>
      <c r="BC442" s="78">
        <v>-0.10955663770437241</v>
      </c>
      <c r="BD442" s="78">
        <v>-6.8134672939777374E-2</v>
      </c>
      <c r="BE442" s="78">
        <v>-2.8189906850457191E-2</v>
      </c>
      <c r="BF442" s="78">
        <v>-5.7019397616386414E-2</v>
      </c>
      <c r="BG442" s="78">
        <v>-5.6103043258190155E-2</v>
      </c>
      <c r="BH442" s="78">
        <v>-4.8278357833623886E-2</v>
      </c>
      <c r="BI442" s="78">
        <v>-3.850569948554039E-2</v>
      </c>
      <c r="BJ442" s="78">
        <v>-5.461324006319046E-2</v>
      </c>
      <c r="BK442" s="78">
        <v>-3.0291242524981499E-2</v>
      </c>
      <c r="BL442" s="78">
        <v>-1.8757492303848267E-2</v>
      </c>
      <c r="BM442" s="78">
        <v>-4.8447255045175552E-2</v>
      </c>
      <c r="BN442" s="78">
        <v>-7.1910358965396881E-2</v>
      </c>
      <c r="BO442" s="78">
        <v>-2.4329377338290215E-2</v>
      </c>
      <c r="BP442" s="78">
        <v>1.5854815021157265E-2</v>
      </c>
      <c r="BQ442" s="78">
        <v>4.1325569152832031E-2</v>
      </c>
      <c r="BR442" s="78">
        <v>7.7069164253771305E-3</v>
      </c>
      <c r="BS442" s="78">
        <v>-1.2368498370051384E-2</v>
      </c>
      <c r="BT442" s="78">
        <v>3.5067163407802582E-2</v>
      </c>
      <c r="BU442" s="78">
        <v>3.6412172019481659E-2</v>
      </c>
      <c r="BV442" s="78">
        <v>5.2725180983543396E-2</v>
      </c>
      <c r="BW442" s="78">
        <v>2.1252192556858063E-2</v>
      </c>
      <c r="BX442" s="78">
        <v>2.8579495847225189E-2</v>
      </c>
      <c r="BY442" s="78">
        <v>5.0477318465709686E-2</v>
      </c>
      <c r="BZ442" s="78">
        <v>-2.3709272965788841E-2</v>
      </c>
      <c r="CA442" s="78">
        <v>-6.9592386484146118E-2</v>
      </c>
      <c r="CB442" s="78">
        <v>-2.9236510396003723E-2</v>
      </c>
      <c r="CC442" s="78">
        <v>-4.7415671870112419E-3</v>
      </c>
      <c r="CD442" s="78">
        <v>-3.4842956811189651E-2</v>
      </c>
      <c r="CE442" s="78">
        <v>-3.4439582377672195E-2</v>
      </c>
      <c r="CF442" s="78">
        <v>-2.73026954382658E-2</v>
      </c>
      <c r="CG442" s="78">
        <v>-1.7735898494720459E-2</v>
      </c>
      <c r="CH442" s="78">
        <v>-3.2835297286510468E-2</v>
      </c>
      <c r="CI442" s="78">
        <v>-7.9753240570425987E-3</v>
      </c>
      <c r="CJ442" s="78">
        <v>3.7674058694392443E-3</v>
      </c>
      <c r="CK442" s="78">
        <v>-2.845228835940361E-2</v>
      </c>
      <c r="CL442" s="78">
        <v>-5.2202265709638596E-2</v>
      </c>
      <c r="CM442" s="78">
        <v>-5.1008597947657108E-3</v>
      </c>
      <c r="CN442" s="78">
        <v>3.6814901977777481E-2</v>
      </c>
      <c r="CO442" s="78">
        <v>6.4368866384029388E-2</v>
      </c>
      <c r="CP442" s="78">
        <v>3.2356489449739456E-2</v>
      </c>
      <c r="CQ442" s="78">
        <v>1.3814296573400497E-2</v>
      </c>
      <c r="CR442" s="78">
        <v>6.1343483626842499E-2</v>
      </c>
      <c r="CS442" s="78">
        <v>6.3018962740898132E-2</v>
      </c>
      <c r="CT442" s="78">
        <v>8.0200210213661194E-2</v>
      </c>
      <c r="CU442" s="78">
        <v>4.7005098313093185E-2</v>
      </c>
      <c r="CV442" s="78">
        <v>5.558767169713974E-2</v>
      </c>
      <c r="CW442" s="78">
        <v>7.7134378254413605E-2</v>
      </c>
      <c r="CX442" s="78">
        <v>3.728899173438549E-3</v>
      </c>
      <c r="CY442" s="78">
        <v>-4.1913267225027084E-2</v>
      </c>
      <c r="CZ442" s="78">
        <v>-2.2957660257816315E-3</v>
      </c>
      <c r="DA442" s="78">
        <v>1.8706770613789558E-2</v>
      </c>
      <c r="DB442" s="78">
        <v>-1.2666515074670315E-2</v>
      </c>
      <c r="DC442" s="78">
        <v>-1.2776117771863937E-2</v>
      </c>
      <c r="DD442" s="78">
        <v>-6.3270349055528641E-3</v>
      </c>
      <c r="DE442" s="78">
        <v>3.0339022632688284E-3</v>
      </c>
      <c r="DF442" s="78">
        <v>-1.1057351715862751E-2</v>
      </c>
      <c r="DG442" s="78">
        <v>1.4340594410896301E-2</v>
      </c>
      <c r="DH442" s="78">
        <v>2.6292303577065468E-2</v>
      </c>
      <c r="DI442" s="78">
        <v>-8.4573188796639442E-3</v>
      </c>
      <c r="DJ442" s="78">
        <v>-3.249417245388031E-2</v>
      </c>
      <c r="DK442" s="78">
        <v>1.4127657748758793E-2</v>
      </c>
      <c r="DL442" s="78">
        <v>5.777498334646225E-2</v>
      </c>
      <c r="DM442" s="78">
        <v>8.7412171065807343E-2</v>
      </c>
      <c r="DN442" s="78">
        <v>5.7006057351827621E-2</v>
      </c>
      <c r="DO442" s="78">
        <v>3.9997093379497528E-2</v>
      </c>
      <c r="DP442" s="78">
        <v>8.7619803845882416E-2</v>
      </c>
      <c r="DQ442" s="78">
        <v>8.9625746011734009E-2</v>
      </c>
      <c r="DR442" s="78">
        <v>0.10767523944377899</v>
      </c>
      <c r="DS442" s="78">
        <v>7.2758004069328308E-2</v>
      </c>
      <c r="DT442" s="78">
        <v>8.2595840096473694E-2</v>
      </c>
      <c r="DU442" s="78">
        <v>0.10379143804311752</v>
      </c>
      <c r="DV442" s="78">
        <v>3.116706945002079E-2</v>
      </c>
      <c r="DW442" s="78">
        <v>-1.4234147965908051E-2</v>
      </c>
      <c r="DX442" s="78">
        <v>2.4644980207085609E-2</v>
      </c>
      <c r="DY442" s="78">
        <v>5.2562449127435684E-2</v>
      </c>
      <c r="DZ442" s="78">
        <v>1.93527452647686E-2</v>
      </c>
      <c r="EA442" s="78">
        <v>1.8502483144402504E-2</v>
      </c>
      <c r="EB442" s="78">
        <v>2.3958487436175346E-2</v>
      </c>
      <c r="EC442" s="78">
        <v>3.3022195100784302E-2</v>
      </c>
      <c r="ED442" s="78">
        <v>2.0386537536978722E-2</v>
      </c>
      <c r="EE442" s="78">
        <v>4.6561241149902344E-2</v>
      </c>
      <c r="EF442" s="78">
        <v>5.8814674615859985E-2</v>
      </c>
      <c r="EG442" s="78">
        <v>2.041224017739296E-2</v>
      </c>
      <c r="EH442" s="78">
        <v>-4.0388181805610657E-3</v>
      </c>
      <c r="EI442" s="78">
        <v>4.189058393239975E-2</v>
      </c>
      <c r="EJ442" s="78">
        <v>8.8038019835948944E-2</v>
      </c>
      <c r="EK442" s="78">
        <v>0.12068302929401398</v>
      </c>
      <c r="EL442" s="78">
        <v>9.2596128582954407E-2</v>
      </c>
      <c r="EM442" s="78">
        <v>7.7800892293453217E-2</v>
      </c>
      <c r="EN442" s="78">
        <v>0.12555864453315735</v>
      </c>
      <c r="EO442" s="78">
        <v>0.12804171442985535</v>
      </c>
      <c r="EP442" s="78">
        <v>0.14734482765197754</v>
      </c>
      <c r="EQ442" s="78">
        <v>0.10994111001491547</v>
      </c>
      <c r="ER442" s="78">
        <v>0.12159135937690735</v>
      </c>
      <c r="ES442" s="78">
        <v>0.14227999746799469</v>
      </c>
      <c r="ET442" s="78">
        <v>7.0783436298370361E-2</v>
      </c>
      <c r="EU442" s="78">
        <v>2.5730105116963387E-2</v>
      </c>
      <c r="EV442" s="78">
        <v>6.3543133437633514E-2</v>
      </c>
      <c r="EW442" s="78">
        <v>70.396400451660156</v>
      </c>
      <c r="EX442" s="78">
        <v>68.850677490234375</v>
      </c>
      <c r="EY442" s="78">
        <v>67.710342407226563</v>
      </c>
      <c r="EZ442" s="78">
        <v>66.6544189453125</v>
      </c>
      <c r="FA442" s="78">
        <v>65.682830810546875</v>
      </c>
      <c r="FB442" s="78">
        <v>64.635086059570313</v>
      </c>
      <c r="FC442" s="78">
        <v>64.299087524414063</v>
      </c>
      <c r="FD442" s="78">
        <v>67.608558654785156</v>
      </c>
      <c r="FE442" s="78">
        <v>71.952957153320313</v>
      </c>
      <c r="FF442" s="78">
        <v>76.370086669921875</v>
      </c>
      <c r="FG442" s="78">
        <v>81.052444458007813</v>
      </c>
      <c r="FH442" s="78">
        <v>85.333541870117188</v>
      </c>
      <c r="FI442" s="78">
        <v>88.689544677734375</v>
      </c>
      <c r="FJ442" s="78">
        <v>91.882965087890625</v>
      </c>
      <c r="FK442" s="78">
        <v>93.842864990234375</v>
      </c>
      <c r="FL442" s="78">
        <v>94.988456726074219</v>
      </c>
      <c r="FM442" s="78">
        <v>95.21044921875</v>
      </c>
      <c r="FN442" s="78">
        <v>94.699882507324219</v>
      </c>
      <c r="FO442" s="78">
        <v>92.942100524902344</v>
      </c>
      <c r="FP442" s="78">
        <v>89.807807922363281</v>
      </c>
      <c r="FQ442" s="78">
        <v>85.049491882324219</v>
      </c>
      <c r="FR442" s="78">
        <v>81.382568359375</v>
      </c>
      <c r="FS442" s="78">
        <v>79.138725280761719</v>
      </c>
      <c r="FT442" s="78">
        <v>77.484039306640625</v>
      </c>
      <c r="FU442" s="78">
        <v>2.1712139248847961E-2</v>
      </c>
      <c r="FV442" s="78">
        <v>3.1913604587316513E-2</v>
      </c>
      <c r="FW442" s="78">
        <v>2.2060448303818703E-2</v>
      </c>
      <c r="FX442" s="78">
        <v>0</v>
      </c>
      <c r="FY442" s="78">
        <v>2888</v>
      </c>
      <c r="FZ442" s="78">
        <v>1</v>
      </c>
    </row>
    <row r="443" spans="1:182" x14ac:dyDescent="0.2">
      <c r="A443" t="s">
        <v>186</v>
      </c>
      <c r="B443" t="s">
        <v>244</v>
      </c>
      <c r="C443" t="s">
        <v>194</v>
      </c>
      <c r="D443" t="s">
        <v>203</v>
      </c>
      <c r="E443" t="s">
        <v>206</v>
      </c>
      <c r="F443" t="s">
        <v>1</v>
      </c>
      <c r="G443" t="s">
        <v>200</v>
      </c>
      <c r="H443" s="78">
        <v>3383</v>
      </c>
      <c r="I443" s="78">
        <v>0.8145064115524292</v>
      </c>
      <c r="J443" s="78">
        <v>0.70335912704467773</v>
      </c>
      <c r="K443" s="78">
        <v>0.62295585870742798</v>
      </c>
      <c r="L443" s="78">
        <v>0.58447235822677612</v>
      </c>
      <c r="M443" s="78">
        <v>0.57135152816772461</v>
      </c>
      <c r="N443" s="78">
        <v>0.55496096611022949</v>
      </c>
      <c r="O443" s="78">
        <v>0.60546880960464478</v>
      </c>
      <c r="P443" s="78">
        <v>0.68420755863189697</v>
      </c>
      <c r="Q443" s="78">
        <v>0.73217856884002686</v>
      </c>
      <c r="R443" s="78">
        <v>0.8127361536026001</v>
      </c>
      <c r="S443" s="78">
        <v>0.92099416255950928</v>
      </c>
      <c r="T443" s="78">
        <v>1.0466161966323853</v>
      </c>
      <c r="U443" s="78">
        <v>1.1598386764526367</v>
      </c>
      <c r="V443" s="78">
        <v>1.2251288890838623</v>
      </c>
      <c r="W443" s="78">
        <v>1.2933316230773926</v>
      </c>
      <c r="X443" s="78">
        <v>1.3194625377655029</v>
      </c>
      <c r="Y443" s="78">
        <v>1.3703116178512573</v>
      </c>
      <c r="Z443" s="78">
        <v>1.4354287385940552</v>
      </c>
      <c r="AA443" s="78">
        <v>1.4566566944122314</v>
      </c>
      <c r="AB443" s="78">
        <v>1.4407113790512085</v>
      </c>
      <c r="AC443" s="78">
        <v>1.404085636138916</v>
      </c>
      <c r="AD443" s="78">
        <v>1.3240468502044678</v>
      </c>
      <c r="AE443" s="78">
        <v>1.2059377431869507</v>
      </c>
      <c r="AF443" s="78">
        <v>1.0708413124084473</v>
      </c>
      <c r="AG443" s="78">
        <v>-0.14729166030883789</v>
      </c>
      <c r="AH443" s="78">
        <v>-0.16514380276203156</v>
      </c>
      <c r="AI443" s="78">
        <v>-0.21431590616703033</v>
      </c>
      <c r="AJ443" s="78">
        <v>-0.19541183114051819</v>
      </c>
      <c r="AK443" s="78">
        <v>-0.18519139289855957</v>
      </c>
      <c r="AL443" s="78">
        <v>-0.23286040127277374</v>
      </c>
      <c r="AM443" s="78">
        <v>-0.17673008143901825</v>
      </c>
      <c r="AN443" s="78">
        <v>-0.10810033977031708</v>
      </c>
      <c r="AO443" s="78">
        <v>-0.10392225533723831</v>
      </c>
      <c r="AP443" s="78">
        <v>-0.10172306001186371</v>
      </c>
      <c r="AQ443" s="78">
        <v>-8.6577333509922028E-2</v>
      </c>
      <c r="AR443" s="78">
        <v>-3.6560341715812683E-2</v>
      </c>
      <c r="AS443" s="78">
        <v>-6.4393900334835052E-2</v>
      </c>
      <c r="AT443" s="78">
        <v>-0.12433648109436035</v>
      </c>
      <c r="AU443" s="78">
        <v>-9.5947533845901489E-2</v>
      </c>
      <c r="AV443" s="78">
        <v>-0.13406243920326233</v>
      </c>
      <c r="AW443" s="78">
        <v>-0.17011125385761261</v>
      </c>
      <c r="AX443" s="78">
        <v>-0.11870131641626358</v>
      </c>
      <c r="AY443" s="78">
        <v>-0.10406994819641113</v>
      </c>
      <c r="AZ443" s="78">
        <v>-8.7580583989620209E-2</v>
      </c>
      <c r="BA443" s="78">
        <v>-0.12130643427371979</v>
      </c>
      <c r="BB443" s="78">
        <v>-0.19429720938205719</v>
      </c>
      <c r="BC443" s="78">
        <v>-0.15810820460319519</v>
      </c>
      <c r="BD443" s="78">
        <v>-0.10720367729663849</v>
      </c>
      <c r="BE443" s="78">
        <v>-9.3975953757762909E-2</v>
      </c>
      <c r="BF443" s="78">
        <v>-0.11430205404758453</v>
      </c>
      <c r="BG443" s="78">
        <v>-0.16543982923030853</v>
      </c>
      <c r="BH443" s="78">
        <v>-0.14771777391433716</v>
      </c>
      <c r="BI443" s="78">
        <v>-0.13686344027519226</v>
      </c>
      <c r="BJ443" s="78">
        <v>-0.17993095517158508</v>
      </c>
      <c r="BK443" s="78">
        <v>-0.12645621597766876</v>
      </c>
      <c r="BL443" s="78">
        <v>-6.1305660754442215E-2</v>
      </c>
      <c r="BM443" s="78">
        <v>-5.8720666915178299E-2</v>
      </c>
      <c r="BN443" s="78">
        <v>-5.6590642780065536E-2</v>
      </c>
      <c r="BO443" s="78">
        <v>-3.2977834343910217E-2</v>
      </c>
      <c r="BP443" s="78">
        <v>1.8536783754825592E-2</v>
      </c>
      <c r="BQ443" s="78">
        <v>-4.4185384176671505E-3</v>
      </c>
      <c r="BR443" s="78">
        <v>-5.862349271774292E-2</v>
      </c>
      <c r="BS443" s="78">
        <v>-2.9199810698628426E-2</v>
      </c>
      <c r="BT443" s="78">
        <v>-6.6335767507553101E-2</v>
      </c>
      <c r="BU443" s="78">
        <v>-0.1010708212852478</v>
      </c>
      <c r="BV443" s="78">
        <v>-4.7871708869934082E-2</v>
      </c>
      <c r="BW443" s="78">
        <v>-3.4592185169458389E-2</v>
      </c>
      <c r="BX443" s="78">
        <v>-2.0785169675946236E-2</v>
      </c>
      <c r="BY443" s="78">
        <v>-5.3068447858095169E-2</v>
      </c>
      <c r="BZ443" s="78">
        <v>-0.12730652093887329</v>
      </c>
      <c r="CA443" s="78">
        <v>-9.9882416427135468E-2</v>
      </c>
      <c r="CB443" s="78">
        <v>-5.2643772214651108E-2</v>
      </c>
      <c r="CC443" s="78">
        <v>-5.7049646973609924E-2</v>
      </c>
      <c r="CD443" s="78">
        <v>-7.9089216887950897E-2</v>
      </c>
      <c r="CE443" s="78">
        <v>-0.13158842921257019</v>
      </c>
      <c r="CF443" s="78">
        <v>-0.11468501389026642</v>
      </c>
      <c r="CG443" s="78">
        <v>-0.1033916249871254</v>
      </c>
      <c r="CH443" s="78">
        <v>-0.14327219128608704</v>
      </c>
      <c r="CI443" s="78">
        <v>-9.1636680066585541E-2</v>
      </c>
      <c r="CJ443" s="78">
        <v>-2.8895808383822441E-2</v>
      </c>
      <c r="CK443" s="78">
        <v>-2.7414176613092422E-2</v>
      </c>
      <c r="CL443" s="78">
        <v>-2.5332067161798477E-2</v>
      </c>
      <c r="CM443" s="78">
        <v>4.1450145654380322E-3</v>
      </c>
      <c r="CN443" s="78">
        <v>5.669688805937767E-2</v>
      </c>
      <c r="CO443" s="78">
        <v>3.7120215594768524E-2</v>
      </c>
      <c r="CP443" s="78">
        <v>-1.3110872358083725E-2</v>
      </c>
      <c r="CQ443" s="78">
        <v>1.7029458656907082E-2</v>
      </c>
      <c r="CR443" s="78">
        <v>-1.9428469240665436E-2</v>
      </c>
      <c r="CS443" s="78">
        <v>-5.3253620862960815E-2</v>
      </c>
      <c r="CT443" s="78">
        <v>1.1846621055155993E-3</v>
      </c>
      <c r="CU443" s="78">
        <v>1.3527899049222469E-2</v>
      </c>
      <c r="CV443" s="78">
        <v>2.5477133691310883E-2</v>
      </c>
      <c r="CW443" s="78">
        <v>-5.8070328086614609E-3</v>
      </c>
      <c r="CX443" s="78">
        <v>-8.0908983945846558E-2</v>
      </c>
      <c r="CY443" s="78">
        <v>-5.9555407613515854E-2</v>
      </c>
      <c r="CZ443" s="78">
        <v>-1.4855751767754555E-2</v>
      </c>
      <c r="DA443" s="78">
        <v>-2.0123347640037537E-2</v>
      </c>
      <c r="DB443" s="78">
        <v>-4.3876376003026962E-2</v>
      </c>
      <c r="DC443" s="78">
        <v>-9.773699939250946E-2</v>
      </c>
      <c r="DD443" s="78">
        <v>-8.1652253866195679E-2</v>
      </c>
      <c r="DE443" s="78">
        <v>-6.9919824600219727E-2</v>
      </c>
      <c r="DF443" s="78">
        <v>-0.10661342740058899</v>
      </c>
      <c r="DG443" s="78">
        <v>-5.6817147880792618E-2</v>
      </c>
      <c r="DH443" s="78">
        <v>3.5140449181199074E-3</v>
      </c>
      <c r="DI443" s="78">
        <v>3.8923113606870174E-3</v>
      </c>
      <c r="DJ443" s="78">
        <v>5.9265107847750187E-3</v>
      </c>
      <c r="DK443" s="78">
        <v>4.1267864406108856E-2</v>
      </c>
      <c r="DL443" s="78">
        <v>9.4856984913349152E-2</v>
      </c>
      <c r="DM443" s="78">
        <v>7.8658975660800934E-2</v>
      </c>
      <c r="DN443" s="78">
        <v>3.2401744276285172E-2</v>
      </c>
      <c r="DO443" s="78">
        <v>6.3258722424507141E-2</v>
      </c>
      <c r="DP443" s="78">
        <v>2.747882716357708E-2</v>
      </c>
      <c r="DQ443" s="78">
        <v>-5.4364264942705631E-3</v>
      </c>
      <c r="DR443" s="78">
        <v>5.0241034477949142E-2</v>
      </c>
      <c r="DS443" s="78">
        <v>6.1647981405258179E-2</v>
      </c>
      <c r="DT443" s="78">
        <v>7.1739435195922852E-2</v>
      </c>
      <c r="DU443" s="78">
        <v>4.1454382240772247E-2</v>
      </c>
      <c r="DV443" s="78">
        <v>-3.451143205165863E-2</v>
      </c>
      <c r="DW443" s="78">
        <v>-1.9228404387831688E-2</v>
      </c>
      <c r="DX443" s="78">
        <v>2.2932270541787148E-2</v>
      </c>
      <c r="DY443" s="78">
        <v>3.319237008690834E-2</v>
      </c>
      <c r="DZ443" s="78">
        <v>6.9653703831136227E-3</v>
      </c>
      <c r="EA443" s="78">
        <v>-4.8860929906368256E-2</v>
      </c>
      <c r="EB443" s="78">
        <v>-3.3958185464143753E-2</v>
      </c>
      <c r="EC443" s="78">
        <v>-2.1591855213046074E-2</v>
      </c>
      <c r="ED443" s="78">
        <v>-5.3683992475271225E-2</v>
      </c>
      <c r="EE443" s="78">
        <v>-6.5432745032012463E-3</v>
      </c>
      <c r="EF443" s="78">
        <v>5.0308726727962494E-2</v>
      </c>
      <c r="EG443" s="78">
        <v>4.9093909561634064E-2</v>
      </c>
      <c r="EH443" s="78">
        <v>5.1058929413557053E-2</v>
      </c>
      <c r="EI443" s="78">
        <v>9.4867363572120667E-2</v>
      </c>
      <c r="EJ443" s="78">
        <v>0.14995411038398743</v>
      </c>
      <c r="EK443" s="78">
        <v>0.1386343389749527</v>
      </c>
      <c r="EL443" s="78">
        <v>9.8114743828773499E-2</v>
      </c>
      <c r="EM443" s="78">
        <v>0.13000644743442535</v>
      </c>
      <c r="EN443" s="78">
        <v>9.5205515623092651E-2</v>
      </c>
      <c r="EO443" s="78">
        <v>6.3604012131690979E-2</v>
      </c>
      <c r="EP443" s="78">
        <v>0.12107064574956894</v>
      </c>
      <c r="EQ443" s="78">
        <v>0.13112573325634003</v>
      </c>
      <c r="ER443" s="78">
        <v>0.13853485882282257</v>
      </c>
      <c r="ES443" s="78">
        <v>0.10969236493110657</v>
      </c>
      <c r="ET443" s="78">
        <v>3.2479260116815567E-2</v>
      </c>
      <c r="EU443" s="78">
        <v>3.8997385650873184E-2</v>
      </c>
      <c r="EV443" s="78">
        <v>7.7492170035839081E-2</v>
      </c>
      <c r="EW443" s="78">
        <v>72.68310546875</v>
      </c>
      <c r="EX443" s="78">
        <v>71.044525146484375</v>
      </c>
      <c r="EY443" s="78">
        <v>69.720382690429688</v>
      </c>
      <c r="EZ443" s="78">
        <v>68.208465576171875</v>
      </c>
      <c r="FA443" s="78">
        <v>67.303756713867188</v>
      </c>
      <c r="FB443" s="78">
        <v>66.003349304199219</v>
      </c>
      <c r="FC443" s="78">
        <v>65.85955810546875</v>
      </c>
      <c r="FD443" s="78">
        <v>68.947235107421875</v>
      </c>
      <c r="FE443" s="78">
        <v>72.944091796875</v>
      </c>
      <c r="FF443" s="78">
        <v>77.797340393066406</v>
      </c>
      <c r="FG443" s="78">
        <v>82.268508911132813</v>
      </c>
      <c r="FH443" s="78">
        <v>86.294441223144531</v>
      </c>
      <c r="FI443" s="78">
        <v>89.716949462890625</v>
      </c>
      <c r="FJ443" s="78">
        <v>92.813713073730469</v>
      </c>
      <c r="FK443" s="78">
        <v>94.785324096679688</v>
      </c>
      <c r="FL443" s="78">
        <v>95.969314575195313</v>
      </c>
      <c r="FM443" s="78">
        <v>96.510330200195313</v>
      </c>
      <c r="FN443" s="78">
        <v>96.524856567382813</v>
      </c>
      <c r="FO443" s="78">
        <v>94.971115112304688</v>
      </c>
      <c r="FP443" s="78">
        <v>91.864295959472656</v>
      </c>
      <c r="FQ443" s="78">
        <v>87.993804931640625</v>
      </c>
      <c r="FR443" s="78">
        <v>84.284660339355469</v>
      </c>
      <c r="FS443" s="78">
        <v>81.571098327636719</v>
      </c>
      <c r="FT443" s="78">
        <v>79.562049865722656</v>
      </c>
      <c r="FU443" s="78">
        <v>3.6049902439117432E-2</v>
      </c>
      <c r="FV443" s="78">
        <v>5.7719100266695023E-2</v>
      </c>
      <c r="FW443" s="78">
        <v>3.5674490034580231E-2</v>
      </c>
      <c r="FX443" s="78">
        <v>0</v>
      </c>
      <c r="FY443" s="78">
        <v>1069</v>
      </c>
      <c r="FZ443" s="78">
        <v>1</v>
      </c>
    </row>
    <row r="444" spans="1:182" x14ac:dyDescent="0.2">
      <c r="A444" t="s">
        <v>186</v>
      </c>
      <c r="B444" t="s">
        <v>244</v>
      </c>
      <c r="C444" t="s">
        <v>194</v>
      </c>
      <c r="D444" t="s">
        <v>203</v>
      </c>
      <c r="E444" t="s">
        <v>206</v>
      </c>
      <c r="F444" t="s">
        <v>1</v>
      </c>
      <c r="G444" t="s">
        <v>1</v>
      </c>
      <c r="H444" s="78">
        <v>15898</v>
      </c>
      <c r="I444" s="78">
        <v>0.70267319679260254</v>
      </c>
      <c r="J444" s="78">
        <v>0.60421901941299438</v>
      </c>
      <c r="K444" s="78">
        <v>0.56336808204650879</v>
      </c>
      <c r="L444" s="78">
        <v>0.52130013704299927</v>
      </c>
      <c r="M444" s="78">
        <v>0.51568514108657837</v>
      </c>
      <c r="N444" s="78">
        <v>0.51989513635635376</v>
      </c>
      <c r="O444" s="78">
        <v>0.58075231313705444</v>
      </c>
      <c r="P444" s="78">
        <v>0.65854692459106445</v>
      </c>
      <c r="Q444" s="78">
        <v>0.69446909427642822</v>
      </c>
      <c r="R444" s="78">
        <v>0.72513288259506226</v>
      </c>
      <c r="S444" s="78">
        <v>0.81539660692214966</v>
      </c>
      <c r="T444" s="78">
        <v>0.93236643075942993</v>
      </c>
      <c r="U444" s="78">
        <v>1.025949239730835</v>
      </c>
      <c r="V444" s="78">
        <v>1.0754382610321045</v>
      </c>
      <c r="W444" s="78">
        <v>1.1282744407653809</v>
      </c>
      <c r="X444" s="78">
        <v>1.2026880979537964</v>
      </c>
      <c r="Y444" s="78">
        <v>1.2632553577423096</v>
      </c>
      <c r="Z444" s="78">
        <v>1.3246930837631226</v>
      </c>
      <c r="AA444" s="78">
        <v>1.3214699029922485</v>
      </c>
      <c r="AB444" s="78">
        <v>1.2963311672210693</v>
      </c>
      <c r="AC444" s="78">
        <v>1.2760308980941772</v>
      </c>
      <c r="AD444" s="78">
        <v>1.2063705921173096</v>
      </c>
      <c r="AE444" s="78">
        <v>1.0682098865509033</v>
      </c>
      <c r="AF444" s="78">
        <v>0.93155837059020996</v>
      </c>
      <c r="AG444" s="78">
        <v>-6.489967554807663E-2</v>
      </c>
      <c r="AH444" s="78">
        <v>-9.0685367584228516E-2</v>
      </c>
      <c r="AI444" s="78">
        <v>-0.10035399347543716</v>
      </c>
      <c r="AJ444" s="78">
        <v>-8.9754454791545868E-2</v>
      </c>
      <c r="AK444" s="78">
        <v>-7.9546801745891571E-2</v>
      </c>
      <c r="AL444" s="78">
        <v>-0.10236550122499466</v>
      </c>
      <c r="AM444" s="78">
        <v>-7.237185537815094E-2</v>
      </c>
      <c r="AN444" s="78">
        <v>-4.967895895242691E-2</v>
      </c>
      <c r="AO444" s="78">
        <v>-7.000124454498291E-2</v>
      </c>
      <c r="AP444" s="78">
        <v>-8.7736792862415314E-2</v>
      </c>
      <c r="AQ444" s="78">
        <v>-4.4859807938337326E-2</v>
      </c>
      <c r="AR444" s="78">
        <v>-3.8961116224527359E-3</v>
      </c>
      <c r="AS444" s="78">
        <v>9.2567000538110733E-3</v>
      </c>
      <c r="AT444" s="78">
        <v>-3.0318060889840126E-2</v>
      </c>
      <c r="AU444" s="78">
        <v>-4.1315171867609024E-2</v>
      </c>
      <c r="AV444" s="78">
        <v>-1.1972712352871895E-2</v>
      </c>
      <c r="AW444" s="78">
        <v>-1.8629975616931915E-2</v>
      </c>
      <c r="AX444" s="78">
        <v>4.6951449476182461E-3</v>
      </c>
      <c r="AY444" s="78">
        <v>-1.5623385086655617E-2</v>
      </c>
      <c r="AZ444" s="78">
        <v>-8.0776261165738106E-3</v>
      </c>
      <c r="BA444" s="78">
        <v>2.6166208554059267E-3</v>
      </c>
      <c r="BB444" s="78">
        <v>-7.2320401668548584E-2</v>
      </c>
      <c r="BC444" s="78">
        <v>-0.1028975248336792</v>
      </c>
      <c r="BD444" s="78">
        <v>-6.0397576540708542E-2</v>
      </c>
      <c r="BE444" s="78">
        <v>-3.5933971405029297E-2</v>
      </c>
      <c r="BF444" s="78">
        <v>-6.3255883753299713E-2</v>
      </c>
      <c r="BG444" s="78">
        <v>-7.362481951713562E-2</v>
      </c>
      <c r="BH444" s="78">
        <v>-6.3843198120594025E-2</v>
      </c>
      <c r="BI444" s="78">
        <v>-5.3797099739313126E-2</v>
      </c>
      <c r="BJ444" s="78">
        <v>-7.5170665979385376E-2</v>
      </c>
      <c r="BK444" s="78">
        <v>-4.4843807816505432E-2</v>
      </c>
      <c r="BL444" s="78">
        <v>-2.2208847105503082E-2</v>
      </c>
      <c r="BM444" s="78">
        <v>-4.5323275029659271E-2</v>
      </c>
      <c r="BN444" s="78">
        <v>-6.3364572823047638E-2</v>
      </c>
      <c r="BO444" s="78">
        <v>-2.020750381052494E-2</v>
      </c>
      <c r="BP444" s="78">
        <v>2.2655855864286423E-2</v>
      </c>
      <c r="BQ444" s="78">
        <v>3.8391698151826859E-2</v>
      </c>
      <c r="BR444" s="78">
        <v>9.9439301993697882E-4</v>
      </c>
      <c r="BS444" s="78">
        <v>-8.3400225266814232E-3</v>
      </c>
      <c r="BT444" s="78">
        <v>2.1188404411077499E-2</v>
      </c>
      <c r="BU444" s="78">
        <v>1.4991034753620625E-2</v>
      </c>
      <c r="BV444" s="78">
        <v>3.9370276033878326E-2</v>
      </c>
      <c r="BW444" s="78">
        <v>1.716926135122776E-2</v>
      </c>
      <c r="BX444" s="78">
        <v>2.5750838220119476E-2</v>
      </c>
      <c r="BY444" s="78">
        <v>3.6214880645275116E-2</v>
      </c>
      <c r="BZ444" s="78">
        <v>-3.8030572235584259E-2</v>
      </c>
      <c r="CA444" s="78">
        <v>-6.9085508584976196E-2</v>
      </c>
      <c r="CB444" s="78">
        <v>-2.7649605646729469E-2</v>
      </c>
      <c r="CC444" s="78">
        <v>-1.5872417017817497E-2</v>
      </c>
      <c r="CD444" s="78">
        <v>-4.4258300215005875E-2</v>
      </c>
      <c r="CE444" s="78">
        <v>-5.511227622628212E-2</v>
      </c>
      <c r="CF444" s="78">
        <v>-4.5897137373685837E-2</v>
      </c>
      <c r="CG444" s="78">
        <v>-3.596293181180954E-2</v>
      </c>
      <c r="CH444" s="78">
        <v>-5.6335613131523132E-2</v>
      </c>
      <c r="CI444" s="78">
        <v>-2.5777962058782578E-2</v>
      </c>
      <c r="CJ444" s="78">
        <v>-3.1831325031816959E-3</v>
      </c>
      <c r="CK444" s="78">
        <v>-2.8231384232640266E-2</v>
      </c>
      <c r="CL444" s="78">
        <v>-4.6484444290399551E-2</v>
      </c>
      <c r="CM444" s="78">
        <v>-3.1333924271166325E-3</v>
      </c>
      <c r="CN444" s="78">
        <v>4.1045665740966797E-2</v>
      </c>
      <c r="CO444" s="78">
        <v>5.8570515364408493E-2</v>
      </c>
      <c r="CP444" s="78">
        <v>2.2681303322315216E-2</v>
      </c>
      <c r="CQ444" s="78">
        <v>1.4498462900519371E-2</v>
      </c>
      <c r="CR444" s="78">
        <v>4.4155687093734741E-2</v>
      </c>
      <c r="CS444" s="78">
        <v>3.8276843726634979E-2</v>
      </c>
      <c r="CT444" s="78">
        <v>6.338617205619812E-2</v>
      </c>
      <c r="CU444" s="78">
        <v>3.9881348609924316E-2</v>
      </c>
      <c r="CV444" s="78">
        <v>4.9180328845977783E-2</v>
      </c>
      <c r="CW444" s="78">
        <v>5.948493629693985E-2</v>
      </c>
      <c r="CX444" s="78">
        <v>-1.4281539246439934E-2</v>
      </c>
      <c r="CY444" s="78">
        <v>-4.5667413622140884E-2</v>
      </c>
      <c r="CZ444" s="78">
        <v>-4.9684569239616394E-3</v>
      </c>
      <c r="DA444" s="78">
        <v>4.1891369037330151E-3</v>
      </c>
      <c r="DB444" s="78">
        <v>-2.5260720402002335E-2</v>
      </c>
      <c r="DC444" s="78">
        <v>-3.6599732935428619E-2</v>
      </c>
      <c r="DD444" s="78">
        <v>-2.7951080352067947E-2</v>
      </c>
      <c r="DE444" s="78">
        <v>-1.8128762021660805E-2</v>
      </c>
      <c r="DF444" s="78">
        <v>-3.750055655837059E-2</v>
      </c>
      <c r="DG444" s="78">
        <v>-6.7121186293661594E-3</v>
      </c>
      <c r="DH444" s="78">
        <v>1.5842581167817116E-2</v>
      </c>
      <c r="DI444" s="78">
        <v>-1.113949716091156E-2</v>
      </c>
      <c r="DJ444" s="78">
        <v>-2.9604319483041763E-2</v>
      </c>
      <c r="DK444" s="78">
        <v>1.3940718024969101E-2</v>
      </c>
      <c r="DL444" s="78">
        <v>5.9435479342937469E-2</v>
      </c>
      <c r="DM444" s="78">
        <v>7.8749328851699829E-2</v>
      </c>
      <c r="DN444" s="78">
        <v>4.4368211179971695E-2</v>
      </c>
      <c r="DO444" s="78">
        <v>3.733694925904274E-2</v>
      </c>
      <c r="DP444" s="78">
        <v>6.7122973501682281E-2</v>
      </c>
      <c r="DQ444" s="78">
        <v>6.1562657356262207E-2</v>
      </c>
      <c r="DR444" s="78">
        <v>8.740205317735672E-2</v>
      </c>
      <c r="DS444" s="78">
        <v>6.2593430280685425E-2</v>
      </c>
      <c r="DT444" s="78">
        <v>7.2609812021255493E-2</v>
      </c>
      <c r="DU444" s="78">
        <v>8.2754999399185181E-2</v>
      </c>
      <c r="DV444" s="78">
        <v>9.4674946740269661E-3</v>
      </c>
      <c r="DW444" s="78">
        <v>-2.2249314934015274E-2</v>
      </c>
      <c r="DX444" s="78">
        <v>1.771269179880619E-2</v>
      </c>
      <c r="DY444" s="78">
        <v>3.3154834061861038E-2</v>
      </c>
      <c r="DZ444" s="78">
        <v>2.1687678527086973E-3</v>
      </c>
      <c r="EA444" s="78">
        <v>-9.8705645650625229E-3</v>
      </c>
      <c r="EB444" s="78">
        <v>-2.0398260094225407E-3</v>
      </c>
      <c r="EC444" s="78">
        <v>7.6209446415305138E-3</v>
      </c>
      <c r="ED444" s="78">
        <v>-1.030572596937418E-2</v>
      </c>
      <c r="EE444" s="78">
        <v>2.0815933123230934E-2</v>
      </c>
      <c r="EF444" s="78">
        <v>4.3312691152095795E-2</v>
      </c>
      <c r="EG444" s="78">
        <v>1.3538474217057228E-2</v>
      </c>
      <c r="EH444" s="78">
        <v>-5.2320985123515129E-3</v>
      </c>
      <c r="EI444" s="78">
        <v>3.8593020290136337E-2</v>
      </c>
      <c r="EJ444" s="78">
        <v>8.5987448692321777E-2</v>
      </c>
      <c r="EK444" s="78">
        <v>0.10788433253765106</v>
      </c>
      <c r="EL444" s="78">
        <v>7.5680673122406006E-2</v>
      </c>
      <c r="EM444" s="78">
        <v>7.0312097668647766E-2</v>
      </c>
      <c r="EN444" s="78">
        <v>0.10028409212827682</v>
      </c>
      <c r="EO444" s="78">
        <v>9.5183663070201874E-2</v>
      </c>
      <c r="EP444" s="78">
        <v>0.12207719683647156</v>
      </c>
      <c r="EQ444" s="78">
        <v>9.53860804438591E-2</v>
      </c>
      <c r="ER444" s="78">
        <v>0.1064382791519165</v>
      </c>
      <c r="ES444" s="78">
        <v>0.11635325103998184</v>
      </c>
      <c r="ET444" s="78">
        <v>4.3757326900959015E-2</v>
      </c>
      <c r="EU444" s="78">
        <v>1.1562700383365154E-2</v>
      </c>
      <c r="EV444" s="78">
        <v>5.0460662692785263E-2</v>
      </c>
      <c r="EW444" s="78">
        <v>70.986618041992188</v>
      </c>
      <c r="EX444" s="78">
        <v>69.413955688476563</v>
      </c>
      <c r="EY444" s="78">
        <v>68.232162475585938</v>
      </c>
      <c r="EZ444" s="78">
        <v>67.062042236328125</v>
      </c>
      <c r="FA444" s="78">
        <v>66.104721069335938</v>
      </c>
      <c r="FB444" s="78">
        <v>64.987884521484375</v>
      </c>
      <c r="FC444" s="78">
        <v>64.680732727050781</v>
      </c>
      <c r="FD444" s="78">
        <v>67.915534973144531</v>
      </c>
      <c r="FE444" s="78">
        <v>72.174629211425781</v>
      </c>
      <c r="FF444" s="78">
        <v>76.699951171875</v>
      </c>
      <c r="FG444" s="78">
        <v>81.342300415039063</v>
      </c>
      <c r="FH444" s="78">
        <v>85.560630798339844</v>
      </c>
      <c r="FI444" s="78">
        <v>88.943275451660156</v>
      </c>
      <c r="FJ444" s="78">
        <v>92.115921020507813</v>
      </c>
      <c r="FK444" s="78">
        <v>94.072677612304688</v>
      </c>
      <c r="FL444" s="78">
        <v>95.229667663574219</v>
      </c>
      <c r="FM444" s="78">
        <v>95.531898498535156</v>
      </c>
      <c r="FN444" s="78">
        <v>95.141471862792969</v>
      </c>
      <c r="FO444" s="78">
        <v>93.42828369140625</v>
      </c>
      <c r="FP444" s="78">
        <v>90.304389953613281</v>
      </c>
      <c r="FQ444" s="78">
        <v>85.775596618652344</v>
      </c>
      <c r="FR444" s="78">
        <v>82.093360900878906</v>
      </c>
      <c r="FS444" s="78">
        <v>79.726776123046875</v>
      </c>
      <c r="FT444" s="78">
        <v>77.996658325195313</v>
      </c>
      <c r="FU444" s="78">
        <v>1.8734494224190712E-2</v>
      </c>
      <c r="FV444" s="78">
        <v>2.7964236214756966E-2</v>
      </c>
      <c r="FW444" s="78">
        <v>1.8952839076519012E-2</v>
      </c>
      <c r="FX444" s="78">
        <v>0</v>
      </c>
      <c r="FY444" s="78">
        <v>3957</v>
      </c>
      <c r="FZ444" s="78">
        <v>1</v>
      </c>
    </row>
    <row r="445" spans="1:182" x14ac:dyDescent="0.2">
      <c r="A445" t="s">
        <v>186</v>
      </c>
      <c r="B445" t="s">
        <v>244</v>
      </c>
      <c r="C445" t="s">
        <v>194</v>
      </c>
      <c r="D445" t="s">
        <v>203</v>
      </c>
      <c r="E445" t="s">
        <v>206</v>
      </c>
      <c r="F445" t="s">
        <v>178</v>
      </c>
      <c r="G445" t="s">
        <v>1</v>
      </c>
      <c r="H445" s="78">
        <v>9225</v>
      </c>
      <c r="I445" s="78">
        <v>0.5595363974571228</v>
      </c>
      <c r="J445" s="78">
        <v>0.48188555240631104</v>
      </c>
      <c r="K445" s="78">
        <v>0.44247531890869141</v>
      </c>
      <c r="L445" s="78">
        <v>0.41444069147109985</v>
      </c>
      <c r="M445" s="78">
        <v>0.39523559808731079</v>
      </c>
      <c r="N445" s="78">
        <v>0.39598840475082397</v>
      </c>
      <c r="O445" s="78">
        <v>0.43886762857437134</v>
      </c>
      <c r="P445" s="78">
        <v>0.49206650257110596</v>
      </c>
      <c r="Q445" s="78">
        <v>0.53805416822433472</v>
      </c>
      <c r="R445" s="78">
        <v>0.58148396015167236</v>
      </c>
      <c r="S445" s="78">
        <v>0.65106409788131714</v>
      </c>
      <c r="T445" s="78">
        <v>0.71896600723266602</v>
      </c>
      <c r="U445" s="78">
        <v>0.79441660642623901</v>
      </c>
      <c r="V445" s="78">
        <v>0.84061628580093384</v>
      </c>
      <c r="W445" s="78">
        <v>0.89541798830032349</v>
      </c>
      <c r="X445" s="78">
        <v>0.96011793613433838</v>
      </c>
      <c r="Y445" s="78">
        <v>1.0010104179382324</v>
      </c>
      <c r="Z445" s="78">
        <v>1.0635473728179932</v>
      </c>
      <c r="AA445" s="78">
        <v>1.060580849647522</v>
      </c>
      <c r="AB445" s="78">
        <v>1.0316251516342163</v>
      </c>
      <c r="AC445" s="78">
        <v>1.0221790075302124</v>
      </c>
      <c r="AD445" s="78">
        <v>0.98874372243881226</v>
      </c>
      <c r="AE445" s="78">
        <v>0.87563318014144897</v>
      </c>
      <c r="AF445" s="78">
        <v>0.74564599990844727</v>
      </c>
      <c r="AG445" s="78">
        <v>-3.9466051384806633E-3</v>
      </c>
      <c r="AH445" s="78">
        <v>-2.5871235877275467E-2</v>
      </c>
      <c r="AI445" s="78">
        <v>-4.0607854723930359E-2</v>
      </c>
      <c r="AJ445" s="78">
        <v>-3.1615074723958969E-2</v>
      </c>
      <c r="AK445" s="78">
        <v>-3.1935177743434906E-2</v>
      </c>
      <c r="AL445" s="78">
        <v>-4.5934200286865234E-2</v>
      </c>
      <c r="AM445" s="78">
        <v>-3.9722766727209091E-2</v>
      </c>
      <c r="AN445" s="78">
        <v>-4.0371950715780258E-2</v>
      </c>
      <c r="AO445" s="78">
        <v>-5.2115734666585922E-2</v>
      </c>
      <c r="AP445" s="78">
        <v>-5.657321959733963E-2</v>
      </c>
      <c r="AQ445" s="78">
        <v>-3.5954426974058151E-2</v>
      </c>
      <c r="AR445" s="78">
        <v>-3.9732169359922409E-2</v>
      </c>
      <c r="AS445" s="78">
        <v>-3.6134772002696991E-2</v>
      </c>
      <c r="AT445" s="78">
        <v>-3.9175670593976974E-2</v>
      </c>
      <c r="AU445" s="78">
        <v>-2.5568781420588493E-2</v>
      </c>
      <c r="AV445" s="78">
        <v>-8.6911916732788086E-3</v>
      </c>
      <c r="AW445" s="78">
        <v>-7.5644520111382008E-3</v>
      </c>
      <c r="AX445" s="78">
        <v>2.5821585208177567E-2</v>
      </c>
      <c r="AY445" s="78">
        <v>2.2789698094129562E-2</v>
      </c>
      <c r="AZ445" s="78">
        <v>2.0646369084715843E-2</v>
      </c>
      <c r="BA445" s="78">
        <v>1.8604658544063568E-2</v>
      </c>
      <c r="BB445" s="78">
        <v>-3.4189905971288681E-2</v>
      </c>
      <c r="BC445" s="78">
        <v>-5.4036606103181839E-2</v>
      </c>
      <c r="BD445" s="78">
        <v>-2.6898613199591637E-2</v>
      </c>
      <c r="BE445" s="78">
        <v>1.5338873490691185E-2</v>
      </c>
      <c r="BF445" s="78">
        <v>-7.6321559026837349E-3</v>
      </c>
      <c r="BG445" s="78">
        <v>-2.2447273135185242E-2</v>
      </c>
      <c r="BH445" s="78">
        <v>-1.4768951572477818E-2</v>
      </c>
      <c r="BI445" s="78">
        <v>-1.5181954018771648E-2</v>
      </c>
      <c r="BJ445" s="78">
        <v>-2.9372954741120338E-2</v>
      </c>
      <c r="BK445" s="78">
        <v>-2.2192571312189102E-2</v>
      </c>
      <c r="BL445" s="78">
        <v>-2.3158570751547813E-2</v>
      </c>
      <c r="BM445" s="78">
        <v>-3.3729519695043564E-2</v>
      </c>
      <c r="BN445" s="78">
        <v>-3.716808557510376E-2</v>
      </c>
      <c r="BO445" s="78">
        <v>-1.5137722715735435E-2</v>
      </c>
      <c r="BP445" s="78">
        <v>-1.7493657767772675E-2</v>
      </c>
      <c r="BQ445" s="78">
        <v>-1.1877932585775852E-2</v>
      </c>
      <c r="BR445" s="78">
        <v>-1.3186673633754253E-2</v>
      </c>
      <c r="BS445" s="78">
        <v>1.7400701763108373E-3</v>
      </c>
      <c r="BT445" s="78">
        <v>2.0095521584153175E-2</v>
      </c>
      <c r="BU445" s="78">
        <v>2.1713431924581528E-2</v>
      </c>
      <c r="BV445" s="78">
        <v>5.5294468998908997E-2</v>
      </c>
      <c r="BW445" s="78">
        <v>5.1288820803165436E-2</v>
      </c>
      <c r="BX445" s="78">
        <v>4.8126786947250366E-2</v>
      </c>
      <c r="BY445" s="78">
        <v>4.4645566493272781E-2</v>
      </c>
      <c r="BZ445" s="78">
        <v>-7.5842533260583878E-3</v>
      </c>
      <c r="CA445" s="78">
        <v>-2.693583257496357E-2</v>
      </c>
      <c r="CB445" s="78">
        <v>-2.0760917104780674E-3</v>
      </c>
      <c r="CC445" s="78">
        <v>2.8695937246084213E-2</v>
      </c>
      <c r="CD445" s="78">
        <v>5.0001745112240314E-3</v>
      </c>
      <c r="CE445" s="78">
        <v>-9.8693110048770905E-3</v>
      </c>
      <c r="CF445" s="78">
        <v>-3.1013782136142254E-3</v>
      </c>
      <c r="CG445" s="78">
        <v>-3.5787185188382864E-3</v>
      </c>
      <c r="CH445" s="78">
        <v>-1.7902689054608345E-2</v>
      </c>
      <c r="CI445" s="78">
        <v>-1.0051211342215538E-2</v>
      </c>
      <c r="CJ445" s="78">
        <v>-1.1236636899411678E-2</v>
      </c>
      <c r="CK445" s="78">
        <v>-2.0995289087295532E-2</v>
      </c>
      <c r="CL445" s="78">
        <v>-2.3728150874376297E-2</v>
      </c>
      <c r="CM445" s="78">
        <v>-7.201332482509315E-4</v>
      </c>
      <c r="CN445" s="78">
        <v>-2.0913318730890751E-3</v>
      </c>
      <c r="CO445" s="78">
        <v>4.9222814850509167E-3</v>
      </c>
      <c r="CP445" s="78">
        <v>4.8132222145795822E-3</v>
      </c>
      <c r="CQ445" s="78">
        <v>2.0654097199440002E-2</v>
      </c>
      <c r="CR445" s="78">
        <v>4.0033113211393356E-2</v>
      </c>
      <c r="CS445" s="78">
        <v>4.1991204023361206E-2</v>
      </c>
      <c r="CT445" s="78">
        <v>7.5707301497459412E-2</v>
      </c>
      <c r="CU445" s="78">
        <v>7.1027226746082306E-2</v>
      </c>
      <c r="CV445" s="78">
        <v>6.7159637808799744E-2</v>
      </c>
      <c r="CW445" s="78">
        <v>6.2681421637535095E-2</v>
      </c>
      <c r="CX445" s="78">
        <v>1.0842741467058659E-2</v>
      </c>
      <c r="CY445" s="78">
        <v>-8.165920153260231E-3</v>
      </c>
      <c r="CZ445" s="78">
        <v>1.5115911141037941E-2</v>
      </c>
      <c r="DA445" s="78">
        <v>4.2053002864122391E-2</v>
      </c>
      <c r="DB445" s="78">
        <v>1.7632506787776947E-2</v>
      </c>
      <c r="DC445" s="78">
        <v>2.7086525224149227E-3</v>
      </c>
      <c r="DD445" s="78">
        <v>8.5661960765719414E-3</v>
      </c>
      <c r="DE445" s="78">
        <v>8.0245165154337883E-3</v>
      </c>
      <c r="DF445" s="78">
        <v>-6.4324205741286278E-3</v>
      </c>
      <c r="DG445" s="78">
        <v>2.0901476964354515E-3</v>
      </c>
      <c r="DH445" s="78">
        <v>6.8529648706316948E-4</v>
      </c>
      <c r="DI445" s="78">
        <v>-8.2610547542572021E-3</v>
      </c>
      <c r="DJ445" s="78">
        <v>-1.0288217104971409E-2</v>
      </c>
      <c r="DK445" s="78">
        <v>1.3697453774511814E-2</v>
      </c>
      <c r="DL445" s="78">
        <v>1.3310994021594524E-2</v>
      </c>
      <c r="DM445" s="78">
        <v>2.1722495555877686E-2</v>
      </c>
      <c r="DN445" s="78">
        <v>2.2813118994235992E-2</v>
      </c>
      <c r="DO445" s="78">
        <v>3.956812247633934E-2</v>
      </c>
      <c r="DP445" s="78">
        <v>5.9970706701278687E-2</v>
      </c>
      <c r="DQ445" s="78">
        <v>6.2268976122140884E-2</v>
      </c>
      <c r="DR445" s="78">
        <v>9.612012654542923E-2</v>
      </c>
      <c r="DS445" s="78">
        <v>9.0765625238418579E-2</v>
      </c>
      <c r="DT445" s="78">
        <v>8.6192496120929718E-2</v>
      </c>
      <c r="DU445" s="78">
        <v>8.0717273056507111E-2</v>
      </c>
      <c r="DV445" s="78">
        <v>2.9269734397530556E-2</v>
      </c>
      <c r="DW445" s="78">
        <v>1.0603991337120533E-2</v>
      </c>
      <c r="DX445" s="78">
        <v>3.2307915389537811E-2</v>
      </c>
      <c r="DY445" s="78">
        <v>6.1338476836681366E-2</v>
      </c>
      <c r="DZ445" s="78">
        <v>3.5871583968400955E-2</v>
      </c>
      <c r="EA445" s="78">
        <v>2.0869234576821327E-2</v>
      </c>
      <c r="EB445" s="78">
        <v>2.5412321090698242E-2</v>
      </c>
      <c r="EC445" s="78">
        <v>2.4777743965387344E-2</v>
      </c>
      <c r="ED445" s="78">
        <v>1.0128824040293694E-2</v>
      </c>
      <c r="EE445" s="78">
        <v>1.9620342180132866E-2</v>
      </c>
      <c r="EF445" s="78">
        <v>1.7898675054311752E-2</v>
      </c>
      <c r="EG445" s="78">
        <v>1.0125155560672283E-2</v>
      </c>
      <c r="EH445" s="78">
        <v>9.1169169172644615E-3</v>
      </c>
      <c r="EI445" s="78">
        <v>3.4514162689447403E-2</v>
      </c>
      <c r="EJ445" s="78">
        <v>3.5549506545066833E-2</v>
      </c>
      <c r="EK445" s="78">
        <v>4.5979335904121399E-2</v>
      </c>
      <c r="EL445" s="78">
        <v>4.880211129784584E-2</v>
      </c>
      <c r="EM445" s="78">
        <v>6.6876970231533051E-2</v>
      </c>
      <c r="EN445" s="78">
        <v>8.8757410645484924E-2</v>
      </c>
      <c r="EO445" s="78">
        <v>9.1546863317489624E-2</v>
      </c>
      <c r="EP445" s="78">
        <v>0.12559300661087036</v>
      </c>
      <c r="EQ445" s="78">
        <v>0.11926475167274475</v>
      </c>
      <c r="ER445" s="78">
        <v>0.11367291212081909</v>
      </c>
      <c r="ES445" s="78">
        <v>0.10675817728042603</v>
      </c>
      <c r="ET445" s="78">
        <v>5.5875390768051147E-2</v>
      </c>
      <c r="EU445" s="78">
        <v>3.7704765796661377E-2</v>
      </c>
      <c r="EV445" s="78">
        <v>5.7130433619022369E-2</v>
      </c>
      <c r="EW445" s="78">
        <v>67.062873840332031</v>
      </c>
      <c r="EX445" s="78">
        <v>66.065383911132813</v>
      </c>
      <c r="EY445" s="78">
        <v>65.152412414550781</v>
      </c>
      <c r="EZ445" s="78">
        <v>64.122383117675781</v>
      </c>
      <c r="FA445" s="78">
        <v>63.177173614501953</v>
      </c>
      <c r="FB445" s="78">
        <v>62.58770751953125</v>
      </c>
      <c r="FC445" s="78">
        <v>62.271923065185547</v>
      </c>
      <c r="FD445" s="78">
        <v>65.802085876464844</v>
      </c>
      <c r="FE445" s="78">
        <v>70.221084594726563</v>
      </c>
      <c r="FF445" s="78">
        <v>74.255302429199219</v>
      </c>
      <c r="FG445" s="78">
        <v>79.109306335449219</v>
      </c>
      <c r="FH445" s="78">
        <v>83.615249633789063</v>
      </c>
      <c r="FI445" s="78">
        <v>87.5732421875</v>
      </c>
      <c r="FJ445" s="78">
        <v>90.823036193847656</v>
      </c>
      <c r="FK445" s="78">
        <v>92.384117126464844</v>
      </c>
      <c r="FL445" s="78">
        <v>93.449684143066406</v>
      </c>
      <c r="FM445" s="78">
        <v>93.070472717285156</v>
      </c>
      <c r="FN445" s="78">
        <v>92.216133117675781</v>
      </c>
      <c r="FO445" s="78">
        <v>89.814849853515625</v>
      </c>
      <c r="FP445" s="78">
        <v>86.632232666015625</v>
      </c>
      <c r="FQ445" s="78">
        <v>81.844558715820313</v>
      </c>
      <c r="FR445" s="78">
        <v>78.707771301269531</v>
      </c>
      <c r="FS445" s="78">
        <v>76.751914978027344</v>
      </c>
      <c r="FT445" s="78">
        <v>75.376113891601563</v>
      </c>
      <c r="FU445" s="78">
        <v>1.4597205445170403E-2</v>
      </c>
      <c r="FV445" s="78">
        <v>2.454669214785099E-2</v>
      </c>
      <c r="FW445" s="78">
        <v>1.417255587875843E-2</v>
      </c>
      <c r="FX445" s="78">
        <v>0</v>
      </c>
      <c r="FY445" s="78">
        <v>2823</v>
      </c>
      <c r="FZ445" s="78">
        <v>1</v>
      </c>
    </row>
    <row r="446" spans="1:182" x14ac:dyDescent="0.2">
      <c r="A446" t="s">
        <v>186</v>
      </c>
      <c r="B446" t="s">
        <v>244</v>
      </c>
      <c r="C446" t="s">
        <v>194</v>
      </c>
      <c r="D446" t="s">
        <v>203</v>
      </c>
      <c r="E446" t="s">
        <v>206</v>
      </c>
      <c r="F446" t="s">
        <v>179</v>
      </c>
      <c r="G446" t="s">
        <v>1</v>
      </c>
      <c r="H446" s="78">
        <v>1105</v>
      </c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  <c r="BW446" s="78"/>
      <c r="BX446" s="78"/>
      <c r="BY446" s="78"/>
      <c r="BZ446" s="78"/>
      <c r="CA446" s="78"/>
      <c r="CB446" s="78"/>
      <c r="CC446" s="78"/>
      <c r="CD446" s="78"/>
      <c r="CE446" s="78"/>
      <c r="CF446" s="78"/>
      <c r="CG446" s="78"/>
      <c r="CH446" s="78"/>
      <c r="CI446" s="78"/>
      <c r="CJ446" s="78"/>
      <c r="CK446" s="78"/>
      <c r="CL446" s="78"/>
      <c r="CM446" s="78"/>
      <c r="CN446" s="78"/>
      <c r="CO446" s="78"/>
      <c r="CP446" s="78"/>
      <c r="CQ446" s="78"/>
      <c r="CR446" s="78"/>
      <c r="CS446" s="78"/>
      <c r="CT446" s="78"/>
      <c r="CU446" s="78"/>
      <c r="CV446" s="78"/>
      <c r="CW446" s="78"/>
      <c r="CX446" s="78"/>
      <c r="CY446" s="78"/>
      <c r="CZ446" s="78"/>
      <c r="DA446" s="78"/>
      <c r="DB446" s="78"/>
      <c r="DC446" s="78"/>
      <c r="DD446" s="78"/>
      <c r="DE446" s="78"/>
      <c r="DF446" s="78"/>
      <c r="DG446" s="78"/>
      <c r="DH446" s="78"/>
      <c r="DI446" s="78"/>
      <c r="DJ446" s="78"/>
      <c r="DK446" s="78"/>
      <c r="DL446" s="78"/>
      <c r="DM446" s="78"/>
      <c r="DN446" s="78"/>
      <c r="DO446" s="78"/>
      <c r="DP446" s="78"/>
      <c r="DQ446" s="78"/>
      <c r="DR446" s="78"/>
      <c r="DS446" s="78"/>
      <c r="DT446" s="78"/>
      <c r="DU446" s="78"/>
      <c r="DV446" s="78"/>
      <c r="DW446" s="78"/>
      <c r="DX446" s="78"/>
      <c r="DY446" s="78"/>
      <c r="DZ446" s="78"/>
      <c r="EA446" s="78"/>
      <c r="EB446" s="78"/>
      <c r="EC446" s="78"/>
      <c r="ED446" s="78"/>
      <c r="EE446" s="78"/>
      <c r="EF446" s="78"/>
      <c r="EG446" s="78"/>
      <c r="EH446" s="78"/>
      <c r="EI446" s="78"/>
      <c r="EJ446" s="78"/>
      <c r="EK446" s="78"/>
      <c r="EL446" s="78"/>
      <c r="EM446" s="78"/>
      <c r="EN446" s="78"/>
      <c r="EO446" s="78"/>
      <c r="EP446" s="78"/>
      <c r="EQ446" s="78"/>
      <c r="ER446" s="78"/>
      <c r="ES446" s="78"/>
      <c r="ET446" s="78"/>
      <c r="EU446" s="78"/>
      <c r="EV446" s="78"/>
      <c r="EW446" s="78"/>
      <c r="EX446" s="78"/>
      <c r="EY446" s="78"/>
      <c r="EZ446" s="78"/>
      <c r="FA446" s="78"/>
      <c r="FB446" s="78"/>
      <c r="FC446" s="78"/>
      <c r="FD446" s="78"/>
      <c r="FE446" s="78"/>
      <c r="FF446" s="78"/>
      <c r="FG446" s="78"/>
      <c r="FH446" s="78"/>
      <c r="FI446" s="78"/>
      <c r="FJ446" s="78"/>
      <c r="FK446" s="78"/>
      <c r="FL446" s="78"/>
      <c r="FM446" s="78"/>
      <c r="FN446" s="78"/>
      <c r="FO446" s="78"/>
      <c r="FP446" s="78"/>
      <c r="FQ446" s="78"/>
      <c r="FR446" s="78"/>
      <c r="FS446" s="78"/>
      <c r="FT446" s="78"/>
      <c r="FU446" s="78"/>
      <c r="FV446" s="78"/>
      <c r="FW446" s="78"/>
      <c r="FX446" s="78">
        <v>0</v>
      </c>
      <c r="FY446" s="78">
        <v>91</v>
      </c>
      <c r="FZ446" s="78">
        <v>0</v>
      </c>
    </row>
    <row r="447" spans="1:182" x14ac:dyDescent="0.2">
      <c r="A447" t="s">
        <v>186</v>
      </c>
      <c r="B447" t="s">
        <v>244</v>
      </c>
      <c r="C447" t="s">
        <v>194</v>
      </c>
      <c r="D447" t="s">
        <v>203</v>
      </c>
      <c r="E447" t="s">
        <v>206</v>
      </c>
      <c r="F447" t="s">
        <v>180</v>
      </c>
      <c r="G447" t="s">
        <v>1</v>
      </c>
      <c r="H447" s="78">
        <v>285</v>
      </c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  <c r="BW447" s="78"/>
      <c r="BX447" s="78"/>
      <c r="BY447" s="78"/>
      <c r="BZ447" s="78"/>
      <c r="CA447" s="78"/>
      <c r="CB447" s="78"/>
      <c r="CC447" s="78"/>
      <c r="CD447" s="78"/>
      <c r="CE447" s="78"/>
      <c r="CF447" s="78"/>
      <c r="CG447" s="78"/>
      <c r="CH447" s="78"/>
      <c r="CI447" s="78"/>
      <c r="CJ447" s="78"/>
      <c r="CK447" s="78"/>
      <c r="CL447" s="78"/>
      <c r="CM447" s="78"/>
      <c r="CN447" s="78"/>
      <c r="CO447" s="78"/>
      <c r="CP447" s="78"/>
      <c r="CQ447" s="78"/>
      <c r="CR447" s="78"/>
      <c r="CS447" s="78"/>
      <c r="CT447" s="78"/>
      <c r="CU447" s="78"/>
      <c r="CV447" s="78"/>
      <c r="CW447" s="78"/>
      <c r="CX447" s="78"/>
      <c r="CY447" s="78"/>
      <c r="CZ447" s="78"/>
      <c r="DA447" s="78"/>
      <c r="DB447" s="78"/>
      <c r="DC447" s="78"/>
      <c r="DD447" s="78"/>
      <c r="DE447" s="78"/>
      <c r="DF447" s="78"/>
      <c r="DG447" s="78"/>
      <c r="DH447" s="78"/>
      <c r="DI447" s="78"/>
      <c r="DJ447" s="78"/>
      <c r="DK447" s="78"/>
      <c r="DL447" s="78"/>
      <c r="DM447" s="78"/>
      <c r="DN447" s="78"/>
      <c r="DO447" s="78"/>
      <c r="DP447" s="78"/>
      <c r="DQ447" s="78"/>
      <c r="DR447" s="78"/>
      <c r="DS447" s="78"/>
      <c r="DT447" s="78"/>
      <c r="DU447" s="78"/>
      <c r="DV447" s="78"/>
      <c r="DW447" s="78"/>
      <c r="DX447" s="78"/>
      <c r="DY447" s="78"/>
      <c r="DZ447" s="78"/>
      <c r="EA447" s="78"/>
      <c r="EB447" s="78"/>
      <c r="EC447" s="78"/>
      <c r="ED447" s="78"/>
      <c r="EE447" s="78"/>
      <c r="EF447" s="78"/>
      <c r="EG447" s="78"/>
      <c r="EH447" s="78"/>
      <c r="EI447" s="78"/>
      <c r="EJ447" s="78"/>
      <c r="EK447" s="78"/>
      <c r="EL447" s="78"/>
      <c r="EM447" s="78"/>
      <c r="EN447" s="78"/>
      <c r="EO447" s="78"/>
      <c r="EP447" s="78"/>
      <c r="EQ447" s="78"/>
      <c r="ER447" s="78"/>
      <c r="ES447" s="78"/>
      <c r="ET447" s="78"/>
      <c r="EU447" s="78"/>
      <c r="EV447" s="78"/>
      <c r="EW447" s="78"/>
      <c r="EX447" s="78"/>
      <c r="EY447" s="78"/>
      <c r="EZ447" s="78"/>
      <c r="FA447" s="78"/>
      <c r="FB447" s="78"/>
      <c r="FC447" s="78"/>
      <c r="FD447" s="78"/>
      <c r="FE447" s="78"/>
      <c r="FF447" s="78"/>
      <c r="FG447" s="78"/>
      <c r="FH447" s="78"/>
      <c r="FI447" s="78"/>
      <c r="FJ447" s="78"/>
      <c r="FK447" s="78"/>
      <c r="FL447" s="78"/>
      <c r="FM447" s="78"/>
      <c r="FN447" s="78"/>
      <c r="FO447" s="78"/>
      <c r="FP447" s="78"/>
      <c r="FQ447" s="78"/>
      <c r="FR447" s="78"/>
      <c r="FS447" s="78"/>
      <c r="FT447" s="78"/>
      <c r="FU447" s="78"/>
      <c r="FV447" s="78"/>
      <c r="FW447" s="78"/>
      <c r="FX447" s="78">
        <v>0</v>
      </c>
      <c r="FY447" s="78">
        <v>72</v>
      </c>
      <c r="FZ447" s="78">
        <v>0</v>
      </c>
    </row>
    <row r="448" spans="1:182" x14ac:dyDescent="0.2">
      <c r="A448" t="s">
        <v>186</v>
      </c>
      <c r="B448" t="s">
        <v>244</v>
      </c>
      <c r="C448" t="s">
        <v>194</v>
      </c>
      <c r="D448" t="s">
        <v>203</v>
      </c>
      <c r="E448" t="s">
        <v>206</v>
      </c>
      <c r="F448" t="s">
        <v>181</v>
      </c>
      <c r="G448" t="s">
        <v>1</v>
      </c>
      <c r="H448" s="78">
        <v>338</v>
      </c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  <c r="BW448" s="78"/>
      <c r="BX448" s="78"/>
      <c r="BY448" s="78"/>
      <c r="BZ448" s="78"/>
      <c r="CA448" s="78"/>
      <c r="CB448" s="78"/>
      <c r="CC448" s="78"/>
      <c r="CD448" s="78"/>
      <c r="CE448" s="78"/>
      <c r="CF448" s="78"/>
      <c r="CG448" s="78"/>
      <c r="CH448" s="78"/>
      <c r="CI448" s="78"/>
      <c r="CJ448" s="78"/>
      <c r="CK448" s="78"/>
      <c r="CL448" s="78"/>
      <c r="CM448" s="78"/>
      <c r="CN448" s="78"/>
      <c r="CO448" s="78"/>
      <c r="CP448" s="78"/>
      <c r="CQ448" s="78"/>
      <c r="CR448" s="78"/>
      <c r="CS448" s="78"/>
      <c r="CT448" s="78"/>
      <c r="CU448" s="78"/>
      <c r="CV448" s="78"/>
      <c r="CW448" s="78"/>
      <c r="CX448" s="78"/>
      <c r="CY448" s="78"/>
      <c r="CZ448" s="78"/>
      <c r="DA448" s="78"/>
      <c r="DB448" s="78"/>
      <c r="DC448" s="78"/>
      <c r="DD448" s="78"/>
      <c r="DE448" s="78"/>
      <c r="DF448" s="78"/>
      <c r="DG448" s="78"/>
      <c r="DH448" s="78"/>
      <c r="DI448" s="78"/>
      <c r="DJ448" s="78"/>
      <c r="DK448" s="78"/>
      <c r="DL448" s="78"/>
      <c r="DM448" s="78"/>
      <c r="DN448" s="78"/>
      <c r="DO448" s="78"/>
      <c r="DP448" s="78"/>
      <c r="DQ448" s="78"/>
      <c r="DR448" s="78"/>
      <c r="DS448" s="78"/>
      <c r="DT448" s="78"/>
      <c r="DU448" s="78"/>
      <c r="DV448" s="78"/>
      <c r="DW448" s="78"/>
      <c r="DX448" s="78"/>
      <c r="DY448" s="78"/>
      <c r="DZ448" s="78"/>
      <c r="EA448" s="78"/>
      <c r="EB448" s="78"/>
      <c r="EC448" s="78"/>
      <c r="ED448" s="78"/>
      <c r="EE448" s="78"/>
      <c r="EF448" s="78"/>
      <c r="EG448" s="78"/>
      <c r="EH448" s="78"/>
      <c r="EI448" s="78"/>
      <c r="EJ448" s="78"/>
      <c r="EK448" s="78"/>
      <c r="EL448" s="78"/>
      <c r="EM448" s="78"/>
      <c r="EN448" s="78"/>
      <c r="EO448" s="78"/>
      <c r="EP448" s="78"/>
      <c r="EQ448" s="78"/>
      <c r="ER448" s="78"/>
      <c r="ES448" s="78"/>
      <c r="ET448" s="78"/>
      <c r="EU448" s="78"/>
      <c r="EV448" s="78"/>
      <c r="EW448" s="78"/>
      <c r="EX448" s="78"/>
      <c r="EY448" s="78"/>
      <c r="EZ448" s="78"/>
      <c r="FA448" s="78"/>
      <c r="FB448" s="78"/>
      <c r="FC448" s="78"/>
      <c r="FD448" s="78"/>
      <c r="FE448" s="78"/>
      <c r="FF448" s="78"/>
      <c r="FG448" s="78"/>
      <c r="FH448" s="78"/>
      <c r="FI448" s="78"/>
      <c r="FJ448" s="78"/>
      <c r="FK448" s="78"/>
      <c r="FL448" s="78"/>
      <c r="FM448" s="78"/>
      <c r="FN448" s="78"/>
      <c r="FO448" s="78"/>
      <c r="FP448" s="78"/>
      <c r="FQ448" s="78"/>
      <c r="FR448" s="78"/>
      <c r="FS448" s="78"/>
      <c r="FT448" s="78"/>
      <c r="FU448" s="78"/>
      <c r="FV448" s="78"/>
      <c r="FW448" s="78"/>
      <c r="FX448" s="78">
        <v>0</v>
      </c>
      <c r="FY448" s="78">
        <v>16</v>
      </c>
      <c r="FZ448" s="78">
        <v>0</v>
      </c>
    </row>
    <row r="449" spans="1:182" x14ac:dyDescent="0.2">
      <c r="A449" t="s">
        <v>186</v>
      </c>
      <c r="B449" t="s">
        <v>244</v>
      </c>
      <c r="C449" t="s">
        <v>194</v>
      </c>
      <c r="D449" t="s">
        <v>203</v>
      </c>
      <c r="E449" t="s">
        <v>206</v>
      </c>
      <c r="F449" t="s">
        <v>182</v>
      </c>
      <c r="G449" t="s">
        <v>1</v>
      </c>
      <c r="H449" s="78">
        <v>1390</v>
      </c>
      <c r="I449" s="78">
        <v>0.60250788927078247</v>
      </c>
      <c r="J449" s="78">
        <v>0.54163157939910889</v>
      </c>
      <c r="K449" s="78">
        <v>0.51908892393112183</v>
      </c>
      <c r="L449" s="78">
        <v>0.46767857670783997</v>
      </c>
      <c r="M449" s="78">
        <v>0.48660182952880859</v>
      </c>
      <c r="N449" s="78">
        <v>0.49579057097434998</v>
      </c>
      <c r="O449" s="78">
        <v>0.5737578272819519</v>
      </c>
      <c r="P449" s="78">
        <v>0.64215683937072754</v>
      </c>
      <c r="Q449" s="78">
        <v>0.67084008455276489</v>
      </c>
      <c r="R449" s="78">
        <v>0.71599894762039185</v>
      </c>
      <c r="S449" s="78">
        <v>0.73455387353897095</v>
      </c>
      <c r="T449" s="78">
        <v>0.84551560878753662</v>
      </c>
      <c r="U449" s="78">
        <v>0.98297572135925293</v>
      </c>
      <c r="V449" s="78">
        <v>0.94253450632095337</v>
      </c>
      <c r="W449" s="78">
        <v>0.95810967683792114</v>
      </c>
      <c r="X449" s="78">
        <v>0.98671728372573853</v>
      </c>
      <c r="Y449" s="78">
        <v>1.0443694591522217</v>
      </c>
      <c r="Z449" s="78">
        <v>1.1676076650619507</v>
      </c>
      <c r="AA449" s="78">
        <v>1.2496938705444336</v>
      </c>
      <c r="AB449" s="78">
        <v>1.1768127679824829</v>
      </c>
      <c r="AC449" s="78">
        <v>1.1212393045425415</v>
      </c>
      <c r="AD449" s="78">
        <v>1.070335865020752</v>
      </c>
      <c r="AE449" s="78">
        <v>0.93402230739593506</v>
      </c>
      <c r="AF449" s="78">
        <v>0.77729421854019165</v>
      </c>
      <c r="AG449" s="78">
        <v>-0.11959097534418106</v>
      </c>
      <c r="AH449" s="78">
        <v>-0.10745097696781158</v>
      </c>
      <c r="AI449" s="78">
        <v>-0.1079719066619873</v>
      </c>
      <c r="AJ449" s="78">
        <v>-0.1203722357749939</v>
      </c>
      <c r="AK449" s="78">
        <v>-0.10084971785545349</v>
      </c>
      <c r="AL449" s="78">
        <v>-0.13227546215057373</v>
      </c>
      <c r="AM449" s="78">
        <v>-0.11026193201541901</v>
      </c>
      <c r="AN449" s="78">
        <v>-0.10053468495607376</v>
      </c>
      <c r="AO449" s="78">
        <v>-0.15873651206493378</v>
      </c>
      <c r="AP449" s="78">
        <v>-0.11812125146389008</v>
      </c>
      <c r="AQ449" s="78">
        <v>-0.12645263969898224</v>
      </c>
      <c r="AR449" s="78">
        <v>-5.7955712080001831E-2</v>
      </c>
      <c r="AS449" s="78">
        <v>-5.0844375044107437E-2</v>
      </c>
      <c r="AT449" s="78">
        <v>-0.18123148381710052</v>
      </c>
      <c r="AU449" s="78">
        <v>-0.25306412577629089</v>
      </c>
      <c r="AV449" s="78">
        <v>-0.26288503408432007</v>
      </c>
      <c r="AW449" s="78">
        <v>-0.20275336503982544</v>
      </c>
      <c r="AX449" s="78">
        <v>-0.14967909455299377</v>
      </c>
      <c r="AY449" s="78">
        <v>-3.5914789885282516E-2</v>
      </c>
      <c r="AZ449" s="78">
        <v>-2.6625826954841614E-2</v>
      </c>
      <c r="BA449" s="78">
        <v>-8.3494745194911957E-2</v>
      </c>
      <c r="BB449" s="78">
        <v>-9.5095649361610413E-2</v>
      </c>
      <c r="BC449" s="78">
        <v>-6.7546337842941284E-2</v>
      </c>
      <c r="BD449" s="78">
        <v>-0.11262429505586624</v>
      </c>
      <c r="BE449" s="78">
        <v>-6.0219999402761459E-2</v>
      </c>
      <c r="BF449" s="78">
        <v>-5.2443757653236389E-2</v>
      </c>
      <c r="BG449" s="78">
        <v>-5.5105138570070267E-2</v>
      </c>
      <c r="BH449" s="78">
        <v>-6.8359896540641785E-2</v>
      </c>
      <c r="BI449" s="78">
        <v>-4.7366082668304443E-2</v>
      </c>
      <c r="BJ449" s="78">
        <v>-7.7602267265319824E-2</v>
      </c>
      <c r="BK449" s="78">
        <v>-5.4470278322696686E-2</v>
      </c>
      <c r="BL449" s="78">
        <v>-3.8852151483297348E-2</v>
      </c>
      <c r="BM449" s="78">
        <v>-0.10162650048732758</v>
      </c>
      <c r="BN449" s="78">
        <v>-6.6390179097652435E-2</v>
      </c>
      <c r="BO449" s="78">
        <v>-7.3994472622871399E-2</v>
      </c>
      <c r="BP449" s="78">
        <v>2.4001270066946745E-3</v>
      </c>
      <c r="BQ449" s="78">
        <v>2.1824819967150688E-2</v>
      </c>
      <c r="BR449" s="78">
        <v>-0.10853895545005798</v>
      </c>
      <c r="BS449" s="78">
        <v>-0.17253473401069641</v>
      </c>
      <c r="BT449" s="78">
        <v>-0.18189001083374023</v>
      </c>
      <c r="BU449" s="78">
        <v>-0.11801397800445557</v>
      </c>
      <c r="BV449" s="78">
        <v>-6.3865423202514648E-2</v>
      </c>
      <c r="BW449" s="78">
        <v>4.6189125627279282E-2</v>
      </c>
      <c r="BX449" s="78">
        <v>4.8354163765907288E-2</v>
      </c>
      <c r="BY449" s="78">
        <v>-1.6134176403284073E-2</v>
      </c>
      <c r="BZ449" s="78">
        <v>-2.8237972408533096E-2</v>
      </c>
      <c r="CA449" s="78">
        <v>-5.3651072084903717E-3</v>
      </c>
      <c r="CB449" s="78">
        <v>-4.9001514911651611E-2</v>
      </c>
      <c r="CC449" s="78">
        <v>-1.9099844619631767E-2</v>
      </c>
      <c r="CD449" s="78">
        <v>-1.4345928095281124E-2</v>
      </c>
      <c r="CE449" s="78">
        <v>-1.8489774316549301E-2</v>
      </c>
      <c r="CF449" s="78">
        <v>-3.2336317002773285E-2</v>
      </c>
      <c r="CG449" s="78">
        <v>-1.0323485359549522E-2</v>
      </c>
      <c r="CH449" s="78">
        <v>-3.9735756814479828E-2</v>
      </c>
      <c r="CI449" s="78">
        <v>-1.5829142183065414E-2</v>
      </c>
      <c r="CJ449" s="78">
        <v>3.8689812645316124E-3</v>
      </c>
      <c r="CK449" s="78">
        <v>-6.2072277069091797E-2</v>
      </c>
      <c r="CL449" s="78">
        <v>-3.0561404302716255E-2</v>
      </c>
      <c r="CM449" s="78">
        <v>-3.7662122398614883E-2</v>
      </c>
      <c r="CN449" s="78">
        <v>4.4202394783496857E-2</v>
      </c>
      <c r="CO449" s="78">
        <v>7.2155289351940155E-2</v>
      </c>
      <c r="CP449" s="78">
        <v>-5.8192327618598938E-2</v>
      </c>
      <c r="CQ449" s="78">
        <v>-0.11676034331321716</v>
      </c>
      <c r="CR449" s="78">
        <v>-0.12579309940338135</v>
      </c>
      <c r="CS449" s="78">
        <v>-5.9323742985725403E-2</v>
      </c>
      <c r="CT449" s="78">
        <v>-4.4311326928436756E-3</v>
      </c>
      <c r="CU449" s="78">
        <v>0.10305403918027878</v>
      </c>
      <c r="CV449" s="78">
        <v>0.10028506815433502</v>
      </c>
      <c r="CW449" s="78">
        <v>3.0519546940922737E-2</v>
      </c>
      <c r="CX449" s="78">
        <v>1.8067453056573868E-2</v>
      </c>
      <c r="CY449" s="78">
        <v>3.7701420485973358E-2</v>
      </c>
      <c r="CZ449" s="78">
        <v>-4.9365689046680927E-3</v>
      </c>
      <c r="DA449" s="78">
        <v>2.2020310163497925E-2</v>
      </c>
      <c r="DB449" s="78">
        <v>2.3751901462674141E-2</v>
      </c>
      <c r="DC449" s="78">
        <v>1.8125591799616814E-2</v>
      </c>
      <c r="DD449" s="78">
        <v>3.6872681230306625E-3</v>
      </c>
      <c r="DE449" s="78">
        <v>2.6719117537140846E-2</v>
      </c>
      <c r="DF449" s="78">
        <v>-1.8692548619583249E-3</v>
      </c>
      <c r="DG449" s="78">
        <v>2.2811995819211006E-2</v>
      </c>
      <c r="DH449" s="78">
        <v>4.6590112149715424E-2</v>
      </c>
      <c r="DI449" s="78">
        <v>-2.2518053650856018E-2</v>
      </c>
      <c r="DJ449" s="78">
        <v>5.2673728205263615E-3</v>
      </c>
      <c r="DK449" s="78">
        <v>-1.3297601835802197E-3</v>
      </c>
      <c r="DL449" s="78">
        <v>8.6004674434661865E-2</v>
      </c>
      <c r="DM449" s="78">
        <v>0.12248575687408447</v>
      </c>
      <c r="DN449" s="78">
        <v>-7.8457016497850418E-3</v>
      </c>
      <c r="DO449" s="78">
        <v>-6.0985937714576721E-2</v>
      </c>
      <c r="DP449" s="78">
        <v>-6.9696180522441864E-2</v>
      </c>
      <c r="DQ449" s="78">
        <v>-6.3350360142067075E-4</v>
      </c>
      <c r="DR449" s="78">
        <v>5.5003155022859573E-2</v>
      </c>
      <c r="DS449" s="78">
        <v>0.15991894900798798</v>
      </c>
      <c r="DT449" s="78">
        <v>0.15221598744392395</v>
      </c>
      <c r="DU449" s="78">
        <v>7.7173270285129547E-2</v>
      </c>
      <c r="DV449" s="78">
        <v>6.4372874796390533E-2</v>
      </c>
      <c r="DW449" s="78">
        <v>8.0767951905727386E-2</v>
      </c>
      <c r="DX449" s="78">
        <v>3.9128374308347702E-2</v>
      </c>
      <c r="DY449" s="78">
        <v>8.1391282379627228E-2</v>
      </c>
      <c r="DZ449" s="78">
        <v>7.8759118914604187E-2</v>
      </c>
      <c r="EA449" s="78">
        <v>7.0992358028888702E-2</v>
      </c>
      <c r="EB449" s="78">
        <v>5.5699601769447327E-2</v>
      </c>
      <c r="EC449" s="78">
        <v>8.0202750861644745E-2</v>
      </c>
      <c r="ED449" s="78">
        <v>5.2803963422775269E-2</v>
      </c>
      <c r="EE449" s="78">
        <v>7.8603655099868774E-2</v>
      </c>
      <c r="EF449" s="78">
        <v>0.10827264189720154</v>
      </c>
      <c r="EG449" s="78">
        <v>3.459196537733078E-2</v>
      </c>
      <c r="EH449" s="78">
        <v>5.6998435407876968E-2</v>
      </c>
      <c r="EI449" s="78">
        <v>5.112839862704277E-2</v>
      </c>
      <c r="EJ449" s="78">
        <v>0.14636050164699554</v>
      </c>
      <c r="EK449" s="78">
        <v>0.19515495002269745</v>
      </c>
      <c r="EL449" s="78">
        <v>6.4846828579902649E-2</v>
      </c>
      <c r="EM449" s="78">
        <v>1.9543441012501717E-2</v>
      </c>
      <c r="EN449" s="78">
        <v>1.1298851110041142E-2</v>
      </c>
      <c r="EO449" s="78">
        <v>8.4105879068374634E-2</v>
      </c>
      <c r="EP449" s="78">
        <v>0.14081683754920959</v>
      </c>
      <c r="EQ449" s="78">
        <v>0.24202285706996918</v>
      </c>
      <c r="ER449" s="78">
        <v>0.22719596326351166</v>
      </c>
      <c r="ES449" s="78">
        <v>0.14453382790088654</v>
      </c>
      <c r="ET449" s="78">
        <v>0.13123054802417755</v>
      </c>
      <c r="EU449" s="78">
        <v>0.142949178814888</v>
      </c>
      <c r="EV449" s="78">
        <v>0.10275115817785263</v>
      </c>
      <c r="EW449" s="78">
        <v>65.470474243164063</v>
      </c>
      <c r="EX449" s="78">
        <v>62.655918121337891</v>
      </c>
      <c r="EY449" s="78">
        <v>61.483562469482422</v>
      </c>
      <c r="EZ449" s="78">
        <v>60.668319702148438</v>
      </c>
      <c r="FA449" s="78">
        <v>60.005985260009766</v>
      </c>
      <c r="FB449" s="78">
        <v>59.436359405517578</v>
      </c>
      <c r="FC449" s="78">
        <v>58.96173095703125</v>
      </c>
      <c r="FD449" s="78">
        <v>62.934108734130859</v>
      </c>
      <c r="FE449" s="78">
        <v>68.125259399414063</v>
      </c>
      <c r="FF449" s="78">
        <v>74.391899108886719</v>
      </c>
      <c r="FG449" s="78">
        <v>80.372138977050781</v>
      </c>
      <c r="FH449" s="78">
        <v>86.097274780273438</v>
      </c>
      <c r="FI449" s="78">
        <v>90.432388305664063</v>
      </c>
      <c r="FJ449" s="78">
        <v>93.363327026367188</v>
      </c>
      <c r="FK449" s="78">
        <v>96.849678039550781</v>
      </c>
      <c r="FL449" s="78">
        <v>97.226806640625</v>
      </c>
      <c r="FM449" s="78">
        <v>97.321327209472656</v>
      </c>
      <c r="FN449" s="78">
        <v>96.276229858398438</v>
      </c>
      <c r="FO449" s="78">
        <v>94.930290222167969</v>
      </c>
      <c r="FP449" s="78">
        <v>91.922401428222656</v>
      </c>
      <c r="FQ449" s="78">
        <v>86.292518615722656</v>
      </c>
      <c r="FR449" s="78">
        <v>79.80572509765625</v>
      </c>
      <c r="FS449" s="78">
        <v>75.523277282714844</v>
      </c>
      <c r="FT449" s="78">
        <v>72.325752258300781</v>
      </c>
      <c r="FU449" s="78">
        <v>4.0796991437673569E-2</v>
      </c>
      <c r="FV449" s="78">
        <v>6.9093719124794006E-2</v>
      </c>
      <c r="FW449" s="78">
        <v>3.970622643828392E-2</v>
      </c>
      <c r="FX449" s="78">
        <v>0</v>
      </c>
      <c r="FY449" s="78">
        <v>416</v>
      </c>
      <c r="FZ449" s="78">
        <v>1</v>
      </c>
    </row>
    <row r="450" spans="1:182" x14ac:dyDescent="0.2">
      <c r="A450" t="s">
        <v>186</v>
      </c>
      <c r="B450" t="s">
        <v>244</v>
      </c>
      <c r="C450" t="s">
        <v>194</v>
      </c>
      <c r="D450" t="s">
        <v>203</v>
      </c>
      <c r="E450" t="s">
        <v>206</v>
      </c>
      <c r="F450" t="s">
        <v>183</v>
      </c>
      <c r="G450" t="s">
        <v>1</v>
      </c>
      <c r="H450" s="78">
        <v>2024</v>
      </c>
      <c r="I450" s="78">
        <v>0.83036309480667114</v>
      </c>
      <c r="J450" s="78">
        <v>0.68878942728042603</v>
      </c>
      <c r="K450" s="78">
        <v>0.66100114583969116</v>
      </c>
      <c r="L450" s="78">
        <v>0.59736090898513794</v>
      </c>
      <c r="M450" s="78">
        <v>0.60187363624572754</v>
      </c>
      <c r="N450" s="78">
        <v>0.58579909801483154</v>
      </c>
      <c r="O450" s="78">
        <v>0.70585095882415771</v>
      </c>
      <c r="P450" s="78">
        <v>0.81471389532089233</v>
      </c>
      <c r="Q450" s="78">
        <v>0.8611106276512146</v>
      </c>
      <c r="R450" s="78">
        <v>0.78187566995620728</v>
      </c>
      <c r="S450" s="78">
        <v>0.90668177604675293</v>
      </c>
      <c r="T450" s="78">
        <v>1.0395373106002808</v>
      </c>
      <c r="U450" s="78">
        <v>1.159886360168457</v>
      </c>
      <c r="V450" s="78">
        <v>1.2399947643280029</v>
      </c>
      <c r="W450" s="78">
        <v>1.2813373804092407</v>
      </c>
      <c r="X450" s="78">
        <v>1.3920313119888306</v>
      </c>
      <c r="Y450" s="78">
        <v>1.4629980325698853</v>
      </c>
      <c r="Z450" s="78">
        <v>1.5165231227874756</v>
      </c>
      <c r="AA450" s="78">
        <v>1.4623448848724365</v>
      </c>
      <c r="AB450" s="78">
        <v>1.4321657419204712</v>
      </c>
      <c r="AC450" s="78">
        <v>1.3872292041778564</v>
      </c>
      <c r="AD450" s="78">
        <v>1.4189740419387817</v>
      </c>
      <c r="AE450" s="78">
        <v>1.1721113920211792</v>
      </c>
      <c r="AF450" s="78">
        <v>1.0412299633026123</v>
      </c>
      <c r="AG450" s="78">
        <v>-0.12127351015806198</v>
      </c>
      <c r="AH450" s="78">
        <v>-0.2163267582654953</v>
      </c>
      <c r="AI450" s="78">
        <v>-0.20611955225467682</v>
      </c>
      <c r="AJ450" s="78">
        <v>-0.22861193120479584</v>
      </c>
      <c r="AK450" s="78">
        <v>-0.209938645362854</v>
      </c>
      <c r="AL450" s="78">
        <v>-0.29951551556587219</v>
      </c>
      <c r="AM450" s="78">
        <v>-0.2236042320728302</v>
      </c>
      <c r="AN450" s="78">
        <v>-0.24479059875011444</v>
      </c>
      <c r="AO450" s="78">
        <v>-0.24361130595207214</v>
      </c>
      <c r="AP450" s="78">
        <v>-0.31902563571929932</v>
      </c>
      <c r="AQ450" s="78">
        <v>-0.14432045817375183</v>
      </c>
      <c r="AR450" s="78">
        <v>-5.8139316737651825E-2</v>
      </c>
      <c r="AS450" s="78">
        <v>-4.9279019236564636E-2</v>
      </c>
      <c r="AT450" s="78">
        <v>-2.8948262333869934E-2</v>
      </c>
      <c r="AU450" s="78">
        <v>-0.18137912452220917</v>
      </c>
      <c r="AV450" s="78">
        <v>-8.9838474988937378E-2</v>
      </c>
      <c r="AW450" s="78">
        <v>-0.11417212337255478</v>
      </c>
      <c r="AX450" s="78">
        <v>-6.2893204391002655E-2</v>
      </c>
      <c r="AY450" s="78">
        <v>-0.14685966074466705</v>
      </c>
      <c r="AZ450" s="78">
        <v>-0.10256726294755936</v>
      </c>
      <c r="BA450" s="78">
        <v>-0.11704038828611374</v>
      </c>
      <c r="BB450" s="78">
        <v>-0.13910672068595886</v>
      </c>
      <c r="BC450" s="78">
        <v>-0.3609045147895813</v>
      </c>
      <c r="BD450" s="78">
        <v>-0.25555768609046936</v>
      </c>
      <c r="BE450" s="78">
        <v>-4.8391550779342651E-2</v>
      </c>
      <c r="BF450" s="78">
        <v>-0.14365442097187042</v>
      </c>
      <c r="BG450" s="78">
        <v>-0.13409726321697235</v>
      </c>
      <c r="BH450" s="78">
        <v>-0.16052073240280151</v>
      </c>
      <c r="BI450" s="78">
        <v>-0.13948619365692139</v>
      </c>
      <c r="BJ450" s="78">
        <v>-0.2255922257900238</v>
      </c>
      <c r="BK450" s="78">
        <v>-0.15072786808013916</v>
      </c>
      <c r="BL450" s="78">
        <v>-0.15402708947658539</v>
      </c>
      <c r="BM450" s="78">
        <v>-0.15737657248973846</v>
      </c>
      <c r="BN450" s="78">
        <v>-0.23157835006713867</v>
      </c>
      <c r="BO450" s="78">
        <v>-5.8908618986606598E-2</v>
      </c>
      <c r="BP450" s="78">
        <v>3.0580770224332809E-2</v>
      </c>
      <c r="BQ450" s="78">
        <v>4.4465191662311554E-2</v>
      </c>
      <c r="BR450" s="78">
        <v>6.7090362310409546E-2</v>
      </c>
      <c r="BS450" s="78">
        <v>-6.8853296339511871E-2</v>
      </c>
      <c r="BT450" s="78">
        <v>2.2257903590798378E-2</v>
      </c>
      <c r="BU450" s="78">
        <v>-1.8824782455340028E-3</v>
      </c>
      <c r="BV450" s="78">
        <v>5.0011329352855682E-2</v>
      </c>
      <c r="BW450" s="78">
        <v>-4.1084125638008118E-2</v>
      </c>
      <c r="BX450" s="78">
        <v>3.2660646829754114E-3</v>
      </c>
      <c r="BY450" s="78">
        <v>-1.9127247855067253E-2</v>
      </c>
      <c r="BZ450" s="78">
        <v>-3.5001169890165329E-2</v>
      </c>
      <c r="CA450" s="78">
        <v>-0.2505573034286499</v>
      </c>
      <c r="CB450" s="78">
        <v>-0.15393353998661041</v>
      </c>
      <c r="CC450" s="78">
        <v>2.0862710662186146E-3</v>
      </c>
      <c r="CD450" s="78">
        <v>-9.3321770429611206E-2</v>
      </c>
      <c r="CE450" s="78">
        <v>-8.4214858710765839E-2</v>
      </c>
      <c r="CF450" s="78">
        <v>-0.11336099356412888</v>
      </c>
      <c r="CG450" s="78">
        <v>-9.0691044926643372E-2</v>
      </c>
      <c r="CH450" s="78">
        <v>-0.1743931770324707</v>
      </c>
      <c r="CI450" s="78">
        <v>-0.10025391727685928</v>
      </c>
      <c r="CJ450" s="78">
        <v>-9.1164566576480865E-2</v>
      </c>
      <c r="CK450" s="78">
        <v>-9.7650684416294098E-2</v>
      </c>
      <c r="CL450" s="78">
        <v>-0.17101262509822845</v>
      </c>
      <c r="CM450" s="78">
        <v>2.4736070190556347E-4</v>
      </c>
      <c r="CN450" s="78">
        <v>9.2028036713600159E-2</v>
      </c>
      <c r="CO450" s="78">
        <v>0.10939214378595352</v>
      </c>
      <c r="CP450" s="78">
        <v>0.13360641896724701</v>
      </c>
      <c r="CQ450" s="78">
        <v>9.081750176846981E-3</v>
      </c>
      <c r="CR450" s="78">
        <v>9.989551454782486E-2</v>
      </c>
      <c r="CS450" s="78">
        <v>7.5888983905315399E-2</v>
      </c>
      <c r="CT450" s="78">
        <v>0.12820866703987122</v>
      </c>
      <c r="CU450" s="78">
        <v>3.2175689935684204E-2</v>
      </c>
      <c r="CV450" s="78">
        <v>7.6565906405448914E-2</v>
      </c>
      <c r="CW450" s="78">
        <v>4.868708923459053E-2</v>
      </c>
      <c r="CX450" s="78">
        <v>3.7102017551660538E-2</v>
      </c>
      <c r="CY450" s="78">
        <v>-0.17413109540939331</v>
      </c>
      <c r="CZ450" s="78">
        <v>-8.3548940718173981E-2</v>
      </c>
      <c r="DA450" s="78">
        <v>5.2564091980457306E-2</v>
      </c>
      <c r="DB450" s="78">
        <v>-4.298911988735199E-2</v>
      </c>
      <c r="DC450" s="78">
        <v>-3.4332435578107834E-2</v>
      </c>
      <c r="DD450" s="78">
        <v>-6.6201247274875641E-2</v>
      </c>
      <c r="DE450" s="78">
        <v>-4.189588874578476E-2</v>
      </c>
      <c r="DF450" s="78">
        <v>-0.1231941282749176</v>
      </c>
      <c r="DG450" s="78">
        <v>-4.9779962748289108E-2</v>
      </c>
      <c r="DH450" s="78">
        <v>-2.8302045539021492E-2</v>
      </c>
      <c r="DI450" s="78">
        <v>-3.7924788892269135E-2</v>
      </c>
      <c r="DJ450" s="78">
        <v>-0.11044690012931824</v>
      </c>
      <c r="DK450" s="78">
        <v>5.9403344988822937E-2</v>
      </c>
      <c r="DL450" s="78">
        <v>0.15347529947757721</v>
      </c>
      <c r="DM450" s="78">
        <v>0.17431908845901489</v>
      </c>
      <c r="DN450" s="78">
        <v>0.20012247562408447</v>
      </c>
      <c r="DO450" s="78">
        <v>8.7016798555850983E-2</v>
      </c>
      <c r="DP450" s="78">
        <v>0.17753313481807709</v>
      </c>
      <c r="DQ450" s="78">
        <v>0.15366046130657196</v>
      </c>
      <c r="DR450" s="78">
        <v>0.20640599727630615</v>
      </c>
      <c r="DS450" s="78">
        <v>0.10543549805879593</v>
      </c>
      <c r="DT450" s="78">
        <v>0.14986574649810791</v>
      </c>
      <c r="DU450" s="78">
        <v>0.11650143563747406</v>
      </c>
      <c r="DV450" s="78">
        <v>0.10920519381761551</v>
      </c>
      <c r="DW450" s="78">
        <v>-9.770490974187851E-2</v>
      </c>
      <c r="DX450" s="78">
        <v>-1.3164357282221317E-2</v>
      </c>
      <c r="DY450" s="78">
        <v>0.12544603645801544</v>
      </c>
      <c r="DZ450" s="78">
        <v>2.968323789536953E-2</v>
      </c>
      <c r="EA450" s="78">
        <v>3.7689857184886932E-2</v>
      </c>
      <c r="EB450" s="78">
        <v>1.8899475689977407E-3</v>
      </c>
      <c r="EC450" s="78">
        <v>2.8556562960147858E-2</v>
      </c>
      <c r="ED450" s="78">
        <v>-4.927082359790802E-2</v>
      </c>
      <c r="EE450" s="78">
        <v>2.3096401244401932E-2</v>
      </c>
      <c r="EF450" s="78">
        <v>6.2461454421281815E-2</v>
      </c>
      <c r="EG450" s="78">
        <v>4.8309918493032455E-2</v>
      </c>
      <c r="EH450" s="78">
        <v>-2.2999616339802742E-2</v>
      </c>
      <c r="EI450" s="78">
        <v>0.14481519162654877</v>
      </c>
      <c r="EJ450" s="78">
        <v>0.24219538271427155</v>
      </c>
      <c r="EK450" s="78">
        <v>0.26806333661079407</v>
      </c>
      <c r="EL450" s="78">
        <v>0.29616111516952515</v>
      </c>
      <c r="EM450" s="78">
        <v>0.19954264163970947</v>
      </c>
      <c r="EN450" s="78">
        <v>0.28962951898574829</v>
      </c>
      <c r="EO450" s="78">
        <v>0.26595011353492737</v>
      </c>
      <c r="EP450" s="78">
        <v>0.3193105161190033</v>
      </c>
      <c r="EQ450" s="78">
        <v>0.21121105551719666</v>
      </c>
      <c r="ER450" s="78">
        <v>0.25569906830787659</v>
      </c>
      <c r="ES450" s="78">
        <v>0.21441455185413361</v>
      </c>
      <c r="ET450" s="78">
        <v>0.21331073343753815</v>
      </c>
      <c r="EU450" s="78">
        <v>1.2642352841794491E-2</v>
      </c>
      <c r="EV450" s="78">
        <v>8.8459797203540802E-2</v>
      </c>
      <c r="EW450" s="78">
        <v>73.092018127441406</v>
      </c>
      <c r="EX450" s="78">
        <v>71.8167724609375</v>
      </c>
      <c r="EY450" s="78">
        <v>70.632293701171875</v>
      </c>
      <c r="EZ450" s="78">
        <v>69.025077819824219</v>
      </c>
      <c r="FA450" s="78">
        <v>67.74298095703125</v>
      </c>
      <c r="FB450" s="78">
        <v>66.540679931640625</v>
      </c>
      <c r="FC450" s="78">
        <v>66.088272094726563</v>
      </c>
      <c r="FD450" s="78">
        <v>69.721664428710938</v>
      </c>
      <c r="FE450" s="78">
        <v>74.164970397949219</v>
      </c>
      <c r="FF450" s="78">
        <v>78.468536376953125</v>
      </c>
      <c r="FG450" s="78">
        <v>83.495529174804688</v>
      </c>
      <c r="FH450" s="78">
        <v>87.277229309082031</v>
      </c>
      <c r="FI450" s="78">
        <v>89.538253784179688</v>
      </c>
      <c r="FJ450" s="78">
        <v>92.838310241699219</v>
      </c>
      <c r="FK450" s="78">
        <v>94.598861694335938</v>
      </c>
      <c r="FL450" s="78">
        <v>95.516075134277344</v>
      </c>
      <c r="FM450" s="78">
        <v>96.50238037109375</v>
      </c>
      <c r="FN450" s="78">
        <v>95.392250061035156</v>
      </c>
      <c r="FO450" s="78">
        <v>93.9849853515625</v>
      </c>
      <c r="FP450" s="78">
        <v>91.404586791992188</v>
      </c>
      <c r="FQ450" s="78">
        <v>87.130226135253906</v>
      </c>
      <c r="FR450" s="78">
        <v>82.954055786132813</v>
      </c>
      <c r="FS450" s="78">
        <v>79.8753662109375</v>
      </c>
      <c r="FT450" s="78">
        <v>77.633628845214844</v>
      </c>
      <c r="FU450" s="78">
        <v>5.6711088865995407E-2</v>
      </c>
      <c r="FV450" s="78">
        <v>9.1031379997730255E-2</v>
      </c>
      <c r="FW450" s="78">
        <v>5.6983735412359238E-2</v>
      </c>
      <c r="FX450" s="78">
        <v>0</v>
      </c>
      <c r="FY450" s="78">
        <v>297</v>
      </c>
      <c r="FZ450" s="78">
        <v>1</v>
      </c>
    </row>
    <row r="451" spans="1:182" x14ac:dyDescent="0.2">
      <c r="A451" t="s">
        <v>186</v>
      </c>
      <c r="B451" t="s">
        <v>244</v>
      </c>
      <c r="C451" t="s">
        <v>194</v>
      </c>
      <c r="D451" t="s">
        <v>203</v>
      </c>
      <c r="E451" t="s">
        <v>206</v>
      </c>
      <c r="F451" t="s">
        <v>184</v>
      </c>
      <c r="G451" t="s">
        <v>1</v>
      </c>
      <c r="H451" s="78">
        <v>1037</v>
      </c>
      <c r="I451" s="78">
        <v>1.145719051361084</v>
      </c>
      <c r="J451" s="78">
        <v>1.0716425180435181</v>
      </c>
      <c r="K451" s="78">
        <v>0.99511808156967163</v>
      </c>
      <c r="L451" s="78">
        <v>0.96684157848358154</v>
      </c>
      <c r="M451" s="78">
        <v>0.97215729951858521</v>
      </c>
      <c r="N451" s="78">
        <v>1.059532642364502</v>
      </c>
      <c r="O451" s="78">
        <v>1.0957361459732056</v>
      </c>
      <c r="P451" s="78">
        <v>1.2232819795608521</v>
      </c>
      <c r="Q451" s="78">
        <v>1.2296773195266724</v>
      </c>
      <c r="R451" s="78">
        <v>1.3077620267868042</v>
      </c>
      <c r="S451" s="78">
        <v>1.3858655691146851</v>
      </c>
      <c r="T451" s="78">
        <v>1.5858526229858398</v>
      </c>
      <c r="U451" s="78">
        <v>1.7720057964324951</v>
      </c>
      <c r="V451" s="78">
        <v>1.8240756988525391</v>
      </c>
      <c r="W451" s="78">
        <v>1.9343055486679077</v>
      </c>
      <c r="X451" s="78">
        <v>2.0475046634674072</v>
      </c>
      <c r="Y451" s="78">
        <v>2.0446658134460449</v>
      </c>
      <c r="Z451" s="78">
        <v>2.0497767925262451</v>
      </c>
      <c r="AA451" s="78">
        <v>2.1228468418121338</v>
      </c>
      <c r="AB451" s="78">
        <v>2.1006426811218262</v>
      </c>
      <c r="AC451" s="78">
        <v>1.9628896713256836</v>
      </c>
      <c r="AD451" s="78">
        <v>1.7529710531234741</v>
      </c>
      <c r="AE451" s="78">
        <v>1.6148595809936523</v>
      </c>
      <c r="AF451" s="78">
        <v>1.3610212802886963</v>
      </c>
      <c r="AG451" s="78">
        <v>-9.547010064125061E-2</v>
      </c>
      <c r="AH451" s="78">
        <v>-8.7231218814849854E-2</v>
      </c>
      <c r="AI451" s="78">
        <v>-7.8498005867004395E-2</v>
      </c>
      <c r="AJ451" s="78">
        <v>-3.0774360522627831E-2</v>
      </c>
      <c r="AK451" s="78">
        <v>-2.1826766431331635E-2</v>
      </c>
      <c r="AL451" s="78">
        <v>-2.4746948853135109E-2</v>
      </c>
      <c r="AM451" s="78">
        <v>-2.8975211083889008E-2</v>
      </c>
      <c r="AN451" s="78">
        <v>2.3280590772628784E-2</v>
      </c>
      <c r="AO451" s="78">
        <v>-0.18696840107440948</v>
      </c>
      <c r="AP451" s="78">
        <v>-0.11751275509595871</v>
      </c>
      <c r="AQ451" s="78">
        <v>-9.0802058577537537E-2</v>
      </c>
      <c r="AR451" s="78">
        <v>-6.9126799702644348E-2</v>
      </c>
      <c r="AS451" s="78">
        <v>-4.2841911315917969E-2</v>
      </c>
      <c r="AT451" s="78">
        <v>-0.20136287808418274</v>
      </c>
      <c r="AU451" s="78">
        <v>-0.12627023458480835</v>
      </c>
      <c r="AV451" s="78">
        <v>-0.13483497500419617</v>
      </c>
      <c r="AW451" s="78">
        <v>-0.23932948708534241</v>
      </c>
      <c r="AX451" s="78">
        <v>-0.28978130221366882</v>
      </c>
      <c r="AY451" s="78">
        <v>-0.25705593824386597</v>
      </c>
      <c r="AZ451" s="78">
        <v>-0.2040683776140213</v>
      </c>
      <c r="BA451" s="78">
        <v>-0.10514374822378159</v>
      </c>
      <c r="BB451" s="78">
        <v>-0.21842455863952637</v>
      </c>
      <c r="BC451" s="78">
        <v>-7.2562567889690399E-2</v>
      </c>
      <c r="BD451" s="78">
        <v>-8.1739388406276703E-2</v>
      </c>
      <c r="BE451" s="78">
        <v>4.2244713753461838E-2</v>
      </c>
      <c r="BF451" s="78">
        <v>4.7828793525695801E-2</v>
      </c>
      <c r="BG451" s="78">
        <v>5.0525631755590439E-2</v>
      </c>
      <c r="BH451" s="78">
        <v>9.3504495918750763E-2</v>
      </c>
      <c r="BI451" s="78">
        <v>0.1014263927936554</v>
      </c>
      <c r="BJ451" s="78">
        <v>0.10753222554922104</v>
      </c>
      <c r="BK451" s="78">
        <v>0.10331196337938309</v>
      </c>
      <c r="BL451" s="78">
        <v>0.16358089447021484</v>
      </c>
      <c r="BM451" s="78">
        <v>-8.9325318112969398E-3</v>
      </c>
      <c r="BN451" s="78">
        <v>2.7530016377568245E-2</v>
      </c>
      <c r="BO451" s="78">
        <v>3.8216490298509598E-2</v>
      </c>
      <c r="BP451" s="78">
        <v>5.4708711802959442E-2</v>
      </c>
      <c r="BQ451" s="78">
        <v>9.6360325813293457E-2</v>
      </c>
      <c r="BR451" s="78">
        <v>-4.2214304208755493E-2</v>
      </c>
      <c r="BS451" s="78">
        <v>4.6308431774377823E-2</v>
      </c>
      <c r="BT451" s="78">
        <v>3.1872712075710297E-2</v>
      </c>
      <c r="BU451" s="78">
        <v>-7.0506855845451355E-2</v>
      </c>
      <c r="BV451" s="78">
        <v>-0.11003020405769348</v>
      </c>
      <c r="BW451" s="78">
        <v>-7.8947961330413818E-2</v>
      </c>
      <c r="BX451" s="78">
        <v>-3.5233642905950546E-2</v>
      </c>
      <c r="BY451" s="78">
        <v>4.7113772481679916E-2</v>
      </c>
      <c r="BZ451" s="78">
        <v>-6.2345940619707108E-2</v>
      </c>
      <c r="CA451" s="78">
        <v>4.8436250537633896E-2</v>
      </c>
      <c r="CB451" s="78">
        <v>4.1057098656892776E-2</v>
      </c>
      <c r="CC451" s="78">
        <v>0.13762557506561279</v>
      </c>
      <c r="CD451" s="78">
        <v>0.14137095212936401</v>
      </c>
      <c r="CE451" s="78">
        <v>0.1398870050907135</v>
      </c>
      <c r="CF451" s="78">
        <v>0.17957964539527893</v>
      </c>
      <c r="CG451" s="78">
        <v>0.18679116666316986</v>
      </c>
      <c r="CH451" s="78">
        <v>0.19914838671684265</v>
      </c>
      <c r="CI451" s="78">
        <v>0.19493365287780762</v>
      </c>
      <c r="CJ451" s="78">
        <v>0.26075243949890137</v>
      </c>
      <c r="CK451" s="78">
        <v>0.11437457799911499</v>
      </c>
      <c r="CL451" s="78">
        <v>0.12798620760440826</v>
      </c>
      <c r="CM451" s="78">
        <v>0.12757433950901031</v>
      </c>
      <c r="CN451" s="78">
        <v>0.14047680795192719</v>
      </c>
      <c r="CO451" s="78">
        <v>0.19277136027812958</v>
      </c>
      <c r="CP451" s="78">
        <v>6.8011507391929626E-2</v>
      </c>
      <c r="CQ451" s="78">
        <v>0.16583588719367981</v>
      </c>
      <c r="CR451" s="78">
        <v>0.14733394980430603</v>
      </c>
      <c r="CS451" s="78">
        <v>4.6419188380241394E-2</v>
      </c>
      <c r="CT451" s="78">
        <v>1.4464873820543289E-2</v>
      </c>
      <c r="CU451" s="78">
        <v>4.4409099966287613E-2</v>
      </c>
      <c r="CV451" s="78">
        <v>8.1700779497623444E-2</v>
      </c>
      <c r="CW451" s="78">
        <v>0.15256686508655548</v>
      </c>
      <c r="CX451" s="78">
        <v>4.5753631740808487E-2</v>
      </c>
      <c r="CY451" s="78">
        <v>0.13223965466022491</v>
      </c>
      <c r="CZ451" s="78">
        <v>0.12610557675361633</v>
      </c>
      <c r="DA451" s="78">
        <v>0.23300643265247345</v>
      </c>
      <c r="DB451" s="78">
        <v>0.23491311073303223</v>
      </c>
      <c r="DC451" s="78">
        <v>0.22924840450286865</v>
      </c>
      <c r="DD451" s="78">
        <v>0.2656548023223877</v>
      </c>
      <c r="DE451" s="78">
        <v>0.27215594053268433</v>
      </c>
      <c r="DF451" s="78">
        <v>0.29076451063156128</v>
      </c>
      <c r="DG451" s="78">
        <v>0.28655534982681274</v>
      </c>
      <c r="DH451" s="78">
        <v>0.35792401432991028</v>
      </c>
      <c r="DI451" s="78">
        <v>0.23768168687820435</v>
      </c>
      <c r="DJ451" s="78">
        <v>0.22844238579273224</v>
      </c>
      <c r="DK451" s="78">
        <v>0.21693219244480133</v>
      </c>
      <c r="DL451" s="78">
        <v>0.22624489665031433</v>
      </c>
      <c r="DM451" s="78">
        <v>0.2891823947429657</v>
      </c>
      <c r="DN451" s="78">
        <v>0.17823731899261475</v>
      </c>
      <c r="DO451" s="78">
        <v>0.28536331653594971</v>
      </c>
      <c r="DP451" s="78">
        <v>0.26279518008232117</v>
      </c>
      <c r="DQ451" s="78">
        <v>0.16334523260593414</v>
      </c>
      <c r="DR451" s="78">
        <v>0.13895994424819946</v>
      </c>
      <c r="DS451" s="78">
        <v>0.16776615381240845</v>
      </c>
      <c r="DT451" s="78">
        <v>0.19863522052764893</v>
      </c>
      <c r="DU451" s="78">
        <v>0.25801998376846313</v>
      </c>
      <c r="DV451" s="78">
        <v>0.15385320782661438</v>
      </c>
      <c r="DW451" s="78">
        <v>0.21604306995868683</v>
      </c>
      <c r="DX451" s="78">
        <v>0.21115404367446899</v>
      </c>
      <c r="DY451" s="78">
        <v>0.3707212507724762</v>
      </c>
      <c r="DZ451" s="78">
        <v>0.36997312307357788</v>
      </c>
      <c r="EA451" s="78">
        <v>0.35827204585075378</v>
      </c>
      <c r="EB451" s="78">
        <v>0.38993364572525024</v>
      </c>
      <c r="EC451" s="78">
        <v>0.39540910720825195</v>
      </c>
      <c r="ED451" s="78">
        <v>0.42304369807243347</v>
      </c>
      <c r="EE451" s="78">
        <v>0.41884252429008484</v>
      </c>
      <c r="EF451" s="78">
        <v>0.49822428822517395</v>
      </c>
      <c r="EG451" s="78">
        <v>0.41571757197380066</v>
      </c>
      <c r="EH451" s="78">
        <v>0.37348517775535583</v>
      </c>
      <c r="EI451" s="78">
        <v>0.34595075249671936</v>
      </c>
      <c r="EJ451" s="78">
        <v>0.35008040070533752</v>
      </c>
      <c r="EK451" s="78">
        <v>0.42838463187217712</v>
      </c>
      <c r="EL451" s="78">
        <v>0.33738589286804199</v>
      </c>
      <c r="EM451" s="78">
        <v>0.45794197916984558</v>
      </c>
      <c r="EN451" s="78">
        <v>0.42950290441513062</v>
      </c>
      <c r="EO451" s="78">
        <v>0.3321678638458252</v>
      </c>
      <c r="EP451" s="78">
        <v>0.31871107220649719</v>
      </c>
      <c r="EQ451" s="78">
        <v>0.3458741307258606</v>
      </c>
      <c r="ER451" s="78">
        <v>0.36746993660926819</v>
      </c>
      <c r="ES451" s="78">
        <v>0.41027748584747314</v>
      </c>
      <c r="ET451" s="78">
        <v>0.30993181467056274</v>
      </c>
      <c r="EU451" s="78">
        <v>0.33704188466072083</v>
      </c>
      <c r="EV451" s="78">
        <v>0.33395051956176758</v>
      </c>
      <c r="EW451" s="78">
        <v>70.587928771972656</v>
      </c>
      <c r="EX451" s="78">
        <v>70.456207275390625</v>
      </c>
      <c r="EY451" s="78">
        <v>69.118301391601563</v>
      </c>
      <c r="EZ451" s="78">
        <v>68.942314147949219</v>
      </c>
      <c r="FA451" s="78">
        <v>67.622970581054688</v>
      </c>
      <c r="FB451" s="78">
        <v>67.083343505859375</v>
      </c>
      <c r="FC451" s="78">
        <v>67.433982849121094</v>
      </c>
      <c r="FD451" s="78">
        <v>71.697555541992188</v>
      </c>
      <c r="FE451" s="78">
        <v>77.112266540527344</v>
      </c>
      <c r="FF451" s="78">
        <v>81.989105224609375</v>
      </c>
      <c r="FG451" s="78">
        <v>85.449104309082031</v>
      </c>
      <c r="FH451" s="78">
        <v>89.91357421875</v>
      </c>
      <c r="FI451" s="78">
        <v>91.479904174804688</v>
      </c>
      <c r="FJ451" s="78">
        <v>93.061134338378906</v>
      </c>
      <c r="FK451" s="78">
        <v>95.164848327636719</v>
      </c>
      <c r="FL451" s="78">
        <v>96.402099609375</v>
      </c>
      <c r="FM451" s="78">
        <v>96.912803649902344</v>
      </c>
      <c r="FN451" s="78">
        <v>97.627532958984375</v>
      </c>
      <c r="FO451" s="78">
        <v>96.199226379394531</v>
      </c>
      <c r="FP451" s="78">
        <v>90.078651428222656</v>
      </c>
      <c r="FQ451" s="78">
        <v>84.184303283691406</v>
      </c>
      <c r="FR451" s="78">
        <v>79.669425964355469</v>
      </c>
      <c r="FS451" s="78">
        <v>76.545967102050781</v>
      </c>
      <c r="FT451" s="78">
        <v>76.665847778320313</v>
      </c>
      <c r="FU451" s="78">
        <v>9.0540535748004913E-2</v>
      </c>
      <c r="FV451" s="78">
        <v>0.14239935576915741</v>
      </c>
      <c r="FW451" s="78">
        <v>9.0773209929466248E-2</v>
      </c>
      <c r="FX451" s="78">
        <v>0</v>
      </c>
      <c r="FY451" s="78">
        <v>174</v>
      </c>
      <c r="FZ451" s="78">
        <v>1</v>
      </c>
    </row>
    <row r="452" spans="1:182" x14ac:dyDescent="0.2">
      <c r="A452" t="s">
        <v>186</v>
      </c>
      <c r="B452" t="s">
        <v>244</v>
      </c>
      <c r="C452" t="s">
        <v>194</v>
      </c>
      <c r="D452" t="s">
        <v>203</v>
      </c>
      <c r="E452" t="s">
        <v>206</v>
      </c>
      <c r="F452" t="s">
        <v>185</v>
      </c>
      <c r="G452" t="s">
        <v>1</v>
      </c>
      <c r="H452" s="78">
        <v>494</v>
      </c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  <c r="BW452" s="78"/>
      <c r="BX452" s="78"/>
      <c r="BY452" s="78"/>
      <c r="BZ452" s="78"/>
      <c r="CA452" s="78"/>
      <c r="CB452" s="78"/>
      <c r="CC452" s="78"/>
      <c r="CD452" s="78"/>
      <c r="CE452" s="78"/>
      <c r="CF452" s="78"/>
      <c r="CG452" s="78"/>
      <c r="CH452" s="78"/>
      <c r="CI452" s="78"/>
      <c r="CJ452" s="78"/>
      <c r="CK452" s="78"/>
      <c r="CL452" s="78"/>
      <c r="CM452" s="78"/>
      <c r="CN452" s="78"/>
      <c r="CO452" s="78"/>
      <c r="CP452" s="78"/>
      <c r="CQ452" s="78"/>
      <c r="CR452" s="78"/>
      <c r="CS452" s="78"/>
      <c r="CT452" s="78"/>
      <c r="CU452" s="78"/>
      <c r="CV452" s="78"/>
      <c r="CW452" s="78"/>
      <c r="CX452" s="78"/>
      <c r="CY452" s="78"/>
      <c r="CZ452" s="78"/>
      <c r="DA452" s="78"/>
      <c r="DB452" s="78"/>
      <c r="DC452" s="78"/>
      <c r="DD452" s="78"/>
      <c r="DE452" s="78"/>
      <c r="DF452" s="78"/>
      <c r="DG452" s="78"/>
      <c r="DH452" s="78"/>
      <c r="DI452" s="78"/>
      <c r="DJ452" s="78"/>
      <c r="DK452" s="78"/>
      <c r="DL452" s="78"/>
      <c r="DM452" s="78"/>
      <c r="DN452" s="78"/>
      <c r="DO452" s="78"/>
      <c r="DP452" s="78"/>
      <c r="DQ452" s="78"/>
      <c r="DR452" s="78"/>
      <c r="DS452" s="78"/>
      <c r="DT452" s="78"/>
      <c r="DU452" s="78"/>
      <c r="DV452" s="78"/>
      <c r="DW452" s="78"/>
      <c r="DX452" s="78"/>
      <c r="DY452" s="78"/>
      <c r="DZ452" s="78"/>
      <c r="EA452" s="78"/>
      <c r="EB452" s="78"/>
      <c r="EC452" s="78"/>
      <c r="ED452" s="78"/>
      <c r="EE452" s="78"/>
      <c r="EF452" s="78"/>
      <c r="EG452" s="78"/>
      <c r="EH452" s="78"/>
      <c r="EI452" s="78"/>
      <c r="EJ452" s="78"/>
      <c r="EK452" s="78"/>
      <c r="EL452" s="78"/>
      <c r="EM452" s="78"/>
      <c r="EN452" s="78"/>
      <c r="EO452" s="78"/>
      <c r="EP452" s="78"/>
      <c r="EQ452" s="78"/>
      <c r="ER452" s="78"/>
      <c r="ES452" s="78"/>
      <c r="ET452" s="78"/>
      <c r="EU452" s="78"/>
      <c r="EV452" s="78"/>
      <c r="EW452" s="78"/>
      <c r="EX452" s="78"/>
      <c r="EY452" s="78"/>
      <c r="EZ452" s="78"/>
      <c r="FA452" s="78"/>
      <c r="FB452" s="78"/>
      <c r="FC452" s="78"/>
      <c r="FD452" s="78"/>
      <c r="FE452" s="78"/>
      <c r="FF452" s="78"/>
      <c r="FG452" s="78"/>
      <c r="FH452" s="78"/>
      <c r="FI452" s="78"/>
      <c r="FJ452" s="78"/>
      <c r="FK452" s="78"/>
      <c r="FL452" s="78"/>
      <c r="FM452" s="78"/>
      <c r="FN452" s="78"/>
      <c r="FO452" s="78"/>
      <c r="FP452" s="78"/>
      <c r="FQ452" s="78"/>
      <c r="FR452" s="78"/>
      <c r="FS452" s="78"/>
      <c r="FT452" s="78"/>
      <c r="FU452" s="78"/>
      <c r="FV452" s="78"/>
      <c r="FW452" s="78"/>
      <c r="FX452" s="78">
        <v>0</v>
      </c>
      <c r="FY452" s="78">
        <v>68</v>
      </c>
      <c r="FZ452" s="78">
        <v>0</v>
      </c>
    </row>
    <row r="453" spans="1:182" x14ac:dyDescent="0.2">
      <c r="A453" t="s">
        <v>186</v>
      </c>
      <c r="B453" t="s">
        <v>244</v>
      </c>
      <c r="C453" t="s">
        <v>194</v>
      </c>
      <c r="D453" t="s">
        <v>203</v>
      </c>
      <c r="E453" t="s">
        <v>207</v>
      </c>
      <c r="F453" t="s">
        <v>1</v>
      </c>
      <c r="G453" t="s">
        <v>198</v>
      </c>
      <c r="H453" s="78">
        <v>14799</v>
      </c>
      <c r="I453" s="78">
        <v>0.62727630138397217</v>
      </c>
      <c r="J453" s="78">
        <v>0.54727131128311157</v>
      </c>
      <c r="K453" s="78">
        <v>0.5025629997253418</v>
      </c>
      <c r="L453" s="78">
        <v>0.47372719645500183</v>
      </c>
      <c r="M453" s="78">
        <v>0.46725502610206604</v>
      </c>
      <c r="N453" s="78">
        <v>0.48795488476753235</v>
      </c>
      <c r="O453" s="78">
        <v>0.53886181116104126</v>
      </c>
      <c r="P453" s="78">
        <v>0.57362043857574463</v>
      </c>
      <c r="Q453" s="78">
        <v>0.65033936500549316</v>
      </c>
      <c r="R453" s="78">
        <v>0.6820300817489624</v>
      </c>
      <c r="S453" s="78">
        <v>0.73378407955169678</v>
      </c>
      <c r="T453" s="78">
        <v>0.82289987802505493</v>
      </c>
      <c r="U453" s="78">
        <v>0.90648776292800903</v>
      </c>
      <c r="V453" s="78">
        <v>0.95489829778671265</v>
      </c>
      <c r="W453" s="78">
        <v>1.0420949459075928</v>
      </c>
      <c r="X453" s="78">
        <v>1.1135678291320801</v>
      </c>
      <c r="Y453" s="78">
        <v>1.1931345462799072</v>
      </c>
      <c r="Z453" s="78">
        <v>1.2153762578964233</v>
      </c>
      <c r="AA453" s="78">
        <v>1.2125999927520752</v>
      </c>
      <c r="AB453" s="78">
        <v>1.1914876699447632</v>
      </c>
      <c r="AC453" s="78">
        <v>1.1470012664794922</v>
      </c>
      <c r="AD453" s="78">
        <v>1.1074587106704712</v>
      </c>
      <c r="AE453" s="78">
        <v>0.95632517337799072</v>
      </c>
      <c r="AF453" s="78">
        <v>0.81239014863967896</v>
      </c>
      <c r="AG453" s="78">
        <v>-0.11788323521614075</v>
      </c>
      <c r="AH453" s="78">
        <v>-0.14147847890853882</v>
      </c>
      <c r="AI453" s="78">
        <v>-0.11332011967897415</v>
      </c>
      <c r="AJ453" s="78">
        <v>-0.12653423845767975</v>
      </c>
      <c r="AK453" s="78">
        <v>-0.11337892711162567</v>
      </c>
      <c r="AL453" s="78">
        <v>-0.10981297492980957</v>
      </c>
      <c r="AM453" s="78">
        <v>-7.8526228666305542E-2</v>
      </c>
      <c r="AN453" s="78">
        <v>-0.11025987565517426</v>
      </c>
      <c r="AO453" s="78">
        <v>-6.9899894297122955E-2</v>
      </c>
      <c r="AP453" s="78">
        <v>-8.0540113151073456E-2</v>
      </c>
      <c r="AQ453" s="78">
        <v>-9.6188880503177643E-2</v>
      </c>
      <c r="AR453" s="78">
        <v>-9.9629119038581848E-2</v>
      </c>
      <c r="AS453" s="78">
        <v>-9.2775262892246246E-2</v>
      </c>
      <c r="AT453" s="78">
        <v>-0.1245531290769577</v>
      </c>
      <c r="AU453" s="78">
        <v>-0.11295263469219208</v>
      </c>
      <c r="AV453" s="78">
        <v>-0.10881535708904266</v>
      </c>
      <c r="AW453" s="78">
        <v>-7.7476263046264648E-2</v>
      </c>
      <c r="AX453" s="78">
        <v>-9.8598107695579529E-2</v>
      </c>
      <c r="AY453" s="78">
        <v>-9.6025712788105011E-2</v>
      </c>
      <c r="AZ453" s="78">
        <v>-8.1208884716033936E-2</v>
      </c>
      <c r="BA453" s="78">
        <v>-9.9490992724895477E-2</v>
      </c>
      <c r="BB453" s="78">
        <v>-9.008461982011795E-2</v>
      </c>
      <c r="BC453" s="78">
        <v>-0.11948665976524353</v>
      </c>
      <c r="BD453" s="78">
        <v>-0.10654123872518539</v>
      </c>
      <c r="BE453" s="78">
        <v>-8.3272695541381836E-2</v>
      </c>
      <c r="BF453" s="78">
        <v>-0.1079312339425087</v>
      </c>
      <c r="BG453" s="78">
        <v>-8.5341952741146088E-2</v>
      </c>
      <c r="BH453" s="78">
        <v>-9.5629893243312836E-2</v>
      </c>
      <c r="BI453" s="78">
        <v>-8.4071226418018341E-2</v>
      </c>
      <c r="BJ453" s="78">
        <v>-7.9995736479759216E-2</v>
      </c>
      <c r="BK453" s="78">
        <v>-4.9498099833726883E-2</v>
      </c>
      <c r="BL453" s="78">
        <v>-7.8941203653812408E-2</v>
      </c>
      <c r="BM453" s="78">
        <v>-4.3698918074369431E-2</v>
      </c>
      <c r="BN453" s="78">
        <v>-5.3937420248985291E-2</v>
      </c>
      <c r="BO453" s="78">
        <v>-6.7102618515491486E-2</v>
      </c>
      <c r="BP453" s="78">
        <v>-7.0358306169509888E-2</v>
      </c>
      <c r="BQ453" s="78">
        <v>-6.0292884707450867E-2</v>
      </c>
      <c r="BR453" s="78">
        <v>-9.117523580789566E-2</v>
      </c>
      <c r="BS453" s="78">
        <v>-7.4656464159488678E-2</v>
      </c>
      <c r="BT453" s="78">
        <v>-6.8242475390434265E-2</v>
      </c>
      <c r="BU453" s="78">
        <v>-3.9018768817186356E-2</v>
      </c>
      <c r="BV453" s="78">
        <v>-6.22878298163414E-2</v>
      </c>
      <c r="BW453" s="78">
        <v>-5.8518409729003906E-2</v>
      </c>
      <c r="BX453" s="78">
        <v>-4.3826811015605927E-2</v>
      </c>
      <c r="BY453" s="78">
        <v>-6.1366226524114609E-2</v>
      </c>
      <c r="BZ453" s="78">
        <v>-4.9839068204164505E-2</v>
      </c>
      <c r="CA453" s="78">
        <v>-8.0211743712425232E-2</v>
      </c>
      <c r="CB453" s="78">
        <v>-6.96292445063591E-2</v>
      </c>
      <c r="CC453" s="78">
        <v>-5.930154025554657E-2</v>
      </c>
      <c r="CD453" s="78">
        <v>-8.4696508944034576E-2</v>
      </c>
      <c r="CE453" s="78">
        <v>-6.5964356064796448E-2</v>
      </c>
      <c r="CF453" s="78">
        <v>-7.4225634336471558E-2</v>
      </c>
      <c r="CG453" s="78">
        <v>-6.3772797584533691E-2</v>
      </c>
      <c r="CH453" s="78">
        <v>-5.9344399720430374E-2</v>
      </c>
      <c r="CI453" s="78">
        <v>-2.9393304139375687E-2</v>
      </c>
      <c r="CJ453" s="78">
        <v>-5.7249981909990311E-2</v>
      </c>
      <c r="CK453" s="78">
        <v>-2.555219829082489E-2</v>
      </c>
      <c r="CL453" s="78">
        <v>-3.5512480884790421E-2</v>
      </c>
      <c r="CM453" s="78">
        <v>-4.6957559883594513E-2</v>
      </c>
      <c r="CN453" s="78">
        <v>-5.008542537689209E-2</v>
      </c>
      <c r="CO453" s="78">
        <v>-3.7795688956975937E-2</v>
      </c>
      <c r="CP453" s="78">
        <v>-6.8057797849178314E-2</v>
      </c>
      <c r="CQ453" s="78">
        <v>-4.8132658004760742E-2</v>
      </c>
      <c r="CR453" s="78">
        <v>-4.0141813457012177E-2</v>
      </c>
      <c r="CS453" s="78">
        <v>-1.2383218854665756E-2</v>
      </c>
      <c r="CT453" s="78">
        <v>-3.7139438092708588E-2</v>
      </c>
      <c r="CU453" s="78">
        <v>-3.254096582531929E-2</v>
      </c>
      <c r="CV453" s="78">
        <v>-1.7936095595359802E-2</v>
      </c>
      <c r="CW453" s="78">
        <v>-3.496113047003746E-2</v>
      </c>
      <c r="CX453" s="78">
        <v>-2.1965121850371361E-2</v>
      </c>
      <c r="CY453" s="78">
        <v>-5.3010065108537674E-2</v>
      </c>
      <c r="CZ453" s="78">
        <v>-4.4064115732908249E-2</v>
      </c>
      <c r="DA453" s="78">
        <v>-3.5330388695001602E-2</v>
      </c>
      <c r="DB453" s="78">
        <v>-6.1461795121431351E-2</v>
      </c>
      <c r="DC453" s="78">
        <v>-4.6586759388446808E-2</v>
      </c>
      <c r="DD453" s="78">
        <v>-5.2821371704339981E-2</v>
      </c>
      <c r="DE453" s="78">
        <v>-4.347437247633934E-2</v>
      </c>
      <c r="DF453" s="78">
        <v>-3.869306668639183E-2</v>
      </c>
      <c r="DG453" s="78">
        <v>-9.2885084450244904E-3</v>
      </c>
      <c r="DH453" s="78">
        <v>-3.5558760166168213E-2</v>
      </c>
      <c r="DI453" s="78">
        <v>-7.4054822325706482E-3</v>
      </c>
      <c r="DJ453" s="78">
        <v>-1.7087537795305252E-2</v>
      </c>
      <c r="DK453" s="78">
        <v>-2.6812504976987839E-2</v>
      </c>
      <c r="DL453" s="78">
        <v>-2.9812546446919441E-2</v>
      </c>
      <c r="DM453" s="78">
        <v>-1.5298494137823582E-2</v>
      </c>
      <c r="DN453" s="78">
        <v>-4.4940367341041565E-2</v>
      </c>
      <c r="DO453" s="78">
        <v>-2.1608848124742508E-2</v>
      </c>
      <c r="DP453" s="78">
        <v>-1.2041155248880386E-2</v>
      </c>
      <c r="DQ453" s="78">
        <v>1.425232645124197E-2</v>
      </c>
      <c r="DR453" s="78">
        <v>-1.1991045437753201E-2</v>
      </c>
      <c r="DS453" s="78">
        <v>-6.5635256469249725E-3</v>
      </c>
      <c r="DT453" s="78">
        <v>7.9546142369508743E-3</v>
      </c>
      <c r="DU453" s="78">
        <v>-8.5560344159603119E-3</v>
      </c>
      <c r="DV453" s="78">
        <v>5.9088259004056454E-3</v>
      </c>
      <c r="DW453" s="78">
        <v>-2.5808384642004967E-2</v>
      </c>
      <c r="DX453" s="78">
        <v>-1.8498983234167099E-2</v>
      </c>
      <c r="DY453" s="78">
        <v>-7.1984721580520272E-4</v>
      </c>
      <c r="DZ453" s="78">
        <v>-2.7914548292756081E-2</v>
      </c>
      <c r="EA453" s="78">
        <v>-1.8608586862683296E-2</v>
      </c>
      <c r="EB453" s="78">
        <v>-2.191702276468277E-2</v>
      </c>
      <c r="EC453" s="78">
        <v>-1.4166668988764286E-2</v>
      </c>
      <c r="ED453" s="78">
        <v>-8.8758189231157303E-3</v>
      </c>
      <c r="EE453" s="78">
        <v>1.9739625975489616E-2</v>
      </c>
      <c r="EF453" s="78">
        <v>-4.2400825768709183E-3</v>
      </c>
      <c r="EG453" s="78">
        <v>1.8795493990182877E-2</v>
      </c>
      <c r="EH453" s="78">
        <v>9.515153244137764E-3</v>
      </c>
      <c r="EI453" s="78">
        <v>2.2737535182386637E-3</v>
      </c>
      <c r="EJ453" s="78">
        <v>-5.417267675511539E-4</v>
      </c>
      <c r="EK453" s="78">
        <v>1.7183879390358925E-2</v>
      </c>
      <c r="EL453" s="78">
        <v>-1.1562466621398926E-2</v>
      </c>
      <c r="EM453" s="78">
        <v>1.6687318682670593E-2</v>
      </c>
      <c r="EN453" s="78">
        <v>2.8531730175018311E-2</v>
      </c>
      <c r="EO453" s="78">
        <v>5.2709825336933136E-2</v>
      </c>
      <c r="EP453" s="78">
        <v>2.4319237098097801E-2</v>
      </c>
      <c r="EQ453" s="78">
        <v>3.0943773686885834E-2</v>
      </c>
      <c r="ER453" s="78">
        <v>4.5336689800024033E-2</v>
      </c>
      <c r="ES453" s="78">
        <v>2.9568729922175407E-2</v>
      </c>
      <c r="ET453" s="78">
        <v>4.6154379844665527E-2</v>
      </c>
      <c r="EU453" s="78">
        <v>1.3466521166265011E-2</v>
      </c>
      <c r="EV453" s="78">
        <v>1.8413005396723747E-2</v>
      </c>
      <c r="EW453" s="78">
        <v>70.796249389648438</v>
      </c>
      <c r="EX453" s="78">
        <v>69.573295593261719</v>
      </c>
      <c r="EY453" s="78">
        <v>67.913597106933594</v>
      </c>
      <c r="EZ453" s="78">
        <v>66.69488525390625</v>
      </c>
      <c r="FA453" s="78">
        <v>65.634750366210938</v>
      </c>
      <c r="FB453" s="78">
        <v>64.728355407714844</v>
      </c>
      <c r="FC453" s="78">
        <v>64.391677856445313</v>
      </c>
      <c r="FD453" s="78">
        <v>68.58123779296875</v>
      </c>
      <c r="FE453" s="78">
        <v>73.331428527832031</v>
      </c>
      <c r="FF453" s="78">
        <v>77.779609680175781</v>
      </c>
      <c r="FG453" s="78">
        <v>81.977676391601563</v>
      </c>
      <c r="FH453" s="78">
        <v>86.099632263183594</v>
      </c>
      <c r="FI453" s="78">
        <v>89.54730224609375</v>
      </c>
      <c r="FJ453" s="78">
        <v>92.334304809570313</v>
      </c>
      <c r="FK453" s="78">
        <v>94.48919677734375</v>
      </c>
      <c r="FL453" s="78">
        <v>95.443901062011719</v>
      </c>
      <c r="FM453" s="78">
        <v>95.317123413085938</v>
      </c>
      <c r="FN453" s="78">
        <v>93.802650451660156</v>
      </c>
      <c r="FO453" s="78">
        <v>91.678230285644531</v>
      </c>
      <c r="FP453" s="78">
        <v>87.966773986816406</v>
      </c>
      <c r="FQ453" s="78">
        <v>82.590095520019531</v>
      </c>
      <c r="FR453" s="78">
        <v>77.891456604003906</v>
      </c>
      <c r="FS453" s="78">
        <v>74.903961181640625</v>
      </c>
      <c r="FT453" s="78">
        <v>72.679847717285156</v>
      </c>
      <c r="FU453" s="78">
        <v>1.9354138523340225E-2</v>
      </c>
      <c r="FV453" s="78">
        <v>2.8809448704123497E-2</v>
      </c>
      <c r="FW453" s="78">
        <v>2.0150862634181976E-2</v>
      </c>
      <c r="FX453" s="78">
        <v>0</v>
      </c>
      <c r="FY453" s="78">
        <v>2941</v>
      </c>
      <c r="FZ453" s="78">
        <v>1</v>
      </c>
    </row>
    <row r="454" spans="1:182" x14ac:dyDescent="0.2">
      <c r="A454" t="s">
        <v>186</v>
      </c>
      <c r="B454" t="s">
        <v>244</v>
      </c>
      <c r="C454" t="s">
        <v>194</v>
      </c>
      <c r="D454" t="s">
        <v>203</v>
      </c>
      <c r="E454" t="s">
        <v>207</v>
      </c>
      <c r="F454" t="s">
        <v>1</v>
      </c>
      <c r="G454" t="s">
        <v>200</v>
      </c>
      <c r="H454" s="78">
        <v>4236</v>
      </c>
      <c r="I454" s="78">
        <v>0.85340344905853271</v>
      </c>
      <c r="J454" s="78">
        <v>0.72719335556030273</v>
      </c>
      <c r="K454" s="78">
        <v>0.67241030931472778</v>
      </c>
      <c r="L454" s="78">
        <v>0.61525970697402954</v>
      </c>
      <c r="M454" s="78">
        <v>0.58854556083679199</v>
      </c>
      <c r="N454" s="78">
        <v>0.58863407373428345</v>
      </c>
      <c r="O454" s="78">
        <v>0.61213618516921997</v>
      </c>
      <c r="P454" s="78">
        <v>0.64562761783599854</v>
      </c>
      <c r="Q454" s="78">
        <v>0.73780345916748047</v>
      </c>
      <c r="R454" s="78">
        <v>0.82830131053924561</v>
      </c>
      <c r="S454" s="78">
        <v>0.89557254314422607</v>
      </c>
      <c r="T454" s="78">
        <v>1.0301669836044312</v>
      </c>
      <c r="U454" s="78">
        <v>1.1500338315963745</v>
      </c>
      <c r="V454" s="78">
        <v>1.3230623006820679</v>
      </c>
      <c r="W454" s="78">
        <v>1.3657873868942261</v>
      </c>
      <c r="X454" s="78">
        <v>1.4479565620422363</v>
      </c>
      <c r="Y454" s="78">
        <v>1.5356030464172363</v>
      </c>
      <c r="Z454" s="78">
        <v>1.5277354717254639</v>
      </c>
      <c r="AA454" s="78">
        <v>1.5010824203491211</v>
      </c>
      <c r="AB454" s="78">
        <v>1.5277160406112671</v>
      </c>
      <c r="AC454" s="78">
        <v>1.4324663877487183</v>
      </c>
      <c r="AD454" s="78">
        <v>1.3092204332351685</v>
      </c>
      <c r="AE454" s="78">
        <v>1.2178736925125122</v>
      </c>
      <c r="AF454" s="78">
        <v>1.0137909650802612</v>
      </c>
      <c r="AG454" s="78">
        <v>-0.12374500185251236</v>
      </c>
      <c r="AH454" s="78">
        <v>-0.15662732720375061</v>
      </c>
      <c r="AI454" s="78">
        <v>-0.14614927768707275</v>
      </c>
      <c r="AJ454" s="78">
        <v>-0.18018811941146851</v>
      </c>
      <c r="AK454" s="78">
        <v>-0.19162407517433167</v>
      </c>
      <c r="AL454" s="78">
        <v>-0.2018539160490036</v>
      </c>
      <c r="AM454" s="78">
        <v>-0.19575807452201843</v>
      </c>
      <c r="AN454" s="78">
        <v>-0.19914811849594116</v>
      </c>
      <c r="AO454" s="78">
        <v>-0.14814449846744537</v>
      </c>
      <c r="AP454" s="78">
        <v>-8.0060884356498718E-2</v>
      </c>
      <c r="AQ454" s="78">
        <v>-0.13060139119625092</v>
      </c>
      <c r="AR454" s="78">
        <v>-0.1373181939125061</v>
      </c>
      <c r="AS454" s="78">
        <v>-0.14535173773765564</v>
      </c>
      <c r="AT454" s="78">
        <v>-7.7383376657962799E-2</v>
      </c>
      <c r="AU454" s="78">
        <v>-0.18410894274711609</v>
      </c>
      <c r="AV454" s="78">
        <v>-0.10753252357244492</v>
      </c>
      <c r="AW454" s="78">
        <v>-3.9850439876317978E-2</v>
      </c>
      <c r="AX454" s="78">
        <v>-9.102475643157959E-2</v>
      </c>
      <c r="AY454" s="78">
        <v>-9.1381952166557312E-2</v>
      </c>
      <c r="AZ454" s="78">
        <v>7.0092487148940563E-3</v>
      </c>
      <c r="BA454" s="78">
        <v>-3.4831833094358444E-2</v>
      </c>
      <c r="BB454" s="78">
        <v>-0.22241750359535217</v>
      </c>
      <c r="BC454" s="78">
        <v>-0.19892041385173798</v>
      </c>
      <c r="BD454" s="78">
        <v>-0.18177902698516846</v>
      </c>
      <c r="BE454" s="78">
        <v>-6.8767920136451721E-2</v>
      </c>
      <c r="BF454" s="78">
        <v>-0.10540089011192322</v>
      </c>
      <c r="BG454" s="78">
        <v>-9.765317291021347E-2</v>
      </c>
      <c r="BH454" s="78">
        <v>-0.13415010273456573</v>
      </c>
      <c r="BI454" s="78">
        <v>-0.14607053995132446</v>
      </c>
      <c r="BJ454" s="78">
        <v>-0.15607200562953949</v>
      </c>
      <c r="BK454" s="78">
        <v>-0.1502983570098877</v>
      </c>
      <c r="BL454" s="78">
        <v>-0.1530737429857254</v>
      </c>
      <c r="BM454" s="78">
        <v>-0.10494592040777206</v>
      </c>
      <c r="BN454" s="78">
        <v>-3.4391682595014572E-2</v>
      </c>
      <c r="BO454" s="78">
        <v>-7.8047551214694977E-2</v>
      </c>
      <c r="BP454" s="78">
        <v>-8.1360466778278351E-2</v>
      </c>
      <c r="BQ454" s="78">
        <v>-8.2049772143363953E-2</v>
      </c>
      <c r="BR454" s="78">
        <v>-9.8861139267683029E-3</v>
      </c>
      <c r="BS454" s="78">
        <v>-0.12304338812828064</v>
      </c>
      <c r="BT454" s="78">
        <v>-5.1783192902803421E-2</v>
      </c>
      <c r="BU454" s="78">
        <v>2.1057726815342903E-2</v>
      </c>
      <c r="BV454" s="78">
        <v>-3.1131308525800705E-2</v>
      </c>
      <c r="BW454" s="78">
        <v>-3.430093452334404E-2</v>
      </c>
      <c r="BX454" s="78">
        <v>7.1192950010299683E-2</v>
      </c>
      <c r="BY454" s="78">
        <v>2.653268538415432E-2</v>
      </c>
      <c r="BZ454" s="78">
        <v>-0.15821324288845062</v>
      </c>
      <c r="CA454" s="78">
        <v>-0.12913589179515839</v>
      </c>
      <c r="CB454" s="78">
        <v>-0.12440518289804459</v>
      </c>
      <c r="CC454" s="78">
        <v>-3.0690960586071014E-2</v>
      </c>
      <c r="CD454" s="78">
        <v>-6.9921620190143585E-2</v>
      </c>
      <c r="CE454" s="78">
        <v>-6.4064919948577881E-2</v>
      </c>
      <c r="CF454" s="78">
        <v>-0.10226431488990784</v>
      </c>
      <c r="CG454" s="78">
        <v>-0.11452028155326843</v>
      </c>
      <c r="CH454" s="78">
        <v>-0.12436360865831375</v>
      </c>
      <c r="CI454" s="78">
        <v>-0.11881307512521744</v>
      </c>
      <c r="CJ454" s="78">
        <v>-0.1211627870798111</v>
      </c>
      <c r="CK454" s="78">
        <v>-7.5026713311672211E-2</v>
      </c>
      <c r="CL454" s="78">
        <v>-2.7613297570496798E-3</v>
      </c>
      <c r="CM454" s="78">
        <v>-4.1648931801319122E-2</v>
      </c>
      <c r="CN454" s="78">
        <v>-4.2604323476552963E-2</v>
      </c>
      <c r="CO454" s="78">
        <v>-3.82070392370224E-2</v>
      </c>
      <c r="CP454" s="78">
        <v>3.6862283945083618E-2</v>
      </c>
      <c r="CQ454" s="78">
        <v>-8.0749571323394775E-2</v>
      </c>
      <c r="CR454" s="78">
        <v>-1.317137386649847E-2</v>
      </c>
      <c r="CS454" s="78">
        <v>6.3242547214031219E-2</v>
      </c>
      <c r="CT454" s="78">
        <v>1.0350709781050682E-2</v>
      </c>
      <c r="CU454" s="78">
        <v>5.2332016639411449E-3</v>
      </c>
      <c r="CV454" s="78">
        <v>0.11564638465642929</v>
      </c>
      <c r="CW454" s="78">
        <v>6.9033563137054443E-2</v>
      </c>
      <c r="CX454" s="78">
        <v>-0.11374557018280029</v>
      </c>
      <c r="CY454" s="78">
        <v>-8.0803357064723969E-2</v>
      </c>
      <c r="CZ454" s="78">
        <v>-8.4668241441249847E-2</v>
      </c>
      <c r="DA454" s="78">
        <v>7.3860026895999908E-3</v>
      </c>
      <c r="DB454" s="78">
        <v>-3.4442342817783356E-2</v>
      </c>
      <c r="DC454" s="78">
        <v>-3.047667071223259E-2</v>
      </c>
      <c r="DD454" s="78">
        <v>-7.0378519594669342E-2</v>
      </c>
      <c r="DE454" s="78">
        <v>-8.2970038056373596E-2</v>
      </c>
      <c r="DF454" s="78">
        <v>-9.2655211687088013E-2</v>
      </c>
      <c r="DG454" s="78">
        <v>-8.7327800691127777E-2</v>
      </c>
      <c r="DH454" s="78">
        <v>-8.9251838624477386E-2</v>
      </c>
      <c r="DI454" s="78">
        <v>-4.5107509940862656E-2</v>
      </c>
      <c r="DJ454" s="78">
        <v>2.8869021683931351E-2</v>
      </c>
      <c r="DK454" s="78">
        <v>-5.2503105252981186E-3</v>
      </c>
      <c r="DL454" s="78">
        <v>-3.8481794763356447E-3</v>
      </c>
      <c r="DM454" s="78">
        <v>5.6357025168836117E-3</v>
      </c>
      <c r="DN454" s="78">
        <v>8.3610676229000092E-2</v>
      </c>
      <c r="DO454" s="78">
        <v>-3.8455761969089508E-2</v>
      </c>
      <c r="DP454" s="78">
        <v>2.544044516980648E-2</v>
      </c>
      <c r="DQ454" s="78">
        <v>0.10542735457420349</v>
      </c>
      <c r="DR454" s="78">
        <v>5.1832728087902069E-2</v>
      </c>
      <c r="DS454" s="78">
        <v>4.4767342507839203E-2</v>
      </c>
      <c r="DT454" s="78">
        <v>0.1600998193025589</v>
      </c>
      <c r="DU454" s="78">
        <v>0.11153443902730942</v>
      </c>
      <c r="DV454" s="78">
        <v>-6.9277897477149963E-2</v>
      </c>
      <c r="DW454" s="78">
        <v>-3.2470814883708954E-2</v>
      </c>
      <c r="DX454" s="78">
        <v>-4.4931299984455109E-2</v>
      </c>
      <c r="DY454" s="78">
        <v>6.2363091856241226E-2</v>
      </c>
      <c r="DZ454" s="78">
        <v>1.6784096136689186E-2</v>
      </c>
      <c r="EA454" s="78">
        <v>1.8019430339336395E-2</v>
      </c>
      <c r="EB454" s="78">
        <v>-2.4340499192476273E-2</v>
      </c>
      <c r="EC454" s="78">
        <v>-3.7416484206914902E-2</v>
      </c>
      <c r="ED454" s="78">
        <v>-4.6873308718204498E-2</v>
      </c>
      <c r="EE454" s="78">
        <v>-4.1868075728416443E-2</v>
      </c>
      <c r="EF454" s="78">
        <v>-4.3177474290132523E-2</v>
      </c>
      <c r="EG454" s="78">
        <v>-1.9089359557256103E-3</v>
      </c>
      <c r="EH454" s="78">
        <v>7.4538230895996094E-2</v>
      </c>
      <c r="EI454" s="78">
        <v>4.7303516417741776E-2</v>
      </c>
      <c r="EJ454" s="78">
        <v>5.2109535783529282E-2</v>
      </c>
      <c r="EK454" s="78">
        <v>6.8937651813030243E-2</v>
      </c>
      <c r="EL454" s="78">
        <v>0.15110793709754944</v>
      </c>
      <c r="EM454" s="78">
        <v>2.2609788924455643E-2</v>
      </c>
      <c r="EN454" s="78">
        <v>8.1189773976802826E-2</v>
      </c>
      <c r="EO454" s="78">
        <v>0.16633552312850952</v>
      </c>
      <c r="EP454" s="78">
        <v>0.11172617971897125</v>
      </c>
      <c r="EQ454" s="78">
        <v>0.10184834897518158</v>
      </c>
      <c r="ER454" s="78">
        <v>0.22428353130817413</v>
      </c>
      <c r="ES454" s="78">
        <v>0.17289896309375763</v>
      </c>
      <c r="ET454" s="78">
        <v>-5.0736418925225735E-3</v>
      </c>
      <c r="EU454" s="78">
        <v>3.7313695996999741E-2</v>
      </c>
      <c r="EV454" s="78">
        <v>1.2442533858120441E-2</v>
      </c>
      <c r="EW454" s="78">
        <v>72.141899108886719</v>
      </c>
      <c r="EX454" s="78">
        <v>70.99261474609375</v>
      </c>
      <c r="EY454" s="78">
        <v>69.374496459960938</v>
      </c>
      <c r="EZ454" s="78">
        <v>68.241668701171875</v>
      </c>
      <c r="FA454" s="78">
        <v>67.191787719726563</v>
      </c>
      <c r="FB454" s="78">
        <v>66.204742431640625</v>
      </c>
      <c r="FC454" s="78">
        <v>65.783767700195313</v>
      </c>
      <c r="FD454" s="78">
        <v>69.778511047363281</v>
      </c>
      <c r="FE454" s="78">
        <v>74.475013732910156</v>
      </c>
      <c r="FF454" s="78">
        <v>79.190895080566406</v>
      </c>
      <c r="FG454" s="78">
        <v>83.136344909667969</v>
      </c>
      <c r="FH454" s="78">
        <v>86.858444213867188</v>
      </c>
      <c r="FI454" s="78">
        <v>90.388832092285156</v>
      </c>
      <c r="FJ454" s="78">
        <v>93.224037170410156</v>
      </c>
      <c r="FK454" s="78">
        <v>95.705192565917969</v>
      </c>
      <c r="FL454" s="78">
        <v>96.521675109863281</v>
      </c>
      <c r="FM454" s="78">
        <v>96.74749755859375</v>
      </c>
      <c r="FN454" s="78">
        <v>96.050544738769531</v>
      </c>
      <c r="FO454" s="78">
        <v>94.457931518554688</v>
      </c>
      <c r="FP454" s="78">
        <v>91.083724975585938</v>
      </c>
      <c r="FQ454" s="78">
        <v>85.882713317871094</v>
      </c>
      <c r="FR454" s="78">
        <v>81.245658874511719</v>
      </c>
      <c r="FS454" s="78">
        <v>78.671302795410156</v>
      </c>
      <c r="FT454" s="78">
        <v>76.279632568359375</v>
      </c>
      <c r="FU454" s="78">
        <v>3.2430835068225861E-2</v>
      </c>
      <c r="FV454" s="78">
        <v>4.6874642372131348E-2</v>
      </c>
      <c r="FW454" s="78">
        <v>3.3716078847646713E-2</v>
      </c>
      <c r="FX454" s="78">
        <v>0</v>
      </c>
      <c r="FY454" s="78">
        <v>1094</v>
      </c>
      <c r="FZ454" s="78">
        <v>1</v>
      </c>
    </row>
    <row r="455" spans="1:182" x14ac:dyDescent="0.2">
      <c r="A455" t="s">
        <v>186</v>
      </c>
      <c r="B455" t="s">
        <v>244</v>
      </c>
      <c r="C455" t="s">
        <v>194</v>
      </c>
      <c r="D455" t="s">
        <v>203</v>
      </c>
      <c r="E455" t="s">
        <v>207</v>
      </c>
      <c r="F455" t="s">
        <v>1</v>
      </c>
      <c r="G455" t="s">
        <v>1</v>
      </c>
      <c r="H455" s="78">
        <v>19035</v>
      </c>
      <c r="I455" s="78">
        <v>0.67759805917739868</v>
      </c>
      <c r="J455" s="78">
        <v>0.58731067180633545</v>
      </c>
      <c r="K455" s="78">
        <v>0.54036045074462891</v>
      </c>
      <c r="L455" s="78">
        <v>0.50522345304489136</v>
      </c>
      <c r="M455" s="78">
        <v>0.4942467212677002</v>
      </c>
      <c r="N455" s="78">
        <v>0.51035982370376587</v>
      </c>
      <c r="O455" s="78">
        <v>0.55516809225082397</v>
      </c>
      <c r="P455" s="78">
        <v>0.58964473009109497</v>
      </c>
      <c r="Q455" s="78">
        <v>0.6698034405708313</v>
      </c>
      <c r="R455" s="78">
        <v>0.7145809531211853</v>
      </c>
      <c r="S455" s="78">
        <v>0.76978802680969238</v>
      </c>
      <c r="T455" s="78">
        <v>0.86902451515197754</v>
      </c>
      <c r="U455" s="78">
        <v>0.9606858491897583</v>
      </c>
      <c r="V455" s="78">
        <v>1.0368286371231079</v>
      </c>
      <c r="W455" s="78">
        <v>1.114128589630127</v>
      </c>
      <c r="X455" s="78">
        <v>1.1879819631576538</v>
      </c>
      <c r="Y455" s="78">
        <v>1.2693467140197754</v>
      </c>
      <c r="Z455" s="78">
        <v>1.2848879098892212</v>
      </c>
      <c r="AA455" s="78">
        <v>1.2767982482910156</v>
      </c>
      <c r="AB455" s="78">
        <v>1.2663110494613647</v>
      </c>
      <c r="AC455" s="78">
        <v>1.2105280160903931</v>
      </c>
      <c r="AD455" s="78">
        <v>1.1523584127426147</v>
      </c>
      <c r="AE455" s="78">
        <v>1.0145294666290283</v>
      </c>
      <c r="AF455" s="78">
        <v>0.85720938444137573</v>
      </c>
      <c r="AG455" s="78">
        <v>-0.10296636074781418</v>
      </c>
      <c r="AH455" s="78">
        <v>-0.12958699464797974</v>
      </c>
      <c r="AI455" s="78">
        <v>-0.10664147138595581</v>
      </c>
      <c r="AJ455" s="78">
        <v>-0.12467607855796814</v>
      </c>
      <c r="AK455" s="78">
        <v>-0.11727761477231979</v>
      </c>
      <c r="AL455" s="78">
        <v>-0.11667323112487793</v>
      </c>
      <c r="AM455" s="78">
        <v>-9.1153830289840698E-2</v>
      </c>
      <c r="AN455" s="78">
        <v>-0.11619112640619278</v>
      </c>
      <c r="AO455" s="78">
        <v>-7.468743622303009E-2</v>
      </c>
      <c r="AP455" s="78">
        <v>-6.7229524254798889E-2</v>
      </c>
      <c r="AQ455" s="78">
        <v>-8.8867560029029846E-2</v>
      </c>
      <c r="AR455" s="78">
        <v>-9.2328697443008423E-2</v>
      </c>
      <c r="AS455" s="78">
        <v>-8.6832292377948761E-2</v>
      </c>
      <c r="AT455" s="78">
        <v>-9.5459587872028351E-2</v>
      </c>
      <c r="AU455" s="78">
        <v>-0.11078724265098572</v>
      </c>
      <c r="AV455" s="78">
        <v>-9.1512031853199005E-2</v>
      </c>
      <c r="AW455" s="78">
        <v>-5.1118455827236176E-2</v>
      </c>
      <c r="AX455" s="78">
        <v>-7.9410940408706665E-2</v>
      </c>
      <c r="AY455" s="78">
        <v>-7.7971450984477997E-2</v>
      </c>
      <c r="AZ455" s="78">
        <v>-4.3020904064178467E-2</v>
      </c>
      <c r="BA455" s="78">
        <v>-6.7056432366371155E-2</v>
      </c>
      <c r="BB455" s="78">
        <v>-0.10061036050319672</v>
      </c>
      <c r="BC455" s="78">
        <v>-0.11717841774225235</v>
      </c>
      <c r="BD455" s="78">
        <v>-0.10626416653394699</v>
      </c>
      <c r="BE455" s="78">
        <v>-7.3407202959060669E-2</v>
      </c>
      <c r="BF455" s="78">
        <v>-0.10112278163433075</v>
      </c>
      <c r="BG455" s="78">
        <v>-8.2359366118907928E-2</v>
      </c>
      <c r="BH455" s="78">
        <v>-9.8555982112884521E-2</v>
      </c>
      <c r="BI455" s="78">
        <v>-9.2338651418685913E-2</v>
      </c>
      <c r="BJ455" s="78">
        <v>-9.1351419687271118E-2</v>
      </c>
      <c r="BK455" s="78">
        <v>-6.6421851515769958E-2</v>
      </c>
      <c r="BL455" s="78">
        <v>-8.9771270751953125E-2</v>
      </c>
      <c r="BM455" s="78">
        <v>-5.2162695676088333E-2</v>
      </c>
      <c r="BN455" s="78">
        <v>-4.4184815138578415E-2</v>
      </c>
      <c r="BO455" s="78">
        <v>-6.3408836722373962E-2</v>
      </c>
      <c r="BP455" s="78">
        <v>-6.6387437283992767E-2</v>
      </c>
      <c r="BQ455" s="78">
        <v>-5.7915147393941879E-2</v>
      </c>
      <c r="BR455" s="78">
        <v>-6.5475821495056152E-2</v>
      </c>
      <c r="BS455" s="78">
        <v>-7.8058771789073944E-2</v>
      </c>
      <c r="BT455" s="78">
        <v>-5.7616099715232849E-2</v>
      </c>
      <c r="BU455" s="78">
        <v>-1.829032227396965E-2</v>
      </c>
      <c r="BV455" s="78">
        <v>-4.8192739486694336E-2</v>
      </c>
      <c r="BW455" s="78">
        <v>-4.6164326369762421E-2</v>
      </c>
      <c r="BX455" s="78">
        <v>-1.0637583211064339E-2</v>
      </c>
      <c r="BY455" s="78">
        <v>-3.4421365708112717E-2</v>
      </c>
      <c r="BZ455" s="78">
        <v>-6.6213130950927734E-2</v>
      </c>
      <c r="CA455" s="78">
        <v>-8.2921408116817474E-2</v>
      </c>
      <c r="CB455" s="78">
        <v>-7.4854373931884766E-2</v>
      </c>
      <c r="CC455" s="78">
        <v>-5.2934616804122925E-2</v>
      </c>
      <c r="CD455" s="78">
        <v>-8.14085453748703E-2</v>
      </c>
      <c r="CE455" s="78">
        <v>-6.5541662275791168E-2</v>
      </c>
      <c r="CF455" s="78">
        <v>-8.046528697013855E-2</v>
      </c>
      <c r="CG455" s="78">
        <v>-7.5066007673740387E-2</v>
      </c>
      <c r="CH455" s="78">
        <v>-7.3813602328300476E-2</v>
      </c>
      <c r="CI455" s="78">
        <v>-4.9292553216218948E-2</v>
      </c>
      <c r="CJ455" s="78">
        <v>-7.1472972631454468E-2</v>
      </c>
      <c r="CK455" s="78">
        <v>-3.6562129855155945E-2</v>
      </c>
      <c r="CL455" s="78">
        <v>-2.8224121779203415E-2</v>
      </c>
      <c r="CM455" s="78">
        <v>-4.5776192098855972E-2</v>
      </c>
      <c r="CN455" s="78">
        <v>-4.8420604318380356E-2</v>
      </c>
      <c r="CO455" s="78">
        <v>-3.7887226790189743E-2</v>
      </c>
      <c r="CP455" s="78">
        <v>-4.4709149748086929E-2</v>
      </c>
      <c r="CQ455" s="78">
        <v>-5.5391140282154083E-2</v>
      </c>
      <c r="CR455" s="78">
        <v>-3.4139879047870636E-2</v>
      </c>
      <c r="CS455" s="78">
        <v>4.4463439844548702E-3</v>
      </c>
      <c r="CT455" s="78">
        <v>-2.6571102440357208E-2</v>
      </c>
      <c r="CU455" s="78">
        <v>-2.413480170071125E-2</v>
      </c>
      <c r="CV455" s="78">
        <v>1.1791005730628967E-2</v>
      </c>
      <c r="CW455" s="78">
        <v>-1.1818419210612774E-2</v>
      </c>
      <c r="CX455" s="78">
        <v>-4.2389705777168274E-2</v>
      </c>
      <c r="CY455" s="78">
        <v>-5.9195112437009811E-2</v>
      </c>
      <c r="CZ455" s="78">
        <v>-5.310005322098732E-2</v>
      </c>
      <c r="DA455" s="78">
        <v>-3.2462034374475479E-2</v>
      </c>
      <c r="DB455" s="78">
        <v>-6.1694305390119553E-2</v>
      </c>
      <c r="DC455" s="78">
        <v>-4.8723954707384109E-2</v>
      </c>
      <c r="DD455" s="78">
        <v>-6.237458810210228E-2</v>
      </c>
      <c r="DE455" s="78">
        <v>-5.7793363928794861E-2</v>
      </c>
      <c r="DF455" s="78">
        <v>-5.6275784969329834E-2</v>
      </c>
      <c r="DG455" s="78">
        <v>-3.2163258641958237E-2</v>
      </c>
      <c r="DH455" s="78">
        <v>-5.3174670785665512E-2</v>
      </c>
      <c r="DI455" s="78">
        <v>-2.0961565896868706E-2</v>
      </c>
      <c r="DJ455" s="78">
        <v>-1.2263428419828415E-2</v>
      </c>
      <c r="DK455" s="78">
        <v>-2.814355306327343E-2</v>
      </c>
      <c r="DL455" s="78">
        <v>-3.0453763902187347E-2</v>
      </c>
      <c r="DM455" s="78">
        <v>-1.7859304323792458E-2</v>
      </c>
      <c r="DN455" s="78">
        <v>-2.3942483589053154E-2</v>
      </c>
      <c r="DO455" s="78">
        <v>-3.2723505049943924E-2</v>
      </c>
      <c r="DP455" s="78">
        <v>-1.0663661174476147E-2</v>
      </c>
      <c r="DQ455" s="78">
        <v>2.7183009311556816E-2</v>
      </c>
      <c r="DR455" s="78">
        <v>-4.949469119310379E-3</v>
      </c>
      <c r="DS455" s="78">
        <v>-2.1052788943052292E-3</v>
      </c>
      <c r="DT455" s="78">
        <v>3.4219596534967422E-2</v>
      </c>
      <c r="DU455" s="78">
        <v>1.0784528218209743E-2</v>
      </c>
      <c r="DV455" s="78">
        <v>-1.8566284328699112E-2</v>
      </c>
      <c r="DW455" s="78">
        <v>-3.546881303191185E-2</v>
      </c>
      <c r="DX455" s="78">
        <v>-3.1345728784799576E-2</v>
      </c>
      <c r="DY455" s="78">
        <v>-2.9028744902461767E-3</v>
      </c>
      <c r="DZ455" s="78">
        <v>-3.3230084925889969E-2</v>
      </c>
      <c r="EA455" s="78">
        <v>-2.4441858753561974E-2</v>
      </c>
      <c r="EB455" s="78">
        <v>-3.625449538230896E-2</v>
      </c>
      <c r="EC455" s="78">
        <v>-3.285440057516098E-2</v>
      </c>
      <c r="ED455" s="78">
        <v>-3.0953964218497276E-2</v>
      </c>
      <c r="EE455" s="78">
        <v>-7.4312742799520493E-3</v>
      </c>
      <c r="EF455" s="78">
        <v>-2.6754826307296753E-2</v>
      </c>
      <c r="EG455" s="78">
        <v>1.5631717396900058E-3</v>
      </c>
      <c r="EH455" s="78">
        <v>1.0781277902424335E-2</v>
      </c>
      <c r="EI455" s="78">
        <v>-2.6848218403756618E-3</v>
      </c>
      <c r="EJ455" s="78">
        <v>-4.512507002800703E-3</v>
      </c>
      <c r="EK455" s="78">
        <v>1.1057838797569275E-2</v>
      </c>
      <c r="EL455" s="78">
        <v>6.0412855818867683E-3</v>
      </c>
      <c r="EM455" s="78">
        <v>4.9542813940206543E-6</v>
      </c>
      <c r="EN455" s="78">
        <v>2.3232271894812584E-2</v>
      </c>
      <c r="EO455" s="78">
        <v>6.0011141002178192E-2</v>
      </c>
      <c r="EP455" s="78">
        <v>2.6268735527992249E-2</v>
      </c>
      <c r="EQ455" s="78">
        <v>2.9701855033636093E-2</v>
      </c>
      <c r="ER455" s="78">
        <v>6.6602915525436401E-2</v>
      </c>
      <c r="ES455" s="78">
        <v>4.3419592082500458E-2</v>
      </c>
      <c r="ET455" s="78">
        <v>1.5830952674150467E-2</v>
      </c>
      <c r="EU455" s="78">
        <v>-1.2118029408156872E-3</v>
      </c>
      <c r="EV455" s="78">
        <v>6.4061256125569344E-5</v>
      </c>
      <c r="EW455" s="78">
        <v>71.158653259277344</v>
      </c>
      <c r="EX455" s="78">
        <v>69.949790954589844</v>
      </c>
      <c r="EY455" s="78">
        <v>68.308761596679688</v>
      </c>
      <c r="EZ455" s="78">
        <v>67.116584777832031</v>
      </c>
      <c r="FA455" s="78">
        <v>66.062652587890625</v>
      </c>
      <c r="FB455" s="78">
        <v>65.129356384277344</v>
      </c>
      <c r="FC455" s="78">
        <v>64.76629638671875</v>
      </c>
      <c r="FD455" s="78">
        <v>68.890266418457031</v>
      </c>
      <c r="FE455" s="78">
        <v>73.624275207519531</v>
      </c>
      <c r="FF455" s="78">
        <v>78.130989074707031</v>
      </c>
      <c r="FG455" s="78">
        <v>82.27398681640625</v>
      </c>
      <c r="FH455" s="78">
        <v>86.297088623046875</v>
      </c>
      <c r="FI455" s="78">
        <v>89.7701416015625</v>
      </c>
      <c r="FJ455" s="78">
        <v>92.569770812988281</v>
      </c>
      <c r="FK455" s="78">
        <v>94.823898315429688</v>
      </c>
      <c r="FL455" s="78">
        <v>95.73065185546875</v>
      </c>
      <c r="FM455" s="78">
        <v>95.687644958496094</v>
      </c>
      <c r="FN455" s="78">
        <v>94.381439208984375</v>
      </c>
      <c r="FO455" s="78">
        <v>92.389495849609375</v>
      </c>
      <c r="FP455" s="78">
        <v>88.747528076171875</v>
      </c>
      <c r="FQ455" s="78">
        <v>83.407402038574219</v>
      </c>
      <c r="FR455" s="78">
        <v>78.780479431152344</v>
      </c>
      <c r="FS455" s="78">
        <v>75.917976379394531</v>
      </c>
      <c r="FT455" s="78">
        <v>73.646507263183594</v>
      </c>
      <c r="FU455" s="78">
        <v>1.6688376665115356E-2</v>
      </c>
      <c r="FV455" s="78">
        <v>2.4708213284611702E-2</v>
      </c>
      <c r="FW455" s="78">
        <v>1.7370576038956642E-2</v>
      </c>
      <c r="FX455" s="78">
        <v>0</v>
      </c>
      <c r="FY455" s="78">
        <v>4035</v>
      </c>
      <c r="FZ455" s="78">
        <v>1</v>
      </c>
    </row>
    <row r="456" spans="1:182" x14ac:dyDescent="0.2">
      <c r="A456" t="s">
        <v>186</v>
      </c>
      <c r="B456" t="s">
        <v>244</v>
      </c>
      <c r="C456" t="s">
        <v>194</v>
      </c>
      <c r="D456" t="s">
        <v>203</v>
      </c>
      <c r="E456" t="s">
        <v>207</v>
      </c>
      <c r="F456" t="s">
        <v>178</v>
      </c>
      <c r="G456" t="s">
        <v>1</v>
      </c>
      <c r="H456" s="78">
        <v>10989</v>
      </c>
      <c r="I456" s="78">
        <v>0.5280272364616394</v>
      </c>
      <c r="J456" s="78">
        <v>0.44086447358131409</v>
      </c>
      <c r="K456" s="78">
        <v>0.39856627583503723</v>
      </c>
      <c r="L456" s="78">
        <v>0.37020322680473328</v>
      </c>
      <c r="M456" s="78">
        <v>0.36757797002792358</v>
      </c>
      <c r="N456" s="78">
        <v>0.37683400511741638</v>
      </c>
      <c r="O456" s="78">
        <v>0.42132040858268738</v>
      </c>
      <c r="P456" s="78">
        <v>0.46236073970794678</v>
      </c>
      <c r="Q456" s="78">
        <v>0.51731330156326294</v>
      </c>
      <c r="R456" s="78">
        <v>0.57505685091018677</v>
      </c>
      <c r="S456" s="78">
        <v>0.60750234127044678</v>
      </c>
      <c r="T456" s="78">
        <v>0.68197405338287354</v>
      </c>
      <c r="U456" s="78">
        <v>0.7666509747505188</v>
      </c>
      <c r="V456" s="78">
        <v>0.82212257385253906</v>
      </c>
      <c r="W456" s="78">
        <v>0.88015902042388916</v>
      </c>
      <c r="X456" s="78">
        <v>0.91657227277755737</v>
      </c>
      <c r="Y456" s="78">
        <v>0.95217746496200562</v>
      </c>
      <c r="Z456" s="78">
        <v>0.99939978122711182</v>
      </c>
      <c r="AA456" s="78">
        <v>0.9868696928024292</v>
      </c>
      <c r="AB456" s="78">
        <v>0.99911320209503174</v>
      </c>
      <c r="AC456" s="78">
        <v>0.96973741054534912</v>
      </c>
      <c r="AD456" s="78">
        <v>0.94621783494949341</v>
      </c>
      <c r="AE456" s="78">
        <v>0.82078158855438232</v>
      </c>
      <c r="AF456" s="78">
        <v>0.67562496662139893</v>
      </c>
      <c r="AG456" s="78">
        <v>-5.0234925001859665E-2</v>
      </c>
      <c r="AH456" s="78">
        <v>-7.5524762272834778E-2</v>
      </c>
      <c r="AI456" s="78">
        <v>-7.6692394912242889E-2</v>
      </c>
      <c r="AJ456" s="78">
        <v>-7.6166033744812012E-2</v>
      </c>
      <c r="AK456" s="78">
        <v>-6.4576275646686554E-2</v>
      </c>
      <c r="AL456" s="78">
        <v>-6.380847841501236E-2</v>
      </c>
      <c r="AM456" s="78">
        <v>-5.0620384514331818E-2</v>
      </c>
      <c r="AN456" s="78">
        <v>-6.0465037822723389E-2</v>
      </c>
      <c r="AO456" s="78">
        <v>-6.6174730658531189E-2</v>
      </c>
      <c r="AP456" s="78">
        <v>-5.194869264960289E-2</v>
      </c>
      <c r="AQ456" s="78">
        <v>-6.6256299614906311E-2</v>
      </c>
      <c r="AR456" s="78">
        <v>-7.86476731300354E-2</v>
      </c>
      <c r="AS456" s="78">
        <v>-7.067454606294632E-2</v>
      </c>
      <c r="AT456" s="78">
        <v>-8.1944704055786133E-2</v>
      </c>
      <c r="AU456" s="78">
        <v>-7.9007282853126526E-2</v>
      </c>
      <c r="AV456" s="78">
        <v>-7.2821184992790222E-2</v>
      </c>
      <c r="AW456" s="78">
        <v>-7.7133394777774811E-2</v>
      </c>
      <c r="AX456" s="78">
        <v>-4.9216441810131073E-2</v>
      </c>
      <c r="AY456" s="78">
        <v>-6.2814921140670776E-2</v>
      </c>
      <c r="AZ456" s="78">
        <v>-2.9640590772032738E-2</v>
      </c>
      <c r="BA456" s="78">
        <v>-3.5926550626754761E-2</v>
      </c>
      <c r="BB456" s="78">
        <v>-4.8029586672782898E-2</v>
      </c>
      <c r="BC456" s="78">
        <v>-5.4506454616785049E-2</v>
      </c>
      <c r="BD456" s="78">
        <v>-5.0475124269723892E-2</v>
      </c>
      <c r="BE456" s="78">
        <v>-2.922697551548481E-2</v>
      </c>
      <c r="BF456" s="78">
        <v>-5.6028310209512711E-2</v>
      </c>
      <c r="BG456" s="78">
        <v>-5.7949360460042953E-2</v>
      </c>
      <c r="BH456" s="78">
        <v>-5.8327741920948029E-2</v>
      </c>
      <c r="BI456" s="78">
        <v>-4.7229703515768051E-2</v>
      </c>
      <c r="BJ456" s="78">
        <v>-4.6650275588035583E-2</v>
      </c>
      <c r="BK456" s="78">
        <v>-3.2860804349184036E-2</v>
      </c>
      <c r="BL456" s="78">
        <v>-4.3186381459236145E-2</v>
      </c>
      <c r="BM456" s="78">
        <v>-4.8042379319667816E-2</v>
      </c>
      <c r="BN456" s="78">
        <v>-3.3884510397911072E-2</v>
      </c>
      <c r="BO456" s="78">
        <v>-4.7187265008687973E-2</v>
      </c>
      <c r="BP456" s="78">
        <v>-5.7990148663520813E-2</v>
      </c>
      <c r="BQ456" s="78">
        <v>-4.7631587833166122E-2</v>
      </c>
      <c r="BR456" s="78">
        <v>-5.8065179735422134E-2</v>
      </c>
      <c r="BS456" s="78">
        <v>-5.3275562822818756E-2</v>
      </c>
      <c r="BT456" s="78">
        <v>-4.7559700906276703E-2</v>
      </c>
      <c r="BU456" s="78">
        <v>-5.1513217389583588E-2</v>
      </c>
      <c r="BV456" s="78">
        <v>-2.2331429645419121E-2</v>
      </c>
      <c r="BW456" s="78">
        <v>-3.6333411931991577E-2</v>
      </c>
      <c r="BX456" s="78">
        <v>-3.1248743180185556E-3</v>
      </c>
      <c r="BY456" s="78">
        <v>-1.0133231058716774E-2</v>
      </c>
      <c r="BZ456" s="78">
        <v>-2.2100765258073807E-2</v>
      </c>
      <c r="CA456" s="78">
        <v>-3.0168987810611725E-2</v>
      </c>
      <c r="CB456" s="78">
        <v>-2.7630714699625969E-2</v>
      </c>
      <c r="CC456" s="78">
        <v>-1.4676938764750957E-2</v>
      </c>
      <c r="CD456" s="78">
        <v>-4.2525127530097961E-2</v>
      </c>
      <c r="CE456" s="78">
        <v>-4.4967997819185257E-2</v>
      </c>
      <c r="CF456" s="78">
        <v>-4.5972991734743118E-2</v>
      </c>
      <c r="CG456" s="78">
        <v>-3.5215515643358231E-2</v>
      </c>
      <c r="CH456" s="78">
        <v>-3.4766551107168198E-2</v>
      </c>
      <c r="CI456" s="78">
        <v>-2.0560577511787415E-2</v>
      </c>
      <c r="CJ456" s="78">
        <v>-3.1219234690070152E-2</v>
      </c>
      <c r="CK456" s="78">
        <v>-3.5483967512845993E-2</v>
      </c>
      <c r="CL456" s="78">
        <v>-2.1373311057686806E-2</v>
      </c>
      <c r="CM456" s="78">
        <v>-3.39801125228405E-2</v>
      </c>
      <c r="CN456" s="78">
        <v>-4.3682806193828583E-2</v>
      </c>
      <c r="CO456" s="78">
        <v>-3.1672097742557526E-2</v>
      </c>
      <c r="CP456" s="78">
        <v>-4.1526295244693756E-2</v>
      </c>
      <c r="CQ456" s="78">
        <v>-3.5453855991363525E-2</v>
      </c>
      <c r="CR456" s="78">
        <v>-3.0063673853874207E-2</v>
      </c>
      <c r="CS456" s="78">
        <v>-3.3768754452466965E-2</v>
      </c>
      <c r="CT456" s="78">
        <v>-3.7109488621354103E-3</v>
      </c>
      <c r="CU456" s="78">
        <v>-1.7992399632930756E-2</v>
      </c>
      <c r="CV456" s="78">
        <v>1.5239831060171127E-2</v>
      </c>
      <c r="CW456" s="78">
        <v>7.7311471104621887E-3</v>
      </c>
      <c r="CX456" s="78">
        <v>-4.1425437666475773E-3</v>
      </c>
      <c r="CY456" s="78">
        <v>-1.3312929309904575E-2</v>
      </c>
      <c r="CZ456" s="78">
        <v>-1.1808745563030243E-2</v>
      </c>
      <c r="DA456" s="78">
        <v>-1.2690018047578633E-4</v>
      </c>
      <c r="DB456" s="78">
        <v>-2.9021948575973511E-2</v>
      </c>
      <c r="DC456" s="78">
        <v>-3.198663517832756E-2</v>
      </c>
      <c r="DD456" s="78">
        <v>-3.3618248999118805E-2</v>
      </c>
      <c r="DE456" s="78">
        <v>-2.3201329633593559E-2</v>
      </c>
      <c r="DF456" s="78">
        <v>-2.2882832214236259E-2</v>
      </c>
      <c r="DG456" s="78">
        <v>-8.2603488117456436E-3</v>
      </c>
      <c r="DH456" s="78">
        <v>-1.9252089783549309E-2</v>
      </c>
      <c r="DI456" s="78">
        <v>-2.2925553843379021E-2</v>
      </c>
      <c r="DJ456" s="78">
        <v>-8.8621107861399651E-3</v>
      </c>
      <c r="DK456" s="78">
        <v>-2.0772960036993027E-2</v>
      </c>
      <c r="DL456" s="78">
        <v>-2.9375465586781502E-2</v>
      </c>
      <c r="DM456" s="78">
        <v>-1.5712613239884377E-2</v>
      </c>
      <c r="DN456" s="78">
        <v>-2.4987407028675079E-2</v>
      </c>
      <c r="DO456" s="78">
        <v>-1.7632149159908295E-2</v>
      </c>
      <c r="DP456" s="78">
        <v>-1.256764680147171E-2</v>
      </c>
      <c r="DQ456" s="78">
        <v>-1.6024297103285789E-2</v>
      </c>
      <c r="DR456" s="78">
        <v>1.4909530058503151E-2</v>
      </c>
      <c r="DS456" s="78">
        <v>3.4861356834881008E-4</v>
      </c>
      <c r="DT456" s="78">
        <v>3.3604536205530167E-2</v>
      </c>
      <c r="DU456" s="78">
        <v>2.5595521554350853E-2</v>
      </c>
      <c r="DV456" s="78">
        <v>1.3815677724778652E-2</v>
      </c>
      <c r="DW456" s="78">
        <v>3.5431273281574249E-3</v>
      </c>
      <c r="DX456" s="78">
        <v>4.0132259018719196E-3</v>
      </c>
      <c r="DY456" s="78">
        <v>2.0881045609712601E-2</v>
      </c>
      <c r="DZ456" s="78">
        <v>-9.5255002379417419E-3</v>
      </c>
      <c r="EA456" s="78">
        <v>-1.3243604451417923E-2</v>
      </c>
      <c r="EB456" s="78">
        <v>-1.5779955312609673E-2</v>
      </c>
      <c r="EC456" s="78">
        <v>-5.8547528460621834E-3</v>
      </c>
      <c r="ED456" s="78">
        <v>-5.7246270589530468E-3</v>
      </c>
      <c r="EE456" s="78">
        <v>9.4992257654666901E-3</v>
      </c>
      <c r="EF456" s="78">
        <v>-1.9734338857233524E-3</v>
      </c>
      <c r="EG456" s="78">
        <v>-4.7932020388543606E-3</v>
      </c>
      <c r="EH456" s="78">
        <v>9.2020723968744278E-3</v>
      </c>
      <c r="EI456" s="78">
        <v>-1.7039298545569181E-3</v>
      </c>
      <c r="EJ456" s="78">
        <v>-8.7179364636540413E-3</v>
      </c>
      <c r="EK456" s="78">
        <v>7.3303519748151302E-3</v>
      </c>
      <c r="EL456" s="78">
        <v>-1.1078834068030119E-3</v>
      </c>
      <c r="EM456" s="78">
        <v>8.0995652824640274E-3</v>
      </c>
      <c r="EN456" s="78">
        <v>1.2693836353719234E-2</v>
      </c>
      <c r="EO456" s="78">
        <v>9.5958802849054337E-3</v>
      </c>
      <c r="EP456" s="78">
        <v>4.1794545948505402E-2</v>
      </c>
      <c r="EQ456" s="78">
        <v>2.6830121874809265E-2</v>
      </c>
      <c r="ER456" s="78">
        <v>6.0120251029729843E-2</v>
      </c>
      <c r="ES456" s="78">
        <v>5.1388848572969437E-2</v>
      </c>
      <c r="ET456" s="78">
        <v>3.974449634552002E-2</v>
      </c>
      <c r="EU456" s="78">
        <v>2.7880595996975899E-2</v>
      </c>
      <c r="EV456" s="78">
        <v>2.6857638731598854E-2</v>
      </c>
      <c r="EW456" s="78">
        <v>69.01165771484375</v>
      </c>
      <c r="EX456" s="78">
        <v>68.213523864746094</v>
      </c>
      <c r="EY456" s="78">
        <v>67.076927185058594</v>
      </c>
      <c r="EZ456" s="78">
        <v>65.734115600585938</v>
      </c>
      <c r="FA456" s="78">
        <v>64.897178649902344</v>
      </c>
      <c r="FB456" s="78">
        <v>64.146232604980469</v>
      </c>
      <c r="FC456" s="78">
        <v>63.930023193359375</v>
      </c>
      <c r="FD456" s="78">
        <v>68.415390014648438</v>
      </c>
      <c r="FE456" s="78">
        <v>72.464500427246094</v>
      </c>
      <c r="FF456" s="78">
        <v>77.137825012207031</v>
      </c>
      <c r="FG456" s="78">
        <v>80.356040954589844</v>
      </c>
      <c r="FH456" s="78">
        <v>84.401870727539063</v>
      </c>
      <c r="FI456" s="78">
        <v>87.625358581542969</v>
      </c>
      <c r="FJ456" s="78">
        <v>90.793922424316406</v>
      </c>
      <c r="FK456" s="78">
        <v>93.153892517089844</v>
      </c>
      <c r="FL456" s="78">
        <v>93.773391723632813</v>
      </c>
      <c r="FM456" s="78">
        <v>93.004714965820313</v>
      </c>
      <c r="FN456" s="78">
        <v>90.101341247558594</v>
      </c>
      <c r="FO456" s="78">
        <v>87.388710021972656</v>
      </c>
      <c r="FP456" s="78">
        <v>84.007858276367188</v>
      </c>
      <c r="FQ456" s="78">
        <v>78.73004150390625</v>
      </c>
      <c r="FR456" s="78">
        <v>74.224220275878906</v>
      </c>
      <c r="FS456" s="78">
        <v>70.95172119140625</v>
      </c>
      <c r="FT456" s="78">
        <v>68.341644287109375</v>
      </c>
      <c r="FU456" s="78">
        <v>1.2462747283279896E-2</v>
      </c>
      <c r="FV456" s="78">
        <v>2.1240387111902237E-2</v>
      </c>
      <c r="FW456" s="78">
        <v>1.257605105638504E-2</v>
      </c>
      <c r="FX456" s="78">
        <v>0</v>
      </c>
      <c r="FY456" s="78">
        <v>2881</v>
      </c>
      <c r="FZ456" s="78">
        <v>1</v>
      </c>
    </row>
    <row r="457" spans="1:182" x14ac:dyDescent="0.2">
      <c r="A457" t="s">
        <v>186</v>
      </c>
      <c r="B457" t="s">
        <v>244</v>
      </c>
      <c r="C457" t="s">
        <v>194</v>
      </c>
      <c r="D457" t="s">
        <v>203</v>
      </c>
      <c r="E457" t="s">
        <v>207</v>
      </c>
      <c r="F457" t="s">
        <v>179</v>
      </c>
      <c r="G457" t="s">
        <v>1</v>
      </c>
      <c r="H457" s="78">
        <v>1356</v>
      </c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  <c r="BW457" s="78"/>
      <c r="BX457" s="78"/>
      <c r="BY457" s="78"/>
      <c r="BZ457" s="78"/>
      <c r="CA457" s="78"/>
      <c r="CB457" s="78"/>
      <c r="CC457" s="78"/>
      <c r="CD457" s="78"/>
      <c r="CE457" s="78"/>
      <c r="CF457" s="78"/>
      <c r="CG457" s="78"/>
      <c r="CH457" s="78"/>
      <c r="CI457" s="78"/>
      <c r="CJ457" s="78"/>
      <c r="CK457" s="78"/>
      <c r="CL457" s="78"/>
      <c r="CM457" s="78"/>
      <c r="CN457" s="78"/>
      <c r="CO457" s="78"/>
      <c r="CP457" s="78"/>
      <c r="CQ457" s="78"/>
      <c r="CR457" s="78"/>
      <c r="CS457" s="78"/>
      <c r="CT457" s="78"/>
      <c r="CU457" s="78"/>
      <c r="CV457" s="78"/>
      <c r="CW457" s="78"/>
      <c r="CX457" s="78"/>
      <c r="CY457" s="78"/>
      <c r="CZ457" s="78"/>
      <c r="DA457" s="78"/>
      <c r="DB457" s="78"/>
      <c r="DC457" s="78"/>
      <c r="DD457" s="78"/>
      <c r="DE457" s="78"/>
      <c r="DF457" s="78"/>
      <c r="DG457" s="78"/>
      <c r="DH457" s="78"/>
      <c r="DI457" s="78"/>
      <c r="DJ457" s="78"/>
      <c r="DK457" s="78"/>
      <c r="DL457" s="78"/>
      <c r="DM457" s="78"/>
      <c r="DN457" s="78"/>
      <c r="DO457" s="78"/>
      <c r="DP457" s="78"/>
      <c r="DQ457" s="78"/>
      <c r="DR457" s="78"/>
      <c r="DS457" s="78"/>
      <c r="DT457" s="78"/>
      <c r="DU457" s="78"/>
      <c r="DV457" s="78"/>
      <c r="DW457" s="78"/>
      <c r="DX457" s="78"/>
      <c r="DY457" s="78"/>
      <c r="DZ457" s="78"/>
      <c r="EA457" s="78"/>
      <c r="EB457" s="78"/>
      <c r="EC457" s="78"/>
      <c r="ED457" s="78"/>
      <c r="EE457" s="78"/>
      <c r="EF457" s="78"/>
      <c r="EG457" s="78"/>
      <c r="EH457" s="78"/>
      <c r="EI457" s="78"/>
      <c r="EJ457" s="78"/>
      <c r="EK457" s="78"/>
      <c r="EL457" s="78"/>
      <c r="EM457" s="78"/>
      <c r="EN457" s="78"/>
      <c r="EO457" s="78"/>
      <c r="EP457" s="78"/>
      <c r="EQ457" s="78"/>
      <c r="ER457" s="78"/>
      <c r="ES457" s="78"/>
      <c r="ET457" s="78"/>
      <c r="EU457" s="78"/>
      <c r="EV457" s="78"/>
      <c r="EW457" s="78"/>
      <c r="EX457" s="78"/>
      <c r="EY457" s="78"/>
      <c r="EZ457" s="78"/>
      <c r="FA457" s="78"/>
      <c r="FB457" s="78"/>
      <c r="FC457" s="78"/>
      <c r="FD457" s="78"/>
      <c r="FE457" s="78"/>
      <c r="FF457" s="78"/>
      <c r="FG457" s="78"/>
      <c r="FH457" s="78"/>
      <c r="FI457" s="78"/>
      <c r="FJ457" s="78"/>
      <c r="FK457" s="78"/>
      <c r="FL457" s="78"/>
      <c r="FM457" s="78"/>
      <c r="FN457" s="78"/>
      <c r="FO457" s="78"/>
      <c r="FP457" s="78"/>
      <c r="FQ457" s="78"/>
      <c r="FR457" s="78"/>
      <c r="FS457" s="78"/>
      <c r="FT457" s="78"/>
      <c r="FU457" s="78"/>
      <c r="FV457" s="78"/>
      <c r="FW457" s="78"/>
      <c r="FX457" s="78">
        <v>0</v>
      </c>
      <c r="FY457" s="78">
        <v>93</v>
      </c>
      <c r="FZ457" s="78">
        <v>0</v>
      </c>
    </row>
    <row r="458" spans="1:182" x14ac:dyDescent="0.2">
      <c r="A458" t="s">
        <v>186</v>
      </c>
      <c r="B458" t="s">
        <v>244</v>
      </c>
      <c r="C458" t="s">
        <v>194</v>
      </c>
      <c r="D458" t="s">
        <v>203</v>
      </c>
      <c r="E458" t="s">
        <v>207</v>
      </c>
      <c r="F458" t="s">
        <v>180</v>
      </c>
      <c r="G458" t="s">
        <v>1</v>
      </c>
      <c r="H458" s="78">
        <v>317</v>
      </c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8"/>
      <c r="AO458" s="78"/>
      <c r="AP458" s="78"/>
      <c r="AQ458" s="78"/>
      <c r="AR458" s="78"/>
      <c r="AS458" s="78"/>
      <c r="AT458" s="78"/>
      <c r="AU458" s="78"/>
      <c r="AV458" s="78"/>
      <c r="AW458" s="78"/>
      <c r="AX458" s="78"/>
      <c r="AY458" s="78"/>
      <c r="AZ458" s="78"/>
      <c r="BA458" s="78"/>
      <c r="BB458" s="78"/>
      <c r="BC458" s="78"/>
      <c r="BD458" s="78"/>
      <c r="BE458" s="78"/>
      <c r="BF458" s="78"/>
      <c r="BG458" s="78"/>
      <c r="BH458" s="78"/>
      <c r="BI458" s="78"/>
      <c r="BJ458" s="78"/>
      <c r="BK458" s="78"/>
      <c r="BL458" s="78"/>
      <c r="BM458" s="78"/>
      <c r="BN458" s="78"/>
      <c r="BO458" s="78"/>
      <c r="BP458" s="78"/>
      <c r="BQ458" s="78"/>
      <c r="BR458" s="78"/>
      <c r="BS458" s="78"/>
      <c r="BT458" s="78"/>
      <c r="BU458" s="78"/>
      <c r="BV458" s="78"/>
      <c r="BW458" s="78"/>
      <c r="BX458" s="78"/>
      <c r="BY458" s="78"/>
      <c r="BZ458" s="78"/>
      <c r="CA458" s="78"/>
      <c r="CB458" s="78"/>
      <c r="CC458" s="78"/>
      <c r="CD458" s="78"/>
      <c r="CE458" s="78"/>
      <c r="CF458" s="78"/>
      <c r="CG458" s="78"/>
      <c r="CH458" s="78"/>
      <c r="CI458" s="78"/>
      <c r="CJ458" s="78"/>
      <c r="CK458" s="78"/>
      <c r="CL458" s="78"/>
      <c r="CM458" s="78"/>
      <c r="CN458" s="78"/>
      <c r="CO458" s="78"/>
      <c r="CP458" s="78"/>
      <c r="CQ458" s="78"/>
      <c r="CR458" s="78"/>
      <c r="CS458" s="78"/>
      <c r="CT458" s="78"/>
      <c r="CU458" s="78"/>
      <c r="CV458" s="78"/>
      <c r="CW458" s="78"/>
      <c r="CX458" s="78"/>
      <c r="CY458" s="78"/>
      <c r="CZ458" s="78"/>
      <c r="DA458" s="78"/>
      <c r="DB458" s="78"/>
      <c r="DC458" s="78"/>
      <c r="DD458" s="78"/>
      <c r="DE458" s="78"/>
      <c r="DF458" s="78"/>
      <c r="DG458" s="78"/>
      <c r="DH458" s="78"/>
      <c r="DI458" s="78"/>
      <c r="DJ458" s="78"/>
      <c r="DK458" s="78"/>
      <c r="DL458" s="78"/>
      <c r="DM458" s="78"/>
      <c r="DN458" s="78"/>
      <c r="DO458" s="78"/>
      <c r="DP458" s="78"/>
      <c r="DQ458" s="78"/>
      <c r="DR458" s="78"/>
      <c r="DS458" s="78"/>
      <c r="DT458" s="78"/>
      <c r="DU458" s="78"/>
      <c r="DV458" s="78"/>
      <c r="DW458" s="78"/>
      <c r="DX458" s="78"/>
      <c r="DY458" s="78"/>
      <c r="DZ458" s="78"/>
      <c r="EA458" s="78"/>
      <c r="EB458" s="78"/>
      <c r="EC458" s="78"/>
      <c r="ED458" s="78"/>
      <c r="EE458" s="78"/>
      <c r="EF458" s="78"/>
      <c r="EG458" s="78"/>
      <c r="EH458" s="78"/>
      <c r="EI458" s="78"/>
      <c r="EJ458" s="78"/>
      <c r="EK458" s="78"/>
      <c r="EL458" s="78"/>
      <c r="EM458" s="78"/>
      <c r="EN458" s="78"/>
      <c r="EO458" s="78"/>
      <c r="EP458" s="78"/>
      <c r="EQ458" s="78"/>
      <c r="ER458" s="78"/>
      <c r="ES458" s="78"/>
      <c r="ET458" s="78"/>
      <c r="EU458" s="78"/>
      <c r="EV458" s="78"/>
      <c r="EW458" s="78"/>
      <c r="EX458" s="78"/>
      <c r="EY458" s="78"/>
      <c r="EZ458" s="78"/>
      <c r="FA458" s="78"/>
      <c r="FB458" s="78"/>
      <c r="FC458" s="78"/>
      <c r="FD458" s="78"/>
      <c r="FE458" s="78"/>
      <c r="FF458" s="78"/>
      <c r="FG458" s="78"/>
      <c r="FH458" s="78"/>
      <c r="FI458" s="78"/>
      <c r="FJ458" s="78"/>
      <c r="FK458" s="78"/>
      <c r="FL458" s="78"/>
      <c r="FM458" s="78"/>
      <c r="FN458" s="78"/>
      <c r="FO458" s="78"/>
      <c r="FP458" s="78"/>
      <c r="FQ458" s="78"/>
      <c r="FR458" s="78"/>
      <c r="FS458" s="78"/>
      <c r="FT458" s="78"/>
      <c r="FU458" s="78"/>
      <c r="FV458" s="78"/>
      <c r="FW458" s="78"/>
      <c r="FX458" s="78">
        <v>0</v>
      </c>
      <c r="FY458" s="78">
        <v>73</v>
      </c>
      <c r="FZ458" s="78">
        <v>0</v>
      </c>
    </row>
    <row r="459" spans="1:182" x14ac:dyDescent="0.2">
      <c r="A459" t="s">
        <v>186</v>
      </c>
      <c r="B459" t="s">
        <v>244</v>
      </c>
      <c r="C459" t="s">
        <v>194</v>
      </c>
      <c r="D459" t="s">
        <v>203</v>
      </c>
      <c r="E459" t="s">
        <v>207</v>
      </c>
      <c r="F459" t="s">
        <v>181</v>
      </c>
      <c r="G459" t="s">
        <v>1</v>
      </c>
      <c r="H459" s="78">
        <v>403</v>
      </c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8"/>
      <c r="AO459" s="78"/>
      <c r="AP459" s="78"/>
      <c r="AQ459" s="78"/>
      <c r="AR459" s="78"/>
      <c r="AS459" s="78"/>
      <c r="AT459" s="78"/>
      <c r="AU459" s="78"/>
      <c r="AV459" s="78"/>
      <c r="AW459" s="78"/>
      <c r="AX459" s="78"/>
      <c r="AY459" s="78"/>
      <c r="AZ459" s="78"/>
      <c r="BA459" s="78"/>
      <c r="BB459" s="78"/>
      <c r="BC459" s="78"/>
      <c r="BD459" s="78"/>
      <c r="BE459" s="78"/>
      <c r="BF459" s="78"/>
      <c r="BG459" s="78"/>
      <c r="BH459" s="78"/>
      <c r="BI459" s="78"/>
      <c r="BJ459" s="78"/>
      <c r="BK459" s="78"/>
      <c r="BL459" s="78"/>
      <c r="BM459" s="78"/>
      <c r="BN459" s="78"/>
      <c r="BO459" s="78"/>
      <c r="BP459" s="78"/>
      <c r="BQ459" s="78"/>
      <c r="BR459" s="78"/>
      <c r="BS459" s="78"/>
      <c r="BT459" s="78"/>
      <c r="BU459" s="78"/>
      <c r="BV459" s="78"/>
      <c r="BW459" s="78"/>
      <c r="BX459" s="78"/>
      <c r="BY459" s="78"/>
      <c r="BZ459" s="78"/>
      <c r="CA459" s="78"/>
      <c r="CB459" s="78"/>
      <c r="CC459" s="78"/>
      <c r="CD459" s="78"/>
      <c r="CE459" s="78"/>
      <c r="CF459" s="78"/>
      <c r="CG459" s="78"/>
      <c r="CH459" s="78"/>
      <c r="CI459" s="78"/>
      <c r="CJ459" s="78"/>
      <c r="CK459" s="78"/>
      <c r="CL459" s="78"/>
      <c r="CM459" s="78"/>
      <c r="CN459" s="78"/>
      <c r="CO459" s="78"/>
      <c r="CP459" s="78"/>
      <c r="CQ459" s="78"/>
      <c r="CR459" s="78"/>
      <c r="CS459" s="78"/>
      <c r="CT459" s="78"/>
      <c r="CU459" s="78"/>
      <c r="CV459" s="78"/>
      <c r="CW459" s="78"/>
      <c r="CX459" s="78"/>
      <c r="CY459" s="78"/>
      <c r="CZ459" s="78"/>
      <c r="DA459" s="78"/>
      <c r="DB459" s="78"/>
      <c r="DC459" s="78"/>
      <c r="DD459" s="78"/>
      <c r="DE459" s="78"/>
      <c r="DF459" s="78"/>
      <c r="DG459" s="78"/>
      <c r="DH459" s="78"/>
      <c r="DI459" s="78"/>
      <c r="DJ459" s="78"/>
      <c r="DK459" s="78"/>
      <c r="DL459" s="78"/>
      <c r="DM459" s="78"/>
      <c r="DN459" s="78"/>
      <c r="DO459" s="78"/>
      <c r="DP459" s="78"/>
      <c r="DQ459" s="78"/>
      <c r="DR459" s="78"/>
      <c r="DS459" s="78"/>
      <c r="DT459" s="78"/>
      <c r="DU459" s="78"/>
      <c r="DV459" s="78"/>
      <c r="DW459" s="78"/>
      <c r="DX459" s="78"/>
      <c r="DY459" s="78"/>
      <c r="DZ459" s="78"/>
      <c r="EA459" s="78"/>
      <c r="EB459" s="78"/>
      <c r="EC459" s="78"/>
      <c r="ED459" s="78"/>
      <c r="EE459" s="78"/>
      <c r="EF459" s="78"/>
      <c r="EG459" s="78"/>
      <c r="EH459" s="78"/>
      <c r="EI459" s="78"/>
      <c r="EJ459" s="78"/>
      <c r="EK459" s="78"/>
      <c r="EL459" s="78"/>
      <c r="EM459" s="78"/>
      <c r="EN459" s="78"/>
      <c r="EO459" s="78"/>
      <c r="EP459" s="78"/>
      <c r="EQ459" s="78"/>
      <c r="ER459" s="78"/>
      <c r="ES459" s="78"/>
      <c r="ET459" s="78"/>
      <c r="EU459" s="78"/>
      <c r="EV459" s="78"/>
      <c r="EW459" s="78"/>
      <c r="EX459" s="78"/>
      <c r="EY459" s="78"/>
      <c r="EZ459" s="78"/>
      <c r="FA459" s="78"/>
      <c r="FB459" s="78"/>
      <c r="FC459" s="78"/>
      <c r="FD459" s="78"/>
      <c r="FE459" s="78"/>
      <c r="FF459" s="78"/>
      <c r="FG459" s="78"/>
      <c r="FH459" s="78"/>
      <c r="FI459" s="78"/>
      <c r="FJ459" s="78"/>
      <c r="FK459" s="78"/>
      <c r="FL459" s="78"/>
      <c r="FM459" s="78"/>
      <c r="FN459" s="78"/>
      <c r="FO459" s="78"/>
      <c r="FP459" s="78"/>
      <c r="FQ459" s="78"/>
      <c r="FR459" s="78"/>
      <c r="FS459" s="78"/>
      <c r="FT459" s="78"/>
      <c r="FU459" s="78"/>
      <c r="FV459" s="78"/>
      <c r="FW459" s="78"/>
      <c r="FX459" s="78">
        <v>0</v>
      </c>
      <c r="FY459" s="78">
        <v>16</v>
      </c>
      <c r="FZ459" s="78">
        <v>0</v>
      </c>
    </row>
    <row r="460" spans="1:182" x14ac:dyDescent="0.2">
      <c r="A460" t="s">
        <v>186</v>
      </c>
      <c r="B460" t="s">
        <v>244</v>
      </c>
      <c r="C460" t="s">
        <v>194</v>
      </c>
      <c r="D460" t="s">
        <v>203</v>
      </c>
      <c r="E460" t="s">
        <v>207</v>
      </c>
      <c r="F460" t="s">
        <v>182</v>
      </c>
      <c r="G460" t="s">
        <v>1</v>
      </c>
      <c r="H460" s="78">
        <v>1708</v>
      </c>
      <c r="I460" s="78">
        <v>0.64713394641876221</v>
      </c>
      <c r="J460" s="78">
        <v>0.58275479078292847</v>
      </c>
      <c r="K460" s="78">
        <v>0.52603977918624878</v>
      </c>
      <c r="L460" s="78">
        <v>0.47566205263137817</v>
      </c>
      <c r="M460" s="78">
        <v>0.45545861124992371</v>
      </c>
      <c r="N460" s="78">
        <v>0.4952443540096283</v>
      </c>
      <c r="O460" s="78">
        <v>0.53467977046966553</v>
      </c>
      <c r="P460" s="78">
        <v>0.55164599418640137</v>
      </c>
      <c r="Q460" s="78">
        <v>0.60280025005340576</v>
      </c>
      <c r="R460" s="78">
        <v>0.69641035795211792</v>
      </c>
      <c r="S460" s="78">
        <v>0.66827964782714844</v>
      </c>
      <c r="T460" s="78">
        <v>0.78096312284469604</v>
      </c>
      <c r="U460" s="78">
        <v>0.87162542343139648</v>
      </c>
      <c r="V460" s="78">
        <v>0.9641948938369751</v>
      </c>
      <c r="W460" s="78">
        <v>0.95099115371704102</v>
      </c>
      <c r="X460" s="78">
        <v>1.0226166248321533</v>
      </c>
      <c r="Y460" s="78">
        <v>1.1296420097351074</v>
      </c>
      <c r="Z460" s="78">
        <v>1.1421208381652832</v>
      </c>
      <c r="AA460" s="78">
        <v>1.1358708143234253</v>
      </c>
      <c r="AB460" s="78">
        <v>1.1041618585586548</v>
      </c>
      <c r="AC460" s="78">
        <v>1.0619406700134277</v>
      </c>
      <c r="AD460" s="78">
        <v>1.0017728805541992</v>
      </c>
      <c r="AE460" s="78">
        <v>0.88140499591827393</v>
      </c>
      <c r="AF460" s="78">
        <v>0.70456784963607788</v>
      </c>
      <c r="AG460" s="78">
        <v>-1.0790866799652576E-2</v>
      </c>
      <c r="AH460" s="78">
        <v>-6.756233423948288E-2</v>
      </c>
      <c r="AI460" s="78">
        <v>-8.4670238196849823E-2</v>
      </c>
      <c r="AJ460" s="78">
        <v>-0.11948729306459427</v>
      </c>
      <c r="AK460" s="78">
        <v>-0.13748936355113983</v>
      </c>
      <c r="AL460" s="78">
        <v>-0.12637044489383698</v>
      </c>
      <c r="AM460" s="78">
        <v>-0.12496304512023926</v>
      </c>
      <c r="AN460" s="78">
        <v>-0.16853229701519012</v>
      </c>
      <c r="AO460" s="78">
        <v>-0.1905875951051712</v>
      </c>
      <c r="AP460" s="78">
        <v>-0.10139382630586624</v>
      </c>
      <c r="AQ460" s="78">
        <v>-0.2033376544713974</v>
      </c>
      <c r="AR460" s="78">
        <v>-0.14591749012470245</v>
      </c>
      <c r="AS460" s="78">
        <v>-0.15391135215759277</v>
      </c>
      <c r="AT460" s="78">
        <v>-0.16822041571140289</v>
      </c>
      <c r="AU460" s="78">
        <v>-0.21665337681770325</v>
      </c>
      <c r="AV460" s="78">
        <v>-0.16925735771656036</v>
      </c>
      <c r="AW460" s="78">
        <v>-8.5547856986522675E-2</v>
      </c>
      <c r="AX460" s="78">
        <v>-0.16760405898094177</v>
      </c>
      <c r="AY460" s="78">
        <v>-0.16336660087108612</v>
      </c>
      <c r="AZ460" s="78">
        <v>-0.13058380782604218</v>
      </c>
      <c r="BA460" s="78">
        <v>-7.837243378162384E-2</v>
      </c>
      <c r="BB460" s="78">
        <v>-0.10606513172388077</v>
      </c>
      <c r="BC460" s="78">
        <v>-0.11413964629173279</v>
      </c>
      <c r="BD460" s="78">
        <v>-0.12136323750019073</v>
      </c>
      <c r="BE460" s="78">
        <v>4.367789626121521E-2</v>
      </c>
      <c r="BF460" s="78">
        <v>-1.0498628951609135E-2</v>
      </c>
      <c r="BG460" s="78">
        <v>-3.0652562156319618E-2</v>
      </c>
      <c r="BH460" s="78">
        <v>-6.7509070038795471E-2</v>
      </c>
      <c r="BI460" s="78">
        <v>-8.6273692548274994E-2</v>
      </c>
      <c r="BJ460" s="78">
        <v>-7.4875965714454651E-2</v>
      </c>
      <c r="BK460" s="78">
        <v>-7.4498146772384644E-2</v>
      </c>
      <c r="BL460" s="78">
        <v>-0.11606570333242416</v>
      </c>
      <c r="BM460" s="78">
        <v>-0.13481590151786804</v>
      </c>
      <c r="BN460" s="78">
        <v>-4.712049663066864E-2</v>
      </c>
      <c r="BO460" s="78">
        <v>-0.14448583126068115</v>
      </c>
      <c r="BP460" s="78">
        <v>-8.1962883472442627E-2</v>
      </c>
      <c r="BQ460" s="78">
        <v>-8.3985663950443268E-2</v>
      </c>
      <c r="BR460" s="78">
        <v>-9.0447895228862762E-2</v>
      </c>
      <c r="BS460" s="78">
        <v>-0.13582363724708557</v>
      </c>
      <c r="BT460" s="78">
        <v>-9.5263831317424774E-2</v>
      </c>
      <c r="BU460" s="78">
        <v>-1.2393594719469547E-2</v>
      </c>
      <c r="BV460" s="78">
        <v>-9.3753091990947723E-2</v>
      </c>
      <c r="BW460" s="78">
        <v>-9.1148026287555695E-2</v>
      </c>
      <c r="BX460" s="78">
        <v>-6.427031010389328E-2</v>
      </c>
      <c r="BY460" s="78">
        <v>-1.1865345761179924E-2</v>
      </c>
      <c r="BZ460" s="78">
        <v>-3.830844908952713E-2</v>
      </c>
      <c r="CA460" s="78">
        <v>-4.6627528965473175E-2</v>
      </c>
      <c r="CB460" s="78">
        <v>-5.8954667299985886E-2</v>
      </c>
      <c r="CC460" s="78">
        <v>8.1402800977230072E-2</v>
      </c>
      <c r="CD460" s="78">
        <v>2.9023522511124611E-2</v>
      </c>
      <c r="CE460" s="78">
        <v>6.7599117755889893E-3</v>
      </c>
      <c r="CF460" s="78">
        <v>-3.1509116291999817E-2</v>
      </c>
      <c r="CG460" s="78">
        <v>-5.0801873207092285E-2</v>
      </c>
      <c r="CH460" s="78">
        <v>-3.9211031049489975E-2</v>
      </c>
      <c r="CI460" s="78">
        <v>-3.9546307176351547E-2</v>
      </c>
      <c r="CJ460" s="78">
        <v>-7.9727515578269958E-2</v>
      </c>
      <c r="CK460" s="78">
        <v>-9.6188604831695557E-2</v>
      </c>
      <c r="CL460" s="78">
        <v>-9.530956856906414E-3</v>
      </c>
      <c r="CM460" s="78">
        <v>-0.10372526198625565</v>
      </c>
      <c r="CN460" s="78">
        <v>-3.7668116390705109E-2</v>
      </c>
      <c r="CO460" s="78">
        <v>-3.5555355250835419E-2</v>
      </c>
      <c r="CP460" s="78">
        <v>-3.6582887172698975E-2</v>
      </c>
      <c r="CQ460" s="78">
        <v>-7.9841211438179016E-2</v>
      </c>
      <c r="CR460" s="78">
        <v>-4.4016148895025253E-2</v>
      </c>
      <c r="CS460" s="78">
        <v>3.827282041311264E-2</v>
      </c>
      <c r="CT460" s="78">
        <v>-4.2604129761457443E-2</v>
      </c>
      <c r="CU460" s="78">
        <v>-4.1129656136035919E-2</v>
      </c>
      <c r="CV460" s="78">
        <v>-1.8341789022088051E-2</v>
      </c>
      <c r="CW460" s="78">
        <v>3.4197255969047546E-2</v>
      </c>
      <c r="CX460" s="78">
        <v>8.6196288466453552E-3</v>
      </c>
      <c r="CY460" s="78">
        <v>1.3115812907926738E-4</v>
      </c>
      <c r="CZ460" s="78">
        <v>-1.5730686485767365E-2</v>
      </c>
      <c r="DA460" s="78">
        <v>0.11912769824266434</v>
      </c>
      <c r="DB460" s="78">
        <v>6.854567676782608E-2</v>
      </c>
      <c r="DC460" s="78">
        <v>4.4172387570142746E-2</v>
      </c>
      <c r="DD460" s="78">
        <v>4.4908393174409866E-3</v>
      </c>
      <c r="DE460" s="78">
        <v>-1.5330058522522449E-2</v>
      </c>
      <c r="DF460" s="78">
        <v>-3.5461029037833214E-3</v>
      </c>
      <c r="DG460" s="78">
        <v>-4.5944727025926113E-3</v>
      </c>
      <c r="DH460" s="78">
        <v>-4.3389316648244858E-2</v>
      </c>
      <c r="DI460" s="78">
        <v>-5.7561296969652176E-2</v>
      </c>
      <c r="DJ460" s="78">
        <v>2.8058586642146111E-2</v>
      </c>
      <c r="DK460" s="78">
        <v>-6.2964677810668945E-2</v>
      </c>
      <c r="DL460" s="78">
        <v>6.6266558133065701E-3</v>
      </c>
      <c r="DM460" s="78">
        <v>1.2874958105385303E-2</v>
      </c>
      <c r="DN460" s="78">
        <v>1.7282122746109962E-2</v>
      </c>
      <c r="DO460" s="78">
        <v>-2.3858793079853058E-2</v>
      </c>
      <c r="DP460" s="78">
        <v>7.2315344586968422E-3</v>
      </c>
      <c r="DQ460" s="78">
        <v>8.893924206495285E-2</v>
      </c>
      <c r="DR460" s="78">
        <v>8.5448296740651131E-3</v>
      </c>
      <c r="DS460" s="78">
        <v>8.8887084275484085E-3</v>
      </c>
      <c r="DT460" s="78">
        <v>2.7586732059717178E-2</v>
      </c>
      <c r="DU460" s="78">
        <v>8.0259859561920166E-2</v>
      </c>
      <c r="DV460" s="78">
        <v>5.5547703057527542E-2</v>
      </c>
      <c r="DW460" s="78">
        <v>4.6889841556549072E-2</v>
      </c>
      <c r="DX460" s="78">
        <v>2.7493296191096306E-2</v>
      </c>
      <c r="DY460" s="78">
        <v>0.17359647154808044</v>
      </c>
      <c r="DZ460" s="78">
        <v>0.1256093829870224</v>
      </c>
      <c r="EA460" s="78">
        <v>9.8190061748027802E-2</v>
      </c>
      <c r="EB460" s="78">
        <v>5.6469064205884933E-2</v>
      </c>
      <c r="EC460" s="78">
        <v>3.5885609686374664E-2</v>
      </c>
      <c r="ED460" s="78">
        <v>4.7948390245437622E-2</v>
      </c>
      <c r="EE460" s="78">
        <v>4.5870423316955566E-2</v>
      </c>
      <c r="EF460" s="78">
        <v>9.0772602707147598E-3</v>
      </c>
      <c r="EG460" s="78">
        <v>-1.7896074568852782E-3</v>
      </c>
      <c r="EH460" s="78">
        <v>8.2331910729408264E-2</v>
      </c>
      <c r="EI460" s="78">
        <v>-4.112862516194582E-3</v>
      </c>
      <c r="EJ460" s="78">
        <v>7.058127224445343E-2</v>
      </c>
      <c r="EK460" s="78">
        <v>8.2800634205341339E-2</v>
      </c>
      <c r="EL460" s="78">
        <v>9.5054641366004944E-2</v>
      </c>
      <c r="EM460" s="78">
        <v>5.6970935314893723E-2</v>
      </c>
      <c r="EN460" s="78">
        <v>8.122505247592926E-2</v>
      </c>
      <c r="EO460" s="78">
        <v>0.16209349036216736</v>
      </c>
      <c r="EP460" s="78">
        <v>8.2395806908607483E-2</v>
      </c>
      <c r="EQ460" s="78">
        <v>8.1107281148433685E-2</v>
      </c>
      <c r="ER460" s="78">
        <v>9.3900226056575775E-2</v>
      </c>
      <c r="ES460" s="78">
        <v>0.14676694571971893</v>
      </c>
      <c r="ET460" s="78">
        <v>0.12330438941717148</v>
      </c>
      <c r="EU460" s="78">
        <v>0.11440195888280869</v>
      </c>
      <c r="EV460" s="78">
        <v>8.9901857078075409E-2</v>
      </c>
      <c r="EW460" s="78">
        <v>65.065025329589844</v>
      </c>
      <c r="EX460" s="78">
        <v>63.640800476074219</v>
      </c>
      <c r="EY460" s="78">
        <v>61.775714874267578</v>
      </c>
      <c r="EZ460" s="78">
        <v>60.878040313720703</v>
      </c>
      <c r="FA460" s="78">
        <v>60.247791290283203</v>
      </c>
      <c r="FB460" s="78">
        <v>59.340892791748047</v>
      </c>
      <c r="FC460" s="78">
        <v>58.473159790039063</v>
      </c>
      <c r="FD460" s="78">
        <v>63.267505645751953</v>
      </c>
      <c r="FE460" s="78">
        <v>69.391891479492188</v>
      </c>
      <c r="FF460" s="78">
        <v>75.483253479003906</v>
      </c>
      <c r="FG460" s="78">
        <v>81.105392456054688</v>
      </c>
      <c r="FH460" s="78">
        <v>86.152862548828125</v>
      </c>
      <c r="FI460" s="78">
        <v>91.513092041015625</v>
      </c>
      <c r="FJ460" s="78">
        <v>93.834480285644531</v>
      </c>
      <c r="FK460" s="78">
        <v>96.79217529296875</v>
      </c>
      <c r="FL460" s="78">
        <v>97.092674255371094</v>
      </c>
      <c r="FM460" s="78">
        <v>96.41229248046875</v>
      </c>
      <c r="FN460" s="78">
        <v>94.640731811523438</v>
      </c>
      <c r="FO460" s="78">
        <v>92.091995239257813</v>
      </c>
      <c r="FP460" s="78">
        <v>85.316062927246094</v>
      </c>
      <c r="FQ460" s="78">
        <v>78.123870849609375</v>
      </c>
      <c r="FR460" s="78">
        <v>72.413040161132813</v>
      </c>
      <c r="FS460" s="78">
        <v>67.714851379394531</v>
      </c>
      <c r="FT460" s="78">
        <v>65.310302734375</v>
      </c>
      <c r="FU460" s="78">
        <v>3.7315085530281067E-2</v>
      </c>
      <c r="FV460" s="78">
        <v>5.7938933372497559E-2</v>
      </c>
      <c r="FW460" s="78">
        <v>3.7963096052408218E-2</v>
      </c>
      <c r="FX460" s="78">
        <v>0</v>
      </c>
      <c r="FY460" s="78">
        <v>425</v>
      </c>
      <c r="FZ460" s="78">
        <v>1</v>
      </c>
    </row>
    <row r="461" spans="1:182" x14ac:dyDescent="0.2">
      <c r="A461" t="s">
        <v>186</v>
      </c>
      <c r="B461" t="s">
        <v>244</v>
      </c>
      <c r="C461" t="s">
        <v>194</v>
      </c>
      <c r="D461" t="s">
        <v>203</v>
      </c>
      <c r="E461" t="s">
        <v>207</v>
      </c>
      <c r="F461" t="s">
        <v>183</v>
      </c>
      <c r="G461" t="s">
        <v>1</v>
      </c>
      <c r="H461" s="78">
        <v>2475</v>
      </c>
      <c r="I461" s="78">
        <v>0.79778194427490234</v>
      </c>
      <c r="J461" s="78">
        <v>0.66744452714920044</v>
      </c>
      <c r="K461" s="78">
        <v>0.64915663003921509</v>
      </c>
      <c r="L461" s="78">
        <v>0.6425672173500061</v>
      </c>
      <c r="M461" s="78">
        <v>0.62357175350189209</v>
      </c>
      <c r="N461" s="78">
        <v>0.6484948992729187</v>
      </c>
      <c r="O461" s="78">
        <v>0.6705663800239563</v>
      </c>
      <c r="P461" s="78">
        <v>0.67496198415756226</v>
      </c>
      <c r="Q461" s="78">
        <v>0.84415823221206665</v>
      </c>
      <c r="R461" s="78">
        <v>0.83103084564208984</v>
      </c>
      <c r="S461" s="78">
        <v>0.88793003559112549</v>
      </c>
      <c r="T461" s="78">
        <v>0.99436253309249878</v>
      </c>
      <c r="U461" s="78">
        <v>1.1285717487335205</v>
      </c>
      <c r="V461" s="78">
        <v>1.0760011672973633</v>
      </c>
      <c r="W461" s="78">
        <v>1.1939842700958252</v>
      </c>
      <c r="X461" s="78">
        <v>1.3737642765045166</v>
      </c>
      <c r="Y461" s="78">
        <v>1.4707179069519043</v>
      </c>
      <c r="Z461" s="78">
        <v>1.4989280700683594</v>
      </c>
      <c r="AA461" s="78">
        <v>1.551139235496521</v>
      </c>
      <c r="AB461" s="78">
        <v>1.5217796564102173</v>
      </c>
      <c r="AC461" s="78">
        <v>1.4300225973129272</v>
      </c>
      <c r="AD461" s="78">
        <v>1.2916858196258545</v>
      </c>
      <c r="AE461" s="78">
        <v>1.1234246492385864</v>
      </c>
      <c r="AF461" s="78">
        <v>1.0017739534378052</v>
      </c>
      <c r="AG461" s="78">
        <v>-0.16615881025791168</v>
      </c>
      <c r="AH461" s="78">
        <v>-0.22370338439941406</v>
      </c>
      <c r="AI461" s="78">
        <v>-0.20140139758586884</v>
      </c>
      <c r="AJ461" s="78">
        <v>-0.20435866713523865</v>
      </c>
      <c r="AK461" s="78">
        <v>-0.19457055628299713</v>
      </c>
      <c r="AL461" s="78">
        <v>-0.19823797047138214</v>
      </c>
      <c r="AM461" s="78">
        <v>-0.17701955139636993</v>
      </c>
      <c r="AN461" s="78">
        <v>-0.30179151892662048</v>
      </c>
      <c r="AO461" s="78">
        <v>-0.13445332646369934</v>
      </c>
      <c r="AP461" s="78">
        <v>-0.16198466718196869</v>
      </c>
      <c r="AQ461" s="78">
        <v>-0.21164597570896149</v>
      </c>
      <c r="AR461" s="78">
        <v>-0.18780609965324402</v>
      </c>
      <c r="AS461" s="78">
        <v>-0.11845314502716064</v>
      </c>
      <c r="AT461" s="78">
        <v>-0.27881240844726563</v>
      </c>
      <c r="AU461" s="78">
        <v>-0.35676378011703491</v>
      </c>
      <c r="AV461" s="78">
        <v>-0.24422432482242584</v>
      </c>
      <c r="AW461" s="78">
        <v>-0.22000332176685333</v>
      </c>
      <c r="AX461" s="78">
        <v>-0.21886862814426422</v>
      </c>
      <c r="AY461" s="78">
        <v>-8.6042851209640503E-2</v>
      </c>
      <c r="AZ461" s="78">
        <v>-1.5921715646982193E-2</v>
      </c>
      <c r="BA461" s="78">
        <v>-8.9071802794933319E-2</v>
      </c>
      <c r="BB461" s="78">
        <v>-0.23437267541885376</v>
      </c>
      <c r="BC461" s="78">
        <v>-0.31270340085029602</v>
      </c>
      <c r="BD461" s="78">
        <v>-0.18467937409877777</v>
      </c>
      <c r="BE461" s="78">
        <v>-8.2305356860160828E-2</v>
      </c>
      <c r="BF461" s="78">
        <v>-0.15196804702281952</v>
      </c>
      <c r="BG461" s="78">
        <v>-0.1261381208896637</v>
      </c>
      <c r="BH461" s="78">
        <v>-0.12442702054977417</v>
      </c>
      <c r="BI461" s="78">
        <v>-0.12187989801168442</v>
      </c>
      <c r="BJ461" s="78">
        <v>-0.12550202012062073</v>
      </c>
      <c r="BK461" s="78">
        <v>-0.10660571604967117</v>
      </c>
      <c r="BL461" s="78">
        <v>-0.21809057891368866</v>
      </c>
      <c r="BM461" s="78">
        <v>-5.3796015679836273E-2</v>
      </c>
      <c r="BN461" s="78">
        <v>-7.9047322273254395E-2</v>
      </c>
      <c r="BO461" s="78">
        <v>-0.11073589324951172</v>
      </c>
      <c r="BP461" s="78">
        <v>-8.8682621717453003E-2</v>
      </c>
      <c r="BQ461" s="78">
        <v>-2.1998263895511627E-2</v>
      </c>
      <c r="BR461" s="78">
        <v>-0.17739862203598022</v>
      </c>
      <c r="BS461" s="78">
        <v>-0.24808594584465027</v>
      </c>
      <c r="BT461" s="78">
        <v>-0.13807483017444611</v>
      </c>
      <c r="BU461" s="78">
        <v>-0.11439710855484009</v>
      </c>
      <c r="BV461" s="78">
        <v>-0.11259413510560989</v>
      </c>
      <c r="BW461" s="78">
        <v>2.4283852428197861E-2</v>
      </c>
      <c r="BX461" s="78">
        <v>9.6820242702960968E-2</v>
      </c>
      <c r="BY461" s="78">
        <v>1.6779933124780655E-2</v>
      </c>
      <c r="BZ461" s="78">
        <v>-0.12553931772708893</v>
      </c>
      <c r="CA461" s="78">
        <v>-0.20058654248714447</v>
      </c>
      <c r="CB461" s="78">
        <v>-9.4483703374862671E-2</v>
      </c>
      <c r="CC461" s="78">
        <v>-2.4228716269135475E-2</v>
      </c>
      <c r="CD461" s="78">
        <v>-0.10228437930345535</v>
      </c>
      <c r="CE461" s="78">
        <v>-7.4010998010635376E-2</v>
      </c>
      <c r="CF461" s="78">
        <v>-6.9066599011421204E-2</v>
      </c>
      <c r="CG461" s="78">
        <v>-7.1534588932991028E-2</v>
      </c>
      <c r="CH461" s="78">
        <v>-7.512529194355011E-2</v>
      </c>
      <c r="CI461" s="78">
        <v>-5.7837300002574921E-2</v>
      </c>
      <c r="CJ461" s="78">
        <v>-0.16011953353881836</v>
      </c>
      <c r="CK461" s="78">
        <v>2.066983375698328E-3</v>
      </c>
      <c r="CL461" s="78">
        <v>-2.1605152636766434E-2</v>
      </c>
      <c r="CM461" s="78">
        <v>-4.0845885872840881E-2</v>
      </c>
      <c r="CN461" s="78">
        <v>-2.0030004903674126E-2</v>
      </c>
      <c r="CO461" s="78">
        <v>4.4806089252233505E-2</v>
      </c>
      <c r="CP461" s="78">
        <v>-0.10715974122285843</v>
      </c>
      <c r="CQ461" s="78">
        <v>-0.17281600832939148</v>
      </c>
      <c r="CR461" s="78">
        <v>-6.4556024968624115E-2</v>
      </c>
      <c r="CS461" s="78">
        <v>-4.1254580020904541E-2</v>
      </c>
      <c r="CT461" s="78">
        <v>-3.8988728076219559E-2</v>
      </c>
      <c r="CU461" s="78">
        <v>0.10069578140974045</v>
      </c>
      <c r="CV461" s="78">
        <v>0.17490498721599579</v>
      </c>
      <c r="CW461" s="78">
        <v>9.0092524886131287E-2</v>
      </c>
      <c r="CX461" s="78">
        <v>-5.0161652266979218E-2</v>
      </c>
      <c r="CY461" s="78">
        <v>-0.1229347363114357</v>
      </c>
      <c r="CZ461" s="78">
        <v>-3.2014455646276474E-2</v>
      </c>
      <c r="DA461" s="78">
        <v>3.384791687130928E-2</v>
      </c>
      <c r="DB461" s="78">
        <v>-5.260070413351059E-2</v>
      </c>
      <c r="DC461" s="78">
        <v>-2.1883876994252205E-2</v>
      </c>
      <c r="DD461" s="78">
        <v>-1.3706175610423088E-2</v>
      </c>
      <c r="DE461" s="78">
        <v>-2.1189264953136444E-2</v>
      </c>
      <c r="DF461" s="78">
        <v>-2.4748586118221283E-2</v>
      </c>
      <c r="DG461" s="78">
        <v>-9.068894200026989E-3</v>
      </c>
      <c r="DH461" s="78">
        <v>-0.10214850306510925</v>
      </c>
      <c r="DI461" s="78">
        <v>5.7929981499910355E-2</v>
      </c>
      <c r="DJ461" s="78">
        <v>3.583700954914093E-2</v>
      </c>
      <c r="DK461" s="78">
        <v>2.9044123366475105E-2</v>
      </c>
      <c r="DL461" s="78">
        <v>4.862261563539505E-2</v>
      </c>
      <c r="DM461" s="78">
        <v>0.11161044985055923</v>
      </c>
      <c r="DN461" s="78">
        <v>-3.6920879036188126E-2</v>
      </c>
      <c r="DO461" s="78">
        <v>-9.7546063363552094E-2</v>
      </c>
      <c r="DP461" s="78">
        <v>8.9627848938107491E-3</v>
      </c>
      <c r="DQ461" s="78">
        <v>3.1887948513031006E-2</v>
      </c>
      <c r="DR461" s="78">
        <v>3.4616678953170776E-2</v>
      </c>
      <c r="DS461" s="78">
        <v>0.17710772156715393</v>
      </c>
      <c r="DT461" s="78">
        <v>0.25298970937728882</v>
      </c>
      <c r="DU461" s="78">
        <v>0.16340512037277222</v>
      </c>
      <c r="DV461" s="78">
        <v>2.5216009467840195E-2</v>
      </c>
      <c r="DW461" s="78">
        <v>-4.5282933861017227E-2</v>
      </c>
      <c r="DX461" s="78">
        <v>3.0454788357019424E-2</v>
      </c>
      <c r="DY461" s="78">
        <v>0.11770135909318924</v>
      </c>
      <c r="DZ461" s="78">
        <v>1.9134629517793655E-2</v>
      </c>
      <c r="EA461" s="78">
        <v>5.3379405289888382E-2</v>
      </c>
      <c r="EB461" s="78">
        <v>6.6225491464138031E-2</v>
      </c>
      <c r="EC461" s="78">
        <v>5.1501382142305374E-2</v>
      </c>
      <c r="ED461" s="78">
        <v>4.7987386584281921E-2</v>
      </c>
      <c r="EE461" s="78">
        <v>6.1344936490058899E-2</v>
      </c>
      <c r="EF461" s="78">
        <v>-1.8447525799274445E-2</v>
      </c>
      <c r="EG461" s="78">
        <v>0.13858729600906372</v>
      </c>
      <c r="EH461" s="78">
        <v>0.11877436935901642</v>
      </c>
      <c r="EI461" s="78">
        <v>0.12995420396327972</v>
      </c>
      <c r="EJ461" s="78">
        <v>0.14774610102176666</v>
      </c>
      <c r="EK461" s="78">
        <v>0.20806531608104706</v>
      </c>
      <c r="EL461" s="78">
        <v>6.4492888748645782E-2</v>
      </c>
      <c r="EM461" s="78">
        <v>1.1131771840155125E-2</v>
      </c>
      <c r="EN461" s="78">
        <v>0.11511226743459702</v>
      </c>
      <c r="EO461" s="78">
        <v>0.13749414682388306</v>
      </c>
      <c r="EP461" s="78">
        <v>0.14089119434356689</v>
      </c>
      <c r="EQ461" s="78">
        <v>0.28743439912796021</v>
      </c>
      <c r="ER461" s="78">
        <v>0.36573165655136108</v>
      </c>
      <c r="ES461" s="78">
        <v>0.26925686001777649</v>
      </c>
      <c r="ET461" s="78">
        <v>0.13404937088489532</v>
      </c>
      <c r="EU461" s="78">
        <v>6.6833928227424622E-2</v>
      </c>
      <c r="EV461" s="78">
        <v>0.12065046280622482</v>
      </c>
      <c r="EW461" s="78">
        <v>71.889427185058594</v>
      </c>
      <c r="EX461" s="78">
        <v>70.354011535644531</v>
      </c>
      <c r="EY461" s="78">
        <v>68.678634643554688</v>
      </c>
      <c r="EZ461" s="78">
        <v>66.841529846191406</v>
      </c>
      <c r="FA461" s="78">
        <v>66.068527221679688</v>
      </c>
      <c r="FB461" s="78">
        <v>65.53155517578125</v>
      </c>
      <c r="FC461" s="78">
        <v>64.811920166015625</v>
      </c>
      <c r="FD461" s="78">
        <v>68.619064331054688</v>
      </c>
      <c r="FE461" s="78">
        <v>73.3758544921875</v>
      </c>
      <c r="FF461" s="78">
        <v>77.58856201171875</v>
      </c>
      <c r="FG461" s="78">
        <v>83.1690673828125</v>
      </c>
      <c r="FH461" s="78">
        <v>87.560165405273438</v>
      </c>
      <c r="FI461" s="78">
        <v>90.866706848144531</v>
      </c>
      <c r="FJ461" s="78">
        <v>93.359352111816406</v>
      </c>
      <c r="FK461" s="78">
        <v>95.54791259765625</v>
      </c>
      <c r="FL461" s="78">
        <v>96.860580444335938</v>
      </c>
      <c r="FM461" s="78">
        <v>97.495399475097656</v>
      </c>
      <c r="FN461" s="78">
        <v>97.295463562011719</v>
      </c>
      <c r="FO461" s="78">
        <v>95.439338684082031</v>
      </c>
      <c r="FP461" s="78">
        <v>91.912246704101563</v>
      </c>
      <c r="FQ461" s="78">
        <v>86.430435180664063</v>
      </c>
      <c r="FR461" s="78">
        <v>82.378646850585938</v>
      </c>
      <c r="FS461" s="78">
        <v>79.655929565429688</v>
      </c>
      <c r="FT461" s="78">
        <v>77.077346801757813</v>
      </c>
      <c r="FU461" s="78">
        <v>4.9885746091604233E-2</v>
      </c>
      <c r="FV461" s="78">
        <v>8.4644697606563568E-2</v>
      </c>
      <c r="FW461" s="78">
        <v>5.1852568984031677E-2</v>
      </c>
      <c r="FX461" s="78">
        <v>0</v>
      </c>
      <c r="FY461" s="78">
        <v>302</v>
      </c>
      <c r="FZ461" s="78">
        <v>1</v>
      </c>
    </row>
    <row r="462" spans="1:182" x14ac:dyDescent="0.2">
      <c r="A462" t="s">
        <v>186</v>
      </c>
      <c r="B462" t="s">
        <v>244</v>
      </c>
      <c r="C462" t="s">
        <v>194</v>
      </c>
      <c r="D462" t="s">
        <v>203</v>
      </c>
      <c r="E462" t="s">
        <v>207</v>
      </c>
      <c r="F462" t="s">
        <v>184</v>
      </c>
      <c r="G462" t="s">
        <v>1</v>
      </c>
      <c r="H462" s="78">
        <v>1204</v>
      </c>
      <c r="I462" s="78">
        <v>1.0613795518875122</v>
      </c>
      <c r="J462" s="78">
        <v>0.92241013050079346</v>
      </c>
      <c r="K462" s="78">
        <v>0.81187468767166138</v>
      </c>
      <c r="L462" s="78">
        <v>0.82470428943634033</v>
      </c>
      <c r="M462" s="78">
        <v>0.73961585760116577</v>
      </c>
      <c r="N462" s="78">
        <v>0.80331921577453613</v>
      </c>
      <c r="O462" s="78">
        <v>0.8560754656791687</v>
      </c>
      <c r="P462" s="78">
        <v>0.95422345399856567</v>
      </c>
      <c r="Q462" s="78">
        <v>1.0341792106628418</v>
      </c>
      <c r="R462" s="78">
        <v>0.93135589361190796</v>
      </c>
      <c r="S462" s="78">
        <v>1.2157304286956787</v>
      </c>
      <c r="T462" s="78">
        <v>1.4472954273223877</v>
      </c>
      <c r="U462" s="78">
        <v>1.6471257209777832</v>
      </c>
      <c r="V462" s="78">
        <v>1.7269860506057739</v>
      </c>
      <c r="W462" s="78">
        <v>1.8317538499832153</v>
      </c>
      <c r="X462" s="78">
        <v>1.9521346092224121</v>
      </c>
      <c r="Y462" s="78">
        <v>2.1010918617248535</v>
      </c>
      <c r="Z462" s="78">
        <v>2.0057904720306396</v>
      </c>
      <c r="AA462" s="78">
        <v>2.2077755928039551</v>
      </c>
      <c r="AB462" s="78">
        <v>2.0765089988708496</v>
      </c>
      <c r="AC462" s="78">
        <v>1.7634811401367188</v>
      </c>
      <c r="AD462" s="78">
        <v>1.6006489992141724</v>
      </c>
      <c r="AE462" s="78">
        <v>1.4453763961791992</v>
      </c>
      <c r="AF462" s="78">
        <v>1.2079875469207764</v>
      </c>
      <c r="AG462" s="78">
        <v>-0.13949047029018402</v>
      </c>
      <c r="AH462" s="78">
        <v>-0.19383235275745392</v>
      </c>
      <c r="AI462" s="78">
        <v>-0.23344805836677551</v>
      </c>
      <c r="AJ462" s="78">
        <v>-0.16415189206600189</v>
      </c>
      <c r="AK462" s="78">
        <v>-0.27763879299163818</v>
      </c>
      <c r="AL462" s="78">
        <v>-0.30286845564842224</v>
      </c>
      <c r="AM462" s="78">
        <v>-0.25311514735221863</v>
      </c>
      <c r="AN462" s="78">
        <v>-0.27855393290519714</v>
      </c>
      <c r="AO462" s="78">
        <v>-0.25024789571762085</v>
      </c>
      <c r="AP462" s="78">
        <v>-0.40239900350570679</v>
      </c>
      <c r="AQ462" s="78">
        <v>-0.26472920179367065</v>
      </c>
      <c r="AR462" s="78">
        <v>-0.24741631746292114</v>
      </c>
      <c r="AS462" s="78">
        <v>-0.22167499363422394</v>
      </c>
      <c r="AT462" s="78">
        <v>-0.21798998117446899</v>
      </c>
      <c r="AU462" s="78">
        <v>-0.24669791758060455</v>
      </c>
      <c r="AV462" s="78">
        <v>-0.13132844865322113</v>
      </c>
      <c r="AW462" s="78">
        <v>-0.1922069787979126</v>
      </c>
      <c r="AX462" s="78">
        <v>-0.39630365371704102</v>
      </c>
      <c r="AY462" s="78">
        <v>-0.14357867836952209</v>
      </c>
      <c r="AZ462" s="78">
        <v>-0.17583067715167999</v>
      </c>
      <c r="BA462" s="78">
        <v>-0.34112176299095154</v>
      </c>
      <c r="BB462" s="78">
        <v>-0.41493380069732666</v>
      </c>
      <c r="BC462" s="78">
        <v>-0.27380004525184631</v>
      </c>
      <c r="BD462" s="78">
        <v>-0.27959093451499939</v>
      </c>
      <c r="BE462" s="78">
        <v>-3.2944716513156891E-2</v>
      </c>
      <c r="BF462" s="78">
        <v>-9.8156586289405823E-2</v>
      </c>
      <c r="BG462" s="78">
        <v>-0.14011900126934052</v>
      </c>
      <c r="BH462" s="78">
        <v>-7.8452594578266144E-2</v>
      </c>
      <c r="BI462" s="78">
        <v>-0.18813404440879822</v>
      </c>
      <c r="BJ462" s="78">
        <v>-0.20923461019992828</v>
      </c>
      <c r="BK462" s="78">
        <v>-0.15661028027534485</v>
      </c>
      <c r="BL462" s="78">
        <v>-0.16256114840507507</v>
      </c>
      <c r="BM462" s="78">
        <v>-0.14157560467720032</v>
      </c>
      <c r="BN462" s="78">
        <v>-0.29444894194602966</v>
      </c>
      <c r="BO462" s="78">
        <v>-0.13139563798904419</v>
      </c>
      <c r="BP462" s="78">
        <v>-0.10158239305019379</v>
      </c>
      <c r="BQ462" s="78">
        <v>-5.2882164716720581E-2</v>
      </c>
      <c r="BR462" s="78">
        <v>-4.9250040203332901E-2</v>
      </c>
      <c r="BS462" s="78">
        <v>-7.4592567980289459E-2</v>
      </c>
      <c r="BT462" s="78">
        <v>3.0498078092932701E-2</v>
      </c>
      <c r="BU462" s="78">
        <v>-2.1977521479129791E-2</v>
      </c>
      <c r="BV462" s="78">
        <v>-0.23079508543014526</v>
      </c>
      <c r="BW462" s="78">
        <v>3.4661561250686646E-2</v>
      </c>
      <c r="BX462" s="78">
        <v>-6.220436654984951E-3</v>
      </c>
      <c r="BY462" s="78">
        <v>-0.17438749969005585</v>
      </c>
      <c r="BZ462" s="78">
        <v>-0.24949334561824799</v>
      </c>
      <c r="CA462" s="78">
        <v>-0.12739372253417969</v>
      </c>
      <c r="CB462" s="78">
        <v>-0.14592669904232025</v>
      </c>
      <c r="CC462" s="78">
        <v>4.0848542004823685E-2</v>
      </c>
      <c r="CD462" s="78">
        <v>-3.1891841441392899E-2</v>
      </c>
      <c r="CE462" s="78">
        <v>-7.5479567050933838E-2</v>
      </c>
      <c r="CF462" s="78">
        <v>-1.9097518175840378E-2</v>
      </c>
      <c r="CG462" s="78">
        <v>-0.12614333629608154</v>
      </c>
      <c r="CH462" s="78">
        <v>-0.14438408613204956</v>
      </c>
      <c r="CI462" s="78">
        <v>-8.9771315455436707E-2</v>
      </c>
      <c r="CJ462" s="78">
        <v>-8.2224912941455841E-2</v>
      </c>
      <c r="CK462" s="78">
        <v>-6.6309496760368347E-2</v>
      </c>
      <c r="CL462" s="78">
        <v>-0.21968309581279755</v>
      </c>
      <c r="CM462" s="78">
        <v>-3.9049193263053894E-2</v>
      </c>
      <c r="CN462" s="78">
        <v>-5.7827512500807643E-4</v>
      </c>
      <c r="CO462" s="78">
        <v>6.4023233950138092E-2</v>
      </c>
      <c r="CP462" s="78">
        <v>6.7618727684020996E-2</v>
      </c>
      <c r="CQ462" s="78">
        <v>4.4607069343328476E-2</v>
      </c>
      <c r="CR462" s="78">
        <v>0.14257863163948059</v>
      </c>
      <c r="CS462" s="78">
        <v>9.5922894775867462E-2</v>
      </c>
      <c r="CT462" s="78">
        <v>-0.11616433411836624</v>
      </c>
      <c r="CU462" s="78">
        <v>0.15811023116111755</v>
      </c>
      <c r="CV462" s="78">
        <v>0.1112510934472084</v>
      </c>
      <c r="CW462" s="78">
        <v>-5.8907818049192429E-2</v>
      </c>
      <c r="CX462" s="78">
        <v>-0.13490976393222809</v>
      </c>
      <c r="CY462" s="78">
        <v>-2.5993157178163528E-2</v>
      </c>
      <c r="CZ462" s="78">
        <v>-5.3351238369941711E-2</v>
      </c>
      <c r="DA462" s="78">
        <v>0.11464181542396545</v>
      </c>
      <c r="DB462" s="78">
        <v>3.4372907131910324E-2</v>
      </c>
      <c r="DC462" s="78">
        <v>-1.0840141214430332E-2</v>
      </c>
      <c r="DD462" s="78">
        <v>4.025755450129509E-2</v>
      </c>
      <c r="DE462" s="78">
        <v>-6.4152620732784271E-2</v>
      </c>
      <c r="DF462" s="78">
        <v>-7.953355461359024E-2</v>
      </c>
      <c r="DG462" s="78">
        <v>-2.2932350635528564E-2</v>
      </c>
      <c r="DH462" s="78">
        <v>-1.8886683974415064E-3</v>
      </c>
      <c r="DI462" s="78">
        <v>8.9566018432378769E-3</v>
      </c>
      <c r="DJ462" s="78">
        <v>-0.14491721987724304</v>
      </c>
      <c r="DK462" s="78">
        <v>5.3297244012355804E-2</v>
      </c>
      <c r="DL462" s="78">
        <v>0.10042585432529449</v>
      </c>
      <c r="DM462" s="78">
        <v>0.18092861771583557</v>
      </c>
      <c r="DN462" s="78">
        <v>0.18448749184608459</v>
      </c>
      <c r="DO462" s="78">
        <v>0.16380669176578522</v>
      </c>
      <c r="DP462" s="78">
        <v>0.25465917587280273</v>
      </c>
      <c r="DQ462" s="78">
        <v>0.21382328867912292</v>
      </c>
      <c r="DR462" s="78">
        <v>-1.5336069045588374E-3</v>
      </c>
      <c r="DS462" s="78">
        <v>0.28155887126922607</v>
      </c>
      <c r="DT462" s="78">
        <v>0.22872261703014374</v>
      </c>
      <c r="DU462" s="78">
        <v>5.6571856141090393E-2</v>
      </c>
      <c r="DV462" s="78">
        <v>-2.0326182246208191E-2</v>
      </c>
      <c r="DW462" s="78">
        <v>7.5407423079013824E-2</v>
      </c>
      <c r="DX462" s="78">
        <v>3.9224214851856232E-2</v>
      </c>
      <c r="DY462" s="78">
        <v>0.22118756175041199</v>
      </c>
      <c r="DZ462" s="78">
        <v>0.13004869222640991</v>
      </c>
      <c r="EA462" s="78">
        <v>8.2488924264907837E-2</v>
      </c>
      <c r="EB462" s="78">
        <v>0.12595684826374054</v>
      </c>
      <c r="EC462" s="78">
        <v>2.5352129712700844E-2</v>
      </c>
      <c r="ED462" s="78">
        <v>1.4100293628871441E-2</v>
      </c>
      <c r="EE462" s="78">
        <v>7.3572494089603424E-2</v>
      </c>
      <c r="EF462" s="78">
        <v>0.11410410702228546</v>
      </c>
      <c r="EG462" s="78">
        <v>0.11762890219688416</v>
      </c>
      <c r="EH462" s="78">
        <v>-3.6967191845178604E-2</v>
      </c>
      <c r="EI462" s="78">
        <v>0.18663083016872406</v>
      </c>
      <c r="EJ462" s="78">
        <v>0.24625976383686066</v>
      </c>
      <c r="EK462" s="78">
        <v>0.34972143173217773</v>
      </c>
      <c r="EL462" s="78">
        <v>0.35322743654251099</v>
      </c>
      <c r="EM462" s="78">
        <v>0.33591201901435852</v>
      </c>
      <c r="EN462" s="78">
        <v>0.41648566722869873</v>
      </c>
      <c r="EO462" s="78">
        <v>0.38405278325080872</v>
      </c>
      <c r="EP462" s="78">
        <v>0.16397497057914734</v>
      </c>
      <c r="EQ462" s="78">
        <v>0.4597991406917572</v>
      </c>
      <c r="ER462" s="78">
        <v>0.39833283424377441</v>
      </c>
      <c r="ES462" s="78">
        <v>0.22330614924430847</v>
      </c>
      <c r="ET462" s="78">
        <v>0.14511430263519287</v>
      </c>
      <c r="EU462" s="78">
        <v>0.22181373834609985</v>
      </c>
      <c r="EV462" s="78">
        <v>0.17288847267627716</v>
      </c>
      <c r="EW462" s="78">
        <v>69.874710083007813</v>
      </c>
      <c r="EX462" s="78">
        <v>68.671058654785156</v>
      </c>
      <c r="EY462" s="78">
        <v>66.456306457519531</v>
      </c>
      <c r="EZ462" s="78">
        <v>65.236137390136719</v>
      </c>
      <c r="FA462" s="78">
        <v>64.1259765625</v>
      </c>
      <c r="FB462" s="78">
        <v>63.241806030273438</v>
      </c>
      <c r="FC462" s="78">
        <v>64.174789428710938</v>
      </c>
      <c r="FD462" s="78">
        <v>69.674354553222656</v>
      </c>
      <c r="FE462" s="78">
        <v>75.762184143066406</v>
      </c>
      <c r="FF462" s="78">
        <v>80.784858703613281</v>
      </c>
      <c r="FG462" s="78">
        <v>85.714340209960938</v>
      </c>
      <c r="FH462" s="78">
        <v>89.546714782714844</v>
      </c>
      <c r="FI462" s="78">
        <v>91.367279052734375</v>
      </c>
      <c r="FJ462" s="78">
        <v>93.5943603515625</v>
      </c>
      <c r="FK462" s="78">
        <v>95.201217651367188</v>
      </c>
      <c r="FL462" s="78">
        <v>96.582267761230469</v>
      </c>
      <c r="FM462" s="78">
        <v>97.41815185546875</v>
      </c>
      <c r="FN462" s="78">
        <v>97.732406616210938</v>
      </c>
      <c r="FO462" s="78">
        <v>96.846923828125</v>
      </c>
      <c r="FP462" s="78">
        <v>91.008270263671875</v>
      </c>
      <c r="FQ462" s="78">
        <v>83.042327880859375</v>
      </c>
      <c r="FR462" s="78">
        <v>77.553573608398438</v>
      </c>
      <c r="FS462" s="78">
        <v>74.900962829589844</v>
      </c>
      <c r="FT462" s="78">
        <v>72.319480895996094</v>
      </c>
      <c r="FU462" s="78">
        <v>8.3046711981296539E-2</v>
      </c>
      <c r="FV462" s="78">
        <v>0.13912320137023926</v>
      </c>
      <c r="FW462" s="78">
        <v>8.0372750759124756E-2</v>
      </c>
      <c r="FX462" s="78">
        <v>0</v>
      </c>
      <c r="FY462" s="78">
        <v>176</v>
      </c>
      <c r="FZ462" s="78">
        <v>1</v>
      </c>
    </row>
    <row r="463" spans="1:182" x14ac:dyDescent="0.2">
      <c r="A463" t="s">
        <v>186</v>
      </c>
      <c r="B463" t="s">
        <v>244</v>
      </c>
      <c r="C463" t="s">
        <v>194</v>
      </c>
      <c r="D463" t="s">
        <v>203</v>
      </c>
      <c r="E463" t="s">
        <v>207</v>
      </c>
      <c r="F463" t="s">
        <v>185</v>
      </c>
      <c r="G463" t="s">
        <v>1</v>
      </c>
      <c r="H463" s="78">
        <v>583</v>
      </c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78"/>
      <c r="AM463" s="78"/>
      <c r="AN463" s="78"/>
      <c r="AO463" s="78"/>
      <c r="AP463" s="78"/>
      <c r="AQ463" s="78"/>
      <c r="AR463" s="78"/>
      <c r="AS463" s="78"/>
      <c r="AT463" s="78"/>
      <c r="AU463" s="78"/>
      <c r="AV463" s="78"/>
      <c r="AW463" s="78"/>
      <c r="AX463" s="78"/>
      <c r="AY463" s="78"/>
      <c r="AZ463" s="78"/>
      <c r="BA463" s="78"/>
      <c r="BB463" s="78"/>
      <c r="BC463" s="78"/>
      <c r="BD463" s="78"/>
      <c r="BE463" s="78"/>
      <c r="BF463" s="78"/>
      <c r="BG463" s="78"/>
      <c r="BH463" s="78"/>
      <c r="BI463" s="78"/>
      <c r="BJ463" s="78"/>
      <c r="BK463" s="78"/>
      <c r="BL463" s="78"/>
      <c r="BM463" s="78"/>
      <c r="BN463" s="78"/>
      <c r="BO463" s="78"/>
      <c r="BP463" s="78"/>
      <c r="BQ463" s="78"/>
      <c r="BR463" s="78"/>
      <c r="BS463" s="78"/>
      <c r="BT463" s="78"/>
      <c r="BU463" s="78"/>
      <c r="BV463" s="78"/>
      <c r="BW463" s="78"/>
      <c r="BX463" s="78"/>
      <c r="BY463" s="78"/>
      <c r="BZ463" s="78"/>
      <c r="CA463" s="78"/>
      <c r="CB463" s="78"/>
      <c r="CC463" s="78"/>
      <c r="CD463" s="78"/>
      <c r="CE463" s="78"/>
      <c r="CF463" s="78"/>
      <c r="CG463" s="78"/>
      <c r="CH463" s="78"/>
      <c r="CI463" s="78"/>
      <c r="CJ463" s="78"/>
      <c r="CK463" s="78"/>
      <c r="CL463" s="78"/>
      <c r="CM463" s="78"/>
      <c r="CN463" s="78"/>
      <c r="CO463" s="78"/>
      <c r="CP463" s="78"/>
      <c r="CQ463" s="78"/>
      <c r="CR463" s="78"/>
      <c r="CS463" s="78"/>
      <c r="CT463" s="78"/>
      <c r="CU463" s="78"/>
      <c r="CV463" s="78"/>
      <c r="CW463" s="78"/>
      <c r="CX463" s="78"/>
      <c r="CY463" s="78"/>
      <c r="CZ463" s="78"/>
      <c r="DA463" s="78"/>
      <c r="DB463" s="78"/>
      <c r="DC463" s="78"/>
      <c r="DD463" s="78"/>
      <c r="DE463" s="78"/>
      <c r="DF463" s="78"/>
      <c r="DG463" s="78"/>
      <c r="DH463" s="78"/>
      <c r="DI463" s="78"/>
      <c r="DJ463" s="78"/>
      <c r="DK463" s="78"/>
      <c r="DL463" s="78"/>
      <c r="DM463" s="78"/>
      <c r="DN463" s="78"/>
      <c r="DO463" s="78"/>
      <c r="DP463" s="78"/>
      <c r="DQ463" s="78"/>
      <c r="DR463" s="78"/>
      <c r="DS463" s="78"/>
      <c r="DT463" s="78"/>
      <c r="DU463" s="78"/>
      <c r="DV463" s="78"/>
      <c r="DW463" s="78"/>
      <c r="DX463" s="78"/>
      <c r="DY463" s="78"/>
      <c r="DZ463" s="78"/>
      <c r="EA463" s="78"/>
      <c r="EB463" s="78"/>
      <c r="EC463" s="78"/>
      <c r="ED463" s="78"/>
      <c r="EE463" s="78"/>
      <c r="EF463" s="78"/>
      <c r="EG463" s="78"/>
      <c r="EH463" s="78"/>
      <c r="EI463" s="78"/>
      <c r="EJ463" s="78"/>
      <c r="EK463" s="78"/>
      <c r="EL463" s="78"/>
      <c r="EM463" s="78"/>
      <c r="EN463" s="78"/>
      <c r="EO463" s="78"/>
      <c r="EP463" s="78"/>
      <c r="EQ463" s="78"/>
      <c r="ER463" s="78"/>
      <c r="ES463" s="78"/>
      <c r="ET463" s="78"/>
      <c r="EU463" s="78"/>
      <c r="EV463" s="78"/>
      <c r="EW463" s="78"/>
      <c r="EX463" s="78"/>
      <c r="EY463" s="78"/>
      <c r="EZ463" s="78"/>
      <c r="FA463" s="78"/>
      <c r="FB463" s="78"/>
      <c r="FC463" s="78"/>
      <c r="FD463" s="78"/>
      <c r="FE463" s="78"/>
      <c r="FF463" s="78"/>
      <c r="FG463" s="78"/>
      <c r="FH463" s="78"/>
      <c r="FI463" s="78"/>
      <c r="FJ463" s="78"/>
      <c r="FK463" s="78"/>
      <c r="FL463" s="78"/>
      <c r="FM463" s="78"/>
      <c r="FN463" s="78"/>
      <c r="FO463" s="78"/>
      <c r="FP463" s="78"/>
      <c r="FQ463" s="78"/>
      <c r="FR463" s="78"/>
      <c r="FS463" s="78"/>
      <c r="FT463" s="78"/>
      <c r="FU463" s="78"/>
      <c r="FV463" s="78"/>
      <c r="FW463" s="78"/>
      <c r="FX463" s="78">
        <v>0</v>
      </c>
      <c r="FY463" s="78">
        <v>69</v>
      </c>
      <c r="FZ463" s="78">
        <v>0</v>
      </c>
    </row>
    <row r="464" spans="1:182" x14ac:dyDescent="0.2">
      <c r="A464" t="s">
        <v>186</v>
      </c>
      <c r="B464" t="s">
        <v>244</v>
      </c>
      <c r="C464" t="s">
        <v>194</v>
      </c>
      <c r="D464" t="s">
        <v>203</v>
      </c>
      <c r="E464" t="s">
        <v>208</v>
      </c>
      <c r="F464" t="s">
        <v>1</v>
      </c>
      <c r="G464" t="s">
        <v>198</v>
      </c>
      <c r="H464" s="78">
        <v>15992</v>
      </c>
      <c r="I464" s="78">
        <v>0.68388772010803223</v>
      </c>
      <c r="J464" s="78">
        <v>0.579947829246521</v>
      </c>
      <c r="K464" s="78">
        <v>0.52290719747543335</v>
      </c>
      <c r="L464" s="78">
        <v>0.50043129920959473</v>
      </c>
      <c r="M464" s="78">
        <v>0.4670146107673645</v>
      </c>
      <c r="N464" s="78">
        <v>0.48234593868255615</v>
      </c>
      <c r="O464" s="78">
        <v>0.5176539421081543</v>
      </c>
      <c r="P464" s="78">
        <v>0.56580108404159546</v>
      </c>
      <c r="Q464" s="78">
        <v>0.63907897472381592</v>
      </c>
      <c r="R464" s="78">
        <v>0.69638723134994507</v>
      </c>
      <c r="S464" s="78">
        <v>0.79108601808547974</v>
      </c>
      <c r="T464" s="78">
        <v>0.84862565994262695</v>
      </c>
      <c r="U464" s="78">
        <v>0.90106117725372314</v>
      </c>
      <c r="V464" s="78">
        <v>0.97553187608718872</v>
      </c>
      <c r="W464" s="78">
        <v>1.0152806043624878</v>
      </c>
      <c r="X464" s="78">
        <v>1.0690416097640991</v>
      </c>
      <c r="Y464" s="78">
        <v>1.1342843770980835</v>
      </c>
      <c r="Z464" s="78">
        <v>1.1829060316085815</v>
      </c>
      <c r="AA464" s="78">
        <v>1.1730685234069824</v>
      </c>
      <c r="AB464" s="78">
        <v>1.1423778533935547</v>
      </c>
      <c r="AC464" s="78">
        <v>1.095934271812439</v>
      </c>
      <c r="AD464" s="78">
        <v>1.0206347703933716</v>
      </c>
      <c r="AE464" s="78">
        <v>0.93698972463607788</v>
      </c>
      <c r="AF464" s="78">
        <v>0.82034993171691895</v>
      </c>
      <c r="AG464" s="78">
        <v>-5.0307728350162506E-2</v>
      </c>
      <c r="AH464" s="78">
        <v>-7.9648792743682861E-2</v>
      </c>
      <c r="AI464" s="78">
        <v>-9.5546044409275055E-2</v>
      </c>
      <c r="AJ464" s="78">
        <v>-8.8852919638156891E-2</v>
      </c>
      <c r="AK464" s="78">
        <v>-9.3448825180530548E-2</v>
      </c>
      <c r="AL464" s="78">
        <v>-8.5886105895042419E-2</v>
      </c>
      <c r="AM464" s="78">
        <v>-8.3611138164997101E-2</v>
      </c>
      <c r="AN464" s="78">
        <v>-0.11106949299573898</v>
      </c>
      <c r="AO464" s="78">
        <v>-9.5499888062477112E-2</v>
      </c>
      <c r="AP464" s="78">
        <v>-5.3398571908473969E-2</v>
      </c>
      <c r="AQ464" s="78">
        <v>-3.3034473657608032E-2</v>
      </c>
      <c r="AR464" s="78">
        <v>-6.2125314027070999E-2</v>
      </c>
      <c r="AS464" s="78">
        <v>-8.4379792213439941E-2</v>
      </c>
      <c r="AT464" s="78">
        <v>-7.008303701877594E-2</v>
      </c>
      <c r="AU464" s="78">
        <v>-8.9925378561019897E-2</v>
      </c>
      <c r="AV464" s="78">
        <v>-0.1212727352976799</v>
      </c>
      <c r="AW464" s="78">
        <v>-5.8503735810518265E-2</v>
      </c>
      <c r="AX464" s="78">
        <v>-5.9967629611492157E-2</v>
      </c>
      <c r="AY464" s="78">
        <v>-6.6835485398769379E-2</v>
      </c>
      <c r="AZ464" s="78">
        <v>-4.8479471355676651E-2</v>
      </c>
      <c r="BA464" s="78">
        <v>-4.2522422969341278E-2</v>
      </c>
      <c r="BB464" s="78">
        <v>-0.1270977109670639</v>
      </c>
      <c r="BC464" s="78">
        <v>-0.10621082782745361</v>
      </c>
      <c r="BD464" s="78">
        <v>-6.1824031174182892E-2</v>
      </c>
      <c r="BE464" s="78">
        <v>-2.1905643865466118E-2</v>
      </c>
      <c r="BF464" s="78">
        <v>-5.4031148552894592E-2</v>
      </c>
      <c r="BG464" s="78">
        <v>-7.0210419595241547E-2</v>
      </c>
      <c r="BH464" s="78">
        <v>-6.4580604434013367E-2</v>
      </c>
      <c r="BI464" s="78">
        <v>-7.1624837815761566E-2</v>
      </c>
      <c r="BJ464" s="78">
        <v>-6.3823685050010681E-2</v>
      </c>
      <c r="BK464" s="78">
        <v>-5.9407226741313934E-2</v>
      </c>
      <c r="BL464" s="78">
        <v>-8.4226228296756744E-2</v>
      </c>
      <c r="BM464" s="78">
        <v>-6.8307459354400635E-2</v>
      </c>
      <c r="BN464" s="78">
        <v>-2.8575187548995018E-2</v>
      </c>
      <c r="BO464" s="78">
        <v>-4.4634323567152023E-3</v>
      </c>
      <c r="BP464" s="78">
        <v>-3.037731908261776E-2</v>
      </c>
      <c r="BQ464" s="78">
        <v>-5.380939319729805E-2</v>
      </c>
      <c r="BR464" s="78">
        <v>-3.5425707697868347E-2</v>
      </c>
      <c r="BS464" s="78">
        <v>-5.6319762021303177E-2</v>
      </c>
      <c r="BT464" s="78">
        <v>-8.7506033480167389E-2</v>
      </c>
      <c r="BU464" s="78">
        <v>-2.4308118969202042E-2</v>
      </c>
      <c r="BV464" s="78">
        <v>-2.3344803601503372E-2</v>
      </c>
      <c r="BW464" s="78">
        <v>-3.1138880178332329E-2</v>
      </c>
      <c r="BX464" s="78">
        <v>-1.4227713458240032E-2</v>
      </c>
      <c r="BY464" s="78">
        <v>-9.6133239567279816E-3</v>
      </c>
      <c r="BZ464" s="78">
        <v>-9.2530190944671631E-2</v>
      </c>
      <c r="CA464" s="78">
        <v>-7.2132118046283722E-2</v>
      </c>
      <c r="CB464" s="78">
        <v>-3.1998511403799057E-2</v>
      </c>
      <c r="CC464" s="78">
        <v>-2.2344470489770174E-3</v>
      </c>
      <c r="CD464" s="78">
        <v>-3.6288443952798843E-2</v>
      </c>
      <c r="CE464" s="78">
        <v>-5.2663054317235947E-2</v>
      </c>
      <c r="CF464" s="78">
        <v>-4.7769665718078613E-2</v>
      </c>
      <c r="CG464" s="78">
        <v>-5.650961771607399E-2</v>
      </c>
      <c r="CH464" s="78">
        <v>-4.8543311655521393E-2</v>
      </c>
      <c r="CI464" s="78">
        <v>-4.264366626739502E-2</v>
      </c>
      <c r="CJ464" s="78">
        <v>-6.5634675323963165E-2</v>
      </c>
      <c r="CK464" s="78">
        <v>-4.9474067986011505E-2</v>
      </c>
      <c r="CL464" s="78">
        <v>-1.1382586322724819E-2</v>
      </c>
      <c r="CM464" s="78">
        <v>1.5324783511459827E-2</v>
      </c>
      <c r="CN464" s="78">
        <v>-8.3887549117207527E-3</v>
      </c>
      <c r="CO464" s="78">
        <v>-3.2636422663927078E-2</v>
      </c>
      <c r="CP464" s="78">
        <v>-1.1422145180404186E-2</v>
      </c>
      <c r="CQ464" s="78">
        <v>-3.3044613897800446E-2</v>
      </c>
      <c r="CR464" s="78">
        <v>-6.4119324088096619E-2</v>
      </c>
      <c r="CS464" s="78">
        <v>-6.2434258870780468E-4</v>
      </c>
      <c r="CT464" s="78">
        <v>2.0200596190989017E-3</v>
      </c>
      <c r="CU464" s="78">
        <v>-6.4155170693993568E-3</v>
      </c>
      <c r="CV464" s="78">
        <v>9.4949528574943542E-3</v>
      </c>
      <c r="CW464" s="78">
        <v>1.3179418630897999E-2</v>
      </c>
      <c r="CX464" s="78">
        <v>-6.858883798122406E-2</v>
      </c>
      <c r="CY464" s="78">
        <v>-4.8529304563999176E-2</v>
      </c>
      <c r="CZ464" s="78">
        <v>-1.1341449804604053E-2</v>
      </c>
      <c r="DA464" s="78">
        <v>1.743675023317337E-2</v>
      </c>
      <c r="DB464" s="78">
        <v>-1.8545743077993393E-2</v>
      </c>
      <c r="DC464" s="78">
        <v>-3.5115685313940048E-2</v>
      </c>
      <c r="DD464" s="78">
        <v>-3.0958734452724457E-2</v>
      </c>
      <c r="DE464" s="78">
        <v>-4.1394390165805817E-2</v>
      </c>
      <c r="DF464" s="78">
        <v>-3.3262945711612701E-2</v>
      </c>
      <c r="DG464" s="78">
        <v>-2.5880109518766403E-2</v>
      </c>
      <c r="DH464" s="78">
        <v>-4.7043111175298691E-2</v>
      </c>
      <c r="DI464" s="78">
        <v>-3.0640672892332077E-2</v>
      </c>
      <c r="DJ464" s="78">
        <v>5.810013972222805E-3</v>
      </c>
      <c r="DK464" s="78">
        <v>3.5112999379634857E-2</v>
      </c>
      <c r="DL464" s="78">
        <v>1.3599810190498829E-2</v>
      </c>
      <c r="DM464" s="78">
        <v>-1.1463458649814129E-2</v>
      </c>
      <c r="DN464" s="78">
        <v>1.2581418268382549E-2</v>
      </c>
      <c r="DO464" s="78">
        <v>-9.7694676369428635E-3</v>
      </c>
      <c r="DP464" s="78">
        <v>-4.0732607245445251E-2</v>
      </c>
      <c r="DQ464" s="78">
        <v>2.3059433326125145E-2</v>
      </c>
      <c r="DR464" s="78">
        <v>2.7384921908378601E-2</v>
      </c>
      <c r="DS464" s="78">
        <v>1.8307844176888466E-2</v>
      </c>
      <c r="DT464" s="78">
        <v>3.3217616379261017E-2</v>
      </c>
      <c r="DU464" s="78">
        <v>3.597215935587883E-2</v>
      </c>
      <c r="DV464" s="78">
        <v>-4.4647481292486191E-2</v>
      </c>
      <c r="DW464" s="78">
        <v>-2.4926496669650078E-2</v>
      </c>
      <c r="DX464" s="78">
        <v>9.3156127259135246E-3</v>
      </c>
      <c r="DY464" s="78">
        <v>4.5838836580514908E-2</v>
      </c>
      <c r="DZ464" s="78">
        <v>7.0719015784561634E-3</v>
      </c>
      <c r="EA464" s="78">
        <v>-9.7800670191645622E-3</v>
      </c>
      <c r="EB464" s="78">
        <v>-6.6864150576293468E-3</v>
      </c>
      <c r="EC464" s="78">
        <v>-1.9570406526327133E-2</v>
      </c>
      <c r="ED464" s="78">
        <v>-1.1200525797903538E-2</v>
      </c>
      <c r="EE464" s="78">
        <v>-1.6761957667768002E-3</v>
      </c>
      <c r="EF464" s="78">
        <v>-2.01998520642519E-2</v>
      </c>
      <c r="EG464" s="78">
        <v>-3.4482467453926802E-3</v>
      </c>
      <c r="EH464" s="78">
        <v>3.0633397400379181E-2</v>
      </c>
      <c r="EI464" s="78">
        <v>6.3684031367301941E-2</v>
      </c>
      <c r="EJ464" s="78">
        <v>4.5347802340984344E-2</v>
      </c>
      <c r="EK464" s="78">
        <v>1.9106941297650337E-2</v>
      </c>
      <c r="EL464" s="78">
        <v>4.7238752245903015E-2</v>
      </c>
      <c r="EM464" s="78">
        <v>2.3836148902773857E-2</v>
      </c>
      <c r="EN464" s="78">
        <v>-6.9659077562391758E-3</v>
      </c>
      <c r="EO464" s="78">
        <v>5.725504457950592E-2</v>
      </c>
      <c r="EP464" s="78">
        <v>6.4007759094238281E-2</v>
      </c>
      <c r="EQ464" s="78">
        <v>5.4004453122615814E-2</v>
      </c>
      <c r="ER464" s="78">
        <v>6.7469380795955658E-2</v>
      </c>
      <c r="ES464" s="78">
        <v>6.8881265819072723E-2</v>
      </c>
      <c r="ET464" s="78">
        <v>-1.0079962201416492E-2</v>
      </c>
      <c r="EU464" s="78">
        <v>9.1522159054875374E-3</v>
      </c>
      <c r="EV464" s="78">
        <v>3.9141129702329636E-2</v>
      </c>
      <c r="EW464" s="78">
        <v>68.990859985351563</v>
      </c>
      <c r="EX464" s="78">
        <v>67.621208190917969</v>
      </c>
      <c r="EY464" s="78">
        <v>66.185676574707031</v>
      </c>
      <c r="EZ464" s="78">
        <v>64.583206176757813</v>
      </c>
      <c r="FA464" s="78">
        <v>63.539619445800781</v>
      </c>
      <c r="FB464" s="78">
        <v>62.761920928955078</v>
      </c>
      <c r="FC464" s="78">
        <v>62.567062377929688</v>
      </c>
      <c r="FD464" s="78">
        <v>66.172386169433594</v>
      </c>
      <c r="FE464" s="78">
        <v>70.283653259277344</v>
      </c>
      <c r="FF464" s="78">
        <v>74.574485778808594</v>
      </c>
      <c r="FG464" s="78">
        <v>78.876930236816406</v>
      </c>
      <c r="FH464" s="78">
        <v>83.253395080566406</v>
      </c>
      <c r="FI464" s="78">
        <v>86.728485107421875</v>
      </c>
      <c r="FJ464" s="78">
        <v>90.036949157714844</v>
      </c>
      <c r="FK464" s="78">
        <v>92.66796875</v>
      </c>
      <c r="FL464" s="78">
        <v>94.265480041503906</v>
      </c>
      <c r="FM464" s="78">
        <v>94.347877502441406</v>
      </c>
      <c r="FN464" s="78">
        <v>92.797378540039063</v>
      </c>
      <c r="FO464" s="78">
        <v>90.475074768066406</v>
      </c>
      <c r="FP464" s="78">
        <v>86.72979736328125</v>
      </c>
      <c r="FQ464" s="78">
        <v>81.505447387695313</v>
      </c>
      <c r="FR464" s="78">
        <v>76.673118591308594</v>
      </c>
      <c r="FS464" s="78">
        <v>73.591476440429688</v>
      </c>
      <c r="FT464" s="78">
        <v>72.300209045410156</v>
      </c>
      <c r="FU464" s="78">
        <v>1.7367515712976456E-2</v>
      </c>
      <c r="FV464" s="78">
        <v>2.7795394882559776E-2</v>
      </c>
      <c r="FW464" s="78">
        <v>1.7455559223890305E-2</v>
      </c>
      <c r="FX464" s="78">
        <v>0</v>
      </c>
      <c r="FY464" s="78">
        <v>3218</v>
      </c>
      <c r="FZ464" s="78">
        <v>1</v>
      </c>
    </row>
    <row r="465" spans="1:182" x14ac:dyDescent="0.2">
      <c r="A465" t="s">
        <v>186</v>
      </c>
      <c r="B465" t="s">
        <v>244</v>
      </c>
      <c r="C465" t="s">
        <v>194</v>
      </c>
      <c r="D465" t="s">
        <v>203</v>
      </c>
      <c r="E465" t="s">
        <v>208</v>
      </c>
      <c r="F465" t="s">
        <v>1</v>
      </c>
      <c r="G465" t="s">
        <v>200</v>
      </c>
      <c r="H465" s="78">
        <v>4813</v>
      </c>
      <c r="I465" s="78">
        <v>0.83424669504165649</v>
      </c>
      <c r="J465" s="78">
        <v>0.73298001289367676</v>
      </c>
      <c r="K465" s="78">
        <v>0.64996892213821411</v>
      </c>
      <c r="L465" s="78">
        <v>0.61425185203552246</v>
      </c>
      <c r="M465" s="78">
        <v>0.60311210155487061</v>
      </c>
      <c r="N465" s="78">
        <v>0.57929795980453491</v>
      </c>
      <c r="O465" s="78">
        <v>0.57272577285766602</v>
      </c>
      <c r="P465" s="78">
        <v>0.62824440002441406</v>
      </c>
      <c r="Q465" s="78">
        <v>0.76183199882507324</v>
      </c>
      <c r="R465" s="78">
        <v>0.87179267406463623</v>
      </c>
      <c r="S465" s="78">
        <v>0.95692652463912964</v>
      </c>
      <c r="T465" s="78">
        <v>1.1215860843658447</v>
      </c>
      <c r="U465" s="78">
        <v>1.2851207256317139</v>
      </c>
      <c r="V465" s="78">
        <v>1.3744431734085083</v>
      </c>
      <c r="W465" s="78">
        <v>1.399994969367981</v>
      </c>
      <c r="X465" s="78">
        <v>1.4943979978561401</v>
      </c>
      <c r="Y465" s="78">
        <v>1.5788859128952026</v>
      </c>
      <c r="Z465" s="78">
        <v>1.6060144901275635</v>
      </c>
      <c r="AA465" s="78">
        <v>1.53705894947052</v>
      </c>
      <c r="AB465" s="78">
        <v>1.4713928699493408</v>
      </c>
      <c r="AC465" s="78">
        <v>1.4535375833511353</v>
      </c>
      <c r="AD465" s="78">
        <v>1.380650520324707</v>
      </c>
      <c r="AE465" s="78">
        <v>1.1805338859558105</v>
      </c>
      <c r="AF465" s="78">
        <v>1.0243775844573975</v>
      </c>
      <c r="AG465" s="78">
        <v>-0.2170005589723587</v>
      </c>
      <c r="AH465" s="78">
        <v>-0.24941764771938324</v>
      </c>
      <c r="AI465" s="78">
        <v>-0.22525094449520111</v>
      </c>
      <c r="AJ465" s="78">
        <v>-0.22845414280891418</v>
      </c>
      <c r="AK465" s="78">
        <v>-0.23213799297809601</v>
      </c>
      <c r="AL465" s="78">
        <v>-0.22084634006023407</v>
      </c>
      <c r="AM465" s="78">
        <v>-0.23921734094619751</v>
      </c>
      <c r="AN465" s="78">
        <v>-0.28425166010856628</v>
      </c>
      <c r="AO465" s="78">
        <v>-0.19527740776538849</v>
      </c>
      <c r="AP465" s="78">
        <v>-0.20101304352283478</v>
      </c>
      <c r="AQ465" s="78">
        <v>-0.2342907041311264</v>
      </c>
      <c r="AR465" s="78">
        <v>-0.16093392670154572</v>
      </c>
      <c r="AS465" s="78">
        <v>-0.16008347272872925</v>
      </c>
      <c r="AT465" s="78">
        <v>-0.17104606330394745</v>
      </c>
      <c r="AU465" s="78">
        <v>-0.21464590728282928</v>
      </c>
      <c r="AV465" s="78">
        <v>-0.12589296698570251</v>
      </c>
      <c r="AW465" s="78">
        <v>-7.372380793094635E-2</v>
      </c>
      <c r="AX465" s="78">
        <v>-2.2693360224366188E-2</v>
      </c>
      <c r="AY465" s="78">
        <v>-7.9831562936306E-2</v>
      </c>
      <c r="AZ465" s="78">
        <v>-9.6360571682453156E-2</v>
      </c>
      <c r="BA465" s="78">
        <v>-3.8166847079992294E-2</v>
      </c>
      <c r="BB465" s="78">
        <v>-0.13144847750663757</v>
      </c>
      <c r="BC465" s="78">
        <v>-0.22730149328708649</v>
      </c>
      <c r="BD465" s="78">
        <v>-0.24020563066005707</v>
      </c>
      <c r="BE465" s="78">
        <v>-0.15448331832885742</v>
      </c>
      <c r="BF465" s="78">
        <v>-0.18642188608646393</v>
      </c>
      <c r="BG465" s="78">
        <v>-0.16716545820236206</v>
      </c>
      <c r="BH465" s="78">
        <v>-0.17325843870639801</v>
      </c>
      <c r="BI465" s="78">
        <v>-0.17618554830551147</v>
      </c>
      <c r="BJ465" s="78">
        <v>-0.16699476540088654</v>
      </c>
      <c r="BK465" s="78">
        <v>-0.18642248213291168</v>
      </c>
      <c r="BL465" s="78">
        <v>-0.22788125276565552</v>
      </c>
      <c r="BM465" s="78">
        <v>-0.13555766642093658</v>
      </c>
      <c r="BN465" s="78">
        <v>-0.13950242102146149</v>
      </c>
      <c r="BO465" s="78">
        <v>-0.16662570834159851</v>
      </c>
      <c r="BP465" s="78">
        <v>-9.7930744290351868E-2</v>
      </c>
      <c r="BQ465" s="78">
        <v>-8.9408710598945618E-2</v>
      </c>
      <c r="BR465" s="78">
        <v>-0.10147379338741302</v>
      </c>
      <c r="BS465" s="78">
        <v>-0.14583650231361389</v>
      </c>
      <c r="BT465" s="78">
        <v>-6.0161232948303223E-2</v>
      </c>
      <c r="BU465" s="78">
        <v>-6.6431602463126183E-3</v>
      </c>
      <c r="BV465" s="78">
        <v>4.1753672063350677E-2</v>
      </c>
      <c r="BW465" s="78">
        <v>-2.1013293415307999E-2</v>
      </c>
      <c r="BX465" s="78">
        <v>-3.5629644989967346E-2</v>
      </c>
      <c r="BY465" s="78">
        <v>2.6001572608947754E-2</v>
      </c>
      <c r="BZ465" s="78">
        <v>-6.8792223930358887E-2</v>
      </c>
      <c r="CA465" s="78">
        <v>-0.16420899331569672</v>
      </c>
      <c r="CB465" s="78">
        <v>-0.17421828210353851</v>
      </c>
      <c r="CC465" s="78">
        <v>-0.11118406057357788</v>
      </c>
      <c r="CD465" s="78">
        <v>-0.14279122650623322</v>
      </c>
      <c r="CE465" s="78">
        <v>-0.12693566083908081</v>
      </c>
      <c r="CF465" s="78">
        <v>-0.13503007590770721</v>
      </c>
      <c r="CG465" s="78">
        <v>-0.13743308186531067</v>
      </c>
      <c r="CH465" s="78">
        <v>-0.12969733774662018</v>
      </c>
      <c r="CI465" s="78">
        <v>-0.14985691010951996</v>
      </c>
      <c r="CJ465" s="78">
        <v>-0.18883927166461945</v>
      </c>
      <c r="CK465" s="78">
        <v>-9.419596940279007E-2</v>
      </c>
      <c r="CL465" s="78">
        <v>-9.6900336444377899E-2</v>
      </c>
      <c r="CM465" s="78">
        <v>-0.11976110935211182</v>
      </c>
      <c r="CN465" s="78">
        <v>-5.4294928908348083E-2</v>
      </c>
      <c r="CO465" s="78">
        <v>-4.045959934592247E-2</v>
      </c>
      <c r="CP465" s="78">
        <v>-5.3288247436285019E-2</v>
      </c>
      <c r="CQ465" s="78">
        <v>-9.8179340362548828E-2</v>
      </c>
      <c r="CR465" s="78">
        <v>-1.4635637402534485E-2</v>
      </c>
      <c r="CS465" s="78">
        <v>3.9816688746213913E-2</v>
      </c>
      <c r="CT465" s="78">
        <v>8.6389489471912384E-2</v>
      </c>
      <c r="CU465" s="78">
        <v>1.9724063575267792E-2</v>
      </c>
      <c r="CV465" s="78">
        <v>6.4324135892093182E-3</v>
      </c>
      <c r="CW465" s="78">
        <v>7.044442743062973E-2</v>
      </c>
      <c r="CX465" s="78">
        <v>-2.5396682322025299E-2</v>
      </c>
      <c r="CY465" s="78">
        <v>-0.12051130086183548</v>
      </c>
      <c r="CZ465" s="78">
        <v>-0.12851564586162567</v>
      </c>
      <c r="DA465" s="78">
        <v>-6.7884810268878937E-2</v>
      </c>
      <c r="DB465" s="78">
        <v>-9.9160552024841309E-2</v>
      </c>
      <c r="DC465" s="78">
        <v>-8.6705833673477173E-2</v>
      </c>
      <c r="DD465" s="78">
        <v>-9.6801698207855225E-2</v>
      </c>
      <c r="DE465" s="78">
        <v>-9.8680600523948669E-2</v>
      </c>
      <c r="DF465" s="78">
        <v>-9.2399895191192627E-2</v>
      </c>
      <c r="DG465" s="78">
        <v>-0.11329132318496704</v>
      </c>
      <c r="DH465" s="78">
        <v>-0.14979732036590576</v>
      </c>
      <c r="DI465" s="78">
        <v>-5.2834261208772659E-2</v>
      </c>
      <c r="DJ465" s="78">
        <v>-5.4298259317874908E-2</v>
      </c>
      <c r="DK465" s="78">
        <v>-7.2896525263786316E-2</v>
      </c>
      <c r="DL465" s="78">
        <v>-1.0659110732376575E-2</v>
      </c>
      <c r="DM465" s="78">
        <v>8.4895165637135506E-3</v>
      </c>
      <c r="DN465" s="78">
        <v>-5.102706141769886E-3</v>
      </c>
      <c r="DO465" s="78">
        <v>-5.0522170960903168E-2</v>
      </c>
      <c r="DP465" s="78">
        <v>3.088996559381485E-2</v>
      </c>
      <c r="DQ465" s="78">
        <v>8.6276538670063019E-2</v>
      </c>
      <c r="DR465" s="78">
        <v>0.13102531433105469</v>
      </c>
      <c r="DS465" s="78">
        <v>6.0461420565843582E-2</v>
      </c>
      <c r="DT465" s="78">
        <v>4.8494469374418259E-2</v>
      </c>
      <c r="DU465" s="78">
        <v>0.11488727480173111</v>
      </c>
      <c r="DV465" s="78">
        <v>1.7998851835727692E-2</v>
      </c>
      <c r="DW465" s="78">
        <v>-7.681361585855484E-2</v>
      </c>
      <c r="DX465" s="78">
        <v>-8.2813017070293427E-2</v>
      </c>
      <c r="DY465" s="78">
        <v>-5.3675533272325993E-3</v>
      </c>
      <c r="DZ465" s="78">
        <v>-3.6164805293083191E-2</v>
      </c>
      <c r="EA465" s="78">
        <v>-2.8620371595025063E-2</v>
      </c>
      <c r="EB465" s="78">
        <v>-4.1605997830629349E-2</v>
      </c>
      <c r="EC465" s="78">
        <v>-4.272817075252533E-2</v>
      </c>
      <c r="ED465" s="78">
        <v>-3.8548316806554794E-2</v>
      </c>
      <c r="EE465" s="78">
        <v>-6.0496456921100616E-2</v>
      </c>
      <c r="EF465" s="78">
        <v>-9.3426890671253204E-2</v>
      </c>
      <c r="EG465" s="78">
        <v>6.8854717537760735E-3</v>
      </c>
      <c r="EH465" s="78">
        <v>7.212368305772543E-3</v>
      </c>
      <c r="EI465" s="78">
        <v>-5.2315075881779194E-3</v>
      </c>
      <c r="EJ465" s="78">
        <v>5.2344080060720444E-2</v>
      </c>
      <c r="EK465" s="78">
        <v>7.9164259135723114E-2</v>
      </c>
      <c r="EL465" s="78">
        <v>6.4469560980796814E-2</v>
      </c>
      <c r="EM465" s="78">
        <v>1.8287207931280136E-2</v>
      </c>
      <c r="EN465" s="78">
        <v>9.6621699631214142E-2</v>
      </c>
      <c r="EO465" s="78">
        <v>0.15335717797279358</v>
      </c>
      <c r="EP465" s="78">
        <v>0.1954723447561264</v>
      </c>
      <c r="EQ465" s="78">
        <v>0.11927969008684158</v>
      </c>
      <c r="ER465" s="78">
        <v>0.10922539234161377</v>
      </c>
      <c r="ES465" s="78">
        <v>0.17905570566654205</v>
      </c>
      <c r="ET465" s="78">
        <v>8.0655120313167572E-2</v>
      </c>
      <c r="EU465" s="78">
        <v>-1.3721098192036152E-2</v>
      </c>
      <c r="EV465" s="78">
        <v>-1.6825662925839424E-2</v>
      </c>
      <c r="EW465" s="78">
        <v>73.190849304199219</v>
      </c>
      <c r="EX465" s="78">
        <v>71.660736083984375</v>
      </c>
      <c r="EY465" s="78">
        <v>69.630203247070313</v>
      </c>
      <c r="EZ465" s="78">
        <v>68.188270568847656</v>
      </c>
      <c r="FA465" s="78">
        <v>67.0997314453125</v>
      </c>
      <c r="FB465" s="78">
        <v>65.656150817871094</v>
      </c>
      <c r="FC465" s="78">
        <v>65.119163513183594</v>
      </c>
      <c r="FD465" s="78">
        <v>68.614189147949219</v>
      </c>
      <c r="FE465" s="78">
        <v>73.321685791015625</v>
      </c>
      <c r="FF465" s="78">
        <v>78.253593444824219</v>
      </c>
      <c r="FG465" s="78">
        <v>82.538734436035156</v>
      </c>
      <c r="FH465" s="78">
        <v>86.49346923828125</v>
      </c>
      <c r="FI465" s="78">
        <v>90.3720703125</v>
      </c>
      <c r="FJ465" s="78">
        <v>93.615280151367188</v>
      </c>
      <c r="FK465" s="78">
        <v>96.112808227539063</v>
      </c>
      <c r="FL465" s="78">
        <v>97.846710205078125</v>
      </c>
      <c r="FM465" s="78">
        <v>98.642372131347656</v>
      </c>
      <c r="FN465" s="78">
        <v>97.729965209960938</v>
      </c>
      <c r="FO465" s="78">
        <v>96.14154052734375</v>
      </c>
      <c r="FP465" s="78">
        <v>92.824943542480469</v>
      </c>
      <c r="FQ465" s="78">
        <v>87.519454956054688</v>
      </c>
      <c r="FR465" s="78">
        <v>82.737319946289063</v>
      </c>
      <c r="FS465" s="78">
        <v>79.7822265625</v>
      </c>
      <c r="FT465" s="78">
        <v>77.891792297363281</v>
      </c>
      <c r="FU465" s="78">
        <v>3.8554128259420395E-2</v>
      </c>
      <c r="FV465" s="78">
        <v>5.0698947161436081E-2</v>
      </c>
      <c r="FW465" s="78">
        <v>4.1520390659570694E-2</v>
      </c>
      <c r="FX465" s="78">
        <v>0</v>
      </c>
      <c r="FY465" s="78">
        <v>1183</v>
      </c>
      <c r="FZ465" s="78">
        <v>1</v>
      </c>
    </row>
    <row r="466" spans="1:182" x14ac:dyDescent="0.2">
      <c r="A466" t="s">
        <v>186</v>
      </c>
      <c r="B466" t="s">
        <v>244</v>
      </c>
      <c r="C466" t="s">
        <v>194</v>
      </c>
      <c r="D466" t="s">
        <v>203</v>
      </c>
      <c r="E466" t="s">
        <v>208</v>
      </c>
      <c r="F466" t="s">
        <v>1</v>
      </c>
      <c r="G466" t="s">
        <v>1</v>
      </c>
      <c r="H466" s="78">
        <v>20805</v>
      </c>
      <c r="I466" s="78">
        <v>0.71867161989212036</v>
      </c>
      <c r="J466" s="78">
        <v>0.61535006761550903</v>
      </c>
      <c r="K466" s="78">
        <v>0.55230140686035156</v>
      </c>
      <c r="L466" s="78">
        <v>0.52676230669021606</v>
      </c>
      <c r="M466" s="78">
        <v>0.49849918484687805</v>
      </c>
      <c r="N466" s="78">
        <v>0.50477468967437744</v>
      </c>
      <c r="O466" s="78">
        <v>0.53039419651031494</v>
      </c>
      <c r="P466" s="78">
        <v>0.5802466869354248</v>
      </c>
      <c r="Q466" s="78">
        <v>0.66747647523880005</v>
      </c>
      <c r="R466" s="78">
        <v>0.73696529865264893</v>
      </c>
      <c r="S466" s="78">
        <v>0.82945132255554199</v>
      </c>
      <c r="T466" s="78">
        <v>0.91177195310592651</v>
      </c>
      <c r="U466" s="78">
        <v>0.98990893363952637</v>
      </c>
      <c r="V466" s="78">
        <v>1.0678154230117798</v>
      </c>
      <c r="W466" s="78">
        <v>1.1042798757553101</v>
      </c>
      <c r="X466" s="78">
        <v>1.1674430370330811</v>
      </c>
      <c r="Y466" s="78">
        <v>1.2371379137039185</v>
      </c>
      <c r="Z466" s="78">
        <v>1.2807872295379639</v>
      </c>
      <c r="AA466" s="78">
        <v>1.2572735548019409</v>
      </c>
      <c r="AB466" s="78">
        <v>1.2184915542602539</v>
      </c>
      <c r="AC466" s="78">
        <v>1.1786618232727051</v>
      </c>
      <c r="AD466" s="78">
        <v>1.1039202213287354</v>
      </c>
      <c r="AE466" s="78">
        <v>0.99333095550537109</v>
      </c>
      <c r="AF466" s="78">
        <v>0.86754930019378662</v>
      </c>
      <c r="AG466" s="78">
        <v>-7.1763627231121063E-2</v>
      </c>
      <c r="AH466" s="78">
        <v>-0.10239110887050629</v>
      </c>
      <c r="AI466" s="78">
        <v>-0.10989291220903397</v>
      </c>
      <c r="AJ466" s="78">
        <v>-0.10622312128543854</v>
      </c>
      <c r="AK466" s="78">
        <v>-0.11109403520822525</v>
      </c>
      <c r="AL466" s="78">
        <v>-0.10293406248092651</v>
      </c>
      <c r="AM466" s="78">
        <v>-0.10511558502912521</v>
      </c>
      <c r="AN466" s="78">
        <v>-0.13545110821723938</v>
      </c>
      <c r="AO466" s="78">
        <v>-0.10222792625427246</v>
      </c>
      <c r="AP466" s="78">
        <v>-7.1454323828220367E-2</v>
      </c>
      <c r="AQ466" s="78">
        <v>-6.1573810875415802E-2</v>
      </c>
      <c r="AR466" s="78">
        <v>-6.7120127379894257E-2</v>
      </c>
      <c r="AS466" s="78">
        <v>-8.2899615168571472E-2</v>
      </c>
      <c r="AT466" s="78">
        <v>-7.3788166046142578E-2</v>
      </c>
      <c r="AU466" s="78">
        <v>-9.946991503238678E-2</v>
      </c>
      <c r="AV466" s="78">
        <v>-0.10358782112598419</v>
      </c>
      <c r="AW466" s="78">
        <v>-4.2933531105518341E-2</v>
      </c>
      <c r="AX466" s="78">
        <v>-3.237953782081604E-2</v>
      </c>
      <c r="AY466" s="78">
        <v>-5.2207939326763153E-2</v>
      </c>
      <c r="AZ466" s="78">
        <v>-4.1724145412445068E-2</v>
      </c>
      <c r="BA466" s="78">
        <v>-2.3216826841235161E-2</v>
      </c>
      <c r="BB466" s="78">
        <v>-0.10982696712017059</v>
      </c>
      <c r="BC466" s="78">
        <v>-0.11593721807003021</v>
      </c>
      <c r="BD466" s="78">
        <v>-8.5067719221115112E-2</v>
      </c>
      <c r="BE466" s="78">
        <v>-4.5576099306344986E-2</v>
      </c>
      <c r="BF466" s="78">
        <v>-7.7893570065498352E-2</v>
      </c>
      <c r="BG466" s="78">
        <v>-8.6232386529445648E-2</v>
      </c>
      <c r="BH466" s="78">
        <v>-8.3614818751811981E-2</v>
      </c>
      <c r="BI466" s="78">
        <v>-8.9905470609664917E-2</v>
      </c>
      <c r="BJ466" s="78">
        <v>-8.1891432404518127E-2</v>
      </c>
      <c r="BK466" s="78">
        <v>-8.2860223948955536E-2</v>
      </c>
      <c r="BL466" s="78">
        <v>-0.11104219406843185</v>
      </c>
      <c r="BM466" s="78">
        <v>-7.7172957360744476E-2</v>
      </c>
      <c r="BN466" s="78">
        <v>-4.7651737928390503E-2</v>
      </c>
      <c r="BO466" s="78">
        <v>-3.4604597836732864E-2</v>
      </c>
      <c r="BP466" s="78">
        <v>-3.8695458322763443E-2</v>
      </c>
      <c r="BQ466" s="78">
        <v>-5.4272953420877457E-2</v>
      </c>
      <c r="BR466" s="78">
        <v>-4.2663935571908951E-2</v>
      </c>
      <c r="BS466" s="78">
        <v>-6.9127708673477173E-2</v>
      </c>
      <c r="BT466" s="78">
        <v>-7.3506243526935577E-2</v>
      </c>
      <c r="BU466" s="78">
        <v>-1.2409571558237076E-2</v>
      </c>
      <c r="BV466" s="78">
        <v>-5.2463996689766645E-4</v>
      </c>
      <c r="BW466" s="78">
        <v>-2.1580731496214867E-2</v>
      </c>
      <c r="BX466" s="78">
        <v>-1.1882065795361996E-2</v>
      </c>
      <c r="BY466" s="78">
        <v>6.1131631955504417E-3</v>
      </c>
      <c r="BZ466" s="78">
        <v>-7.9559780657291412E-2</v>
      </c>
      <c r="CA466" s="78">
        <v>-8.5950344800949097E-2</v>
      </c>
      <c r="CB466" s="78">
        <v>-5.7524625211954117E-2</v>
      </c>
      <c r="CC466" s="78">
        <v>-2.7438700199127197E-2</v>
      </c>
      <c r="CD466" s="78">
        <v>-6.09266497194767E-2</v>
      </c>
      <c r="CE466" s="78">
        <v>-6.9845177233219147E-2</v>
      </c>
      <c r="CF466" s="78">
        <v>-6.795637309551239E-2</v>
      </c>
      <c r="CG466" s="78">
        <v>-7.5230337679386139E-2</v>
      </c>
      <c r="CH466" s="78">
        <v>-6.7317374050617218E-2</v>
      </c>
      <c r="CI466" s="78">
        <v>-6.7446224391460419E-2</v>
      </c>
      <c r="CJ466" s="78">
        <v>-9.4136662781238556E-2</v>
      </c>
      <c r="CK466" s="78">
        <v>-5.9819966554641724E-2</v>
      </c>
      <c r="CL466" s="78">
        <v>-3.1166145578026772E-2</v>
      </c>
      <c r="CM466" s="78">
        <v>-1.5925802290439606E-2</v>
      </c>
      <c r="CN466" s="78">
        <v>-1.9008627161383629E-2</v>
      </c>
      <c r="CO466" s="78">
        <v>-3.4446224570274353E-2</v>
      </c>
      <c r="CP466" s="78">
        <v>-2.1107390522956848E-2</v>
      </c>
      <c r="CQ466" s="78">
        <v>-4.8112794756889343E-2</v>
      </c>
      <c r="CR466" s="78">
        <v>-5.2671831101179123E-2</v>
      </c>
      <c r="CS466" s="78">
        <v>8.7312301620841026E-3</v>
      </c>
      <c r="CT466" s="78">
        <v>2.1537967026233673E-2</v>
      </c>
      <c r="CU466" s="78">
        <v>-3.6842210101895034E-4</v>
      </c>
      <c r="CV466" s="78">
        <v>8.7864687666296959E-3</v>
      </c>
      <c r="CW466" s="78">
        <v>2.6427024975419044E-2</v>
      </c>
      <c r="CX466" s="78">
        <v>-5.8596823364496231E-2</v>
      </c>
      <c r="CY466" s="78">
        <v>-6.5181523561477661E-2</v>
      </c>
      <c r="CZ466" s="78">
        <v>-3.8448367267847061E-2</v>
      </c>
      <c r="DA466" s="78">
        <v>-9.3012992292642593E-3</v>
      </c>
      <c r="DB466" s="78">
        <v>-4.3959729373455048E-2</v>
      </c>
      <c r="DC466" s="78">
        <v>-5.3457967936992645E-2</v>
      </c>
      <c r="DD466" s="78">
        <v>-5.2297923713922501E-2</v>
      </c>
      <c r="DE466" s="78">
        <v>-6.0555201023817062E-2</v>
      </c>
      <c r="DF466" s="78">
        <v>-5.274331197142601E-2</v>
      </c>
      <c r="DG466" s="78">
        <v>-5.2032232284545898E-2</v>
      </c>
      <c r="DH466" s="78">
        <v>-7.7231116592884064E-2</v>
      </c>
      <c r="DI466" s="78">
        <v>-4.2466975748538971E-2</v>
      </c>
      <c r="DJ466" s="78">
        <v>-1.4680549502372742E-2</v>
      </c>
      <c r="DK466" s="78">
        <v>2.7529958169907331E-3</v>
      </c>
      <c r="DL466" s="78">
        <v>6.7820877302438021E-4</v>
      </c>
      <c r="DM466" s="78">
        <v>-1.4619491063058376E-2</v>
      </c>
      <c r="DN466" s="78">
        <v>4.4915376929566264E-4</v>
      </c>
      <c r="DO466" s="78">
        <v>-2.7097877115011215E-2</v>
      </c>
      <c r="DP466" s="78">
        <v>-3.1837422400712967E-2</v>
      </c>
      <c r="DQ466" s="78">
        <v>2.9872031882405281E-2</v>
      </c>
      <c r="DR466" s="78">
        <v>4.3600574135780334E-2</v>
      </c>
      <c r="DS466" s="78">
        <v>2.0843887701630592E-2</v>
      </c>
      <c r="DT466" s="78">
        <v>2.9455002397298813E-2</v>
      </c>
      <c r="DU466" s="78">
        <v>4.6740885823965073E-2</v>
      </c>
      <c r="DV466" s="78">
        <v>-3.7633862346410751E-2</v>
      </c>
      <c r="DW466" s="78">
        <v>-4.4412694871425629E-2</v>
      </c>
      <c r="DX466" s="78">
        <v>-1.9372105598449707E-2</v>
      </c>
      <c r="DY466" s="78">
        <v>1.6886226832866669E-2</v>
      </c>
      <c r="DZ466" s="78">
        <v>-1.9462184980511665E-2</v>
      </c>
      <c r="EA466" s="78">
        <v>-2.9797440394759178E-2</v>
      </c>
      <c r="EB466" s="78">
        <v>-2.9689615592360497E-2</v>
      </c>
      <c r="EC466" s="78">
        <v>-3.9366643875837326E-2</v>
      </c>
      <c r="ED466" s="78">
        <v>-3.1700681895017624E-2</v>
      </c>
      <c r="EE466" s="78">
        <v>-2.9776871204376221E-2</v>
      </c>
      <c r="EF466" s="78">
        <v>-5.2822209894657135E-2</v>
      </c>
      <c r="EG466" s="78">
        <v>-1.7412003129720688E-2</v>
      </c>
      <c r="EH466" s="78">
        <v>9.1220298781991005E-3</v>
      </c>
      <c r="EI466" s="78">
        <v>2.9722210019826889E-2</v>
      </c>
      <c r="EJ466" s="78">
        <v>2.910287119448185E-2</v>
      </c>
      <c r="EK466" s="78">
        <v>1.4007163234055042E-2</v>
      </c>
      <c r="EL466" s="78">
        <v>3.1573381274938583E-2</v>
      </c>
      <c r="EM466" s="78">
        <v>3.2443257514387369E-3</v>
      </c>
      <c r="EN466" s="78">
        <v>-1.7558393301442266E-3</v>
      </c>
      <c r="EO466" s="78">
        <v>6.0395993292331696E-2</v>
      </c>
      <c r="EP466" s="78">
        <v>7.5455479323863983E-2</v>
      </c>
      <c r="EQ466" s="78">
        <v>5.147109180688858E-2</v>
      </c>
      <c r="ER466" s="78">
        <v>5.9297081083059311E-2</v>
      </c>
      <c r="ES466" s="78">
        <v>7.6070889830589294E-2</v>
      </c>
      <c r="ET466" s="78">
        <v>-7.3666768148541451E-3</v>
      </c>
      <c r="EU466" s="78">
        <v>-1.4425817877054214E-2</v>
      </c>
      <c r="EV466" s="78">
        <v>8.17098468542099E-3</v>
      </c>
      <c r="EW466" s="78">
        <v>70.2220458984375</v>
      </c>
      <c r="EX466" s="78">
        <v>68.831375122070313</v>
      </c>
      <c r="EY466" s="78">
        <v>67.180747985839844</v>
      </c>
      <c r="EZ466" s="78">
        <v>65.633949279785156</v>
      </c>
      <c r="FA466" s="78">
        <v>64.602676391601563</v>
      </c>
      <c r="FB466" s="78">
        <v>63.591693878173828</v>
      </c>
      <c r="FC466" s="78">
        <v>63.280651092529297</v>
      </c>
      <c r="FD466" s="78">
        <v>66.856796264648438</v>
      </c>
      <c r="FE466" s="78">
        <v>71.110862731933594</v>
      </c>
      <c r="FF466" s="78">
        <v>75.647834777832031</v>
      </c>
      <c r="FG466" s="78">
        <v>79.955833435058594</v>
      </c>
      <c r="FH466" s="78">
        <v>84.200325012207031</v>
      </c>
      <c r="FI466" s="78">
        <v>87.819259643554688</v>
      </c>
      <c r="FJ466" s="78">
        <v>91.122322082519531</v>
      </c>
      <c r="FK466" s="78">
        <v>93.704010009765625</v>
      </c>
      <c r="FL466" s="78">
        <v>95.290138244628906</v>
      </c>
      <c r="FM466" s="78">
        <v>95.592613220214844</v>
      </c>
      <c r="FN466" s="78">
        <v>94.174423217773438</v>
      </c>
      <c r="FO466" s="78">
        <v>92.056632995605469</v>
      </c>
      <c r="FP466" s="78">
        <v>88.437362670898438</v>
      </c>
      <c r="FQ466" s="78">
        <v>83.175468444824219</v>
      </c>
      <c r="FR466" s="78">
        <v>78.369888305664063</v>
      </c>
      <c r="FS466" s="78">
        <v>75.351776123046875</v>
      </c>
      <c r="FT466" s="78">
        <v>73.946266174316406</v>
      </c>
      <c r="FU466" s="78">
        <v>1.6055066138505936E-2</v>
      </c>
      <c r="FV466" s="78">
        <v>2.4372819811105728E-2</v>
      </c>
      <c r="FW466" s="78">
        <v>1.6501156613230705E-2</v>
      </c>
      <c r="FX466" s="78">
        <v>0</v>
      </c>
      <c r="FY466" s="78">
        <v>4401</v>
      </c>
      <c r="FZ466" s="78">
        <v>1</v>
      </c>
    </row>
    <row r="467" spans="1:182" x14ac:dyDescent="0.2">
      <c r="A467" t="s">
        <v>186</v>
      </c>
      <c r="B467" t="s">
        <v>244</v>
      </c>
      <c r="C467" t="s">
        <v>194</v>
      </c>
      <c r="D467" t="s">
        <v>203</v>
      </c>
      <c r="E467" t="s">
        <v>208</v>
      </c>
      <c r="F467" t="s">
        <v>178</v>
      </c>
      <c r="G467" t="s">
        <v>1</v>
      </c>
      <c r="H467" s="78">
        <v>12025</v>
      </c>
      <c r="I467" s="78">
        <v>0.51602548360824585</v>
      </c>
      <c r="J467" s="78">
        <v>0.44410079717636108</v>
      </c>
      <c r="K467" s="78">
        <v>0.39032956957817078</v>
      </c>
      <c r="L467" s="78">
        <v>0.37541711330413818</v>
      </c>
      <c r="M467" s="78">
        <v>0.35150414705276489</v>
      </c>
      <c r="N467" s="78">
        <v>0.36414477229118347</v>
      </c>
      <c r="O467" s="78">
        <v>0.38369077444076538</v>
      </c>
      <c r="P467" s="78">
        <v>0.42424175143241882</v>
      </c>
      <c r="Q467" s="78">
        <v>0.48302805423736572</v>
      </c>
      <c r="R467" s="78">
        <v>0.52560102939605713</v>
      </c>
      <c r="S467" s="78">
        <v>0.57306796312332153</v>
      </c>
      <c r="T467" s="78">
        <v>0.60501855611801147</v>
      </c>
      <c r="U467" s="78">
        <v>0.64903813600540161</v>
      </c>
      <c r="V467" s="78">
        <v>0.70076185464859009</v>
      </c>
      <c r="W467" s="78">
        <v>0.7294425368309021</v>
      </c>
      <c r="X467" s="78">
        <v>0.75398111343383789</v>
      </c>
      <c r="Y467" s="78">
        <v>0.79188388586044312</v>
      </c>
      <c r="Z467" s="78">
        <v>0.82279008626937866</v>
      </c>
      <c r="AA467" s="78">
        <v>0.8314245343208313</v>
      </c>
      <c r="AB467" s="78">
        <v>0.80261510610580444</v>
      </c>
      <c r="AC467" s="78">
        <v>0.77061808109283447</v>
      </c>
      <c r="AD467" s="78">
        <v>0.75824147462844849</v>
      </c>
      <c r="AE467" s="78">
        <v>0.71543735265731812</v>
      </c>
      <c r="AF467" s="78">
        <v>0.60478442907333374</v>
      </c>
      <c r="AG467" s="78">
        <v>-5.0609622150659561E-2</v>
      </c>
      <c r="AH467" s="78">
        <v>-4.8490077257156372E-2</v>
      </c>
      <c r="AI467" s="78">
        <v>-6.9699220359325409E-2</v>
      </c>
      <c r="AJ467" s="78">
        <v>-6.5806172788143158E-2</v>
      </c>
      <c r="AK467" s="78">
        <v>-6.7241810262203217E-2</v>
      </c>
      <c r="AL467" s="78">
        <v>-5.658809095621109E-2</v>
      </c>
      <c r="AM467" s="78">
        <v>-6.403060257434845E-2</v>
      </c>
      <c r="AN467" s="78">
        <v>-7.3160506784915924E-2</v>
      </c>
      <c r="AO467" s="78">
        <v>-7.1520909667015076E-2</v>
      </c>
      <c r="AP467" s="78">
        <v>-6.6907495260238647E-2</v>
      </c>
      <c r="AQ467" s="78">
        <v>-7.866862416267395E-2</v>
      </c>
      <c r="AR467" s="78">
        <v>-0.11628055572509766</v>
      </c>
      <c r="AS467" s="78">
        <v>-0.12704065442085266</v>
      </c>
      <c r="AT467" s="78">
        <v>-9.9856004118919373E-2</v>
      </c>
      <c r="AU467" s="78">
        <v>-9.5211096107959747E-2</v>
      </c>
      <c r="AV467" s="78">
        <v>-0.12090200930833817</v>
      </c>
      <c r="AW467" s="78">
        <v>-7.8070618212223053E-2</v>
      </c>
      <c r="AX467" s="78">
        <v>-6.5972983837127686E-2</v>
      </c>
      <c r="AY467" s="78">
        <v>-6.7236579954624176E-2</v>
      </c>
      <c r="AZ467" s="78">
        <v>-7.9640038311481476E-2</v>
      </c>
      <c r="BA467" s="78">
        <v>-8.0215580761432648E-2</v>
      </c>
      <c r="BB467" s="78">
        <v>-0.12517865002155304</v>
      </c>
      <c r="BC467" s="78">
        <v>-0.11179187148809433</v>
      </c>
      <c r="BD467" s="78">
        <v>-7.7314123511314392E-2</v>
      </c>
      <c r="BE467" s="78">
        <v>-3.0947627499699593E-2</v>
      </c>
      <c r="BF467" s="78">
        <v>-3.0383991077542305E-2</v>
      </c>
      <c r="BG467" s="78">
        <v>-5.2079524844884872E-2</v>
      </c>
      <c r="BH467" s="78">
        <v>-4.8212543129920959E-2</v>
      </c>
      <c r="BI467" s="78">
        <v>-5.2158713340759277E-2</v>
      </c>
      <c r="BJ467" s="78">
        <v>-4.1654288768768311E-2</v>
      </c>
      <c r="BK467" s="78">
        <v>-4.8263326287269592E-2</v>
      </c>
      <c r="BL467" s="78">
        <v>-5.7297788560390472E-2</v>
      </c>
      <c r="BM467" s="78">
        <v>-5.4036471992731094E-2</v>
      </c>
      <c r="BN467" s="78">
        <v>-4.9107171595096588E-2</v>
      </c>
      <c r="BO467" s="78">
        <v>-6.0125719755887985E-2</v>
      </c>
      <c r="BP467" s="78">
        <v>-9.6307516098022461E-2</v>
      </c>
      <c r="BQ467" s="78">
        <v>-0.10580301284790039</v>
      </c>
      <c r="BR467" s="78">
        <v>-7.717365026473999E-2</v>
      </c>
      <c r="BS467" s="78">
        <v>-7.1383975446224213E-2</v>
      </c>
      <c r="BT467" s="78">
        <v>-9.5964156091213226E-2</v>
      </c>
      <c r="BU467" s="78">
        <v>-5.3657248616218567E-2</v>
      </c>
      <c r="BV467" s="78">
        <v>-4.1413564234972E-2</v>
      </c>
      <c r="BW467" s="78">
        <v>-4.2566832154989243E-2</v>
      </c>
      <c r="BX467" s="78">
        <v>-5.6285463273525238E-2</v>
      </c>
      <c r="BY467" s="78">
        <v>-5.8638457208871841E-2</v>
      </c>
      <c r="BZ467" s="78">
        <v>-0.1020239070057869</v>
      </c>
      <c r="CA467" s="78">
        <v>-8.8625967502593994E-2</v>
      </c>
      <c r="CB467" s="78">
        <v>-5.6936591863632202E-2</v>
      </c>
      <c r="CC467" s="78">
        <v>-1.7329787835478783E-2</v>
      </c>
      <c r="CD467" s="78">
        <v>-1.7843771725893021E-2</v>
      </c>
      <c r="CE467" s="78">
        <v>-3.9876174181699753E-2</v>
      </c>
      <c r="CF467" s="78">
        <v>-3.6027252674102783E-2</v>
      </c>
      <c r="CG467" s="78">
        <v>-4.1712205857038498E-2</v>
      </c>
      <c r="CH467" s="78">
        <v>-3.1311184167861938E-2</v>
      </c>
      <c r="CI467" s="78">
        <v>-3.734295442700386E-2</v>
      </c>
      <c r="CJ467" s="78">
        <v>-4.6311322599649429E-2</v>
      </c>
      <c r="CK467" s="78">
        <v>-4.1926804929971695E-2</v>
      </c>
      <c r="CL467" s="78">
        <v>-3.6778729408979416E-2</v>
      </c>
      <c r="CM467" s="78">
        <v>-4.7282963991165161E-2</v>
      </c>
      <c r="CN467" s="78">
        <v>-8.2474254071712494E-2</v>
      </c>
      <c r="CO467" s="78">
        <v>-9.1093882918357849E-2</v>
      </c>
      <c r="CP467" s="78">
        <v>-6.1463922262191772E-2</v>
      </c>
      <c r="CQ467" s="78">
        <v>-5.4881386458873749E-2</v>
      </c>
      <c r="CR467" s="78">
        <v>-7.8692257404327393E-2</v>
      </c>
      <c r="CS467" s="78">
        <v>-3.6748621612787247E-2</v>
      </c>
      <c r="CT467" s="78">
        <v>-2.4403782561421394E-2</v>
      </c>
      <c r="CU467" s="78">
        <v>-2.5480641052126884E-2</v>
      </c>
      <c r="CV467" s="78">
        <v>-4.0110155940055847E-2</v>
      </c>
      <c r="CW467" s="78">
        <v>-4.3694205582141876E-2</v>
      </c>
      <c r="CX467" s="78">
        <v>-8.5987009108066559E-2</v>
      </c>
      <c r="CY467" s="78">
        <v>-7.2581328451633453E-2</v>
      </c>
      <c r="CZ467" s="78">
        <v>-4.2823173105716705E-2</v>
      </c>
      <c r="DA467" s="78">
        <v>-3.7119502667337656E-3</v>
      </c>
      <c r="DB467" s="78">
        <v>-5.3035500459372997E-3</v>
      </c>
      <c r="DC467" s="78">
        <v>-2.7672821655869484E-2</v>
      </c>
      <c r="DD467" s="78">
        <v>-2.3841960355639458E-2</v>
      </c>
      <c r="DE467" s="78">
        <v>-3.1265702098608017E-2</v>
      </c>
      <c r="DF467" s="78">
        <v>-2.0968081429600716E-2</v>
      </c>
      <c r="DG467" s="78">
        <v>-2.6422586292028427E-2</v>
      </c>
      <c r="DH467" s="78">
        <v>-3.5324852913618088E-2</v>
      </c>
      <c r="DI467" s="78">
        <v>-2.9817136004567146E-2</v>
      </c>
      <c r="DJ467" s="78">
        <v>-2.4450279772281647E-2</v>
      </c>
      <c r="DK467" s="78">
        <v>-3.4440208226442337E-2</v>
      </c>
      <c r="DL467" s="78">
        <v>-6.8640992045402527E-2</v>
      </c>
      <c r="DM467" s="78">
        <v>-7.6384752988815308E-2</v>
      </c>
      <c r="DN467" s="78">
        <v>-4.5754197984933853E-2</v>
      </c>
      <c r="DO467" s="78">
        <v>-3.8378801196813583E-2</v>
      </c>
      <c r="DP467" s="78">
        <v>-6.1420373618602753E-2</v>
      </c>
      <c r="DQ467" s="78">
        <v>-1.9839992746710777E-2</v>
      </c>
      <c r="DR467" s="78">
        <v>-7.3939994908869267E-3</v>
      </c>
      <c r="DS467" s="78">
        <v>-8.394450880587101E-3</v>
      </c>
      <c r="DT467" s="78">
        <v>-2.3934848606586456E-2</v>
      </c>
      <c r="DU467" s="78">
        <v>-2.874995581805706E-2</v>
      </c>
      <c r="DV467" s="78">
        <v>-6.9950111210346222E-2</v>
      </c>
      <c r="DW467" s="78">
        <v>-5.6536693125963211E-2</v>
      </c>
      <c r="DX467" s="78">
        <v>-2.8709758073091507E-2</v>
      </c>
      <c r="DY467" s="78">
        <v>1.5950046479701996E-2</v>
      </c>
      <c r="DZ467" s="78">
        <v>1.2802537530660629E-2</v>
      </c>
      <c r="EA467" s="78">
        <v>-1.0053124278783798E-2</v>
      </c>
      <c r="EB467" s="78">
        <v>-6.2483325600624084E-3</v>
      </c>
      <c r="EC467" s="78">
        <v>-1.6182608902454376E-2</v>
      </c>
      <c r="ED467" s="78">
        <v>-6.0342801734805107E-3</v>
      </c>
      <c r="EE467" s="78">
        <v>-1.0655305348336697E-2</v>
      </c>
      <c r="EF467" s="78">
        <v>-1.9462142139673233E-2</v>
      </c>
      <c r="EG467" s="78">
        <v>-1.2332698330283165E-2</v>
      </c>
      <c r="EH467" s="78">
        <v>-6.6499584354460239E-3</v>
      </c>
      <c r="EI467" s="78">
        <v>-1.5897307544946671E-2</v>
      </c>
      <c r="EJ467" s="78">
        <v>-4.8667952418327332E-2</v>
      </c>
      <c r="EK467" s="78">
        <v>-5.5147107690572739E-2</v>
      </c>
      <c r="EL467" s="78">
        <v>-2.3071844130754471E-2</v>
      </c>
      <c r="EM467" s="78">
        <v>-1.4551686123013496E-2</v>
      </c>
      <c r="EN467" s="78">
        <v>-3.6482509225606918E-2</v>
      </c>
      <c r="EO467" s="78">
        <v>4.5733810402452946E-3</v>
      </c>
      <c r="EP467" s="78">
        <v>1.7165424302220345E-2</v>
      </c>
      <c r="EQ467" s="78">
        <v>1.6275294125080109E-2</v>
      </c>
      <c r="ER467" s="78">
        <v>-5.8027420891448855E-4</v>
      </c>
      <c r="ES467" s="78">
        <v>-7.1728317998349667E-3</v>
      </c>
      <c r="ET467" s="78">
        <v>-4.6795375645160675E-2</v>
      </c>
      <c r="EU467" s="78">
        <v>-3.3370789140462875E-2</v>
      </c>
      <c r="EV467" s="78">
        <v>-8.3322254940867424E-3</v>
      </c>
      <c r="EW467" s="78">
        <v>63.135005950927734</v>
      </c>
      <c r="EX467" s="78">
        <v>62.0560302734375</v>
      </c>
      <c r="EY467" s="78">
        <v>60.881191253662109</v>
      </c>
      <c r="EZ467" s="78">
        <v>59.405918121337891</v>
      </c>
      <c r="FA467" s="78">
        <v>58.948009490966797</v>
      </c>
      <c r="FB467" s="78">
        <v>58.099178314208984</v>
      </c>
      <c r="FC467" s="78">
        <v>58.283561706542969</v>
      </c>
      <c r="FD467" s="78">
        <v>61.530193328857422</v>
      </c>
      <c r="FE467" s="78">
        <v>65.079689025878906</v>
      </c>
      <c r="FF467" s="78">
        <v>68.904121398925781</v>
      </c>
      <c r="FG467" s="78">
        <v>72.855743408203125</v>
      </c>
      <c r="FH467" s="78">
        <v>77.237251281738281</v>
      </c>
      <c r="FI467" s="78">
        <v>80.900306701660156</v>
      </c>
      <c r="FJ467" s="78">
        <v>84.532546997070313</v>
      </c>
      <c r="FK467" s="78">
        <v>86.76019287109375</v>
      </c>
      <c r="FL467" s="78">
        <v>88.554733276367188</v>
      </c>
      <c r="FM467" s="78">
        <v>87.791587829589844</v>
      </c>
      <c r="FN467" s="78">
        <v>85.063087463378906</v>
      </c>
      <c r="FO467" s="78">
        <v>82.299972534179688</v>
      </c>
      <c r="FP467" s="78">
        <v>78.466629028320313</v>
      </c>
      <c r="FQ467" s="78">
        <v>73.85516357421875</v>
      </c>
      <c r="FR467" s="78">
        <v>70.001792907714844</v>
      </c>
      <c r="FS467" s="78">
        <v>67.542137145996094</v>
      </c>
      <c r="FT467" s="78">
        <v>65.928115844726563</v>
      </c>
      <c r="FU467" s="78">
        <v>1.1643761768937111E-2</v>
      </c>
      <c r="FV467" s="78">
        <v>1.9248319789767265E-2</v>
      </c>
      <c r="FW467" s="78">
        <v>1.1787653900682926E-2</v>
      </c>
      <c r="FX467" s="78">
        <v>0</v>
      </c>
      <c r="FY467" s="78">
        <v>3162</v>
      </c>
      <c r="FZ467" s="78">
        <v>1</v>
      </c>
    </row>
    <row r="468" spans="1:182" x14ac:dyDescent="0.2">
      <c r="A468" t="s">
        <v>186</v>
      </c>
      <c r="B468" t="s">
        <v>244</v>
      </c>
      <c r="C468" t="s">
        <v>194</v>
      </c>
      <c r="D468" t="s">
        <v>203</v>
      </c>
      <c r="E468" t="s">
        <v>208</v>
      </c>
      <c r="F468" t="s">
        <v>179</v>
      </c>
      <c r="G468" t="s">
        <v>1</v>
      </c>
      <c r="H468" s="78">
        <v>1488</v>
      </c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78"/>
      <c r="AS468" s="78"/>
      <c r="AT468" s="78"/>
      <c r="AU468" s="78"/>
      <c r="AV468" s="78"/>
      <c r="AW468" s="78"/>
      <c r="AX468" s="78"/>
      <c r="AY468" s="78"/>
      <c r="AZ468" s="78"/>
      <c r="BA468" s="78"/>
      <c r="BB468" s="78"/>
      <c r="BC468" s="78"/>
      <c r="BD468" s="78"/>
      <c r="BE468" s="78"/>
      <c r="BF468" s="78"/>
      <c r="BG468" s="78"/>
      <c r="BH468" s="78"/>
      <c r="BI468" s="78"/>
      <c r="BJ468" s="78"/>
      <c r="BK468" s="78"/>
      <c r="BL468" s="78"/>
      <c r="BM468" s="78"/>
      <c r="BN468" s="78"/>
      <c r="BO468" s="78"/>
      <c r="BP468" s="78"/>
      <c r="BQ468" s="78"/>
      <c r="BR468" s="78"/>
      <c r="BS468" s="78"/>
      <c r="BT468" s="78"/>
      <c r="BU468" s="78"/>
      <c r="BV468" s="78"/>
      <c r="BW468" s="78"/>
      <c r="BX468" s="78"/>
      <c r="BY468" s="78"/>
      <c r="BZ468" s="78"/>
      <c r="CA468" s="78"/>
      <c r="CB468" s="78"/>
      <c r="CC468" s="78"/>
      <c r="CD468" s="78"/>
      <c r="CE468" s="78"/>
      <c r="CF468" s="78"/>
      <c r="CG468" s="78"/>
      <c r="CH468" s="78"/>
      <c r="CI468" s="78"/>
      <c r="CJ468" s="78"/>
      <c r="CK468" s="78"/>
      <c r="CL468" s="78"/>
      <c r="CM468" s="78"/>
      <c r="CN468" s="78"/>
      <c r="CO468" s="78"/>
      <c r="CP468" s="78"/>
      <c r="CQ468" s="78"/>
      <c r="CR468" s="78"/>
      <c r="CS468" s="78"/>
      <c r="CT468" s="78"/>
      <c r="CU468" s="78"/>
      <c r="CV468" s="78"/>
      <c r="CW468" s="78"/>
      <c r="CX468" s="78"/>
      <c r="CY468" s="78"/>
      <c r="CZ468" s="78"/>
      <c r="DA468" s="78"/>
      <c r="DB468" s="78"/>
      <c r="DC468" s="78"/>
      <c r="DD468" s="78"/>
      <c r="DE468" s="78"/>
      <c r="DF468" s="78"/>
      <c r="DG468" s="78"/>
      <c r="DH468" s="78"/>
      <c r="DI468" s="78"/>
      <c r="DJ468" s="78"/>
      <c r="DK468" s="78"/>
      <c r="DL468" s="78"/>
      <c r="DM468" s="78"/>
      <c r="DN468" s="78"/>
      <c r="DO468" s="78"/>
      <c r="DP468" s="78"/>
      <c r="DQ468" s="78"/>
      <c r="DR468" s="78"/>
      <c r="DS468" s="78"/>
      <c r="DT468" s="78"/>
      <c r="DU468" s="78"/>
      <c r="DV468" s="78"/>
      <c r="DW468" s="78"/>
      <c r="DX468" s="78"/>
      <c r="DY468" s="78"/>
      <c r="DZ468" s="78"/>
      <c r="EA468" s="78"/>
      <c r="EB468" s="78"/>
      <c r="EC468" s="78"/>
      <c r="ED468" s="78"/>
      <c r="EE468" s="78"/>
      <c r="EF468" s="78"/>
      <c r="EG468" s="78"/>
      <c r="EH468" s="78"/>
      <c r="EI468" s="78"/>
      <c r="EJ468" s="78"/>
      <c r="EK468" s="78"/>
      <c r="EL468" s="78"/>
      <c r="EM468" s="78"/>
      <c r="EN468" s="78"/>
      <c r="EO468" s="78"/>
      <c r="EP468" s="78"/>
      <c r="EQ468" s="78"/>
      <c r="ER468" s="78"/>
      <c r="ES468" s="78"/>
      <c r="ET468" s="78"/>
      <c r="EU468" s="78"/>
      <c r="EV468" s="78"/>
      <c r="EW468" s="78"/>
      <c r="EX468" s="78"/>
      <c r="EY468" s="78"/>
      <c r="EZ468" s="78"/>
      <c r="FA468" s="78"/>
      <c r="FB468" s="78"/>
      <c r="FC468" s="78"/>
      <c r="FD468" s="78"/>
      <c r="FE468" s="78"/>
      <c r="FF468" s="78"/>
      <c r="FG468" s="78"/>
      <c r="FH468" s="78"/>
      <c r="FI468" s="78"/>
      <c r="FJ468" s="78"/>
      <c r="FK468" s="78"/>
      <c r="FL468" s="78"/>
      <c r="FM468" s="78"/>
      <c r="FN468" s="78"/>
      <c r="FO468" s="78"/>
      <c r="FP468" s="78"/>
      <c r="FQ468" s="78"/>
      <c r="FR468" s="78"/>
      <c r="FS468" s="78"/>
      <c r="FT468" s="78"/>
      <c r="FU468" s="78"/>
      <c r="FV468" s="78"/>
      <c r="FW468" s="78"/>
      <c r="FX468" s="78">
        <v>0</v>
      </c>
      <c r="FY468" s="78">
        <v>97</v>
      </c>
      <c r="FZ468" s="78">
        <v>0</v>
      </c>
    </row>
    <row r="469" spans="1:182" x14ac:dyDescent="0.2">
      <c r="A469" t="s">
        <v>186</v>
      </c>
      <c r="B469" t="s">
        <v>244</v>
      </c>
      <c r="C469" t="s">
        <v>194</v>
      </c>
      <c r="D469" t="s">
        <v>203</v>
      </c>
      <c r="E469" t="s">
        <v>208</v>
      </c>
      <c r="F469" t="s">
        <v>180</v>
      </c>
      <c r="G469" t="s">
        <v>1</v>
      </c>
      <c r="H469" s="78">
        <v>354</v>
      </c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8"/>
      <c r="AO469" s="78"/>
      <c r="AP469" s="78"/>
      <c r="AQ469" s="78"/>
      <c r="AR469" s="78"/>
      <c r="AS469" s="78"/>
      <c r="AT469" s="78"/>
      <c r="AU469" s="78"/>
      <c r="AV469" s="78"/>
      <c r="AW469" s="78"/>
      <c r="AX469" s="78"/>
      <c r="AY469" s="78"/>
      <c r="AZ469" s="78"/>
      <c r="BA469" s="78"/>
      <c r="BB469" s="78"/>
      <c r="BC469" s="78"/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78"/>
      <c r="BT469" s="78"/>
      <c r="BU469" s="78"/>
      <c r="BV469" s="78"/>
      <c r="BW469" s="78"/>
      <c r="BX469" s="78"/>
      <c r="BY469" s="78"/>
      <c r="BZ469" s="78"/>
      <c r="CA469" s="78"/>
      <c r="CB469" s="78"/>
      <c r="CC469" s="78"/>
      <c r="CD469" s="78"/>
      <c r="CE469" s="78"/>
      <c r="CF469" s="78"/>
      <c r="CG469" s="78"/>
      <c r="CH469" s="78"/>
      <c r="CI469" s="78"/>
      <c r="CJ469" s="78"/>
      <c r="CK469" s="78"/>
      <c r="CL469" s="78"/>
      <c r="CM469" s="78"/>
      <c r="CN469" s="78"/>
      <c r="CO469" s="78"/>
      <c r="CP469" s="78"/>
      <c r="CQ469" s="78"/>
      <c r="CR469" s="78"/>
      <c r="CS469" s="78"/>
      <c r="CT469" s="78"/>
      <c r="CU469" s="78"/>
      <c r="CV469" s="78"/>
      <c r="CW469" s="78"/>
      <c r="CX469" s="78"/>
      <c r="CY469" s="78"/>
      <c r="CZ469" s="78"/>
      <c r="DA469" s="78"/>
      <c r="DB469" s="78"/>
      <c r="DC469" s="78"/>
      <c r="DD469" s="78"/>
      <c r="DE469" s="78"/>
      <c r="DF469" s="78"/>
      <c r="DG469" s="78"/>
      <c r="DH469" s="78"/>
      <c r="DI469" s="78"/>
      <c r="DJ469" s="78"/>
      <c r="DK469" s="78"/>
      <c r="DL469" s="78"/>
      <c r="DM469" s="78"/>
      <c r="DN469" s="78"/>
      <c r="DO469" s="78"/>
      <c r="DP469" s="78"/>
      <c r="DQ469" s="78"/>
      <c r="DR469" s="78"/>
      <c r="DS469" s="78"/>
      <c r="DT469" s="78"/>
      <c r="DU469" s="78"/>
      <c r="DV469" s="78"/>
      <c r="DW469" s="78"/>
      <c r="DX469" s="78"/>
      <c r="DY469" s="78"/>
      <c r="DZ469" s="78"/>
      <c r="EA469" s="78"/>
      <c r="EB469" s="78"/>
      <c r="EC469" s="78"/>
      <c r="ED469" s="78"/>
      <c r="EE469" s="78"/>
      <c r="EF469" s="78"/>
      <c r="EG469" s="78"/>
      <c r="EH469" s="78"/>
      <c r="EI469" s="78"/>
      <c r="EJ469" s="78"/>
      <c r="EK469" s="78"/>
      <c r="EL469" s="78"/>
      <c r="EM469" s="78"/>
      <c r="EN469" s="78"/>
      <c r="EO469" s="78"/>
      <c r="EP469" s="78"/>
      <c r="EQ469" s="78"/>
      <c r="ER469" s="78"/>
      <c r="ES469" s="78"/>
      <c r="ET469" s="78"/>
      <c r="EU469" s="78"/>
      <c r="EV469" s="78"/>
      <c r="EW469" s="78"/>
      <c r="EX469" s="78"/>
      <c r="EY469" s="78"/>
      <c r="EZ469" s="78"/>
      <c r="FA469" s="78"/>
      <c r="FB469" s="78"/>
      <c r="FC469" s="78"/>
      <c r="FD469" s="78"/>
      <c r="FE469" s="78"/>
      <c r="FF469" s="78"/>
      <c r="FG469" s="78"/>
      <c r="FH469" s="78"/>
      <c r="FI469" s="78"/>
      <c r="FJ469" s="78"/>
      <c r="FK469" s="78"/>
      <c r="FL469" s="78"/>
      <c r="FM469" s="78"/>
      <c r="FN469" s="78"/>
      <c r="FO469" s="78"/>
      <c r="FP469" s="78"/>
      <c r="FQ469" s="78"/>
      <c r="FR469" s="78"/>
      <c r="FS469" s="78"/>
      <c r="FT469" s="78"/>
      <c r="FU469" s="78"/>
      <c r="FV469" s="78"/>
      <c r="FW469" s="78"/>
      <c r="FX469" s="78">
        <v>0</v>
      </c>
      <c r="FY469" s="78">
        <v>78</v>
      </c>
      <c r="FZ469" s="78">
        <v>0</v>
      </c>
    </row>
    <row r="470" spans="1:182" x14ac:dyDescent="0.2">
      <c r="A470" t="s">
        <v>186</v>
      </c>
      <c r="B470" t="s">
        <v>244</v>
      </c>
      <c r="C470" t="s">
        <v>194</v>
      </c>
      <c r="D470" t="s">
        <v>203</v>
      </c>
      <c r="E470" t="s">
        <v>208</v>
      </c>
      <c r="F470" t="s">
        <v>181</v>
      </c>
      <c r="G470" t="s">
        <v>1</v>
      </c>
      <c r="H470" s="78">
        <v>450</v>
      </c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8"/>
      <c r="AO470" s="78"/>
      <c r="AP470" s="78"/>
      <c r="AQ470" s="78"/>
      <c r="AR470" s="78"/>
      <c r="AS470" s="78"/>
      <c r="AT470" s="78"/>
      <c r="AU470" s="78"/>
      <c r="AV470" s="78"/>
      <c r="AW470" s="78"/>
      <c r="AX470" s="78"/>
      <c r="AY470" s="78"/>
      <c r="AZ470" s="78"/>
      <c r="BA470" s="78"/>
      <c r="BB470" s="78"/>
      <c r="BC470" s="78"/>
      <c r="BD470" s="78"/>
      <c r="BE470" s="78"/>
      <c r="BF470" s="78"/>
      <c r="BG470" s="78"/>
      <c r="BH470" s="78"/>
      <c r="BI470" s="78"/>
      <c r="BJ470" s="78"/>
      <c r="BK470" s="78"/>
      <c r="BL470" s="78"/>
      <c r="BM470" s="78"/>
      <c r="BN470" s="78"/>
      <c r="BO470" s="78"/>
      <c r="BP470" s="78"/>
      <c r="BQ470" s="78"/>
      <c r="BR470" s="78"/>
      <c r="BS470" s="78"/>
      <c r="BT470" s="78"/>
      <c r="BU470" s="78"/>
      <c r="BV470" s="78"/>
      <c r="BW470" s="78"/>
      <c r="BX470" s="78"/>
      <c r="BY470" s="78"/>
      <c r="BZ470" s="78"/>
      <c r="CA470" s="78"/>
      <c r="CB470" s="78"/>
      <c r="CC470" s="78"/>
      <c r="CD470" s="78"/>
      <c r="CE470" s="78"/>
      <c r="CF470" s="78"/>
      <c r="CG470" s="78"/>
      <c r="CH470" s="78"/>
      <c r="CI470" s="78"/>
      <c r="CJ470" s="78"/>
      <c r="CK470" s="78"/>
      <c r="CL470" s="78"/>
      <c r="CM470" s="78"/>
      <c r="CN470" s="78"/>
      <c r="CO470" s="78"/>
      <c r="CP470" s="78"/>
      <c r="CQ470" s="78"/>
      <c r="CR470" s="78"/>
      <c r="CS470" s="78"/>
      <c r="CT470" s="78"/>
      <c r="CU470" s="78"/>
      <c r="CV470" s="78"/>
      <c r="CW470" s="78"/>
      <c r="CX470" s="78"/>
      <c r="CY470" s="78"/>
      <c r="CZ470" s="78"/>
      <c r="DA470" s="78"/>
      <c r="DB470" s="78"/>
      <c r="DC470" s="78"/>
      <c r="DD470" s="78"/>
      <c r="DE470" s="78"/>
      <c r="DF470" s="78"/>
      <c r="DG470" s="78"/>
      <c r="DH470" s="78"/>
      <c r="DI470" s="78"/>
      <c r="DJ470" s="78"/>
      <c r="DK470" s="78"/>
      <c r="DL470" s="78"/>
      <c r="DM470" s="78"/>
      <c r="DN470" s="78"/>
      <c r="DO470" s="78"/>
      <c r="DP470" s="78"/>
      <c r="DQ470" s="78"/>
      <c r="DR470" s="78"/>
      <c r="DS470" s="78"/>
      <c r="DT470" s="78"/>
      <c r="DU470" s="78"/>
      <c r="DV470" s="78"/>
      <c r="DW470" s="78"/>
      <c r="DX470" s="78"/>
      <c r="DY470" s="78"/>
      <c r="DZ470" s="78"/>
      <c r="EA470" s="78"/>
      <c r="EB470" s="78"/>
      <c r="EC470" s="78"/>
      <c r="ED470" s="78"/>
      <c r="EE470" s="78"/>
      <c r="EF470" s="78"/>
      <c r="EG470" s="78"/>
      <c r="EH470" s="78"/>
      <c r="EI470" s="78"/>
      <c r="EJ470" s="78"/>
      <c r="EK470" s="78"/>
      <c r="EL470" s="78"/>
      <c r="EM470" s="78"/>
      <c r="EN470" s="78"/>
      <c r="EO470" s="78"/>
      <c r="EP470" s="78"/>
      <c r="EQ470" s="78"/>
      <c r="ER470" s="78"/>
      <c r="ES470" s="78"/>
      <c r="ET470" s="78"/>
      <c r="EU470" s="78"/>
      <c r="EV470" s="78"/>
      <c r="EW470" s="78"/>
      <c r="EX470" s="78"/>
      <c r="EY470" s="78"/>
      <c r="EZ470" s="78"/>
      <c r="FA470" s="78"/>
      <c r="FB470" s="78"/>
      <c r="FC470" s="78"/>
      <c r="FD470" s="78"/>
      <c r="FE470" s="78"/>
      <c r="FF470" s="78"/>
      <c r="FG470" s="78"/>
      <c r="FH470" s="78"/>
      <c r="FI470" s="78"/>
      <c r="FJ470" s="78"/>
      <c r="FK470" s="78"/>
      <c r="FL470" s="78"/>
      <c r="FM470" s="78"/>
      <c r="FN470" s="78"/>
      <c r="FO470" s="78"/>
      <c r="FP470" s="78"/>
      <c r="FQ470" s="78"/>
      <c r="FR470" s="78"/>
      <c r="FS470" s="78"/>
      <c r="FT470" s="78"/>
      <c r="FU470" s="78"/>
      <c r="FV470" s="78"/>
      <c r="FW470" s="78"/>
      <c r="FX470" s="78">
        <v>0</v>
      </c>
      <c r="FY470" s="78">
        <v>16</v>
      </c>
      <c r="FZ470" s="78">
        <v>0</v>
      </c>
    </row>
    <row r="471" spans="1:182" x14ac:dyDescent="0.2">
      <c r="A471" t="s">
        <v>186</v>
      </c>
      <c r="B471" t="s">
        <v>244</v>
      </c>
      <c r="C471" t="s">
        <v>194</v>
      </c>
      <c r="D471" t="s">
        <v>203</v>
      </c>
      <c r="E471" t="s">
        <v>208</v>
      </c>
      <c r="F471" t="s">
        <v>182</v>
      </c>
      <c r="G471" t="s">
        <v>1</v>
      </c>
      <c r="H471" s="78">
        <v>1874</v>
      </c>
      <c r="I471" s="78">
        <v>0.49939921498298645</v>
      </c>
      <c r="J471" s="78">
        <v>0.45560625195503235</v>
      </c>
      <c r="K471" s="78">
        <v>0.4193999171257019</v>
      </c>
      <c r="L471" s="78">
        <v>0.39607775211334229</v>
      </c>
      <c r="M471" s="78">
        <v>0.41376647353172302</v>
      </c>
      <c r="N471" s="78">
        <v>0.44808578491210938</v>
      </c>
      <c r="O471" s="78">
        <v>0.48520496487617493</v>
      </c>
      <c r="P471" s="78">
        <v>0.52915412187576294</v>
      </c>
      <c r="Q471" s="78">
        <v>0.6164584755897522</v>
      </c>
      <c r="R471" s="78">
        <v>0.68061864376068115</v>
      </c>
      <c r="S471" s="78">
        <v>0.69343411922454834</v>
      </c>
      <c r="T471" s="78">
        <v>0.72945237159729004</v>
      </c>
      <c r="U471" s="78">
        <v>0.78880763053894043</v>
      </c>
      <c r="V471" s="78">
        <v>0.81900900602340698</v>
      </c>
      <c r="W471" s="78">
        <v>0.84086960554122925</v>
      </c>
      <c r="X471" s="78">
        <v>0.93247658014297485</v>
      </c>
      <c r="Y471" s="78">
        <v>1.0169681310653687</v>
      </c>
      <c r="Z471" s="78">
        <v>1.0853476524353027</v>
      </c>
      <c r="AA471" s="78">
        <v>1.0632226467132568</v>
      </c>
      <c r="AB471" s="78">
        <v>1.0831067562103271</v>
      </c>
      <c r="AC471" s="78">
        <v>0.97270679473876953</v>
      </c>
      <c r="AD471" s="78">
        <v>0.88744151592254639</v>
      </c>
      <c r="AE471" s="78">
        <v>0.75153076648712158</v>
      </c>
      <c r="AF471" s="78">
        <v>0.62984645366668701</v>
      </c>
      <c r="AG471" s="78">
        <v>-0.17089162766933441</v>
      </c>
      <c r="AH471" s="78">
        <v>-0.17514786124229431</v>
      </c>
      <c r="AI471" s="78">
        <v>-0.19023214280605316</v>
      </c>
      <c r="AJ471" s="78">
        <v>-0.18200027942657471</v>
      </c>
      <c r="AK471" s="78">
        <v>-0.14832285046577454</v>
      </c>
      <c r="AL471" s="78">
        <v>-0.10441433638334274</v>
      </c>
      <c r="AM471" s="78">
        <v>-9.4206087291240692E-2</v>
      </c>
      <c r="AN471" s="78">
        <v>-0.13439437747001648</v>
      </c>
      <c r="AO471" s="78">
        <v>-0.12363598495721817</v>
      </c>
      <c r="AP471" s="78">
        <v>-9.2245899140834808E-2</v>
      </c>
      <c r="AQ471" s="78">
        <v>-0.13577443361282349</v>
      </c>
      <c r="AR471" s="78">
        <v>-0.14364273846149445</v>
      </c>
      <c r="AS471" s="78">
        <v>-0.23767760396003723</v>
      </c>
      <c r="AT471" s="78">
        <v>-0.23162385821342468</v>
      </c>
      <c r="AU471" s="78">
        <v>-0.24870556592941284</v>
      </c>
      <c r="AV471" s="78">
        <v>-0.24416825175285339</v>
      </c>
      <c r="AW471" s="78">
        <v>-0.18186420202255249</v>
      </c>
      <c r="AX471" s="78">
        <v>-0.11768026649951935</v>
      </c>
      <c r="AY471" s="78">
        <v>-0.13584618270397186</v>
      </c>
      <c r="AZ471" s="78">
        <v>-9.4826430082321167E-2</v>
      </c>
      <c r="BA471" s="78">
        <v>-0.13265798985958099</v>
      </c>
      <c r="BB471" s="78">
        <v>-0.17907726764678955</v>
      </c>
      <c r="BC471" s="78">
        <v>-0.1859748363494873</v>
      </c>
      <c r="BD471" s="78">
        <v>-0.12768000364303589</v>
      </c>
      <c r="BE471" s="78">
        <v>-0.13025210797786713</v>
      </c>
      <c r="BF471" s="78">
        <v>-0.13591022789478302</v>
      </c>
      <c r="BG471" s="78">
        <v>-0.15102109313011169</v>
      </c>
      <c r="BH471" s="78">
        <v>-0.14186500012874603</v>
      </c>
      <c r="BI471" s="78">
        <v>-0.1102692037820816</v>
      </c>
      <c r="BJ471" s="78">
        <v>-6.6095262765884399E-2</v>
      </c>
      <c r="BK471" s="78">
        <v>-5.4527606815099716E-2</v>
      </c>
      <c r="BL471" s="78">
        <v>-9.338080883026123E-2</v>
      </c>
      <c r="BM471" s="78">
        <v>-7.6960064470767975E-2</v>
      </c>
      <c r="BN471" s="78">
        <v>-4.1046224534511566E-2</v>
      </c>
      <c r="BO471" s="78">
        <v>-7.8523136675357819E-2</v>
      </c>
      <c r="BP471" s="78">
        <v>-8.414866030216217E-2</v>
      </c>
      <c r="BQ471" s="78">
        <v>-0.17431354522705078</v>
      </c>
      <c r="BR471" s="78">
        <v>-0.16818414628505707</v>
      </c>
      <c r="BS471" s="78">
        <v>-0.18537291884422302</v>
      </c>
      <c r="BT471" s="78">
        <v>-0.17643351852893829</v>
      </c>
      <c r="BU471" s="78">
        <v>-0.11243193596601486</v>
      </c>
      <c r="BV471" s="78">
        <v>-4.6988748013973236E-2</v>
      </c>
      <c r="BW471" s="78">
        <v>-6.6326238214969635E-2</v>
      </c>
      <c r="BX471" s="78">
        <v>-2.0742885768413544E-2</v>
      </c>
      <c r="BY471" s="78">
        <v>-6.640537828207016E-2</v>
      </c>
      <c r="BZ471" s="78">
        <v>-0.11521890014410019</v>
      </c>
      <c r="CA471" s="78">
        <v>-0.12434541434049606</v>
      </c>
      <c r="CB471" s="78">
        <v>-8.0091454088687897E-2</v>
      </c>
      <c r="CC471" s="78">
        <v>-0.10210531204938889</v>
      </c>
      <c r="CD471" s="78">
        <v>-0.1087343767285347</v>
      </c>
      <c r="CE471" s="78">
        <v>-0.12386364489793777</v>
      </c>
      <c r="CF471" s="78">
        <v>-0.1140674352645874</v>
      </c>
      <c r="CG471" s="78">
        <v>-8.3913370966911316E-2</v>
      </c>
      <c r="CH471" s="78">
        <v>-3.9555590599775314E-2</v>
      </c>
      <c r="CI471" s="78">
        <v>-2.7046414092183113E-2</v>
      </c>
      <c r="CJ471" s="78">
        <v>-6.4974948763847351E-2</v>
      </c>
      <c r="CK471" s="78">
        <v>-4.4632475823163986E-2</v>
      </c>
      <c r="CL471" s="78">
        <v>-5.5854837410151958E-3</v>
      </c>
      <c r="CM471" s="78">
        <v>-3.8871068507432938E-2</v>
      </c>
      <c r="CN471" s="78">
        <v>-4.2943254113197327E-2</v>
      </c>
      <c r="CO471" s="78">
        <v>-0.1304277777671814</v>
      </c>
      <c r="CP471" s="78">
        <v>-0.1242460161447525</v>
      </c>
      <c r="CQ471" s="78">
        <v>-0.14150895178318024</v>
      </c>
      <c r="CR471" s="78">
        <v>-0.12952065467834473</v>
      </c>
      <c r="CS471" s="78">
        <v>-6.4343363046646118E-2</v>
      </c>
      <c r="CT471" s="78">
        <v>1.9719856791198254E-3</v>
      </c>
      <c r="CU471" s="78">
        <v>-1.8176930025219917E-2</v>
      </c>
      <c r="CV471" s="78">
        <v>3.0567148700356483E-2</v>
      </c>
      <c r="CW471" s="78">
        <v>-2.051902562379837E-2</v>
      </c>
      <c r="CX471" s="78">
        <v>-7.0990785956382751E-2</v>
      </c>
      <c r="CY471" s="78">
        <v>-8.1661053001880646E-2</v>
      </c>
      <c r="CZ471" s="78">
        <v>-4.7131773084402084E-2</v>
      </c>
      <c r="DA471" s="78">
        <v>-7.3958508670330048E-2</v>
      </c>
      <c r="DB471" s="78">
        <v>-8.1558525562286377E-2</v>
      </c>
      <c r="DC471" s="78">
        <v>-9.6706211566925049E-2</v>
      </c>
      <c r="DD471" s="78">
        <v>-8.6269862949848175E-2</v>
      </c>
      <c r="DE471" s="78">
        <v>-5.7557530701160431E-2</v>
      </c>
      <c r="DF471" s="78">
        <v>-1.301591657102108E-2</v>
      </c>
      <c r="DG471" s="78">
        <v>4.3478116276673973E-4</v>
      </c>
      <c r="DH471" s="78">
        <v>-3.6569081246852875E-2</v>
      </c>
      <c r="DI471" s="78">
        <v>-1.2304883450269699E-2</v>
      </c>
      <c r="DJ471" s="78">
        <v>2.98752561211586E-2</v>
      </c>
      <c r="DK471" s="78">
        <v>7.8100251266732812E-4</v>
      </c>
      <c r="DL471" s="78">
        <v>-1.7378419870510697E-3</v>
      </c>
      <c r="DM471" s="78">
        <v>-8.6542032659053802E-2</v>
      </c>
      <c r="DN471" s="78">
        <v>-8.0307871103286743E-2</v>
      </c>
      <c r="DO471" s="78">
        <v>-9.7644969820976257E-2</v>
      </c>
      <c r="DP471" s="78">
        <v>-8.2607805728912354E-2</v>
      </c>
      <c r="DQ471" s="78">
        <v>-1.6254782676696777E-2</v>
      </c>
      <c r="DR471" s="78">
        <v>5.0932716578245163E-2</v>
      </c>
      <c r="DS471" s="78">
        <v>2.9972376301884651E-2</v>
      </c>
      <c r="DT471" s="78">
        <v>8.1877186894416809E-2</v>
      </c>
      <c r="DU471" s="78">
        <v>2.5367327034473419E-2</v>
      </c>
      <c r="DV471" s="78">
        <v>-2.6762669906020164E-2</v>
      </c>
      <c r="DW471" s="78">
        <v>-3.8976710289716721E-2</v>
      </c>
      <c r="DX471" s="78">
        <v>-1.4172088354825974E-2</v>
      </c>
      <c r="DY471" s="78">
        <v>-3.3318996429443359E-2</v>
      </c>
      <c r="DZ471" s="78">
        <v>-4.2320907115936279E-2</v>
      </c>
      <c r="EA471" s="78">
        <v>-5.7495158165693283E-2</v>
      </c>
      <c r="EB471" s="78">
        <v>-4.6134587377309799E-2</v>
      </c>
      <c r="EC471" s="78">
        <v>-1.9503885880112648E-2</v>
      </c>
      <c r="ED471" s="78">
        <v>2.5303155183792114E-2</v>
      </c>
      <c r="EE471" s="78">
        <v>4.0113259106874466E-2</v>
      </c>
      <c r="EF471" s="78">
        <v>4.444473423063755E-3</v>
      </c>
      <c r="EG471" s="78">
        <v>3.4371025860309601E-2</v>
      </c>
      <c r="EH471" s="78">
        <v>8.1074930727481842E-2</v>
      </c>
      <c r="EI471" s="78">
        <v>5.803230032324791E-2</v>
      </c>
      <c r="EJ471" s="78">
        <v>5.7756226509809494E-2</v>
      </c>
      <c r="EK471" s="78">
        <v>-2.3177968338131905E-2</v>
      </c>
      <c r="EL471" s="78">
        <v>-1.6868183389306068E-2</v>
      </c>
      <c r="EM471" s="78">
        <v>-3.4312333911657333E-2</v>
      </c>
      <c r="EN471" s="78">
        <v>-1.487307995557785E-2</v>
      </c>
      <c r="EO471" s="78">
        <v>5.3177490830421448E-2</v>
      </c>
      <c r="EP471" s="78">
        <v>0.12162423878908157</v>
      </c>
      <c r="EQ471" s="78">
        <v>9.9492326378822327E-2</v>
      </c>
      <c r="ER471" s="78">
        <v>0.15596072375774384</v>
      </c>
      <c r="ES471" s="78">
        <v>9.161994606256485E-2</v>
      </c>
      <c r="ET471" s="78">
        <v>3.7095706909894943E-2</v>
      </c>
      <c r="EU471" s="78">
        <v>2.2652711719274521E-2</v>
      </c>
      <c r="EV471" s="78">
        <v>3.341645747423172E-2</v>
      </c>
      <c r="EW471" s="78">
        <v>61.684989929199219</v>
      </c>
      <c r="EX471" s="78">
        <v>59.856815338134766</v>
      </c>
      <c r="EY471" s="78">
        <v>58.009075164794922</v>
      </c>
      <c r="EZ471" s="78">
        <v>56.991756439208984</v>
      </c>
      <c r="FA471" s="78">
        <v>55.34326171875</v>
      </c>
      <c r="FB471" s="78">
        <v>54.311317443847656</v>
      </c>
      <c r="FC471" s="78">
        <v>53.366500854492188</v>
      </c>
      <c r="FD471" s="78">
        <v>57.740100860595703</v>
      </c>
      <c r="FE471" s="78">
        <v>64.435951232910156</v>
      </c>
      <c r="FF471" s="78">
        <v>70.2742919921875</v>
      </c>
      <c r="FG471" s="78">
        <v>77.635597229003906</v>
      </c>
      <c r="FH471" s="78">
        <v>83.280876159667969</v>
      </c>
      <c r="FI471" s="78">
        <v>88.244209289550781</v>
      </c>
      <c r="FJ471" s="78">
        <v>91.817970275878906</v>
      </c>
      <c r="FK471" s="78">
        <v>94.557220458984375</v>
      </c>
      <c r="FL471" s="78">
        <v>95.362907409667969</v>
      </c>
      <c r="FM471" s="78">
        <v>95.058341979980469</v>
      </c>
      <c r="FN471" s="78">
        <v>92.515838623046875</v>
      </c>
      <c r="FO471" s="78">
        <v>88.16217041015625</v>
      </c>
      <c r="FP471" s="78">
        <v>82.229866027832031</v>
      </c>
      <c r="FQ471" s="78">
        <v>76.318336486816406</v>
      </c>
      <c r="FR471" s="78">
        <v>71.131378173828125</v>
      </c>
      <c r="FS471" s="78">
        <v>66.536888122558594</v>
      </c>
      <c r="FT471" s="78">
        <v>63.695442199707031</v>
      </c>
      <c r="FU471" s="78">
        <v>3.3598348498344421E-2</v>
      </c>
      <c r="FV471" s="78">
        <v>5.4155759513378143E-2</v>
      </c>
      <c r="FW471" s="78">
        <v>3.3070366829633713E-2</v>
      </c>
      <c r="FX471" s="78">
        <v>0</v>
      </c>
      <c r="FY471" s="78">
        <v>467</v>
      </c>
      <c r="FZ471" s="78">
        <v>1</v>
      </c>
    </row>
    <row r="472" spans="1:182" x14ac:dyDescent="0.2">
      <c r="A472" t="s">
        <v>186</v>
      </c>
      <c r="B472" t="s">
        <v>244</v>
      </c>
      <c r="C472" t="s">
        <v>194</v>
      </c>
      <c r="D472" t="s">
        <v>203</v>
      </c>
      <c r="E472" t="s">
        <v>208</v>
      </c>
      <c r="F472" t="s">
        <v>183</v>
      </c>
      <c r="G472" t="s">
        <v>1</v>
      </c>
      <c r="H472" s="78">
        <v>2676</v>
      </c>
      <c r="I472" s="78">
        <v>0.93447387218475342</v>
      </c>
      <c r="J472" s="78">
        <v>0.84147822856903076</v>
      </c>
      <c r="K472" s="78">
        <v>0.74188053607940674</v>
      </c>
      <c r="L472" s="78">
        <v>0.71043330430984497</v>
      </c>
      <c r="M472" s="78">
        <v>0.64277380704879761</v>
      </c>
      <c r="N472" s="78">
        <v>0.67201095819473267</v>
      </c>
      <c r="O472" s="78">
        <v>0.70843154191970825</v>
      </c>
      <c r="P472" s="78">
        <v>0.78962212800979614</v>
      </c>
      <c r="Q472" s="78">
        <v>0.89851987361907959</v>
      </c>
      <c r="R472" s="78">
        <v>0.99027764797210693</v>
      </c>
      <c r="S472" s="78">
        <v>1.0574208498001099</v>
      </c>
      <c r="T472" s="78">
        <v>1.1156554222106934</v>
      </c>
      <c r="U472" s="78">
        <v>1.2062282562255859</v>
      </c>
      <c r="V472" s="78">
        <v>1.3002372980117798</v>
      </c>
      <c r="W472" s="78">
        <v>1.3660107851028442</v>
      </c>
      <c r="X472" s="78">
        <v>1.4706916809082031</v>
      </c>
      <c r="Y472" s="78">
        <v>1.6335961818695068</v>
      </c>
      <c r="Z472" s="78">
        <v>1.7114439010620117</v>
      </c>
      <c r="AA472" s="78">
        <v>1.6121417284011841</v>
      </c>
      <c r="AB472" s="78">
        <v>1.4858672618865967</v>
      </c>
      <c r="AC472" s="78">
        <v>1.336577296257019</v>
      </c>
      <c r="AD472" s="78">
        <v>1.2910826206207275</v>
      </c>
      <c r="AE472" s="78">
        <v>1.1262378692626953</v>
      </c>
      <c r="AF472" s="78">
        <v>1.06325364112854</v>
      </c>
      <c r="AG472" s="78">
        <v>-0.15640996396541595</v>
      </c>
      <c r="AH472" s="78">
        <v>-0.22363094985485077</v>
      </c>
      <c r="AI472" s="78">
        <v>-0.24351702630519867</v>
      </c>
      <c r="AJ472" s="78">
        <v>-0.24537858366966248</v>
      </c>
      <c r="AK472" s="78">
        <v>-0.27026590704917908</v>
      </c>
      <c r="AL472" s="78">
        <v>-0.26153707504272461</v>
      </c>
      <c r="AM472" s="78">
        <v>-0.23798200488090515</v>
      </c>
      <c r="AN472" s="78">
        <v>-0.25855553150177002</v>
      </c>
      <c r="AO472" s="78">
        <v>-0.2310359925031662</v>
      </c>
      <c r="AP472" s="78">
        <v>-0.17714968323707581</v>
      </c>
      <c r="AQ472" s="78">
        <v>-0.10401064902544022</v>
      </c>
      <c r="AR472" s="78">
        <v>-2.915693074464798E-2</v>
      </c>
      <c r="AS472" s="78">
        <v>-4.2685970664024353E-2</v>
      </c>
      <c r="AT472" s="78">
        <v>-3.6369368433952332E-2</v>
      </c>
      <c r="AU472" s="78">
        <v>-8.3909854292869568E-2</v>
      </c>
      <c r="AV472" s="78">
        <v>-0.14472036063671112</v>
      </c>
      <c r="AW472" s="78">
        <v>-4.1382960975170135E-2</v>
      </c>
      <c r="AX472" s="78">
        <v>-2.9263094067573547E-2</v>
      </c>
      <c r="AY472" s="78">
        <v>-8.4367252886295319E-2</v>
      </c>
      <c r="AZ472" s="78">
        <v>-0.14217454195022583</v>
      </c>
      <c r="BA472" s="78">
        <v>-0.22775445878505707</v>
      </c>
      <c r="BB472" s="78">
        <v>-0.28750437498092651</v>
      </c>
      <c r="BC472" s="78">
        <v>-0.23717503249645233</v>
      </c>
      <c r="BD472" s="78">
        <v>-0.24197924137115479</v>
      </c>
      <c r="BE472" s="78">
        <v>-4.2433612048625946E-2</v>
      </c>
      <c r="BF472" s="78">
        <v>-0.10489941388368607</v>
      </c>
      <c r="BG472" s="78">
        <v>-0.12814275920391083</v>
      </c>
      <c r="BH472" s="78">
        <v>-0.13597027957439423</v>
      </c>
      <c r="BI472" s="78">
        <v>-0.16872395575046539</v>
      </c>
      <c r="BJ472" s="78">
        <v>-0.16034187376499176</v>
      </c>
      <c r="BK472" s="78">
        <v>-0.14179088175296783</v>
      </c>
      <c r="BL472" s="78">
        <v>-0.15472015738487244</v>
      </c>
      <c r="BM472" s="78">
        <v>-0.12164558470249176</v>
      </c>
      <c r="BN472" s="78">
        <v>-6.8082578480243683E-2</v>
      </c>
      <c r="BO472" s="78">
        <v>-3.3972212113440037E-3</v>
      </c>
      <c r="BP472" s="78">
        <v>5.8735150843858719E-2</v>
      </c>
      <c r="BQ472" s="78">
        <v>4.8101682215929031E-2</v>
      </c>
      <c r="BR472" s="78">
        <v>6.1017848551273346E-2</v>
      </c>
      <c r="BS472" s="78">
        <v>8.973308838903904E-3</v>
      </c>
      <c r="BT472" s="78">
        <v>-3.6634419113397598E-2</v>
      </c>
      <c r="BU472" s="78">
        <v>7.7847175300121307E-2</v>
      </c>
      <c r="BV472" s="78">
        <v>9.4084084033966064E-2</v>
      </c>
      <c r="BW472" s="78">
        <v>3.5973425954580307E-2</v>
      </c>
      <c r="BX472" s="78">
        <v>-3.804277628660202E-2</v>
      </c>
      <c r="BY472" s="78">
        <v>-0.13404826819896698</v>
      </c>
      <c r="BZ472" s="78">
        <v>-0.18450251221656799</v>
      </c>
      <c r="CA472" s="78">
        <v>-0.13089454174041748</v>
      </c>
      <c r="CB472" s="78">
        <v>-0.12549091875553131</v>
      </c>
      <c r="CC472" s="78">
        <v>3.6506067961454391E-2</v>
      </c>
      <c r="CD472" s="78">
        <v>-2.2666322067379951E-2</v>
      </c>
      <c r="CE472" s="78">
        <v>-4.8234898597002029E-2</v>
      </c>
      <c r="CF472" s="78">
        <v>-6.0194399207830429E-2</v>
      </c>
      <c r="CG472" s="78">
        <v>-9.8396316170692444E-2</v>
      </c>
      <c r="CH472" s="78">
        <v>-9.0254403650760651E-2</v>
      </c>
      <c r="CI472" s="78">
        <v>-7.5169190764427185E-2</v>
      </c>
      <c r="CJ472" s="78">
        <v>-8.2804098725318909E-2</v>
      </c>
      <c r="CK472" s="78">
        <v>-4.588211327791214E-2</v>
      </c>
      <c r="CL472" s="78">
        <v>7.4569741263985634E-3</v>
      </c>
      <c r="CM472" s="78">
        <v>6.6287338733673096E-2</v>
      </c>
      <c r="CN472" s="78">
        <v>0.11960893869400024</v>
      </c>
      <c r="CO472" s="78">
        <v>0.11098092794418335</v>
      </c>
      <c r="CP472" s="78">
        <v>0.12846794724464417</v>
      </c>
      <c r="CQ472" s="78">
        <v>7.3303908109664917E-2</v>
      </c>
      <c r="CR472" s="78">
        <v>3.8225580006837845E-2</v>
      </c>
      <c r="CS472" s="78">
        <v>0.1604255884885788</v>
      </c>
      <c r="CT472" s="78">
        <v>0.17951396107673645</v>
      </c>
      <c r="CU472" s="78">
        <v>0.11932101100683212</v>
      </c>
      <c r="CV472" s="78">
        <v>3.4078560769557953E-2</v>
      </c>
      <c r="CW472" s="78">
        <v>-6.9147668778896332E-2</v>
      </c>
      <c r="CX472" s="78">
        <v>-0.11316373944282532</v>
      </c>
      <c r="CY472" s="78">
        <v>-5.7284992188215256E-2</v>
      </c>
      <c r="CZ472" s="78">
        <v>-4.4811449944972992E-2</v>
      </c>
      <c r="DA472" s="78">
        <v>0.11544575542211533</v>
      </c>
      <c r="DB472" s="78">
        <v>5.9566773474216461E-2</v>
      </c>
      <c r="DC472" s="78">
        <v>3.1672965735197067E-2</v>
      </c>
      <c r="DD472" s="78">
        <v>1.5581470914185047E-2</v>
      </c>
      <c r="DE472" s="78">
        <v>-2.8068682178854942E-2</v>
      </c>
      <c r="DF472" s="78">
        <v>-2.0166939124464989E-2</v>
      </c>
      <c r="DG472" s="78">
        <v>-8.5475025698542595E-3</v>
      </c>
      <c r="DH472" s="78">
        <v>-1.0888052172958851E-2</v>
      </c>
      <c r="DI472" s="78">
        <v>2.9881361871957779E-2</v>
      </c>
      <c r="DJ472" s="78">
        <v>8.299652487039566E-2</v>
      </c>
      <c r="DK472" s="78">
        <v>0.13597188889980316</v>
      </c>
      <c r="DL472" s="78">
        <v>0.18048271536827087</v>
      </c>
      <c r="DM472" s="78">
        <v>0.17386017739772797</v>
      </c>
      <c r="DN472" s="78">
        <v>0.19591803848743439</v>
      </c>
      <c r="DO472" s="78">
        <v>0.13763450086116791</v>
      </c>
      <c r="DP472" s="78">
        <v>0.11308556795120239</v>
      </c>
      <c r="DQ472" s="78">
        <v>0.24300403892993927</v>
      </c>
      <c r="DR472" s="78">
        <v>0.26494383811950684</v>
      </c>
      <c r="DS472" s="78">
        <v>0.20266859233379364</v>
      </c>
      <c r="DT472" s="78">
        <v>0.10619989782571793</v>
      </c>
      <c r="DU472" s="78">
        <v>-4.2470511980354786E-3</v>
      </c>
      <c r="DV472" s="78">
        <v>-4.1824966669082642E-2</v>
      </c>
      <c r="DW472" s="78">
        <v>1.6324557363986969E-2</v>
      </c>
      <c r="DX472" s="78">
        <v>3.5868003964424133E-2</v>
      </c>
      <c r="DY472" s="78">
        <v>0.22942210733890533</v>
      </c>
      <c r="DZ472" s="78">
        <v>0.17829829454421997</v>
      </c>
      <c r="EA472" s="78">
        <v>0.14704723656177521</v>
      </c>
      <c r="EB472" s="78">
        <v>0.12498979270458221</v>
      </c>
      <c r="EC472" s="78">
        <v>7.3473252356052399E-2</v>
      </c>
      <c r="ED472" s="78">
        <v>8.1028230488300323E-2</v>
      </c>
      <c r="EE472" s="78">
        <v>8.7643638253211975E-2</v>
      </c>
      <c r="EF472" s="78">
        <v>9.2947296798229218E-2</v>
      </c>
      <c r="EG472" s="78">
        <v>0.13927178084850311</v>
      </c>
      <c r="EH472" s="78">
        <v>0.19206365942955017</v>
      </c>
      <c r="EI472" s="78">
        <v>0.236585333943367</v>
      </c>
      <c r="EJ472" s="78">
        <v>0.26837480068206787</v>
      </c>
      <c r="EK472" s="78">
        <v>0.26464781165122986</v>
      </c>
      <c r="EL472" s="78">
        <v>0.29330524802207947</v>
      </c>
      <c r="EM472" s="78">
        <v>0.23051765561103821</v>
      </c>
      <c r="EN472" s="78">
        <v>0.22117151319980621</v>
      </c>
      <c r="EO472" s="78">
        <v>0.36223417520523071</v>
      </c>
      <c r="EP472" s="78">
        <v>0.38829100131988525</v>
      </c>
      <c r="EQ472" s="78">
        <v>0.32300931215286255</v>
      </c>
      <c r="ER472" s="78">
        <v>0.21033164858818054</v>
      </c>
      <c r="ES472" s="78">
        <v>8.9459128677845001E-2</v>
      </c>
      <c r="ET472" s="78">
        <v>6.1176899820566177E-2</v>
      </c>
      <c r="EU472" s="78">
        <v>0.12260504812002182</v>
      </c>
      <c r="EV472" s="78">
        <v>0.15235632658004761</v>
      </c>
      <c r="EW472" s="78">
        <v>74.103965759277344</v>
      </c>
      <c r="EX472" s="78">
        <v>72.153228759765625</v>
      </c>
      <c r="EY472" s="78">
        <v>70.577384948730469</v>
      </c>
      <c r="EZ472" s="78">
        <v>68.178054809570313</v>
      </c>
      <c r="FA472" s="78">
        <v>66.925926208496094</v>
      </c>
      <c r="FB472" s="78">
        <v>66.240142822265625</v>
      </c>
      <c r="FC472" s="78">
        <v>65.615005493164063</v>
      </c>
      <c r="FD472" s="78">
        <v>69.261932373046875</v>
      </c>
      <c r="FE472" s="78">
        <v>74.809333801269531</v>
      </c>
      <c r="FF472" s="78">
        <v>80.64404296875</v>
      </c>
      <c r="FG472" s="78">
        <v>84.641258239746094</v>
      </c>
      <c r="FH472" s="78">
        <v>88.749374389648438</v>
      </c>
      <c r="FI472" s="78">
        <v>92.143363952636719</v>
      </c>
      <c r="FJ472" s="78">
        <v>94.47540283203125</v>
      </c>
      <c r="FK472" s="78">
        <v>96.544380187988281</v>
      </c>
      <c r="FL472" s="78">
        <v>97.912391662597656</v>
      </c>
      <c r="FM472" s="78">
        <v>98.784080505371094</v>
      </c>
      <c r="FN472" s="78">
        <v>97.875572204589844</v>
      </c>
      <c r="FO472" s="78">
        <v>96.138435363769531</v>
      </c>
      <c r="FP472" s="78">
        <v>92.941390991210938</v>
      </c>
      <c r="FQ472" s="78">
        <v>87.212013244628906</v>
      </c>
      <c r="FR472" s="78">
        <v>82.091537475585938</v>
      </c>
      <c r="FS472" s="78">
        <v>78.837562561035156</v>
      </c>
      <c r="FT472" s="78">
        <v>77.403144836425781</v>
      </c>
      <c r="FU472" s="78">
        <v>7.0302881300449371E-2</v>
      </c>
      <c r="FV472" s="78">
        <v>9.4606325030326843E-2</v>
      </c>
      <c r="FW472" s="78">
        <v>7.4045374989509583E-2</v>
      </c>
      <c r="FX472" s="78">
        <v>0</v>
      </c>
      <c r="FY472" s="78">
        <v>320</v>
      </c>
      <c r="FZ472" s="78">
        <v>1</v>
      </c>
    </row>
    <row r="473" spans="1:182" x14ac:dyDescent="0.2">
      <c r="A473" t="s">
        <v>186</v>
      </c>
      <c r="B473" t="s">
        <v>244</v>
      </c>
      <c r="C473" t="s">
        <v>194</v>
      </c>
      <c r="D473" t="s">
        <v>203</v>
      </c>
      <c r="E473" t="s">
        <v>208</v>
      </c>
      <c r="F473" t="s">
        <v>184</v>
      </c>
      <c r="G473" t="s">
        <v>1</v>
      </c>
      <c r="H473" s="78">
        <v>1320</v>
      </c>
      <c r="I473" s="78">
        <v>1.2282135486602783</v>
      </c>
      <c r="J473" s="78">
        <v>1.0445215702056885</v>
      </c>
      <c r="K473" s="78">
        <v>1.0405303239822388</v>
      </c>
      <c r="L473" s="78">
        <v>0.99239218235015869</v>
      </c>
      <c r="M473" s="78">
        <v>0.98386490345001221</v>
      </c>
      <c r="N473" s="78">
        <v>0.93337732553482056</v>
      </c>
      <c r="O473" s="78">
        <v>1.03269362449646</v>
      </c>
      <c r="P473" s="78">
        <v>1.0127662420272827</v>
      </c>
      <c r="Q473" s="78">
        <v>1.2321807146072388</v>
      </c>
      <c r="R473" s="78">
        <v>1.2927496433258057</v>
      </c>
      <c r="S473" s="78">
        <v>1.3649574518203735</v>
      </c>
      <c r="T473" s="78">
        <v>1.630779504776001</v>
      </c>
      <c r="U473" s="78">
        <v>1.9002265930175781</v>
      </c>
      <c r="V473" s="78">
        <v>1.9259442090988159</v>
      </c>
      <c r="W473" s="78">
        <v>1.9753570556640625</v>
      </c>
      <c r="X473" s="78">
        <v>2.2867310047149658</v>
      </c>
      <c r="Y473" s="78">
        <v>2.4020524024963379</v>
      </c>
      <c r="Z473" s="78">
        <v>2.29656982421875</v>
      </c>
      <c r="AA473" s="78">
        <v>2.3387651443481445</v>
      </c>
      <c r="AB473" s="78">
        <v>2.2681963443756104</v>
      </c>
      <c r="AC473" s="78">
        <v>2.1177914142608643</v>
      </c>
      <c r="AD473" s="78">
        <v>1.9130538702011108</v>
      </c>
      <c r="AE473" s="78">
        <v>1.8190915584564209</v>
      </c>
      <c r="AF473" s="78">
        <v>1.566104531288147</v>
      </c>
      <c r="AG473" s="78">
        <v>-0.10462312400341034</v>
      </c>
      <c r="AH473" s="78">
        <v>-0.16741789877414703</v>
      </c>
      <c r="AI473" s="78">
        <v>-7.75408074259758E-2</v>
      </c>
      <c r="AJ473" s="78">
        <v>-7.680598646402359E-2</v>
      </c>
      <c r="AK473" s="78">
        <v>-4.335225373506546E-2</v>
      </c>
      <c r="AL473" s="78">
        <v>-0.14226733148097992</v>
      </c>
      <c r="AM473" s="78">
        <v>-0.11246303468942642</v>
      </c>
      <c r="AN473" s="78">
        <v>-0.21213285624980927</v>
      </c>
      <c r="AO473" s="78">
        <v>-0.15643942356109619</v>
      </c>
      <c r="AP473" s="78">
        <v>-0.23412699997425079</v>
      </c>
      <c r="AQ473" s="78">
        <v>-0.23350279033184052</v>
      </c>
      <c r="AR473" s="78">
        <v>-0.16560478508472443</v>
      </c>
      <c r="AS473" s="78">
        <v>1.2195274233818054E-2</v>
      </c>
      <c r="AT473" s="78">
        <v>-0.23070573806762695</v>
      </c>
      <c r="AU473" s="78">
        <v>-0.48347997665405273</v>
      </c>
      <c r="AV473" s="78">
        <v>-0.24259307980537415</v>
      </c>
      <c r="AW473" s="78">
        <v>-9.7993455827236176E-2</v>
      </c>
      <c r="AX473" s="78">
        <v>-0.31112402677536011</v>
      </c>
      <c r="AY473" s="78">
        <v>-0.18606890738010406</v>
      </c>
      <c r="AZ473" s="78">
        <v>-0.14223740994930267</v>
      </c>
      <c r="BA473" s="78">
        <v>-1.2606376782059669E-2</v>
      </c>
      <c r="BB473" s="78">
        <v>-9.6855215728282928E-2</v>
      </c>
      <c r="BC473" s="78">
        <v>-5.2945930510759354E-2</v>
      </c>
      <c r="BD473" s="78">
        <v>-5.9195053763687611E-3</v>
      </c>
      <c r="BE473" s="78">
        <v>-1.6290247440338135E-2</v>
      </c>
      <c r="BF473" s="78">
        <v>-8.4670595824718475E-2</v>
      </c>
      <c r="BG473" s="78">
        <v>3.3362386748194695E-3</v>
      </c>
      <c r="BH473" s="78">
        <v>-2.2369276266545057E-3</v>
      </c>
      <c r="BI473" s="78">
        <v>2.5304798036813736E-2</v>
      </c>
      <c r="BJ473" s="78">
        <v>-6.7257508635520935E-2</v>
      </c>
      <c r="BK473" s="78">
        <v>-2.8133735060691833E-2</v>
      </c>
      <c r="BL473" s="78">
        <v>-0.12089569866657257</v>
      </c>
      <c r="BM473" s="78">
        <v>-4.9092572182416916E-2</v>
      </c>
      <c r="BN473" s="78">
        <v>-0.11118289083242416</v>
      </c>
      <c r="BO473" s="78">
        <v>-0.11166828125715256</v>
      </c>
      <c r="BP473" s="78">
        <v>-3.1211864203214645E-2</v>
      </c>
      <c r="BQ473" s="78">
        <v>0.15944559872150421</v>
      </c>
      <c r="BR473" s="78">
        <v>-8.6244508624076843E-2</v>
      </c>
      <c r="BS473" s="78">
        <v>-0.31945538520812988</v>
      </c>
      <c r="BT473" s="78">
        <v>-9.6057020127773285E-2</v>
      </c>
      <c r="BU473" s="78">
        <v>4.7716978937387466E-2</v>
      </c>
      <c r="BV473" s="78">
        <v>-0.162923663854599</v>
      </c>
      <c r="BW473" s="78">
        <v>-4.4973958283662796E-2</v>
      </c>
      <c r="BX473" s="78">
        <v>-8.4927253192290664E-4</v>
      </c>
      <c r="BY473" s="78">
        <v>0.11913899332284927</v>
      </c>
      <c r="BZ473" s="78">
        <v>4.1700541973114014E-2</v>
      </c>
      <c r="CA473" s="78">
        <v>9.0532183647155762E-2</v>
      </c>
      <c r="CB473" s="78">
        <v>0.10977759957313538</v>
      </c>
      <c r="CC473" s="78">
        <v>4.488883912563324E-2</v>
      </c>
      <c r="CD473" s="78">
        <v>-2.7360063046216965E-2</v>
      </c>
      <c r="CE473" s="78">
        <v>5.9351429343223572E-2</v>
      </c>
      <c r="CF473" s="78">
        <v>4.9409374594688416E-2</v>
      </c>
      <c r="CG473" s="78">
        <v>7.2856463491916656E-2</v>
      </c>
      <c r="CH473" s="78">
        <v>-1.530593354254961E-2</v>
      </c>
      <c r="CI473" s="78">
        <v>3.0272481963038445E-2</v>
      </c>
      <c r="CJ473" s="78">
        <v>-5.7705115526914597E-2</v>
      </c>
      <c r="CK473" s="78">
        <v>2.525552362203598E-2</v>
      </c>
      <c r="CL473" s="78">
        <v>-2.6032179594039917E-2</v>
      </c>
      <c r="CM473" s="78">
        <v>-2.7286062017083168E-2</v>
      </c>
      <c r="CN473" s="78">
        <v>6.1868268996477127E-2</v>
      </c>
      <c r="CO473" s="78">
        <v>0.26143071055412292</v>
      </c>
      <c r="CP473" s="78">
        <v>1.3808892108500004E-2</v>
      </c>
      <c r="CQ473" s="78">
        <v>-0.20585238933563232</v>
      </c>
      <c r="CR473" s="78">
        <v>5.4334178566932678E-3</v>
      </c>
      <c r="CS473" s="78">
        <v>0.14863559603691101</v>
      </c>
      <c r="CT473" s="78">
        <v>-6.0280550271272659E-2</v>
      </c>
      <c r="CU473" s="78">
        <v>5.2747964859008789E-2</v>
      </c>
      <c r="CV473" s="78">
        <v>9.7075715661048889E-2</v>
      </c>
      <c r="CW473" s="78">
        <v>0.21038544178009033</v>
      </c>
      <c r="CX473" s="78">
        <v>0.13766384124755859</v>
      </c>
      <c r="CY473" s="78">
        <v>0.18990468978881836</v>
      </c>
      <c r="CZ473" s="78">
        <v>0.18990907073020935</v>
      </c>
      <c r="DA473" s="78">
        <v>0.10606791824102402</v>
      </c>
      <c r="DB473" s="78">
        <v>2.9950464144349098E-2</v>
      </c>
      <c r="DC473" s="78">
        <v>0.11536663025617599</v>
      </c>
      <c r="DD473" s="78">
        <v>0.10105566680431366</v>
      </c>
      <c r="DE473" s="78">
        <v>0.12040811777114868</v>
      </c>
      <c r="DF473" s="78">
        <v>3.6645643413066864E-2</v>
      </c>
      <c r="DG473" s="78">
        <v>8.8678695261478424E-2</v>
      </c>
      <c r="DH473" s="78">
        <v>5.4854699410498142E-3</v>
      </c>
      <c r="DI473" s="78">
        <v>9.9603615701198578E-2</v>
      </c>
      <c r="DJ473" s="78">
        <v>5.9118535369634628E-2</v>
      </c>
      <c r="DK473" s="78">
        <v>5.709616094827652E-2</v>
      </c>
      <c r="DL473" s="78">
        <v>0.1549483984708786</v>
      </c>
      <c r="DM473" s="78">
        <v>0.36341583728790283</v>
      </c>
      <c r="DN473" s="78">
        <v>0.1138622909784317</v>
      </c>
      <c r="DO473" s="78">
        <v>-9.2249408364295959E-2</v>
      </c>
      <c r="DP473" s="78">
        <v>0.10692384839057922</v>
      </c>
      <c r="DQ473" s="78">
        <v>0.24955420196056366</v>
      </c>
      <c r="DR473" s="78">
        <v>4.2362570762634277E-2</v>
      </c>
      <c r="DS473" s="78">
        <v>0.15046988427639008</v>
      </c>
      <c r="DT473" s="78">
        <v>0.19500069320201874</v>
      </c>
      <c r="DU473" s="78">
        <v>0.3016318678855896</v>
      </c>
      <c r="DV473" s="78">
        <v>0.23362712562084198</v>
      </c>
      <c r="DW473" s="78">
        <v>0.28927719593048096</v>
      </c>
      <c r="DX473" s="78">
        <v>0.27004054188728333</v>
      </c>
      <c r="DY473" s="78">
        <v>0.19440083205699921</v>
      </c>
      <c r="DZ473" s="78">
        <v>0.11269776523113251</v>
      </c>
      <c r="EA473" s="78">
        <v>0.19624365866184235</v>
      </c>
      <c r="EB473" s="78">
        <v>0.17562472820281982</v>
      </c>
      <c r="EC473" s="78">
        <v>0.18906517326831818</v>
      </c>
      <c r="ED473" s="78">
        <v>0.11165547370910645</v>
      </c>
      <c r="EE473" s="78">
        <v>0.17300799489021301</v>
      </c>
      <c r="EF473" s="78">
        <v>9.6722640097141266E-2</v>
      </c>
      <c r="EG473" s="78">
        <v>0.20695047080516815</v>
      </c>
      <c r="EH473" s="78">
        <v>0.18206265568733215</v>
      </c>
      <c r="EI473" s="78">
        <v>0.17893068492412567</v>
      </c>
      <c r="EJ473" s="78">
        <v>0.28934136033058167</v>
      </c>
      <c r="EK473" s="78">
        <v>0.5106661319732666</v>
      </c>
      <c r="EL473" s="78">
        <v>0.25832352042198181</v>
      </c>
      <c r="EM473" s="78">
        <v>7.1775257587432861E-2</v>
      </c>
      <c r="EN473" s="78">
        <v>0.25345990061759949</v>
      </c>
      <c r="EO473" s="78">
        <v>0.39526462554931641</v>
      </c>
      <c r="EP473" s="78">
        <v>0.19056293368339539</v>
      </c>
      <c r="EQ473" s="78">
        <v>0.29156482219696045</v>
      </c>
      <c r="ER473" s="78">
        <v>0.33638882637023926</v>
      </c>
      <c r="ES473" s="78">
        <v>0.43337726593017578</v>
      </c>
      <c r="ET473" s="78">
        <v>0.37218287587165833</v>
      </c>
      <c r="EU473" s="78">
        <v>0.43275532126426697</v>
      </c>
      <c r="EV473" s="78">
        <v>0.38573765754699707</v>
      </c>
      <c r="EW473" s="78">
        <v>73.406646728515625</v>
      </c>
      <c r="EX473" s="78">
        <v>71.76910400390625</v>
      </c>
      <c r="EY473" s="78">
        <v>70.165702819824219</v>
      </c>
      <c r="EZ473" s="78">
        <v>68.416976928710938</v>
      </c>
      <c r="FA473" s="78">
        <v>68.301094055175781</v>
      </c>
      <c r="FB473" s="78">
        <v>67.083251953125</v>
      </c>
      <c r="FC473" s="78">
        <v>67.381340026855469</v>
      </c>
      <c r="FD473" s="78">
        <v>71.685997009277344</v>
      </c>
      <c r="FE473" s="78">
        <v>77.847175598144531</v>
      </c>
      <c r="FF473" s="78">
        <v>83.298744201660156</v>
      </c>
      <c r="FG473" s="78">
        <v>87.417747497558594</v>
      </c>
      <c r="FH473" s="78">
        <v>91.496658325195313</v>
      </c>
      <c r="FI473" s="78">
        <v>94.049385070800781</v>
      </c>
      <c r="FJ473" s="78">
        <v>95.970855712890625</v>
      </c>
      <c r="FK473" s="78">
        <v>97.753875732421875</v>
      </c>
      <c r="FL473" s="78">
        <v>99.397087097167969</v>
      </c>
      <c r="FM473" s="78">
        <v>101.11441802978516</v>
      </c>
      <c r="FN473" s="78">
        <v>100.78322601318359</v>
      </c>
      <c r="FO473" s="78">
        <v>99.838851928710938</v>
      </c>
      <c r="FP473" s="78">
        <v>95.566276550292969</v>
      </c>
      <c r="FQ473" s="78">
        <v>86.877593994140625</v>
      </c>
      <c r="FR473" s="78">
        <v>79.563140869140625</v>
      </c>
      <c r="FS473" s="78">
        <v>75.253440856933594</v>
      </c>
      <c r="FT473" s="78">
        <v>74.619911193847656</v>
      </c>
      <c r="FU473" s="78">
        <v>6.4992412924766541E-2</v>
      </c>
      <c r="FV473" s="78">
        <v>0.11127837747335434</v>
      </c>
      <c r="FW473" s="78">
        <v>6.3186101615428925E-2</v>
      </c>
      <c r="FX473" s="78">
        <v>0</v>
      </c>
      <c r="FY473" s="78">
        <v>186</v>
      </c>
      <c r="FZ473" s="78">
        <v>1</v>
      </c>
    </row>
    <row r="474" spans="1:182" x14ac:dyDescent="0.2">
      <c r="A474" t="s">
        <v>186</v>
      </c>
      <c r="B474" t="s">
        <v>244</v>
      </c>
      <c r="C474" t="s">
        <v>194</v>
      </c>
      <c r="D474" t="s">
        <v>203</v>
      </c>
      <c r="E474" t="s">
        <v>208</v>
      </c>
      <c r="F474" t="s">
        <v>185</v>
      </c>
      <c r="G474" t="s">
        <v>1</v>
      </c>
      <c r="H474" s="78">
        <v>618</v>
      </c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T474" s="78"/>
      <c r="AU474" s="78"/>
      <c r="AV474" s="78"/>
      <c r="AW474" s="78"/>
      <c r="AX474" s="78"/>
      <c r="AY474" s="78"/>
      <c r="AZ474" s="78"/>
      <c r="BA474" s="78"/>
      <c r="BB474" s="78"/>
      <c r="BC474" s="78"/>
      <c r="BD474" s="78"/>
      <c r="BE474" s="78"/>
      <c r="BF474" s="78"/>
      <c r="BG474" s="78"/>
      <c r="BH474" s="78"/>
      <c r="BI474" s="78"/>
      <c r="BJ474" s="78"/>
      <c r="BK474" s="78"/>
      <c r="BL474" s="78"/>
      <c r="BM474" s="78"/>
      <c r="BN474" s="78"/>
      <c r="BO474" s="78"/>
      <c r="BP474" s="78"/>
      <c r="BQ474" s="78"/>
      <c r="BR474" s="78"/>
      <c r="BS474" s="78"/>
      <c r="BT474" s="78"/>
      <c r="BU474" s="78"/>
      <c r="BV474" s="78"/>
      <c r="BW474" s="78"/>
      <c r="BX474" s="78"/>
      <c r="BY474" s="78"/>
      <c r="BZ474" s="78"/>
      <c r="CA474" s="78"/>
      <c r="CB474" s="78"/>
      <c r="CC474" s="78"/>
      <c r="CD474" s="78"/>
      <c r="CE474" s="78"/>
      <c r="CF474" s="78"/>
      <c r="CG474" s="78"/>
      <c r="CH474" s="78"/>
      <c r="CI474" s="78"/>
      <c r="CJ474" s="78"/>
      <c r="CK474" s="78"/>
      <c r="CL474" s="78"/>
      <c r="CM474" s="78"/>
      <c r="CN474" s="78"/>
      <c r="CO474" s="78"/>
      <c r="CP474" s="78"/>
      <c r="CQ474" s="78"/>
      <c r="CR474" s="78"/>
      <c r="CS474" s="78"/>
      <c r="CT474" s="78"/>
      <c r="CU474" s="78"/>
      <c r="CV474" s="78"/>
      <c r="CW474" s="78"/>
      <c r="CX474" s="78"/>
      <c r="CY474" s="78"/>
      <c r="CZ474" s="78"/>
      <c r="DA474" s="78"/>
      <c r="DB474" s="78"/>
      <c r="DC474" s="78"/>
      <c r="DD474" s="78"/>
      <c r="DE474" s="78"/>
      <c r="DF474" s="78"/>
      <c r="DG474" s="78"/>
      <c r="DH474" s="78"/>
      <c r="DI474" s="78"/>
      <c r="DJ474" s="78"/>
      <c r="DK474" s="78"/>
      <c r="DL474" s="78"/>
      <c r="DM474" s="78"/>
      <c r="DN474" s="78"/>
      <c r="DO474" s="78"/>
      <c r="DP474" s="78"/>
      <c r="DQ474" s="78"/>
      <c r="DR474" s="78"/>
      <c r="DS474" s="78"/>
      <c r="DT474" s="78"/>
      <c r="DU474" s="78"/>
      <c r="DV474" s="78"/>
      <c r="DW474" s="78"/>
      <c r="DX474" s="78"/>
      <c r="DY474" s="78"/>
      <c r="DZ474" s="78"/>
      <c r="EA474" s="78"/>
      <c r="EB474" s="78"/>
      <c r="EC474" s="78"/>
      <c r="ED474" s="78"/>
      <c r="EE474" s="78"/>
      <c r="EF474" s="78"/>
      <c r="EG474" s="78"/>
      <c r="EH474" s="78"/>
      <c r="EI474" s="78"/>
      <c r="EJ474" s="78"/>
      <c r="EK474" s="78"/>
      <c r="EL474" s="78"/>
      <c r="EM474" s="78"/>
      <c r="EN474" s="78"/>
      <c r="EO474" s="78"/>
      <c r="EP474" s="78"/>
      <c r="EQ474" s="78"/>
      <c r="ER474" s="78"/>
      <c r="ES474" s="78"/>
      <c r="ET474" s="78"/>
      <c r="EU474" s="78"/>
      <c r="EV474" s="78"/>
      <c r="EW474" s="78"/>
      <c r="EX474" s="78"/>
      <c r="EY474" s="78"/>
      <c r="EZ474" s="78"/>
      <c r="FA474" s="78"/>
      <c r="FB474" s="78"/>
      <c r="FC474" s="78"/>
      <c r="FD474" s="78"/>
      <c r="FE474" s="78"/>
      <c r="FF474" s="78"/>
      <c r="FG474" s="78"/>
      <c r="FH474" s="78"/>
      <c r="FI474" s="78"/>
      <c r="FJ474" s="78"/>
      <c r="FK474" s="78"/>
      <c r="FL474" s="78"/>
      <c r="FM474" s="78"/>
      <c r="FN474" s="78"/>
      <c r="FO474" s="78"/>
      <c r="FP474" s="78"/>
      <c r="FQ474" s="78"/>
      <c r="FR474" s="78"/>
      <c r="FS474" s="78"/>
      <c r="FT474" s="78"/>
      <c r="FU474" s="78"/>
      <c r="FV474" s="78"/>
      <c r="FW474" s="78"/>
      <c r="FX474" s="78">
        <v>0</v>
      </c>
      <c r="FY474" s="78">
        <v>75</v>
      </c>
      <c r="FZ474" s="78">
        <v>0</v>
      </c>
    </row>
    <row r="475" spans="1:182" x14ac:dyDescent="0.2">
      <c r="A475" t="s">
        <v>186</v>
      </c>
      <c r="B475" t="s">
        <v>244</v>
      </c>
      <c r="C475" t="s">
        <v>194</v>
      </c>
      <c r="D475" t="s">
        <v>203</v>
      </c>
      <c r="E475" t="s">
        <v>209</v>
      </c>
      <c r="F475" t="s">
        <v>1</v>
      </c>
      <c r="G475" t="s">
        <v>198</v>
      </c>
      <c r="H475" s="78">
        <v>16548</v>
      </c>
      <c r="I475" s="78">
        <v>0.65356022119522095</v>
      </c>
      <c r="J475" s="78">
        <v>0.5736725926399231</v>
      </c>
      <c r="K475" s="78">
        <v>0.52719086408615112</v>
      </c>
      <c r="L475" s="78">
        <v>0.51872974634170532</v>
      </c>
      <c r="M475" s="78">
        <v>0.49922552704811096</v>
      </c>
      <c r="N475" s="78">
        <v>0.51002883911132813</v>
      </c>
      <c r="O475" s="78">
        <v>0.55740493535995483</v>
      </c>
      <c r="P475" s="78">
        <v>0.60500437021255493</v>
      </c>
      <c r="Q475" s="78">
        <v>0.67703795433044434</v>
      </c>
      <c r="R475" s="78">
        <v>0.75433427095413208</v>
      </c>
      <c r="S475" s="78">
        <v>0.85626482963562012</v>
      </c>
      <c r="T475" s="78">
        <v>0.945220947265625</v>
      </c>
      <c r="U475" s="78">
        <v>1.048970103263855</v>
      </c>
      <c r="V475" s="78">
        <v>1.1215224266052246</v>
      </c>
      <c r="W475" s="78">
        <v>1.2013295888900757</v>
      </c>
      <c r="X475" s="78">
        <v>1.2503975629806519</v>
      </c>
      <c r="Y475" s="78">
        <v>1.31139075756073</v>
      </c>
      <c r="Z475" s="78">
        <v>1.3592410087585449</v>
      </c>
      <c r="AA475" s="78">
        <v>1.3223763704299927</v>
      </c>
      <c r="AB475" s="78">
        <v>1.2885522842407227</v>
      </c>
      <c r="AC475" s="78">
        <v>1.2664895057678223</v>
      </c>
      <c r="AD475" s="78">
        <v>1.2367256879806519</v>
      </c>
      <c r="AE475" s="78">
        <v>1.1078909635543823</v>
      </c>
      <c r="AF475" s="78">
        <v>0.93923813104629517</v>
      </c>
      <c r="AG475" s="78">
        <v>-0.13760963082313538</v>
      </c>
      <c r="AH475" s="78">
        <v>-0.13081023097038269</v>
      </c>
      <c r="AI475" s="78">
        <v>-0.13350652158260345</v>
      </c>
      <c r="AJ475" s="78">
        <v>-0.10026343166828156</v>
      </c>
      <c r="AK475" s="78">
        <v>-0.12100820243358612</v>
      </c>
      <c r="AL475" s="78">
        <v>-0.12309180200099945</v>
      </c>
      <c r="AM475" s="78">
        <v>-9.9552169442176819E-2</v>
      </c>
      <c r="AN475" s="78">
        <v>-0.12758012115955353</v>
      </c>
      <c r="AO475" s="78">
        <v>-0.10261695086956024</v>
      </c>
      <c r="AP475" s="78">
        <v>-8.8439561426639557E-2</v>
      </c>
      <c r="AQ475" s="78">
        <v>-5.6456364691257477E-2</v>
      </c>
      <c r="AR475" s="78">
        <v>-7.5933046638965607E-2</v>
      </c>
      <c r="AS475" s="78">
        <v>-7.9364120960235596E-2</v>
      </c>
      <c r="AT475" s="78">
        <v>-0.11710003018379211</v>
      </c>
      <c r="AU475" s="78">
        <v>-0.10726357996463776</v>
      </c>
      <c r="AV475" s="78">
        <v>-0.13767193257808685</v>
      </c>
      <c r="AW475" s="78">
        <v>-8.4638200700283051E-2</v>
      </c>
      <c r="AX475" s="78">
        <v>-8.4501005709171295E-2</v>
      </c>
      <c r="AY475" s="78">
        <v>-7.3303051292896271E-2</v>
      </c>
      <c r="AZ475" s="78">
        <v>-7.0409290492534637E-2</v>
      </c>
      <c r="BA475" s="78">
        <v>-0.1077539399266243</v>
      </c>
      <c r="BB475" s="78">
        <v>-0.14944200217723846</v>
      </c>
      <c r="BC475" s="78">
        <v>-0.17283770442008972</v>
      </c>
      <c r="BD475" s="78">
        <v>-0.15292675793170929</v>
      </c>
      <c r="BE475" s="78">
        <v>-0.10666427761316299</v>
      </c>
      <c r="BF475" s="78">
        <v>-0.10137983411550522</v>
      </c>
      <c r="BG475" s="78">
        <v>-0.10494893044233322</v>
      </c>
      <c r="BH475" s="78">
        <v>-7.3058456182479858E-2</v>
      </c>
      <c r="BI475" s="78">
        <v>-9.3482546508312225E-2</v>
      </c>
      <c r="BJ475" s="78">
        <v>-9.5861807465553284E-2</v>
      </c>
      <c r="BK475" s="78">
        <v>-7.4001289904117584E-2</v>
      </c>
      <c r="BL475" s="78">
        <v>-9.924403578042984E-2</v>
      </c>
      <c r="BM475" s="78">
        <v>-7.6049596071243286E-2</v>
      </c>
      <c r="BN475" s="78">
        <v>-6.1217628419399261E-2</v>
      </c>
      <c r="BO475" s="78">
        <v>-2.7762630954384804E-2</v>
      </c>
      <c r="BP475" s="78">
        <v>-4.6277709305286407E-2</v>
      </c>
      <c r="BQ475" s="78">
        <v>-4.6388942748308182E-2</v>
      </c>
      <c r="BR475" s="78">
        <v>-8.2231707870960236E-2</v>
      </c>
      <c r="BS475" s="78">
        <v>-7.1465261280536652E-2</v>
      </c>
      <c r="BT475" s="78">
        <v>-0.10103076696395874</v>
      </c>
      <c r="BU475" s="78">
        <v>-4.6734180301427841E-2</v>
      </c>
      <c r="BV475" s="78">
        <v>-4.6606406569480896E-2</v>
      </c>
      <c r="BW475" s="78">
        <v>-3.5311643034219742E-2</v>
      </c>
      <c r="BX475" s="78">
        <v>-3.3562760800123215E-2</v>
      </c>
      <c r="BY475" s="78">
        <v>-7.037750631570816E-2</v>
      </c>
      <c r="BZ475" s="78">
        <v>-0.11056645959615707</v>
      </c>
      <c r="CA475" s="78">
        <v>-0.13310675323009491</v>
      </c>
      <c r="CB475" s="78">
        <v>-0.11802629381418228</v>
      </c>
      <c r="CC475" s="78">
        <v>-8.5231617093086243E-2</v>
      </c>
      <c r="CD475" s="78">
        <v>-8.0996423959732056E-2</v>
      </c>
      <c r="CE475" s="78">
        <v>-8.517003059387207E-2</v>
      </c>
      <c r="CF475" s="78">
        <v>-5.4216381162405014E-2</v>
      </c>
      <c r="CG475" s="78">
        <v>-7.4418351054191589E-2</v>
      </c>
      <c r="CH475" s="78">
        <v>-7.7002376317977905E-2</v>
      </c>
      <c r="CI475" s="78">
        <v>-5.6304831057786942E-2</v>
      </c>
      <c r="CJ475" s="78">
        <v>-7.9618535935878754E-2</v>
      </c>
      <c r="CK475" s="78">
        <v>-5.7649131864309311E-2</v>
      </c>
      <c r="CL475" s="78">
        <v>-4.2363803833723068E-2</v>
      </c>
      <c r="CM475" s="78">
        <v>-7.8894412145018578E-3</v>
      </c>
      <c r="CN475" s="78">
        <v>-2.5738516822457314E-2</v>
      </c>
      <c r="CO475" s="78">
        <v>-2.3550426587462425E-2</v>
      </c>
      <c r="CP475" s="78">
        <v>-5.8082014322280884E-2</v>
      </c>
      <c r="CQ475" s="78">
        <v>-4.6671450138092041E-2</v>
      </c>
      <c r="CR475" s="78">
        <v>-7.5653210282325745E-2</v>
      </c>
      <c r="CS475" s="78">
        <v>-2.0481973886489868E-2</v>
      </c>
      <c r="CT475" s="78">
        <v>-2.0360725000500679E-2</v>
      </c>
      <c r="CU475" s="78">
        <v>-8.9989118278026581E-3</v>
      </c>
      <c r="CV475" s="78">
        <v>-8.0429688096046448E-3</v>
      </c>
      <c r="CW475" s="78">
        <v>-4.4490709900856018E-2</v>
      </c>
      <c r="CX475" s="78">
        <v>-8.3641372621059418E-2</v>
      </c>
      <c r="CY475" s="78">
        <v>-0.10558922588825226</v>
      </c>
      <c r="CZ475" s="78">
        <v>-9.3854345381259918E-2</v>
      </c>
      <c r="DA475" s="78">
        <v>-6.3798956573009491E-2</v>
      </c>
      <c r="DB475" s="78">
        <v>-6.0613017529249191E-2</v>
      </c>
      <c r="DC475" s="78">
        <v>-6.5391123294830322E-2</v>
      </c>
      <c r="DD475" s="78">
        <v>-3.5374298691749573E-2</v>
      </c>
      <c r="DE475" s="78">
        <v>-5.5354159325361252E-2</v>
      </c>
      <c r="DF475" s="78">
        <v>-5.8142960071563721E-2</v>
      </c>
      <c r="DG475" s="78">
        <v>-3.8608368486166E-2</v>
      </c>
      <c r="DH475" s="78">
        <v>-5.9993043541908264E-2</v>
      </c>
      <c r="DI475" s="78">
        <v>-3.9248663932085037E-2</v>
      </c>
      <c r="DJ475" s="78">
        <v>-2.3509975522756577E-2</v>
      </c>
      <c r="DK475" s="78">
        <v>1.1983750388026237E-2</v>
      </c>
      <c r="DL475" s="78">
        <v>-5.1993224769830704E-3</v>
      </c>
      <c r="DM475" s="78">
        <v>-7.119134534150362E-4</v>
      </c>
      <c r="DN475" s="78">
        <v>-3.393232449889183E-2</v>
      </c>
      <c r="DO475" s="78">
        <v>-2.1877644583582878E-2</v>
      </c>
      <c r="DP475" s="78">
        <v>-5.0275657325983047E-2</v>
      </c>
      <c r="DQ475" s="78">
        <v>5.7702325284481049E-3</v>
      </c>
      <c r="DR475" s="78">
        <v>5.8849579654633999E-3</v>
      </c>
      <c r="DS475" s="78">
        <v>1.7313821241259575E-2</v>
      </c>
      <c r="DT475" s="78">
        <v>1.7476821318268776E-2</v>
      </c>
      <c r="DU475" s="78">
        <v>-1.8603907898068428E-2</v>
      </c>
      <c r="DV475" s="78">
        <v>-5.671628937125206E-2</v>
      </c>
      <c r="DW475" s="78">
        <v>-7.8071683645248413E-2</v>
      </c>
      <c r="DX475" s="78">
        <v>-6.9682389497756958E-2</v>
      </c>
      <c r="DY475" s="78">
        <v>-3.2853603363037109E-2</v>
      </c>
      <c r="DZ475" s="78">
        <v>-3.1182615086436272E-2</v>
      </c>
      <c r="EA475" s="78">
        <v>-3.6833543330430984E-2</v>
      </c>
      <c r="EB475" s="78">
        <v>-8.1693222746253014E-3</v>
      </c>
      <c r="EC475" s="78">
        <v>-2.7828490361571312E-2</v>
      </c>
      <c r="ED475" s="78">
        <v>-3.0912946909666061E-2</v>
      </c>
      <c r="EE475" s="78">
        <v>-1.3057490810751915E-2</v>
      </c>
      <c r="EF475" s="78">
        <v>-3.1656946986913681E-2</v>
      </c>
      <c r="EG475" s="78">
        <v>-1.2681313790380955E-2</v>
      </c>
      <c r="EH475" s="78">
        <v>3.7119542248547077E-3</v>
      </c>
      <c r="EI475" s="78">
        <v>4.0677480399608612E-2</v>
      </c>
      <c r="EJ475" s="78">
        <v>2.445601113140583E-2</v>
      </c>
      <c r="EK475" s="78">
        <v>3.2263271510601044E-2</v>
      </c>
      <c r="EL475" s="78">
        <v>9.3599525280296803E-4</v>
      </c>
      <c r="EM475" s="78">
        <v>1.392067689448595E-2</v>
      </c>
      <c r="EN475" s="78">
        <v>-1.3634497299790382E-2</v>
      </c>
      <c r="EO475" s="78">
        <v>4.3674252927303314E-2</v>
      </c>
      <c r="EP475" s="78">
        <v>4.3779555708169937E-2</v>
      </c>
      <c r="EQ475" s="78">
        <v>5.5305231362581253E-2</v>
      </c>
      <c r="ER475" s="78">
        <v>5.4323345422744751E-2</v>
      </c>
      <c r="ES475" s="78">
        <v>1.8772521987557411E-2</v>
      </c>
      <c r="ET475" s="78">
        <v>-1.7840750515460968E-2</v>
      </c>
      <c r="EU475" s="78">
        <v>-3.8340743631124496E-2</v>
      </c>
      <c r="EV475" s="78">
        <v>-3.4781929105520248E-2</v>
      </c>
      <c r="EW475" s="78">
        <v>74.805488586425781</v>
      </c>
      <c r="EX475" s="78">
        <v>74.027488708496094</v>
      </c>
      <c r="EY475" s="78">
        <v>72.715667724609375</v>
      </c>
      <c r="EZ475" s="78">
        <v>72.109992980957031</v>
      </c>
      <c r="FA475" s="78">
        <v>71.6480712890625</v>
      </c>
      <c r="FB475" s="78">
        <v>71.33489990234375</v>
      </c>
      <c r="FC475" s="78">
        <v>70.950065612792969</v>
      </c>
      <c r="FD475" s="78">
        <v>72.191970825195313</v>
      </c>
      <c r="FE475" s="78">
        <v>75.905685424804688</v>
      </c>
      <c r="FF475" s="78">
        <v>80.657157897949219</v>
      </c>
      <c r="FG475" s="78">
        <v>84.836341857910156</v>
      </c>
      <c r="FH475" s="78">
        <v>89.080589294433594</v>
      </c>
      <c r="FI475" s="78">
        <v>93.1502685546875</v>
      </c>
      <c r="FJ475" s="78">
        <v>96.902198791503906</v>
      </c>
      <c r="FK475" s="78">
        <v>99.786689758300781</v>
      </c>
      <c r="FL475" s="78">
        <v>101.51907348632813</v>
      </c>
      <c r="FM475" s="78">
        <v>101.80588531494141</v>
      </c>
      <c r="FN475" s="78">
        <v>100.58442687988281</v>
      </c>
      <c r="FO475" s="78">
        <v>98.626296997070313</v>
      </c>
      <c r="FP475" s="78">
        <v>95.192466735839844</v>
      </c>
      <c r="FQ475" s="78">
        <v>89.846389770507813</v>
      </c>
      <c r="FR475" s="78">
        <v>86.264007568359375</v>
      </c>
      <c r="FS475" s="78">
        <v>83.522941589355469</v>
      </c>
      <c r="FT475" s="78">
        <v>81.344528198242188</v>
      </c>
      <c r="FU475" s="78">
        <v>2.0047958940267563E-2</v>
      </c>
      <c r="FV475" s="78">
        <v>3.0633648857474327E-2</v>
      </c>
      <c r="FW475" s="78">
        <v>2.0036710426211357E-2</v>
      </c>
      <c r="FX475" s="78">
        <v>0</v>
      </c>
      <c r="FY475" s="78">
        <v>3582</v>
      </c>
      <c r="FZ475" s="78">
        <v>1</v>
      </c>
    </row>
    <row r="476" spans="1:182" x14ac:dyDescent="0.2">
      <c r="A476" t="s">
        <v>186</v>
      </c>
      <c r="B476" t="s">
        <v>244</v>
      </c>
      <c r="C476" t="s">
        <v>194</v>
      </c>
      <c r="D476" t="s">
        <v>203</v>
      </c>
      <c r="E476" t="s">
        <v>209</v>
      </c>
      <c r="F476" t="s">
        <v>1</v>
      </c>
      <c r="G476" t="s">
        <v>200</v>
      </c>
      <c r="H476" s="78">
        <v>5094</v>
      </c>
      <c r="I476" s="78">
        <v>0.89669239521026611</v>
      </c>
      <c r="J476" s="78">
        <v>0.79272592067718506</v>
      </c>
      <c r="K476" s="78">
        <v>0.73967772722244263</v>
      </c>
      <c r="L476" s="78">
        <v>0.70107614994049072</v>
      </c>
      <c r="M476" s="78">
        <v>0.66694098711013794</v>
      </c>
      <c r="N476" s="78">
        <v>0.65907734632492065</v>
      </c>
      <c r="O476" s="78">
        <v>0.7071462869644165</v>
      </c>
      <c r="P476" s="78">
        <v>0.73311525583267212</v>
      </c>
      <c r="Q476" s="78">
        <v>0.74820435047149658</v>
      </c>
      <c r="R476" s="78">
        <v>0.86108404397964478</v>
      </c>
      <c r="S476" s="78">
        <v>1.0533101558685303</v>
      </c>
      <c r="T476" s="78">
        <v>1.16648268699646</v>
      </c>
      <c r="U476" s="78">
        <v>1.3413947820663452</v>
      </c>
      <c r="V476" s="78">
        <v>1.4515076875686646</v>
      </c>
      <c r="W476" s="78">
        <v>1.5374655723571777</v>
      </c>
      <c r="X476" s="78">
        <v>1.5738369226455688</v>
      </c>
      <c r="Y476" s="78">
        <v>1.648151159286499</v>
      </c>
      <c r="Z476" s="78">
        <v>1.7425122261047363</v>
      </c>
      <c r="AA476" s="78">
        <v>1.6842981576919556</v>
      </c>
      <c r="AB476" s="78">
        <v>1.6408652067184448</v>
      </c>
      <c r="AC476" s="78">
        <v>1.5711805820465088</v>
      </c>
      <c r="AD476" s="78">
        <v>1.4930044412612915</v>
      </c>
      <c r="AE476" s="78">
        <v>1.4007120132446289</v>
      </c>
      <c r="AF476" s="78">
        <v>1.2327075004577637</v>
      </c>
      <c r="AG476" s="78">
        <v>-0.13471297919750214</v>
      </c>
      <c r="AH476" s="78">
        <v>-0.17164020240306854</v>
      </c>
      <c r="AI476" s="78">
        <v>-0.17966113984584808</v>
      </c>
      <c r="AJ476" s="78">
        <v>-0.17288079857826233</v>
      </c>
      <c r="AK476" s="78">
        <v>-0.22272804379463196</v>
      </c>
      <c r="AL476" s="78">
        <v>-0.21841955184936523</v>
      </c>
      <c r="AM476" s="78">
        <v>-0.19020901620388031</v>
      </c>
      <c r="AN476" s="78">
        <v>-0.20038343966007233</v>
      </c>
      <c r="AO476" s="78">
        <v>-0.25642603635787964</v>
      </c>
      <c r="AP476" s="78">
        <v>-0.22267827391624451</v>
      </c>
      <c r="AQ476" s="78">
        <v>-0.18656417727470398</v>
      </c>
      <c r="AR476" s="78">
        <v>-0.17257615923881531</v>
      </c>
      <c r="AS476" s="78">
        <v>-0.1684706062078476</v>
      </c>
      <c r="AT476" s="78">
        <v>-0.17027580738067627</v>
      </c>
      <c r="AU476" s="78">
        <v>-0.17373420298099518</v>
      </c>
      <c r="AV476" s="78">
        <v>-0.2261490672826767</v>
      </c>
      <c r="AW476" s="78">
        <v>-0.18232208490371704</v>
      </c>
      <c r="AX476" s="78">
        <v>-7.2411023080348969E-2</v>
      </c>
      <c r="AY476" s="78">
        <v>-9.8706170916557312E-2</v>
      </c>
      <c r="AZ476" s="78">
        <v>-7.0429496467113495E-2</v>
      </c>
      <c r="BA476" s="78">
        <v>-0.12854790687561035</v>
      </c>
      <c r="BB476" s="78">
        <v>-0.17466339468955994</v>
      </c>
      <c r="BC476" s="78">
        <v>-0.12357566505670547</v>
      </c>
      <c r="BD476" s="78">
        <v>-0.12390363216400146</v>
      </c>
      <c r="BE476" s="78">
        <v>-8.1568151712417603E-2</v>
      </c>
      <c r="BF476" s="78">
        <v>-0.11703048646450043</v>
      </c>
      <c r="BG476" s="78">
        <v>-0.12573976814746857</v>
      </c>
      <c r="BH476" s="78">
        <v>-0.12316544353961945</v>
      </c>
      <c r="BI476" s="78">
        <v>-0.16965639591217041</v>
      </c>
      <c r="BJ476" s="78">
        <v>-0.16444103419780731</v>
      </c>
      <c r="BK476" s="78">
        <v>-0.13679331541061401</v>
      </c>
      <c r="BL476" s="78">
        <v>-0.14849531650543213</v>
      </c>
      <c r="BM476" s="78">
        <v>-0.20553223788738251</v>
      </c>
      <c r="BN476" s="78">
        <v>-0.16801196336746216</v>
      </c>
      <c r="BO476" s="78">
        <v>-0.12728600203990936</v>
      </c>
      <c r="BP476" s="78">
        <v>-0.10949324071407318</v>
      </c>
      <c r="BQ476" s="78">
        <v>-0.10546262562274933</v>
      </c>
      <c r="BR476" s="78">
        <v>-0.10887992382049561</v>
      </c>
      <c r="BS476" s="78">
        <v>-0.11240099370479584</v>
      </c>
      <c r="BT476" s="78">
        <v>-0.16647186875343323</v>
      </c>
      <c r="BU476" s="78">
        <v>-0.1216016560792923</v>
      </c>
      <c r="BV476" s="78">
        <v>-1.0577261447906494E-2</v>
      </c>
      <c r="BW476" s="78">
        <v>-4.1371520608663559E-2</v>
      </c>
      <c r="BX476" s="78">
        <v>-7.7507621608674526E-3</v>
      </c>
      <c r="BY476" s="78">
        <v>-6.2982335686683655E-2</v>
      </c>
      <c r="BZ476" s="78">
        <v>-0.11357487738132477</v>
      </c>
      <c r="CA476" s="78">
        <v>-6.2566496431827545E-2</v>
      </c>
      <c r="CB476" s="78">
        <v>-6.8902179598808289E-2</v>
      </c>
      <c r="CC476" s="78">
        <v>-4.4760212302207947E-2</v>
      </c>
      <c r="CD476" s="78">
        <v>-7.9207956790924072E-2</v>
      </c>
      <c r="CE476" s="78">
        <v>-8.8393986225128174E-2</v>
      </c>
      <c r="CF476" s="78">
        <v>-8.8732734322547913E-2</v>
      </c>
      <c r="CG476" s="78">
        <v>-0.13289912045001984</v>
      </c>
      <c r="CH476" s="78">
        <v>-0.12705568969249725</v>
      </c>
      <c r="CI476" s="78">
        <v>-9.9797762930393219E-2</v>
      </c>
      <c r="CJ476" s="78">
        <v>-0.11255773901939392</v>
      </c>
      <c r="CK476" s="78">
        <v>-0.17028333246707916</v>
      </c>
      <c r="CL476" s="78">
        <v>-0.13015022873878479</v>
      </c>
      <c r="CM476" s="78">
        <v>-8.623010665178299E-2</v>
      </c>
      <c r="CN476" s="78">
        <v>-6.5802216529846191E-2</v>
      </c>
      <c r="CO476" s="78">
        <v>-6.1823491007089615E-2</v>
      </c>
      <c r="CP476" s="78">
        <v>-6.6357336938381195E-2</v>
      </c>
      <c r="CQ476" s="78">
        <v>-6.9921799004077911E-2</v>
      </c>
      <c r="CR476" s="78">
        <v>-0.12513962388038635</v>
      </c>
      <c r="CS476" s="78">
        <v>-7.9546868801116943E-2</v>
      </c>
      <c r="CT476" s="78">
        <v>3.2248612493276596E-2</v>
      </c>
      <c r="CU476" s="78">
        <v>-1.6617190558463335E-3</v>
      </c>
      <c r="CV476" s="78">
        <v>3.5660337656736374E-2</v>
      </c>
      <c r="CW476" s="78">
        <v>-1.7571818083524704E-2</v>
      </c>
      <c r="CX476" s="78">
        <v>-7.1265138685703278E-2</v>
      </c>
      <c r="CY476" s="78">
        <v>-2.0311737433075905E-2</v>
      </c>
      <c r="CZ476" s="78">
        <v>-3.0808337032794952E-2</v>
      </c>
      <c r="DA476" s="78">
        <v>-7.952272891998291E-3</v>
      </c>
      <c r="DB476" s="78">
        <v>-4.1385427117347717E-2</v>
      </c>
      <c r="DC476" s="78">
        <v>-5.1048204302787781E-2</v>
      </c>
      <c r="DD476" s="78">
        <v>-5.4300032556056976E-2</v>
      </c>
      <c r="DE476" s="78">
        <v>-9.6141844987869263E-2</v>
      </c>
      <c r="DF476" s="78">
        <v>-8.9670345187187195E-2</v>
      </c>
      <c r="DG476" s="78">
        <v>-6.2802210450172424E-2</v>
      </c>
      <c r="DH476" s="78">
        <v>-7.6620176434516907E-2</v>
      </c>
      <c r="DI476" s="78">
        <v>-0.13503441214561462</v>
      </c>
      <c r="DJ476" s="78">
        <v>-9.2288516461849213E-2</v>
      </c>
      <c r="DK476" s="78">
        <v>-4.5174222439527512E-2</v>
      </c>
      <c r="DL476" s="78">
        <v>-2.2111188620328903E-2</v>
      </c>
      <c r="DM476" s="78">
        <v>-1.8184350803494453E-2</v>
      </c>
      <c r="DN476" s="78">
        <v>-2.3834742605686188E-2</v>
      </c>
      <c r="DO476" s="78">
        <v>-2.7442604303359985E-2</v>
      </c>
      <c r="DP476" s="78">
        <v>-8.3807379007339478E-2</v>
      </c>
      <c r="DQ476" s="78">
        <v>-3.7492074072360992E-2</v>
      </c>
      <c r="DR476" s="78">
        <v>7.5074478983879089E-2</v>
      </c>
      <c r="DS476" s="78">
        <v>3.8048084825277328E-2</v>
      </c>
      <c r="DT476" s="78">
        <v>7.907143235206604E-2</v>
      </c>
      <c r="DU476" s="78">
        <v>2.7838701382279396E-2</v>
      </c>
      <c r="DV476" s="78">
        <v>-2.8955409303307533E-2</v>
      </c>
      <c r="DW476" s="78">
        <v>2.1943023428320885E-2</v>
      </c>
      <c r="DX476" s="78">
        <v>7.2855064645409584E-3</v>
      </c>
      <c r="DY476" s="78">
        <v>4.5192543417215347E-2</v>
      </c>
      <c r="DZ476" s="78">
        <v>1.3224297203123569E-2</v>
      </c>
      <c r="EA476" s="78">
        <v>2.8731736820191145E-3</v>
      </c>
      <c r="EB476" s="78">
        <v>-4.5846789143979549E-3</v>
      </c>
      <c r="EC476" s="78">
        <v>-4.3070185929536819E-2</v>
      </c>
      <c r="ED476" s="78">
        <v>-3.5691842436790466E-2</v>
      </c>
      <c r="EE476" s="78">
        <v>-9.3865059316158295E-3</v>
      </c>
      <c r="EF476" s="78">
        <v>-2.4732040241360664E-2</v>
      </c>
      <c r="EG476" s="78">
        <v>-8.4140598773956299E-2</v>
      </c>
      <c r="EH476" s="78">
        <v>-3.7622198462486267E-2</v>
      </c>
      <c r="EI476" s="78">
        <v>1.4103958383202553E-2</v>
      </c>
      <c r="EJ476" s="78">
        <v>4.0971718728542328E-2</v>
      </c>
      <c r="EK476" s="78">
        <v>4.4823631644248962E-2</v>
      </c>
      <c r="EL476" s="78">
        <v>3.7561126053333282E-2</v>
      </c>
      <c r="EM476" s="78">
        <v>3.3890612423419952E-2</v>
      </c>
      <c r="EN476" s="78">
        <v>-2.4130174890160561E-2</v>
      </c>
      <c r="EO476" s="78">
        <v>2.32283566147089E-2</v>
      </c>
      <c r="EP476" s="78">
        <v>0.13690824806690216</v>
      </c>
      <c r="EQ476" s="78">
        <v>9.5382735133171082E-2</v>
      </c>
      <c r="ER476" s="78">
        <v>0.14175015687942505</v>
      </c>
      <c r="ES476" s="78">
        <v>9.3404278159141541E-2</v>
      </c>
      <c r="ET476" s="78">
        <v>3.213312104344368E-2</v>
      </c>
      <c r="EU476" s="78">
        <v>8.2952186465263367E-2</v>
      </c>
      <c r="EV476" s="78">
        <v>6.2286961823701859E-2</v>
      </c>
      <c r="EW476" s="78">
        <v>76.896598815917969</v>
      </c>
      <c r="EX476" s="78">
        <v>76.272331237792969</v>
      </c>
      <c r="EY476" s="78">
        <v>75.19573974609375</v>
      </c>
      <c r="EZ476" s="78">
        <v>74.709640502929688</v>
      </c>
      <c r="FA476" s="78">
        <v>74.073143005371094</v>
      </c>
      <c r="FB476" s="78">
        <v>73.50439453125</v>
      </c>
      <c r="FC476" s="78">
        <v>72.580841064453125</v>
      </c>
      <c r="FD476" s="78">
        <v>73.494316101074219</v>
      </c>
      <c r="FE476" s="78">
        <v>77.365631103515625</v>
      </c>
      <c r="FF476" s="78">
        <v>82.365898132324219</v>
      </c>
      <c r="FG476" s="78">
        <v>86.453353881835938</v>
      </c>
      <c r="FH476" s="78">
        <v>90.673881530761719</v>
      </c>
      <c r="FI476" s="78">
        <v>94.497291564941406</v>
      </c>
      <c r="FJ476" s="78">
        <v>97.889816284179688</v>
      </c>
      <c r="FK476" s="78">
        <v>100.34297943115234</v>
      </c>
      <c r="FL476" s="78">
        <v>102.21421813964844</v>
      </c>
      <c r="FM476" s="78">
        <v>103.02705383300781</v>
      </c>
      <c r="FN476" s="78">
        <v>102.32462310791016</v>
      </c>
      <c r="FO476" s="78">
        <v>100.94132232666016</v>
      </c>
      <c r="FP476" s="78">
        <v>97.810302734375</v>
      </c>
      <c r="FQ476" s="78">
        <v>93.235343933105469</v>
      </c>
      <c r="FR476" s="78">
        <v>89.311508178710938</v>
      </c>
      <c r="FS476" s="78">
        <v>86.506721496582031</v>
      </c>
      <c r="FT476" s="78">
        <v>84.302261352539063</v>
      </c>
      <c r="FU476" s="78">
        <v>3.398418053984642E-2</v>
      </c>
      <c r="FV476" s="78">
        <v>4.9296680837869644E-2</v>
      </c>
      <c r="FW476" s="78">
        <v>3.5478059202432632E-2</v>
      </c>
      <c r="FX476" s="78">
        <v>0</v>
      </c>
      <c r="FY476" s="78">
        <v>1279</v>
      </c>
      <c r="FZ476" s="78">
        <v>1</v>
      </c>
    </row>
    <row r="477" spans="1:182" x14ac:dyDescent="0.2">
      <c r="A477" t="s">
        <v>186</v>
      </c>
      <c r="B477" t="s">
        <v>244</v>
      </c>
      <c r="C477" t="s">
        <v>194</v>
      </c>
      <c r="D477" t="s">
        <v>203</v>
      </c>
      <c r="E477" t="s">
        <v>209</v>
      </c>
      <c r="F477" t="s">
        <v>1</v>
      </c>
      <c r="G477" t="s">
        <v>1</v>
      </c>
      <c r="H477" s="78">
        <v>21642</v>
      </c>
      <c r="I477" s="78">
        <v>0.71078759431838989</v>
      </c>
      <c r="J477" s="78">
        <v>0.62523239850997925</v>
      </c>
      <c r="K477" s="78">
        <v>0.5772051215171814</v>
      </c>
      <c r="L477" s="78">
        <v>0.56164968013763428</v>
      </c>
      <c r="M477" s="78">
        <v>0.53870165348052979</v>
      </c>
      <c r="N477" s="78">
        <v>0.54511123895645142</v>
      </c>
      <c r="O477" s="78">
        <v>0.59265041351318359</v>
      </c>
      <c r="P477" s="78">
        <v>0.63515853881835938</v>
      </c>
      <c r="Q477" s="78">
        <v>0.69378882646560669</v>
      </c>
      <c r="R477" s="78">
        <v>0.77946054935455322</v>
      </c>
      <c r="S477" s="78">
        <v>0.90264445543289185</v>
      </c>
      <c r="T477" s="78">
        <v>0.99730050563812256</v>
      </c>
      <c r="U477" s="78">
        <v>1.1177997589111328</v>
      </c>
      <c r="V477" s="78">
        <v>1.1991928815841675</v>
      </c>
      <c r="W477" s="78">
        <v>1.2804478406906128</v>
      </c>
      <c r="X477" s="78">
        <v>1.3265272378921509</v>
      </c>
      <c r="Y477" s="78">
        <v>1.3906559944152832</v>
      </c>
      <c r="Z477" s="78">
        <v>1.4494537115097046</v>
      </c>
      <c r="AA477" s="78">
        <v>1.4075640439987183</v>
      </c>
      <c r="AB477" s="78">
        <v>1.3714781999588013</v>
      </c>
      <c r="AC477" s="78">
        <v>1.3382062911987305</v>
      </c>
      <c r="AD477" s="78">
        <v>1.2970476150512695</v>
      </c>
      <c r="AE477" s="78">
        <v>1.1768139600753784</v>
      </c>
      <c r="AF477" s="78">
        <v>1.0083136558532715</v>
      </c>
      <c r="AG477" s="78">
        <v>-0.12100735306739807</v>
      </c>
      <c r="AH477" s="78">
        <v>-0.12443999201059341</v>
      </c>
      <c r="AI477" s="78">
        <v>-0.12867774069309235</v>
      </c>
      <c r="AJ477" s="78">
        <v>-0.10273805260658264</v>
      </c>
      <c r="AK477" s="78">
        <v>-0.12960913777351379</v>
      </c>
      <c r="AL477" s="78">
        <v>-0.13006800413131714</v>
      </c>
      <c r="AM477" s="78">
        <v>-0.10586573928594589</v>
      </c>
      <c r="AN477" s="78">
        <v>-0.12946927547454834</v>
      </c>
      <c r="AO477" s="78">
        <v>-0.12407709658145905</v>
      </c>
      <c r="AP477" s="78">
        <v>-0.10444539785385132</v>
      </c>
      <c r="AQ477" s="78">
        <v>-7.0337645709514618E-2</v>
      </c>
      <c r="AR477" s="78">
        <v>-8.1044867634773254E-2</v>
      </c>
      <c r="AS477" s="78">
        <v>-8.2070611417293549E-2</v>
      </c>
      <c r="AT477" s="78">
        <v>-0.1113591268658638</v>
      </c>
      <c r="AU477" s="78">
        <v>-0.1045229583978653</v>
      </c>
      <c r="AV477" s="78">
        <v>-0.14034835994243622</v>
      </c>
      <c r="AW477" s="78">
        <v>-8.9080184698104858E-2</v>
      </c>
      <c r="AX477" s="78">
        <v>-6.2860265374183655E-2</v>
      </c>
      <c r="AY477" s="78">
        <v>-6.1487182974815369E-2</v>
      </c>
      <c r="AZ477" s="78">
        <v>-5.1585454493761063E-2</v>
      </c>
      <c r="BA477" s="78">
        <v>-9.3129374086856842E-2</v>
      </c>
      <c r="BB477" s="78">
        <v>-0.1366182416677475</v>
      </c>
      <c r="BC477" s="78">
        <v>-0.14239203929901123</v>
      </c>
      <c r="BD477" s="78">
        <v>-0.12921762466430664</v>
      </c>
      <c r="BE477" s="78">
        <v>-9.4242729246616364E-2</v>
      </c>
      <c r="BF477" s="78">
        <v>-9.8524466156959534E-2</v>
      </c>
      <c r="BG477" s="78">
        <v>-0.10342136770486832</v>
      </c>
      <c r="BH477" s="78">
        <v>-7.8870967030525208E-2</v>
      </c>
      <c r="BI477" s="78">
        <v>-0.10513442009687424</v>
      </c>
      <c r="BJ477" s="78">
        <v>-0.10567690432071686</v>
      </c>
      <c r="BK477" s="78">
        <v>-8.2632958889007568E-2</v>
      </c>
      <c r="BL477" s="78">
        <v>-0.10459763556718826</v>
      </c>
      <c r="BM477" s="78">
        <v>-0.10049403458833694</v>
      </c>
      <c r="BN477" s="78">
        <v>-7.9974830150604248E-2</v>
      </c>
      <c r="BO477" s="78">
        <v>-4.4336937367916107E-2</v>
      </c>
      <c r="BP477" s="78">
        <v>-5.3940758109092712E-2</v>
      </c>
      <c r="BQ477" s="78">
        <v>-5.281873419880867E-2</v>
      </c>
      <c r="BR477" s="78">
        <v>-8.103334903717041E-2</v>
      </c>
      <c r="BS477" s="78">
        <v>-7.3577061295509338E-2</v>
      </c>
      <c r="BT477" s="78">
        <v>-0.10900761187076569</v>
      </c>
      <c r="BU477" s="78">
        <v>-5.6765478104352951E-2</v>
      </c>
      <c r="BV477" s="78">
        <v>-3.0435238033533096E-2</v>
      </c>
      <c r="BW477" s="78">
        <v>-2.9456363990902901E-2</v>
      </c>
      <c r="BX477" s="78">
        <v>-1.9782736897468567E-2</v>
      </c>
      <c r="BY477" s="78">
        <v>-6.0649864375591278E-2</v>
      </c>
      <c r="BZ477" s="78">
        <v>-0.10359801352024078</v>
      </c>
      <c r="CA477" s="78">
        <v>-0.10878980159759521</v>
      </c>
      <c r="CB477" s="78">
        <v>-9.9557414650917053E-2</v>
      </c>
      <c r="CC477" s="78">
        <v>-7.5705632567405701E-2</v>
      </c>
      <c r="CD477" s="78">
        <v>-8.0575458705425262E-2</v>
      </c>
      <c r="CE477" s="78">
        <v>-8.5928872227668762E-2</v>
      </c>
      <c r="CF477" s="78">
        <v>-6.2340687960386276E-2</v>
      </c>
      <c r="CG477" s="78">
        <v>-8.8183306157588959E-2</v>
      </c>
      <c r="CH477" s="78">
        <v>-8.8783711194992065E-2</v>
      </c>
      <c r="CI477" s="78">
        <v>-6.6542007029056549E-2</v>
      </c>
      <c r="CJ477" s="78">
        <v>-8.7371625006198883E-2</v>
      </c>
      <c r="CK477" s="78">
        <v>-8.4160476922988892E-2</v>
      </c>
      <c r="CL477" s="78">
        <v>-6.3026592135429382E-2</v>
      </c>
      <c r="CM477" s="78">
        <v>-2.6328928768634796E-2</v>
      </c>
      <c r="CN477" s="78">
        <v>-3.5168536007404327E-2</v>
      </c>
      <c r="CO477" s="78">
        <v>-3.2558973878622055E-2</v>
      </c>
      <c r="CP477" s="78">
        <v>-6.0029827058315277E-2</v>
      </c>
      <c r="CQ477" s="78">
        <v>-5.2144017070531845E-2</v>
      </c>
      <c r="CR477" s="78">
        <v>-8.7301105260848999E-2</v>
      </c>
      <c r="CS477" s="78">
        <v>-3.4384410828351974E-2</v>
      </c>
      <c r="CT477" s="78">
        <v>-7.9777687788009644E-3</v>
      </c>
      <c r="CU477" s="78">
        <v>-7.2719152085483074E-3</v>
      </c>
      <c r="CV477" s="78">
        <v>2.2437251172959805E-3</v>
      </c>
      <c r="CW477" s="78">
        <v>-3.8154657930135727E-2</v>
      </c>
      <c r="CX477" s="78">
        <v>-8.0728314816951752E-2</v>
      </c>
      <c r="CY477" s="78">
        <v>-8.5516989231109619E-2</v>
      </c>
      <c r="CZ477" s="78">
        <v>-7.9014845192432404E-2</v>
      </c>
      <c r="DA477" s="78">
        <v>-5.7168535888195038E-2</v>
      </c>
      <c r="DB477" s="78">
        <v>-6.2626443803310394E-2</v>
      </c>
      <c r="DC477" s="78">
        <v>-6.8436384201049805E-2</v>
      </c>
      <c r="DD477" s="78">
        <v>-4.5810423791408539E-2</v>
      </c>
      <c r="DE477" s="78">
        <v>-7.1232184767723083E-2</v>
      </c>
      <c r="DF477" s="78">
        <v>-7.1890510618686676E-2</v>
      </c>
      <c r="DG477" s="78">
        <v>-5.0451062619686127E-2</v>
      </c>
      <c r="DH477" s="78">
        <v>-7.0145606994628906E-2</v>
      </c>
      <c r="DI477" s="78">
        <v>-6.7826919257640839E-2</v>
      </c>
      <c r="DJ477" s="78">
        <v>-4.6078357845544815E-2</v>
      </c>
      <c r="DK477" s="78">
        <v>-8.3209220319986343E-3</v>
      </c>
      <c r="DL477" s="78">
        <v>-1.6396313905715942E-2</v>
      </c>
      <c r="DM477" s="78">
        <v>-1.2299215421080589E-2</v>
      </c>
      <c r="DN477" s="78">
        <v>-3.9026293903589249E-2</v>
      </c>
      <c r="DO477" s="78">
        <v>-3.071097657084465E-2</v>
      </c>
      <c r="DP477" s="78">
        <v>-6.5594598650932312E-2</v>
      </c>
      <c r="DQ477" s="78">
        <v>-1.2003344483673573E-2</v>
      </c>
      <c r="DR477" s="78">
        <v>1.4479701407253742E-2</v>
      </c>
      <c r="DS477" s="78">
        <v>1.4912531711161137E-2</v>
      </c>
      <c r="DT477" s="78">
        <v>2.4270186200737953E-2</v>
      </c>
      <c r="DU477" s="78">
        <v>-1.5659451484680176E-2</v>
      </c>
      <c r="DV477" s="78">
        <v>-5.7858604937791824E-2</v>
      </c>
      <c r="DW477" s="78">
        <v>-6.2244173139333725E-2</v>
      </c>
      <c r="DX477" s="78">
        <v>-5.8472283184528351E-2</v>
      </c>
      <c r="DY477" s="78">
        <v>-3.0403915792703629E-2</v>
      </c>
      <c r="DZ477" s="78">
        <v>-3.6710929125547409E-2</v>
      </c>
      <c r="EA477" s="78">
        <v>-4.318000003695488E-2</v>
      </c>
      <c r="EB477" s="78">
        <v>-2.1943336352705956E-2</v>
      </c>
      <c r="EC477" s="78">
        <v>-4.6757455915212631E-2</v>
      </c>
      <c r="ED477" s="78">
        <v>-4.7499414533376694E-2</v>
      </c>
      <c r="EE477" s="78">
        <v>-2.7218291535973549E-2</v>
      </c>
      <c r="EF477" s="78">
        <v>-4.5273970812559128E-2</v>
      </c>
      <c r="EG477" s="78">
        <v>-4.4243860989809036E-2</v>
      </c>
      <c r="EH477" s="78">
        <v>-2.1607797592878342E-2</v>
      </c>
      <c r="EI477" s="78">
        <v>1.7679780721664429E-2</v>
      </c>
      <c r="EJ477" s="78">
        <v>1.0707794688642025E-2</v>
      </c>
      <c r="EK477" s="78">
        <v>1.695265993475914E-2</v>
      </c>
      <c r="EL477" s="78">
        <v>-8.7005319073796272E-3</v>
      </c>
      <c r="EM477" s="78">
        <v>2.3493004846386611E-4</v>
      </c>
      <c r="EN477" s="78">
        <v>-3.4253846853971481E-2</v>
      </c>
      <c r="EO477" s="78">
        <v>2.0311359316110611E-2</v>
      </c>
      <c r="EP477" s="78">
        <v>4.6904720366001129E-2</v>
      </c>
      <c r="EQ477" s="78">
        <v>4.6943347901105881E-2</v>
      </c>
      <c r="ER477" s="78">
        <v>5.6072898209095001E-2</v>
      </c>
      <c r="ES477" s="78">
        <v>1.6820058226585388E-2</v>
      </c>
      <c r="ET477" s="78">
        <v>-2.4838384240865707E-2</v>
      </c>
      <c r="EU477" s="78">
        <v>-2.864193357527256E-2</v>
      </c>
      <c r="EV477" s="78">
        <v>-2.8812073171138763E-2</v>
      </c>
      <c r="EW477" s="78">
        <v>75.394660949707031</v>
      </c>
      <c r="EX477" s="78">
        <v>74.68023681640625</v>
      </c>
      <c r="EY477" s="78">
        <v>73.444610595703125</v>
      </c>
      <c r="EZ477" s="78">
        <v>72.884490966796875</v>
      </c>
      <c r="FA477" s="78">
        <v>72.376358032226563</v>
      </c>
      <c r="FB477" s="78">
        <v>71.968185424804688</v>
      </c>
      <c r="FC477" s="78">
        <v>71.419944763183594</v>
      </c>
      <c r="FD477" s="78">
        <v>72.550750732421875</v>
      </c>
      <c r="FE477" s="78">
        <v>76.3114013671875</v>
      </c>
      <c r="FF477" s="78">
        <v>81.130363464355469</v>
      </c>
      <c r="FG477" s="78">
        <v>85.303215026855469</v>
      </c>
      <c r="FH477" s="78">
        <v>89.528190612792969</v>
      </c>
      <c r="FI477" s="78">
        <v>93.537017822265625</v>
      </c>
      <c r="FJ477" s="78">
        <v>97.182411193847656</v>
      </c>
      <c r="FK477" s="78">
        <v>99.944625854492188</v>
      </c>
      <c r="FL477" s="78">
        <v>101.71569061279297</v>
      </c>
      <c r="FM477" s="78">
        <v>102.15436553955078</v>
      </c>
      <c r="FN477" s="78">
        <v>101.06508636474609</v>
      </c>
      <c r="FO477" s="78">
        <v>99.275619506835938</v>
      </c>
      <c r="FP477" s="78">
        <v>95.914825439453125</v>
      </c>
      <c r="FQ477" s="78">
        <v>90.767158508300781</v>
      </c>
      <c r="FR477" s="78">
        <v>87.078414916992188</v>
      </c>
      <c r="FS477" s="78">
        <v>84.31353759765625</v>
      </c>
      <c r="FT477" s="78">
        <v>82.153511047363281</v>
      </c>
      <c r="FU477" s="78">
        <v>1.7290687188506126E-2</v>
      </c>
      <c r="FV477" s="78">
        <v>2.6139682158827782E-2</v>
      </c>
      <c r="FW477" s="78">
        <v>1.7448585480451584E-2</v>
      </c>
      <c r="FX477" s="78">
        <v>0</v>
      </c>
      <c r="FY477" s="78">
        <v>4861</v>
      </c>
      <c r="FZ477" s="78">
        <v>1</v>
      </c>
    </row>
    <row r="478" spans="1:182" x14ac:dyDescent="0.2">
      <c r="A478" t="s">
        <v>186</v>
      </c>
      <c r="B478" t="s">
        <v>244</v>
      </c>
      <c r="C478" t="s">
        <v>194</v>
      </c>
      <c r="D478" t="s">
        <v>203</v>
      </c>
      <c r="E478" t="s">
        <v>209</v>
      </c>
      <c r="F478" t="s">
        <v>178</v>
      </c>
      <c r="G478" t="s">
        <v>1</v>
      </c>
      <c r="H478" s="78">
        <v>12679</v>
      </c>
      <c r="I478" s="78">
        <v>0.53345638513565063</v>
      </c>
      <c r="J478" s="78">
        <v>0.45979335904121399</v>
      </c>
      <c r="K478" s="78">
        <v>0.42815536260604858</v>
      </c>
      <c r="L478" s="78">
        <v>0.41379094123840332</v>
      </c>
      <c r="M478" s="78">
        <v>0.39835363626480103</v>
      </c>
      <c r="N478" s="78">
        <v>0.4010683000087738</v>
      </c>
      <c r="O478" s="78">
        <v>0.43846067786216736</v>
      </c>
      <c r="P478" s="78">
        <v>0.49081987142562866</v>
      </c>
      <c r="Q478" s="78">
        <v>0.5376771092414856</v>
      </c>
      <c r="R478" s="78">
        <v>0.61331349611282349</v>
      </c>
      <c r="S478" s="78">
        <v>0.67980384826660156</v>
      </c>
      <c r="T478" s="78">
        <v>0.73816448450088501</v>
      </c>
      <c r="U478" s="78">
        <v>0.81557732820510864</v>
      </c>
      <c r="V478" s="78">
        <v>0.86527490615844727</v>
      </c>
      <c r="W478" s="78">
        <v>0.9386742115020752</v>
      </c>
      <c r="X478" s="78">
        <v>0.98605591058731079</v>
      </c>
      <c r="Y478" s="78">
        <v>1.03963303565979</v>
      </c>
      <c r="Z478" s="78">
        <v>1.0913776159286499</v>
      </c>
      <c r="AA478" s="78">
        <v>1.0796868801116943</v>
      </c>
      <c r="AB478" s="78">
        <v>1.0562323331832886</v>
      </c>
      <c r="AC478" s="78">
        <v>1.0549019575119019</v>
      </c>
      <c r="AD478" s="78">
        <v>1.0178235769271851</v>
      </c>
      <c r="AE478" s="78">
        <v>0.93676489591598511</v>
      </c>
      <c r="AF478" s="78">
        <v>0.79129248857498169</v>
      </c>
      <c r="AG478" s="78">
        <v>-0.10228173434734344</v>
      </c>
      <c r="AH478" s="78">
        <v>-9.4217121601104736E-2</v>
      </c>
      <c r="AI478" s="78">
        <v>-9.5683254301548004E-2</v>
      </c>
      <c r="AJ478" s="78">
        <v>-7.9162389039993286E-2</v>
      </c>
      <c r="AK478" s="78">
        <v>-8.0851539969444275E-2</v>
      </c>
      <c r="AL478" s="78">
        <v>-8.3825945854187012E-2</v>
      </c>
      <c r="AM478" s="78">
        <v>-7.848077267408371E-2</v>
      </c>
      <c r="AN478" s="78">
        <v>-7.9459376633167267E-2</v>
      </c>
      <c r="AO478" s="78">
        <v>-8.661399781703949E-2</v>
      </c>
      <c r="AP478" s="78">
        <v>-7.2647660970687866E-2</v>
      </c>
      <c r="AQ478" s="78">
        <v>-5.5887386202812195E-2</v>
      </c>
      <c r="AR478" s="78">
        <v>-9.7214199602603912E-2</v>
      </c>
      <c r="AS478" s="78">
        <v>-0.12603995203971863</v>
      </c>
      <c r="AT478" s="78">
        <v>-0.1629956066608429</v>
      </c>
      <c r="AU478" s="78">
        <v>-0.15034021437168121</v>
      </c>
      <c r="AV478" s="78">
        <v>-0.1538909375667572</v>
      </c>
      <c r="AW478" s="78">
        <v>-9.9716655910015106E-2</v>
      </c>
      <c r="AX478" s="78">
        <v>-6.8100646138191223E-2</v>
      </c>
      <c r="AY478" s="78">
        <v>-8.8701032102108002E-2</v>
      </c>
      <c r="AZ478" s="78">
        <v>-7.4770241975784302E-2</v>
      </c>
      <c r="BA478" s="78">
        <v>-6.4871311187744141E-2</v>
      </c>
      <c r="BB478" s="78">
        <v>-0.11931154876947403</v>
      </c>
      <c r="BC478" s="78">
        <v>-9.8408550024032593E-2</v>
      </c>
      <c r="BD478" s="78">
        <v>-8.5827931761741638E-2</v>
      </c>
      <c r="BE478" s="78">
        <v>-8.1691250205039978E-2</v>
      </c>
      <c r="BF478" s="78">
        <v>-7.5229771435260773E-2</v>
      </c>
      <c r="BG478" s="78">
        <v>-7.7375881373882294E-2</v>
      </c>
      <c r="BH478" s="78">
        <v>-6.1734143644571304E-2</v>
      </c>
      <c r="BI478" s="78">
        <v>-6.3963375985622406E-2</v>
      </c>
      <c r="BJ478" s="78">
        <v>-6.6784784197807312E-2</v>
      </c>
      <c r="BK478" s="78">
        <v>-6.0539551079273224E-2</v>
      </c>
      <c r="BL478" s="78">
        <v>-6.1379104852676392E-2</v>
      </c>
      <c r="BM478" s="78">
        <v>-6.857512891292572E-2</v>
      </c>
      <c r="BN478" s="78">
        <v>-5.4286602884531021E-2</v>
      </c>
      <c r="BO478" s="78">
        <v>-3.5877790302038193E-2</v>
      </c>
      <c r="BP478" s="78">
        <v>-7.4253074824810028E-2</v>
      </c>
      <c r="BQ478" s="78">
        <v>-0.10075404495000839</v>
      </c>
      <c r="BR478" s="78">
        <v>-0.13597367703914642</v>
      </c>
      <c r="BS478" s="78">
        <v>-0.1212855651974678</v>
      </c>
      <c r="BT478" s="78">
        <v>-0.12393402308225632</v>
      </c>
      <c r="BU478" s="78">
        <v>-6.9652467966079712E-2</v>
      </c>
      <c r="BV478" s="78">
        <v>-3.9096381515264511E-2</v>
      </c>
      <c r="BW478" s="78">
        <v>-5.9918180108070374E-2</v>
      </c>
      <c r="BX478" s="78">
        <v>-4.731469601392746E-2</v>
      </c>
      <c r="BY478" s="78">
        <v>-3.8448184728622437E-2</v>
      </c>
      <c r="BZ478" s="78">
        <v>-9.2565491795539856E-2</v>
      </c>
      <c r="CA478" s="78">
        <v>-7.2888478636741638E-2</v>
      </c>
      <c r="CB478" s="78">
        <v>-6.2727384269237518E-2</v>
      </c>
      <c r="CC478" s="78">
        <v>-6.7430354654788971E-2</v>
      </c>
      <c r="CD478" s="78">
        <v>-6.2079183757305145E-2</v>
      </c>
      <c r="CE478" s="78">
        <v>-6.4696252346038818E-2</v>
      </c>
      <c r="CF478" s="78">
        <v>-4.9663405865430832E-2</v>
      </c>
      <c r="CG478" s="78">
        <v>-5.2266687154769897E-2</v>
      </c>
      <c r="CH478" s="78">
        <v>-5.4982122033834457E-2</v>
      </c>
      <c r="CI478" s="78">
        <v>-4.8113517463207245E-2</v>
      </c>
      <c r="CJ478" s="78">
        <v>-4.8856765031814575E-2</v>
      </c>
      <c r="CK478" s="78">
        <v>-5.6081458926200867E-2</v>
      </c>
      <c r="CL478" s="78">
        <v>-4.1569791734218597E-2</v>
      </c>
      <c r="CM478" s="78">
        <v>-2.2019205614924431E-2</v>
      </c>
      <c r="CN478" s="78">
        <v>-5.8350261300802231E-2</v>
      </c>
      <c r="CO478" s="78">
        <v>-8.3241105079650879E-2</v>
      </c>
      <c r="CP478" s="78">
        <v>-0.11725836247205734</v>
      </c>
      <c r="CQ478" s="78">
        <v>-0.101162388920784</v>
      </c>
      <c r="CR478" s="78">
        <v>-0.10318596661090851</v>
      </c>
      <c r="CS478" s="78">
        <v>-4.8830095678567886E-2</v>
      </c>
      <c r="CT478" s="78">
        <v>-1.900811679661274E-2</v>
      </c>
      <c r="CU478" s="78">
        <v>-3.9983268827199936E-2</v>
      </c>
      <c r="CV478" s="78">
        <v>-2.8299069032073021E-2</v>
      </c>
      <c r="CW478" s="78">
        <v>-2.014760859310627E-2</v>
      </c>
      <c r="CX478" s="78">
        <v>-7.4041254818439484E-2</v>
      </c>
      <c r="CY478" s="78">
        <v>-5.5213354527950287E-2</v>
      </c>
      <c r="CZ478" s="78">
        <v>-4.6728011220693588E-2</v>
      </c>
      <c r="DA478" s="78">
        <v>-5.316944420337677E-2</v>
      </c>
      <c r="DB478" s="78">
        <v>-4.8928592354059219E-2</v>
      </c>
      <c r="DC478" s="78">
        <v>-5.2016615867614746E-2</v>
      </c>
      <c r="DD478" s="78">
        <v>-3.7592660635709763E-2</v>
      </c>
      <c r="DE478" s="78">
        <v>-4.0569998323917389E-2</v>
      </c>
      <c r="DF478" s="78">
        <v>-4.3179463595151901E-2</v>
      </c>
      <c r="DG478" s="78">
        <v>-3.5687483847141266E-2</v>
      </c>
      <c r="DH478" s="78">
        <v>-3.633442148566246E-2</v>
      </c>
      <c r="DI478" s="78">
        <v>-4.3587792664766312E-2</v>
      </c>
      <c r="DJ478" s="78">
        <v>-2.8852976858615875E-2</v>
      </c>
      <c r="DK478" s="78">
        <v>-8.1606199964880943E-3</v>
      </c>
      <c r="DL478" s="78">
        <v>-4.2447451502084732E-2</v>
      </c>
      <c r="DM478" s="78">
        <v>-6.5728165209293365E-2</v>
      </c>
      <c r="DN478" s="78">
        <v>-9.8543055355548859E-2</v>
      </c>
      <c r="DO478" s="78">
        <v>-8.1039212644100189E-2</v>
      </c>
      <c r="DP478" s="78">
        <v>-8.2437910139560699E-2</v>
      </c>
      <c r="DQ478" s="78">
        <v>-2.800772525370121E-2</v>
      </c>
      <c r="DR478" s="78">
        <v>1.0801500175148249E-3</v>
      </c>
      <c r="DS478" s="78">
        <v>-2.0048355683684349E-2</v>
      </c>
      <c r="DT478" s="78">
        <v>-9.2834429815411568E-3</v>
      </c>
      <c r="DU478" s="78">
        <v>-1.8470301292836666E-3</v>
      </c>
      <c r="DV478" s="78">
        <v>-5.551702156662941E-2</v>
      </c>
      <c r="DW478" s="78">
        <v>-3.7538230419158936E-2</v>
      </c>
      <c r="DX478" s="78">
        <v>-3.0728638172149658E-2</v>
      </c>
      <c r="DY478" s="78">
        <v>-3.2578963786363602E-2</v>
      </c>
      <c r="DZ478" s="78">
        <v>-2.9941236600279808E-2</v>
      </c>
      <c r="EA478" s="78">
        <v>-3.3709250390529633E-2</v>
      </c>
      <c r="EB478" s="78">
        <v>-2.0164424553513527E-2</v>
      </c>
      <c r="EC478" s="78">
        <v>-2.368183434009552E-2</v>
      </c>
      <c r="ED478" s="78">
        <v>-2.6138301938772202E-2</v>
      </c>
      <c r="EE478" s="78">
        <v>-1.7746264114975929E-2</v>
      </c>
      <c r="EF478" s="78">
        <v>-1.8254145979881287E-2</v>
      </c>
      <c r="EG478" s="78">
        <v>-2.5548925623297691E-2</v>
      </c>
      <c r="EH478" s="78">
        <v>-1.0491922497749329E-2</v>
      </c>
      <c r="EI478" s="78">
        <v>1.1848974041640759E-2</v>
      </c>
      <c r="EJ478" s="78">
        <v>-1.9486324861645699E-2</v>
      </c>
      <c r="EK478" s="78">
        <v>-4.0442254394292831E-2</v>
      </c>
      <c r="EL478" s="78">
        <v>-7.1521110832691193E-2</v>
      </c>
      <c r="EM478" s="78">
        <v>-5.1984559744596481E-2</v>
      </c>
      <c r="EN478" s="78">
        <v>-5.2481003105640411E-2</v>
      </c>
      <c r="EO478" s="78">
        <v>2.0564680453389883E-3</v>
      </c>
      <c r="EP478" s="78">
        <v>3.0084416270256042E-2</v>
      </c>
      <c r="EQ478" s="78">
        <v>8.7344944477081299E-3</v>
      </c>
      <c r="ER478" s="78">
        <v>1.8172102048993111E-2</v>
      </c>
      <c r="ES478" s="78">
        <v>2.4576097726821899E-2</v>
      </c>
      <c r="ET478" s="78">
        <v>-2.8770968317985535E-2</v>
      </c>
      <c r="EU478" s="78">
        <v>-1.2018155306577682E-2</v>
      </c>
      <c r="EV478" s="78">
        <v>-7.6280864886939526E-3</v>
      </c>
      <c r="EW478" s="78">
        <v>73.560867309570313</v>
      </c>
      <c r="EX478" s="78">
        <v>72.851371765136719</v>
      </c>
      <c r="EY478" s="78">
        <v>71.458221435546875</v>
      </c>
      <c r="EZ478" s="78">
        <v>71.175338745117188</v>
      </c>
      <c r="FA478" s="78">
        <v>70.594322204589844</v>
      </c>
      <c r="FB478" s="78">
        <v>71.032325744628906</v>
      </c>
      <c r="FC478" s="78">
        <v>70.796554565429688</v>
      </c>
      <c r="FD478" s="78">
        <v>71.870582580566406</v>
      </c>
      <c r="FE478" s="78">
        <v>74.656272888183594</v>
      </c>
      <c r="FF478" s="78">
        <v>79.280708312988281</v>
      </c>
      <c r="FG478" s="78">
        <v>82.712203979492188</v>
      </c>
      <c r="FH478" s="78">
        <v>87.193954467773438</v>
      </c>
      <c r="FI478" s="78">
        <v>91.364326477050781</v>
      </c>
      <c r="FJ478" s="78">
        <v>95.463600158691406</v>
      </c>
      <c r="FK478" s="78">
        <v>98.87384033203125</v>
      </c>
      <c r="FL478" s="78">
        <v>101.00825500488281</v>
      </c>
      <c r="FM478" s="78">
        <v>100.65796661376953</v>
      </c>
      <c r="FN478" s="78">
        <v>99.022148132324219</v>
      </c>
      <c r="FO478" s="78">
        <v>96.708419799804688</v>
      </c>
      <c r="FP478" s="78">
        <v>92.787208557128906</v>
      </c>
      <c r="FQ478" s="78">
        <v>87.089561462402344</v>
      </c>
      <c r="FR478" s="78">
        <v>84.019599914550781</v>
      </c>
      <c r="FS478" s="78">
        <v>81.400596618652344</v>
      </c>
      <c r="FT478" s="78">
        <v>78.991752624511719</v>
      </c>
      <c r="FU478" s="78">
        <v>1.402017567306757E-2</v>
      </c>
      <c r="FV478" s="78">
        <v>2.3368878290057182E-2</v>
      </c>
      <c r="FW478" s="78">
        <v>1.3823301531374454E-2</v>
      </c>
      <c r="FX478" s="78">
        <v>0</v>
      </c>
      <c r="FY478" s="78">
        <v>3499</v>
      </c>
      <c r="FZ478" s="78">
        <v>1</v>
      </c>
    </row>
    <row r="479" spans="1:182" x14ac:dyDescent="0.2">
      <c r="A479" t="s">
        <v>186</v>
      </c>
      <c r="B479" t="s">
        <v>244</v>
      </c>
      <c r="C479" t="s">
        <v>194</v>
      </c>
      <c r="D479" t="s">
        <v>203</v>
      </c>
      <c r="E479" t="s">
        <v>209</v>
      </c>
      <c r="F479" t="s">
        <v>179</v>
      </c>
      <c r="G479" t="s">
        <v>1</v>
      </c>
      <c r="H479" s="78">
        <v>1537</v>
      </c>
      <c r="I479" s="78">
        <v>1.4459872245788574</v>
      </c>
      <c r="J479" s="78">
        <v>1.2211357355117798</v>
      </c>
      <c r="K479" s="78">
        <v>1.0683188438415527</v>
      </c>
      <c r="L479" s="78">
        <v>1.0352456569671631</v>
      </c>
      <c r="M479" s="78">
        <v>0.9834781289100647</v>
      </c>
      <c r="N479" s="78">
        <v>0.8904259204864502</v>
      </c>
      <c r="O479" s="78">
        <v>1.0660761594772339</v>
      </c>
      <c r="P479" s="78">
        <v>0.97227489948272705</v>
      </c>
      <c r="Q479" s="78">
        <v>1.0273295640945435</v>
      </c>
      <c r="R479" s="78">
        <v>1.3626694679260254</v>
      </c>
      <c r="S479" s="78">
        <v>1.7198340892791748</v>
      </c>
      <c r="T479" s="78">
        <v>2.0627007484436035</v>
      </c>
      <c r="U479" s="78">
        <v>2.2311327457427979</v>
      </c>
      <c r="V479" s="78">
        <v>2.3333361148834229</v>
      </c>
      <c r="W479" s="78">
        <v>2.4052720069885254</v>
      </c>
      <c r="X479" s="78">
        <v>2.4501330852508545</v>
      </c>
      <c r="Y479" s="78">
        <v>2.694941520690918</v>
      </c>
      <c r="Z479" s="78">
        <v>2.9168219566345215</v>
      </c>
      <c r="AA479" s="78">
        <v>2.7796957492828369</v>
      </c>
      <c r="AB479" s="78">
        <v>2.6697630882263184</v>
      </c>
      <c r="AC479" s="78">
        <v>2.5089888572692871</v>
      </c>
      <c r="AD479" s="78">
        <v>2.3534421920776367</v>
      </c>
      <c r="AE479" s="78">
        <v>2.1031033992767334</v>
      </c>
      <c r="AF479" s="78">
        <v>1.8674497604370117</v>
      </c>
      <c r="AG479" s="78">
        <v>-0.49930775165557861</v>
      </c>
      <c r="AH479" s="78">
        <v>-0.53989636898040771</v>
      </c>
      <c r="AI479" s="78">
        <v>-0.59974980354309082</v>
      </c>
      <c r="AJ479" s="78">
        <v>-0.58903616666793823</v>
      </c>
      <c r="AK479" s="78">
        <v>-0.6719900369644165</v>
      </c>
      <c r="AL479" s="78">
        <v>-0.76601326465606689</v>
      </c>
      <c r="AM479" s="78">
        <v>-0.44891399145126343</v>
      </c>
      <c r="AN479" s="78">
        <v>-0.67634290456771851</v>
      </c>
      <c r="AO479" s="78">
        <v>-0.51574230194091797</v>
      </c>
      <c r="AP479" s="78">
        <v>-0.41908770799636841</v>
      </c>
      <c r="AQ479" s="78">
        <v>-0.22809053957462311</v>
      </c>
      <c r="AR479" s="78">
        <v>-0.21123366057872772</v>
      </c>
      <c r="AS479" s="78">
        <v>-0.17236872017383575</v>
      </c>
      <c r="AT479" s="78">
        <v>-0.30298346281051636</v>
      </c>
      <c r="AU479" s="78">
        <v>-0.48085677623748779</v>
      </c>
      <c r="AV479" s="78">
        <v>-0.51890367269515991</v>
      </c>
      <c r="AW479" s="78">
        <v>-0.28433996438980103</v>
      </c>
      <c r="AX479" s="78">
        <v>-5.8764714747667313E-2</v>
      </c>
      <c r="AY479" s="78">
        <v>-0.22495506703853607</v>
      </c>
      <c r="AZ479" s="78">
        <v>-0.25832837820053101</v>
      </c>
      <c r="BA479" s="78">
        <v>-0.64850515127182007</v>
      </c>
      <c r="BB479" s="78">
        <v>-0.69576376676559448</v>
      </c>
      <c r="BC479" s="78">
        <v>-0.76452064514160156</v>
      </c>
      <c r="BD479" s="78">
        <v>-0.67112469673156738</v>
      </c>
      <c r="BE479" s="78">
        <v>-0.26464539766311646</v>
      </c>
      <c r="BF479" s="78">
        <v>-0.31126683950424194</v>
      </c>
      <c r="BG479" s="78">
        <v>-0.37885475158691406</v>
      </c>
      <c r="BH479" s="78">
        <v>-0.37251722812652588</v>
      </c>
      <c r="BI479" s="78">
        <v>-0.45114290714263916</v>
      </c>
      <c r="BJ479" s="78">
        <v>-0.54609096050262451</v>
      </c>
      <c r="BK479" s="78">
        <v>-0.2596275806427002</v>
      </c>
      <c r="BL479" s="78">
        <v>-0.45938614010810852</v>
      </c>
      <c r="BM479" s="78">
        <v>-0.35619232058525085</v>
      </c>
      <c r="BN479" s="78">
        <v>-0.23261755704879761</v>
      </c>
      <c r="BO479" s="78">
        <v>-3.401542454957962E-2</v>
      </c>
      <c r="BP479" s="78">
        <v>-1.3379485346376896E-2</v>
      </c>
      <c r="BQ479" s="78">
        <v>3.4693147987127304E-2</v>
      </c>
      <c r="BR479" s="78">
        <v>-0.10712028294801712</v>
      </c>
      <c r="BS479" s="78">
        <v>-0.27063998579978943</v>
      </c>
      <c r="BT479" s="78">
        <v>-0.31116259098052979</v>
      </c>
      <c r="BU479" s="78">
        <v>-7.2429798543453217E-2</v>
      </c>
      <c r="BV479" s="78">
        <v>0.15189115703105927</v>
      </c>
      <c r="BW479" s="78">
        <v>-1.1277150362730026E-2</v>
      </c>
      <c r="BX479" s="78">
        <v>-5.8575369417667389E-2</v>
      </c>
      <c r="BY479" s="78">
        <v>-0.38305863738059998</v>
      </c>
      <c r="BZ479" s="78">
        <v>-0.42074039578437805</v>
      </c>
      <c r="CA479" s="78">
        <v>-0.47547897696495056</v>
      </c>
      <c r="CB479" s="78">
        <v>-0.41907593607902527</v>
      </c>
      <c r="CC479" s="78">
        <v>-0.10211897641420364</v>
      </c>
      <c r="CD479" s="78">
        <v>-0.15291872620582581</v>
      </c>
      <c r="CE479" s="78">
        <v>-0.22586356103420258</v>
      </c>
      <c r="CF479" s="78">
        <v>-0.22255693376064301</v>
      </c>
      <c r="CG479" s="78">
        <v>-0.29818487167358398</v>
      </c>
      <c r="CH479" s="78">
        <v>-0.39377346634864807</v>
      </c>
      <c r="CI479" s="78">
        <v>-0.12852837145328522</v>
      </c>
      <c r="CJ479" s="78">
        <v>-0.30912250280380249</v>
      </c>
      <c r="CK479" s="78">
        <v>-0.24568845331668854</v>
      </c>
      <c r="CL479" s="78">
        <v>-0.10346890985965729</v>
      </c>
      <c r="CM479" s="78">
        <v>0.100400410592556</v>
      </c>
      <c r="CN479" s="78">
        <v>0.12365370988845825</v>
      </c>
      <c r="CO479" s="78">
        <v>0.17810356616973877</v>
      </c>
      <c r="CP479" s="78">
        <v>2.8533939272165298E-2</v>
      </c>
      <c r="CQ479" s="78">
        <v>-0.12504447996616364</v>
      </c>
      <c r="CR479" s="78">
        <v>-0.16728176176548004</v>
      </c>
      <c r="CS479" s="78">
        <v>7.4338518083095551E-2</v>
      </c>
      <c r="CT479" s="78">
        <v>0.2977907657623291</v>
      </c>
      <c r="CU479" s="78">
        <v>0.13671551644802094</v>
      </c>
      <c r="CV479" s="78">
        <v>7.9772934317588806E-2</v>
      </c>
      <c r="CW479" s="78">
        <v>-0.19921125471591949</v>
      </c>
      <c r="CX479" s="78">
        <v>-0.23026002943515778</v>
      </c>
      <c r="CY479" s="78">
        <v>-0.2752896249294281</v>
      </c>
      <c r="CZ479" s="78">
        <v>-0.24450768530368805</v>
      </c>
      <c r="DA479" s="78">
        <v>6.0407452285289764E-2</v>
      </c>
      <c r="DB479" s="78">
        <v>5.4293880239129066E-3</v>
      </c>
      <c r="DC479" s="78">
        <v>-7.2872355580329895E-2</v>
      </c>
      <c r="DD479" s="78">
        <v>-7.2596631944179535E-2</v>
      </c>
      <c r="DE479" s="78">
        <v>-0.14522679150104523</v>
      </c>
      <c r="DF479" s="78">
        <v>-0.24145592749118805</v>
      </c>
      <c r="DG479" s="78">
        <v>2.5708493776619434E-3</v>
      </c>
      <c r="DH479" s="78">
        <v>-0.15885888040065765</v>
      </c>
      <c r="DI479" s="78">
        <v>-0.1351846307516098</v>
      </c>
      <c r="DJ479" s="78">
        <v>2.5679729878902435E-2</v>
      </c>
      <c r="DK479" s="78">
        <v>0.23481623828411102</v>
      </c>
      <c r="DL479" s="78">
        <v>0.26068690419197083</v>
      </c>
      <c r="DM479" s="78">
        <v>0.32151401042938232</v>
      </c>
      <c r="DN479" s="78">
        <v>0.16418816149234772</v>
      </c>
      <c r="DO479" s="78">
        <v>2.0551025867462158E-2</v>
      </c>
      <c r="DP479" s="78">
        <v>-2.3400912061333656E-2</v>
      </c>
      <c r="DQ479" s="78">
        <v>0.22110684216022491</v>
      </c>
      <c r="DR479" s="78">
        <v>0.44369035959243774</v>
      </c>
      <c r="DS479" s="78">
        <v>0.28470820188522339</v>
      </c>
      <c r="DT479" s="78">
        <v>0.2181212306022644</v>
      </c>
      <c r="DU479" s="78">
        <v>-1.5363824553787708E-2</v>
      </c>
      <c r="DV479" s="78">
        <v>-3.9779681712388992E-2</v>
      </c>
      <c r="DW479" s="78">
        <v>-7.5100220739841461E-2</v>
      </c>
      <c r="DX479" s="78">
        <v>-6.9939456880092621E-2</v>
      </c>
      <c r="DY479" s="78">
        <v>0.29506978392601013</v>
      </c>
      <c r="DZ479" s="78">
        <v>0.2340589165687561</v>
      </c>
      <c r="EA479" s="78">
        <v>0.14802265167236328</v>
      </c>
      <c r="EB479" s="78">
        <v>0.14392223954200745</v>
      </c>
      <c r="EC479" s="78">
        <v>7.5620353221893311E-2</v>
      </c>
      <c r="ED479" s="78">
        <v>-2.153361402451992E-2</v>
      </c>
      <c r="EE479" s="78">
        <v>0.19185727834701538</v>
      </c>
      <c r="EF479" s="78">
        <v>5.8097925037145615E-2</v>
      </c>
      <c r="EG479" s="78">
        <v>2.4365358054637909E-2</v>
      </c>
      <c r="EH479" s="78">
        <v>0.21214985847473145</v>
      </c>
      <c r="EI479" s="78">
        <v>0.42889136075973511</v>
      </c>
      <c r="EJ479" s="78">
        <v>0.45854109525680542</v>
      </c>
      <c r="EK479" s="78">
        <v>0.5285758376121521</v>
      </c>
      <c r="EL479" s="78">
        <v>0.36005133390426636</v>
      </c>
      <c r="EM479" s="78">
        <v>0.23076778650283813</v>
      </c>
      <c r="EN479" s="78">
        <v>0.18434017896652222</v>
      </c>
      <c r="EO479" s="78">
        <v>0.43301701545715332</v>
      </c>
      <c r="EP479" s="78">
        <v>0.6543462872505188</v>
      </c>
      <c r="EQ479" s="78">
        <v>0.49838608503341675</v>
      </c>
      <c r="ER479" s="78">
        <v>0.41787418723106384</v>
      </c>
      <c r="ES479" s="78">
        <v>0.25008264183998108</v>
      </c>
      <c r="ET479" s="78">
        <v>0.23524369299411774</v>
      </c>
      <c r="EU479" s="78">
        <v>0.21394142508506775</v>
      </c>
      <c r="EV479" s="78">
        <v>0.18210934102535248</v>
      </c>
      <c r="EW479" s="78">
        <v>82.027679443359375</v>
      </c>
      <c r="EX479" s="78">
        <v>81.895790100097656</v>
      </c>
      <c r="EY479" s="78">
        <v>80.126243591308594</v>
      </c>
      <c r="EZ479" s="78">
        <v>79.233833312988281</v>
      </c>
      <c r="FA479" s="78">
        <v>78.51123046875</v>
      </c>
      <c r="FB479" s="78">
        <v>77.447502136230469</v>
      </c>
      <c r="FC479" s="78">
        <v>76.729995727539063</v>
      </c>
      <c r="FD479" s="78">
        <v>77.058448791503906</v>
      </c>
      <c r="FE479" s="78">
        <v>81.988677978515625</v>
      </c>
      <c r="FF479" s="78">
        <v>85.650482177734375</v>
      </c>
      <c r="FG479" s="78">
        <v>89.569831848144531</v>
      </c>
      <c r="FH479" s="78">
        <v>93.39263916015625</v>
      </c>
      <c r="FI479" s="78">
        <v>95.611503601074219</v>
      </c>
      <c r="FJ479" s="78">
        <v>98.475852966308594</v>
      </c>
      <c r="FK479" s="78">
        <v>101.82048797607422</v>
      </c>
      <c r="FL479" s="78">
        <v>103.67216491699219</v>
      </c>
      <c r="FM479" s="78">
        <v>105.49298095703125</v>
      </c>
      <c r="FN479" s="78">
        <v>105.46693420410156</v>
      </c>
      <c r="FO479" s="78">
        <v>104.49718475341797</v>
      </c>
      <c r="FP479" s="78">
        <v>102.20648193359375</v>
      </c>
      <c r="FQ479" s="78">
        <v>99.05810546875</v>
      </c>
      <c r="FR479" s="78">
        <v>95.679801940917969</v>
      </c>
      <c r="FS479" s="78">
        <v>93.246849060058594</v>
      </c>
      <c r="FT479" s="78">
        <v>91.169189453125</v>
      </c>
      <c r="FU479" s="78">
        <v>0.13364218175411224</v>
      </c>
      <c r="FV479" s="78">
        <v>0.17192941904067993</v>
      </c>
      <c r="FW479" s="78">
        <v>0.13917535543441772</v>
      </c>
      <c r="FX479" s="78">
        <v>0</v>
      </c>
      <c r="FY479" s="78">
        <v>107</v>
      </c>
      <c r="FZ479" s="78">
        <v>1</v>
      </c>
    </row>
    <row r="480" spans="1:182" x14ac:dyDescent="0.2">
      <c r="A480" t="s">
        <v>186</v>
      </c>
      <c r="B480" t="s">
        <v>244</v>
      </c>
      <c r="C480" t="s">
        <v>194</v>
      </c>
      <c r="D480" t="s">
        <v>203</v>
      </c>
      <c r="E480" t="s">
        <v>209</v>
      </c>
      <c r="F480" t="s">
        <v>180</v>
      </c>
      <c r="G480" t="s">
        <v>1</v>
      </c>
      <c r="H480" s="78">
        <v>367</v>
      </c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8"/>
      <c r="AO480" s="78"/>
      <c r="AP480" s="78"/>
      <c r="AQ480" s="78"/>
      <c r="AR480" s="78"/>
      <c r="AS480" s="78"/>
      <c r="AT480" s="78"/>
      <c r="AU480" s="78"/>
      <c r="AV480" s="78"/>
      <c r="AW480" s="78"/>
      <c r="AX480" s="78"/>
      <c r="AY480" s="78"/>
      <c r="AZ480" s="78"/>
      <c r="BA480" s="78"/>
      <c r="BB480" s="78"/>
      <c r="BC480" s="78"/>
      <c r="BD480" s="78"/>
      <c r="BE480" s="78"/>
      <c r="BF480" s="78"/>
      <c r="BG480" s="78"/>
      <c r="BH480" s="78"/>
      <c r="BI480" s="78"/>
      <c r="BJ480" s="78"/>
      <c r="BK480" s="78"/>
      <c r="BL480" s="78"/>
      <c r="BM480" s="78"/>
      <c r="BN480" s="78"/>
      <c r="BO480" s="78"/>
      <c r="BP480" s="78"/>
      <c r="BQ480" s="78"/>
      <c r="BR480" s="78"/>
      <c r="BS480" s="78"/>
      <c r="BT480" s="78"/>
      <c r="BU480" s="78"/>
      <c r="BV480" s="78"/>
      <c r="BW480" s="78"/>
      <c r="BX480" s="78"/>
      <c r="BY480" s="78"/>
      <c r="BZ480" s="78"/>
      <c r="CA480" s="78"/>
      <c r="CB480" s="78"/>
      <c r="CC480" s="78"/>
      <c r="CD480" s="78"/>
      <c r="CE480" s="78"/>
      <c r="CF480" s="78"/>
      <c r="CG480" s="78"/>
      <c r="CH480" s="78"/>
      <c r="CI480" s="78"/>
      <c r="CJ480" s="78"/>
      <c r="CK480" s="78"/>
      <c r="CL480" s="78"/>
      <c r="CM480" s="78"/>
      <c r="CN480" s="78"/>
      <c r="CO480" s="78"/>
      <c r="CP480" s="78"/>
      <c r="CQ480" s="78"/>
      <c r="CR480" s="78"/>
      <c r="CS480" s="78"/>
      <c r="CT480" s="78"/>
      <c r="CU480" s="78"/>
      <c r="CV480" s="78"/>
      <c r="CW480" s="78"/>
      <c r="CX480" s="78"/>
      <c r="CY480" s="78"/>
      <c r="CZ480" s="78"/>
      <c r="DA480" s="78"/>
      <c r="DB480" s="78"/>
      <c r="DC480" s="78"/>
      <c r="DD480" s="78"/>
      <c r="DE480" s="78"/>
      <c r="DF480" s="78"/>
      <c r="DG480" s="78"/>
      <c r="DH480" s="78"/>
      <c r="DI480" s="78"/>
      <c r="DJ480" s="78"/>
      <c r="DK480" s="78"/>
      <c r="DL480" s="78"/>
      <c r="DM480" s="78"/>
      <c r="DN480" s="78"/>
      <c r="DO480" s="78"/>
      <c r="DP480" s="78"/>
      <c r="DQ480" s="78"/>
      <c r="DR480" s="78"/>
      <c r="DS480" s="78"/>
      <c r="DT480" s="78"/>
      <c r="DU480" s="78"/>
      <c r="DV480" s="78"/>
      <c r="DW480" s="78"/>
      <c r="DX480" s="78"/>
      <c r="DY480" s="78"/>
      <c r="DZ480" s="78"/>
      <c r="EA480" s="78"/>
      <c r="EB480" s="78"/>
      <c r="EC480" s="78"/>
      <c r="ED480" s="78"/>
      <c r="EE480" s="78"/>
      <c r="EF480" s="78"/>
      <c r="EG480" s="78"/>
      <c r="EH480" s="78"/>
      <c r="EI480" s="78"/>
      <c r="EJ480" s="78"/>
      <c r="EK480" s="78"/>
      <c r="EL480" s="78"/>
      <c r="EM480" s="78"/>
      <c r="EN480" s="78"/>
      <c r="EO480" s="78"/>
      <c r="EP480" s="78"/>
      <c r="EQ480" s="78"/>
      <c r="ER480" s="78"/>
      <c r="ES480" s="78"/>
      <c r="ET480" s="78"/>
      <c r="EU480" s="78"/>
      <c r="EV480" s="78"/>
      <c r="EW480" s="78"/>
      <c r="EX480" s="78"/>
      <c r="EY480" s="78"/>
      <c r="EZ480" s="78"/>
      <c r="FA480" s="78"/>
      <c r="FB480" s="78"/>
      <c r="FC480" s="78"/>
      <c r="FD480" s="78"/>
      <c r="FE480" s="78"/>
      <c r="FF480" s="78"/>
      <c r="FG480" s="78"/>
      <c r="FH480" s="78"/>
      <c r="FI480" s="78"/>
      <c r="FJ480" s="78"/>
      <c r="FK480" s="78"/>
      <c r="FL480" s="78"/>
      <c r="FM480" s="78"/>
      <c r="FN480" s="78"/>
      <c r="FO480" s="78"/>
      <c r="FP480" s="78"/>
      <c r="FQ480" s="78"/>
      <c r="FR480" s="78"/>
      <c r="FS480" s="78"/>
      <c r="FT480" s="78"/>
      <c r="FU480" s="78"/>
      <c r="FV480" s="78"/>
      <c r="FW480" s="78"/>
      <c r="FX480" s="78">
        <v>0</v>
      </c>
      <c r="FY480" s="78">
        <v>82</v>
      </c>
      <c r="FZ480" s="78">
        <v>0</v>
      </c>
    </row>
    <row r="481" spans="1:182" x14ac:dyDescent="0.2">
      <c r="A481" t="s">
        <v>186</v>
      </c>
      <c r="B481" t="s">
        <v>244</v>
      </c>
      <c r="C481" t="s">
        <v>194</v>
      </c>
      <c r="D481" t="s">
        <v>203</v>
      </c>
      <c r="E481" t="s">
        <v>209</v>
      </c>
      <c r="F481" t="s">
        <v>181</v>
      </c>
      <c r="G481" t="s">
        <v>1</v>
      </c>
      <c r="H481" s="78">
        <v>458</v>
      </c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T481" s="78"/>
      <c r="AU481" s="78"/>
      <c r="AV481" s="78"/>
      <c r="AW481" s="78"/>
      <c r="AX481" s="78"/>
      <c r="AY481" s="78"/>
      <c r="AZ481" s="78"/>
      <c r="BA481" s="78"/>
      <c r="BB481" s="78"/>
      <c r="BC481" s="78"/>
      <c r="BD481" s="78"/>
      <c r="BE481" s="78"/>
      <c r="BF481" s="78"/>
      <c r="BG481" s="78"/>
      <c r="BH481" s="78"/>
      <c r="BI481" s="78"/>
      <c r="BJ481" s="78"/>
      <c r="BK481" s="78"/>
      <c r="BL481" s="78"/>
      <c r="BM481" s="78"/>
      <c r="BN481" s="78"/>
      <c r="BO481" s="78"/>
      <c r="BP481" s="78"/>
      <c r="BQ481" s="78"/>
      <c r="BR481" s="78"/>
      <c r="BS481" s="78"/>
      <c r="BT481" s="78"/>
      <c r="BU481" s="78"/>
      <c r="BV481" s="78"/>
      <c r="BW481" s="78"/>
      <c r="BX481" s="78"/>
      <c r="BY481" s="78"/>
      <c r="BZ481" s="78"/>
      <c r="CA481" s="78"/>
      <c r="CB481" s="78"/>
      <c r="CC481" s="78"/>
      <c r="CD481" s="78"/>
      <c r="CE481" s="78"/>
      <c r="CF481" s="78"/>
      <c r="CG481" s="78"/>
      <c r="CH481" s="78"/>
      <c r="CI481" s="78"/>
      <c r="CJ481" s="78"/>
      <c r="CK481" s="78"/>
      <c r="CL481" s="78"/>
      <c r="CM481" s="78"/>
      <c r="CN481" s="78"/>
      <c r="CO481" s="78"/>
      <c r="CP481" s="78"/>
      <c r="CQ481" s="78"/>
      <c r="CR481" s="78"/>
      <c r="CS481" s="78"/>
      <c r="CT481" s="78"/>
      <c r="CU481" s="78"/>
      <c r="CV481" s="78"/>
      <c r="CW481" s="78"/>
      <c r="CX481" s="78"/>
      <c r="CY481" s="78"/>
      <c r="CZ481" s="78"/>
      <c r="DA481" s="78"/>
      <c r="DB481" s="78"/>
      <c r="DC481" s="78"/>
      <c r="DD481" s="78"/>
      <c r="DE481" s="78"/>
      <c r="DF481" s="78"/>
      <c r="DG481" s="78"/>
      <c r="DH481" s="78"/>
      <c r="DI481" s="78"/>
      <c r="DJ481" s="78"/>
      <c r="DK481" s="78"/>
      <c r="DL481" s="78"/>
      <c r="DM481" s="78"/>
      <c r="DN481" s="78"/>
      <c r="DO481" s="78"/>
      <c r="DP481" s="78"/>
      <c r="DQ481" s="78"/>
      <c r="DR481" s="78"/>
      <c r="DS481" s="78"/>
      <c r="DT481" s="78"/>
      <c r="DU481" s="78"/>
      <c r="DV481" s="78"/>
      <c r="DW481" s="78"/>
      <c r="DX481" s="78"/>
      <c r="DY481" s="78"/>
      <c r="DZ481" s="78"/>
      <c r="EA481" s="78"/>
      <c r="EB481" s="78"/>
      <c r="EC481" s="78"/>
      <c r="ED481" s="78"/>
      <c r="EE481" s="78"/>
      <c r="EF481" s="78"/>
      <c r="EG481" s="78"/>
      <c r="EH481" s="78"/>
      <c r="EI481" s="78"/>
      <c r="EJ481" s="78"/>
      <c r="EK481" s="78"/>
      <c r="EL481" s="78"/>
      <c r="EM481" s="78"/>
      <c r="EN481" s="78"/>
      <c r="EO481" s="78"/>
      <c r="EP481" s="78"/>
      <c r="EQ481" s="78"/>
      <c r="ER481" s="78"/>
      <c r="ES481" s="78"/>
      <c r="ET481" s="78"/>
      <c r="EU481" s="78"/>
      <c r="EV481" s="78"/>
      <c r="EW481" s="78"/>
      <c r="EX481" s="78"/>
      <c r="EY481" s="78"/>
      <c r="EZ481" s="78"/>
      <c r="FA481" s="78"/>
      <c r="FB481" s="78"/>
      <c r="FC481" s="78"/>
      <c r="FD481" s="78"/>
      <c r="FE481" s="78"/>
      <c r="FF481" s="78"/>
      <c r="FG481" s="78"/>
      <c r="FH481" s="78"/>
      <c r="FI481" s="78"/>
      <c r="FJ481" s="78"/>
      <c r="FK481" s="78"/>
      <c r="FL481" s="78"/>
      <c r="FM481" s="78"/>
      <c r="FN481" s="78"/>
      <c r="FO481" s="78"/>
      <c r="FP481" s="78"/>
      <c r="FQ481" s="78"/>
      <c r="FR481" s="78"/>
      <c r="FS481" s="78"/>
      <c r="FT481" s="78"/>
      <c r="FU481" s="78"/>
      <c r="FV481" s="78"/>
      <c r="FW481" s="78"/>
      <c r="FX481" s="78">
        <v>0</v>
      </c>
      <c r="FY481" s="78">
        <v>18</v>
      </c>
      <c r="FZ481" s="78">
        <v>0</v>
      </c>
    </row>
    <row r="482" spans="1:182" x14ac:dyDescent="0.2">
      <c r="A482" t="s">
        <v>186</v>
      </c>
      <c r="B482" t="s">
        <v>244</v>
      </c>
      <c r="C482" t="s">
        <v>194</v>
      </c>
      <c r="D482" t="s">
        <v>203</v>
      </c>
      <c r="E482" t="s">
        <v>209</v>
      </c>
      <c r="F482" t="s">
        <v>182</v>
      </c>
      <c r="G482" t="s">
        <v>1</v>
      </c>
      <c r="H482" s="78">
        <v>1884</v>
      </c>
      <c r="I482" s="78">
        <v>0.5332416296005249</v>
      </c>
      <c r="J482" s="78">
        <v>0.49620175361633301</v>
      </c>
      <c r="K482" s="78">
        <v>0.48174157738685608</v>
      </c>
      <c r="L482" s="78">
        <v>0.43844926357269287</v>
      </c>
      <c r="M482" s="78">
        <v>0.42255020141601563</v>
      </c>
      <c r="N482" s="78">
        <v>0.47742915153503418</v>
      </c>
      <c r="O482" s="78">
        <v>0.52981054782867432</v>
      </c>
      <c r="P482" s="78">
        <v>0.57055717706680298</v>
      </c>
      <c r="Q482" s="78">
        <v>0.64544302225112915</v>
      </c>
      <c r="R482" s="78">
        <v>0.71784138679504395</v>
      </c>
      <c r="S482" s="78">
        <v>0.80928647518157959</v>
      </c>
      <c r="T482" s="78">
        <v>0.82491856813430786</v>
      </c>
      <c r="U482" s="78">
        <v>0.89374500513076782</v>
      </c>
      <c r="V482" s="78">
        <v>1.0518779754638672</v>
      </c>
      <c r="W482" s="78">
        <v>1.1213979721069336</v>
      </c>
      <c r="X482" s="78">
        <v>1.1902358531951904</v>
      </c>
      <c r="Y482" s="78">
        <v>1.1375162601470947</v>
      </c>
      <c r="Z482" s="78">
        <v>1.1582064628601074</v>
      </c>
      <c r="AA482" s="78">
        <v>1.0472511053085327</v>
      </c>
      <c r="AB482" s="78">
        <v>1.0528455972671509</v>
      </c>
      <c r="AC482" s="78">
        <v>1.0322574377059937</v>
      </c>
      <c r="AD482" s="78">
        <v>1.071386456489563</v>
      </c>
      <c r="AE482" s="78">
        <v>1.0586433410644531</v>
      </c>
      <c r="AF482" s="78">
        <v>0.84745889902114868</v>
      </c>
      <c r="AG482" s="78">
        <v>-0.1447032243013382</v>
      </c>
      <c r="AH482" s="78">
        <v>-0.12989133596420288</v>
      </c>
      <c r="AI482" s="78">
        <v>-0.11633051931858063</v>
      </c>
      <c r="AJ482" s="78">
        <v>-0.10823799669742584</v>
      </c>
      <c r="AK482" s="78">
        <v>-0.12123633176088333</v>
      </c>
      <c r="AL482" s="78">
        <v>-8.8367149233818054E-2</v>
      </c>
      <c r="AM482" s="78">
        <v>-9.3058563768863678E-2</v>
      </c>
      <c r="AN482" s="78">
        <v>-0.11734315752983093</v>
      </c>
      <c r="AO482" s="78">
        <v>-9.7993195056915283E-2</v>
      </c>
      <c r="AP482" s="78">
        <v>-6.375141441822052E-2</v>
      </c>
      <c r="AQ482" s="78">
        <v>-7.2190597653388977E-2</v>
      </c>
      <c r="AR482" s="78">
        <v>-0.1114099845290184</v>
      </c>
      <c r="AS482" s="78">
        <v>-0.1256851851940155</v>
      </c>
      <c r="AT482" s="78">
        <v>-6.922469288110733E-2</v>
      </c>
      <c r="AU482" s="78">
        <v>-7.0288501679897308E-2</v>
      </c>
      <c r="AV482" s="78">
        <v>-6.3546106219291687E-2</v>
      </c>
      <c r="AW482" s="78">
        <v>-0.15879106521606445</v>
      </c>
      <c r="AX482" s="78">
        <v>-0.25770142674446106</v>
      </c>
      <c r="AY482" s="78">
        <v>-0.17702940106391907</v>
      </c>
      <c r="AZ482" s="78">
        <v>-0.11390789598226547</v>
      </c>
      <c r="BA482" s="78">
        <v>-0.10552814602851868</v>
      </c>
      <c r="BB482" s="78">
        <v>-4.4805232435464859E-2</v>
      </c>
      <c r="BC482" s="78">
        <v>-0.12302421778440475</v>
      </c>
      <c r="BD482" s="78">
        <v>-0.14549243450164795</v>
      </c>
      <c r="BE482" s="78">
        <v>-9.5978796482086182E-2</v>
      </c>
      <c r="BF482" s="78">
        <v>-8.2561559975147247E-2</v>
      </c>
      <c r="BG482" s="78">
        <v>-6.9814883172512054E-2</v>
      </c>
      <c r="BH482" s="78">
        <v>-7.012060284614563E-2</v>
      </c>
      <c r="BI482" s="78">
        <v>-8.3307638764381409E-2</v>
      </c>
      <c r="BJ482" s="78">
        <v>-4.7979366034269333E-2</v>
      </c>
      <c r="BK482" s="78">
        <v>-5.2625086158514023E-2</v>
      </c>
      <c r="BL482" s="78">
        <v>-7.0471949875354767E-2</v>
      </c>
      <c r="BM482" s="78">
        <v>-4.7809906303882599E-2</v>
      </c>
      <c r="BN482" s="78">
        <v>-1.3677263632416725E-2</v>
      </c>
      <c r="BO482" s="78">
        <v>-9.7976028919219971E-3</v>
      </c>
      <c r="BP482" s="78">
        <v>-4.7647774219512939E-2</v>
      </c>
      <c r="BQ482" s="78">
        <v>-5.9961758553981781E-2</v>
      </c>
      <c r="BR482" s="78">
        <v>-6.2052360735833645E-3</v>
      </c>
      <c r="BS482" s="78">
        <v>-2.294477540999651E-3</v>
      </c>
      <c r="BT482" s="78">
        <v>8.9064007624983788E-3</v>
      </c>
      <c r="BU482" s="78">
        <v>-8.8076263666152954E-2</v>
      </c>
      <c r="BV482" s="78">
        <v>-0.1850002110004425</v>
      </c>
      <c r="BW482" s="78">
        <v>-0.10220185667276382</v>
      </c>
      <c r="BX482" s="78">
        <v>-4.0121763944625854E-2</v>
      </c>
      <c r="BY482" s="78">
        <v>-3.2997626811265945E-2</v>
      </c>
      <c r="BZ482" s="78">
        <v>2.6175705716013908E-2</v>
      </c>
      <c r="CA482" s="78">
        <v>-6.0043219476938248E-2</v>
      </c>
      <c r="CB482" s="78">
        <v>-8.7310321629047394E-2</v>
      </c>
      <c r="CC482" s="78">
        <v>-6.2232378870248795E-2</v>
      </c>
      <c r="CD482" s="78">
        <v>-4.9781102687120438E-2</v>
      </c>
      <c r="CE482" s="78">
        <v>-3.7598296999931335E-2</v>
      </c>
      <c r="CF482" s="78">
        <v>-4.3720614165067673E-2</v>
      </c>
      <c r="CG482" s="78">
        <v>-5.7038340717554092E-2</v>
      </c>
      <c r="CH482" s="78">
        <v>-2.0006908103823662E-2</v>
      </c>
      <c r="CI482" s="78">
        <v>-2.4620985612273216E-2</v>
      </c>
      <c r="CJ482" s="78">
        <v>-3.8009092211723328E-2</v>
      </c>
      <c r="CK482" s="78">
        <v>-1.3053112663328648E-2</v>
      </c>
      <c r="CL482" s="78">
        <v>2.1003942936658859E-2</v>
      </c>
      <c r="CM482" s="78">
        <v>3.3415596932172775E-2</v>
      </c>
      <c r="CN482" s="78">
        <v>-3.4862596075981855E-3</v>
      </c>
      <c r="CO482" s="78">
        <v>-1.4441912993788719E-2</v>
      </c>
      <c r="CP482" s="78">
        <v>3.744184598326683E-2</v>
      </c>
      <c r="CQ482" s="78">
        <v>4.4797975569963455E-2</v>
      </c>
      <c r="CR482" s="78">
        <v>5.9086784720420837E-2</v>
      </c>
      <c r="CS482" s="78">
        <v>-3.9099413901567459E-2</v>
      </c>
      <c r="CT482" s="78">
        <v>-0.13464757800102234</v>
      </c>
      <c r="CU482" s="78">
        <v>-5.0376527011394501E-2</v>
      </c>
      <c r="CV482" s="78">
        <v>1.0982281528413296E-2</v>
      </c>
      <c r="CW482" s="78">
        <v>1.723678782582283E-2</v>
      </c>
      <c r="CX482" s="78">
        <v>7.5336888432502747E-2</v>
      </c>
      <c r="CY482" s="78">
        <v>-1.6422763466835022E-2</v>
      </c>
      <c r="CZ482" s="78">
        <v>-4.7013562172651291E-2</v>
      </c>
      <c r="DA482" s="78">
        <v>-2.8485976159572601E-2</v>
      </c>
      <c r="DB482" s="78">
        <v>-1.7000637948513031E-2</v>
      </c>
      <c r="DC482" s="78">
        <v>-5.3817084990441799E-3</v>
      </c>
      <c r="DD482" s="78">
        <v>-1.7320625483989716E-2</v>
      </c>
      <c r="DE482" s="78">
        <v>-3.0769042670726776E-2</v>
      </c>
      <c r="DF482" s="78">
        <v>7.9655470326542854E-3</v>
      </c>
      <c r="DG482" s="78">
        <v>3.3831172622740269E-3</v>
      </c>
      <c r="DH482" s="78">
        <v>-5.5462364107370377E-3</v>
      </c>
      <c r="DI482" s="78">
        <v>2.1703679114580154E-2</v>
      </c>
      <c r="DJ482" s="78">
        <v>5.5685147643089294E-2</v>
      </c>
      <c r="DK482" s="78">
        <v>7.6628789305686951E-2</v>
      </c>
      <c r="DL482" s="78">
        <v>4.067525640130043E-2</v>
      </c>
      <c r="DM482" s="78">
        <v>3.1077932566404343E-2</v>
      </c>
      <c r="DN482" s="78">
        <v>8.1088922917842865E-2</v>
      </c>
      <c r="DO482" s="78">
        <v>9.1890431940555573E-2</v>
      </c>
      <c r="DP482" s="78">
        <v>0.10926716774702072</v>
      </c>
      <c r="DQ482" s="78">
        <v>9.877440519630909E-3</v>
      </c>
      <c r="DR482" s="78">
        <v>-8.4294930100440979E-2</v>
      </c>
      <c r="DS482" s="78">
        <v>1.4488002052530646E-3</v>
      </c>
      <c r="DT482" s="78">
        <v>6.2086328864097595E-2</v>
      </c>
      <c r="DU482" s="78">
        <v>6.7471198737621307E-2</v>
      </c>
      <c r="DV482" s="78">
        <v>0.12449806928634644</v>
      </c>
      <c r="DW482" s="78">
        <v>2.7197688817977905E-2</v>
      </c>
      <c r="DX482" s="78">
        <v>-6.7168073728680611E-3</v>
      </c>
      <c r="DY482" s="78">
        <v>2.0238474011421204E-2</v>
      </c>
      <c r="DZ482" s="78">
        <v>3.0329139903187752E-2</v>
      </c>
      <c r="EA482" s="78">
        <v>4.1133929044008255E-2</v>
      </c>
      <c r="EB482" s="78">
        <v>2.0796764642000198E-2</v>
      </c>
      <c r="EC482" s="78">
        <v>7.1596512570977211E-3</v>
      </c>
      <c r="ED482" s="78">
        <v>4.8353329300880432E-2</v>
      </c>
      <c r="EE482" s="78">
        <v>4.3816596269607544E-2</v>
      </c>
      <c r="EF482" s="78">
        <v>4.1324973106384277E-2</v>
      </c>
      <c r="EG482" s="78">
        <v>7.188696414232254E-2</v>
      </c>
      <c r="EH482" s="78">
        <v>0.10575930029153824</v>
      </c>
      <c r="EI482" s="78">
        <v>0.13902179896831512</v>
      </c>
      <c r="EJ482" s="78">
        <v>0.104437455534935</v>
      </c>
      <c r="EK482" s="78">
        <v>9.6801362931728363E-2</v>
      </c>
      <c r="EL482" s="78">
        <v>0.1441083699464798</v>
      </c>
      <c r="EM482" s="78">
        <v>0.15988445281982422</v>
      </c>
      <c r="EN482" s="78">
        <v>0.18171967566013336</v>
      </c>
      <c r="EO482" s="78">
        <v>8.0592237412929535E-2</v>
      </c>
      <c r="EP482" s="78">
        <v>-1.1593714356422424E-2</v>
      </c>
      <c r="EQ482" s="78">
        <v>7.6276339590549469E-2</v>
      </c>
      <c r="ER482" s="78">
        <v>0.13587245345115662</v>
      </c>
      <c r="ES482" s="78">
        <v>0.14000171422958374</v>
      </c>
      <c r="ET482" s="78">
        <v>0.19547900557518005</v>
      </c>
      <c r="EU482" s="78">
        <v>9.0178698301315308E-2</v>
      </c>
      <c r="EV482" s="78">
        <v>5.1465306431055069E-2</v>
      </c>
      <c r="EW482" s="78">
        <v>68.486236572265625</v>
      </c>
      <c r="EX482" s="78">
        <v>67.83135986328125</v>
      </c>
      <c r="EY482" s="78">
        <v>66.42755126953125</v>
      </c>
      <c r="EZ482" s="78">
        <v>66.029487609863281</v>
      </c>
      <c r="FA482" s="78">
        <v>65.773483276367188</v>
      </c>
      <c r="FB482" s="78">
        <v>66.478836059570313</v>
      </c>
      <c r="FC482" s="78">
        <v>64.805870056152344</v>
      </c>
      <c r="FD482" s="78">
        <v>65.804237365722656</v>
      </c>
      <c r="FE482" s="78">
        <v>69.508537292480469</v>
      </c>
      <c r="FF482" s="78">
        <v>75.824302673339844</v>
      </c>
      <c r="FG482" s="78">
        <v>81.421852111816406</v>
      </c>
      <c r="FH482" s="78">
        <v>87.643768310546875</v>
      </c>
      <c r="FI482" s="78">
        <v>93.610107421875</v>
      </c>
      <c r="FJ482" s="78">
        <v>99.177215576171875</v>
      </c>
      <c r="FK482" s="78">
        <v>101.81946563720703</v>
      </c>
      <c r="FL482" s="78">
        <v>103.67772674560547</v>
      </c>
      <c r="FM482" s="78">
        <v>105.43584442138672</v>
      </c>
      <c r="FN482" s="78">
        <v>102.53866577148438</v>
      </c>
      <c r="FO482" s="78">
        <v>100.03945159912109</v>
      </c>
      <c r="FP482" s="78">
        <v>97.261543273925781</v>
      </c>
      <c r="FQ482" s="78">
        <v>90.756004333496094</v>
      </c>
      <c r="FR482" s="78">
        <v>86.163719177246094</v>
      </c>
      <c r="FS482" s="78">
        <v>82.478866577148438</v>
      </c>
      <c r="FT482" s="78">
        <v>79.590835571289063</v>
      </c>
      <c r="FU482" s="78">
        <v>3.2938878983259201E-2</v>
      </c>
      <c r="FV482" s="78">
        <v>5.9378340840339661E-2</v>
      </c>
      <c r="FW482" s="78">
        <v>3.1477004289627075E-2</v>
      </c>
      <c r="FX482" s="78">
        <v>0</v>
      </c>
      <c r="FY482" s="78">
        <v>520</v>
      </c>
      <c r="FZ482" s="78">
        <v>1</v>
      </c>
    </row>
    <row r="483" spans="1:182" x14ac:dyDescent="0.2">
      <c r="A483" t="s">
        <v>186</v>
      </c>
      <c r="B483" t="s">
        <v>244</v>
      </c>
      <c r="C483" t="s">
        <v>194</v>
      </c>
      <c r="D483" t="s">
        <v>203</v>
      </c>
      <c r="E483" t="s">
        <v>209</v>
      </c>
      <c r="F483" t="s">
        <v>183</v>
      </c>
      <c r="G483" t="s">
        <v>1</v>
      </c>
      <c r="H483" s="78">
        <v>2755</v>
      </c>
      <c r="I483" s="78">
        <v>0.83424192667007446</v>
      </c>
      <c r="J483" s="78">
        <v>0.76294124126434326</v>
      </c>
      <c r="K483" s="78">
        <v>0.71188592910766602</v>
      </c>
      <c r="L483" s="78">
        <v>0.7209782600402832</v>
      </c>
      <c r="M483" s="78">
        <v>0.67524063587188721</v>
      </c>
      <c r="N483" s="78">
        <v>0.69312673807144165</v>
      </c>
      <c r="O483" s="78">
        <v>0.7854425311088562</v>
      </c>
      <c r="P483" s="78">
        <v>0.80785053968429565</v>
      </c>
      <c r="Q483" s="78">
        <v>0.90098875761032104</v>
      </c>
      <c r="R483" s="78">
        <v>0.89646822214126587</v>
      </c>
      <c r="S483" s="78">
        <v>1.0177488327026367</v>
      </c>
      <c r="T483" s="78">
        <v>1.0718107223510742</v>
      </c>
      <c r="U483" s="78">
        <v>1.2734687328338623</v>
      </c>
      <c r="V483" s="78">
        <v>1.4105960130691528</v>
      </c>
      <c r="W483" s="78">
        <v>1.5082039833068848</v>
      </c>
      <c r="X483" s="78">
        <v>1.5400879383087158</v>
      </c>
      <c r="Y483" s="78">
        <v>1.5729061365127563</v>
      </c>
      <c r="Z483" s="78">
        <v>1.6019551753997803</v>
      </c>
      <c r="AA483" s="78">
        <v>1.6795424222946167</v>
      </c>
      <c r="AB483" s="78">
        <v>1.7050836086273193</v>
      </c>
      <c r="AC483" s="78">
        <v>1.6001503467559814</v>
      </c>
      <c r="AD483" s="78">
        <v>1.4744131565093994</v>
      </c>
      <c r="AE483" s="78">
        <v>1.2974591255187988</v>
      </c>
      <c r="AF483" s="78">
        <v>1.1403051614761353</v>
      </c>
      <c r="AG483" s="78">
        <v>-0.25790974497795105</v>
      </c>
      <c r="AH483" s="78">
        <v>-0.27608901262283325</v>
      </c>
      <c r="AI483" s="78">
        <v>-0.26396685838699341</v>
      </c>
      <c r="AJ483" s="78">
        <v>-0.19440674781799316</v>
      </c>
      <c r="AK483" s="78">
        <v>-0.33445554971694946</v>
      </c>
      <c r="AL483" s="78">
        <v>-0.30180960893630981</v>
      </c>
      <c r="AM483" s="78">
        <v>-0.25874033570289612</v>
      </c>
      <c r="AN483" s="78">
        <v>-0.30300939083099365</v>
      </c>
      <c r="AO483" s="78">
        <v>-0.20062875747680664</v>
      </c>
      <c r="AP483" s="78">
        <v>-0.23881883919239044</v>
      </c>
      <c r="AQ483" s="78">
        <v>-0.21165391802787781</v>
      </c>
      <c r="AR483" s="78">
        <v>-0.21871539950370789</v>
      </c>
      <c r="AS483" s="78">
        <v>-0.17115634679794312</v>
      </c>
      <c r="AT483" s="78">
        <v>-0.19945785403251648</v>
      </c>
      <c r="AU483" s="78">
        <v>-0.11237500607967377</v>
      </c>
      <c r="AV483" s="78">
        <v>-0.20422352850437164</v>
      </c>
      <c r="AW483" s="78">
        <v>-0.19813384115695953</v>
      </c>
      <c r="AX483" s="78">
        <v>-0.20946717262268066</v>
      </c>
      <c r="AY483" s="78">
        <v>-0.1280386745929718</v>
      </c>
      <c r="AZ483" s="78">
        <v>-8.8875800371170044E-2</v>
      </c>
      <c r="BA483" s="78">
        <v>-0.14405436813831329</v>
      </c>
      <c r="BB483" s="78">
        <v>-0.3166269063949585</v>
      </c>
      <c r="BC483" s="78">
        <v>-0.33521309494972229</v>
      </c>
      <c r="BD483" s="78">
        <v>-0.30596092343330383</v>
      </c>
      <c r="BE483" s="78">
        <v>-0.15815192461013794</v>
      </c>
      <c r="BF483" s="78">
        <v>-0.1768621951341629</v>
      </c>
      <c r="BG483" s="78">
        <v>-0.16881921887397766</v>
      </c>
      <c r="BH483" s="78">
        <v>-0.10794252902269363</v>
      </c>
      <c r="BI483" s="78">
        <v>-0.23785261809825897</v>
      </c>
      <c r="BJ483" s="78">
        <v>-0.20965690910816193</v>
      </c>
      <c r="BK483" s="78">
        <v>-0.16991247236728668</v>
      </c>
      <c r="BL483" s="78">
        <v>-0.21228937804698944</v>
      </c>
      <c r="BM483" s="78">
        <v>-0.11236050724983215</v>
      </c>
      <c r="BN483" s="78">
        <v>-0.14543822407722473</v>
      </c>
      <c r="BO483" s="78">
        <v>-0.11670923233032227</v>
      </c>
      <c r="BP483" s="78">
        <v>-0.12001130729913712</v>
      </c>
      <c r="BQ483" s="78">
        <v>-6.4042970538139343E-2</v>
      </c>
      <c r="BR483" s="78">
        <v>-8.4658302366733551E-2</v>
      </c>
      <c r="BS483" s="78">
        <v>-3.8023893721401691E-3</v>
      </c>
      <c r="BT483" s="78">
        <v>-9.6371352672576904E-2</v>
      </c>
      <c r="BU483" s="78">
        <v>-8.5412666201591492E-2</v>
      </c>
      <c r="BV483" s="78">
        <v>-9.3005098402500153E-2</v>
      </c>
      <c r="BW483" s="78">
        <v>-1.5590612776577473E-2</v>
      </c>
      <c r="BX483" s="78">
        <v>2.9231244698166847E-2</v>
      </c>
      <c r="BY483" s="78">
        <v>-3.7081193178892136E-2</v>
      </c>
      <c r="BZ483" s="78">
        <v>-0.20146773755550385</v>
      </c>
      <c r="CA483" s="78">
        <v>-0.22156909108161926</v>
      </c>
      <c r="CB483" s="78">
        <v>-0.20043271780014038</v>
      </c>
      <c r="CC483" s="78">
        <v>-8.905995637178421E-2</v>
      </c>
      <c r="CD483" s="78">
        <v>-0.10813803225755692</v>
      </c>
      <c r="CE483" s="78">
        <v>-0.10292027145624161</v>
      </c>
      <c r="CF483" s="78">
        <v>-4.8057675361633301E-2</v>
      </c>
      <c r="CG483" s="78">
        <v>-0.17094571888446808</v>
      </c>
      <c r="CH483" s="78">
        <v>-0.14583222568035126</v>
      </c>
      <c r="CI483" s="78">
        <v>-0.10839058458805084</v>
      </c>
      <c r="CJ483" s="78">
        <v>-0.14945697784423828</v>
      </c>
      <c r="CK483" s="78">
        <v>-5.1226183772087097E-2</v>
      </c>
      <c r="CL483" s="78">
        <v>-8.0763101577758789E-2</v>
      </c>
      <c r="CM483" s="78">
        <v>-5.0950862467288971E-2</v>
      </c>
      <c r="CN483" s="78">
        <v>-5.1649145781993866E-2</v>
      </c>
      <c r="CO483" s="78">
        <v>1.0143422521650791E-2</v>
      </c>
      <c r="CP483" s="78">
        <v>-5.1484871655702591E-3</v>
      </c>
      <c r="CQ483" s="78">
        <v>7.1394674479961395E-2</v>
      </c>
      <c r="CR483" s="78">
        <v>-2.1673250943422318E-2</v>
      </c>
      <c r="CS483" s="78">
        <v>-7.3423134163022041E-3</v>
      </c>
      <c r="CT483" s="78">
        <v>-1.2343824841082096E-2</v>
      </c>
      <c r="CU483" s="78">
        <v>6.2290571630001068E-2</v>
      </c>
      <c r="CV483" s="78">
        <v>0.11103182286024094</v>
      </c>
      <c r="CW483" s="78">
        <v>3.7008102983236313E-2</v>
      </c>
      <c r="CX483" s="78">
        <v>-0.12170885503292084</v>
      </c>
      <c r="CY483" s="78">
        <v>-0.14285962283611298</v>
      </c>
      <c r="CZ483" s="78">
        <v>-0.12734420597553253</v>
      </c>
      <c r="DA483" s="78">
        <v>-1.9968001171946526E-2</v>
      </c>
      <c r="DB483" s="78">
        <v>-3.9413865655660629E-2</v>
      </c>
      <c r="DC483" s="78">
        <v>-3.7021320313215256E-2</v>
      </c>
      <c r="DD483" s="78">
        <v>1.1827185750007629E-2</v>
      </c>
      <c r="DE483" s="78">
        <v>-0.10403881967067719</v>
      </c>
      <c r="DF483" s="78">
        <v>-8.2007534801959991E-2</v>
      </c>
      <c r="DG483" s="78">
        <v>-4.6868689358234406E-2</v>
      </c>
      <c r="DH483" s="78">
        <v>-8.6624570190906525E-2</v>
      </c>
      <c r="DI483" s="78">
        <v>9.9081387743353844E-3</v>
      </c>
      <c r="DJ483" s="78">
        <v>-1.6087964177131653E-2</v>
      </c>
      <c r="DK483" s="78">
        <v>1.4807518571615219E-2</v>
      </c>
      <c r="DL483" s="78">
        <v>1.6713015735149384E-2</v>
      </c>
      <c r="DM483" s="78">
        <v>8.4329821169376373E-2</v>
      </c>
      <c r="DN483" s="78">
        <v>7.4361324310302734E-2</v>
      </c>
      <c r="DO483" s="78">
        <v>0.14659172296524048</v>
      </c>
      <c r="DP483" s="78">
        <v>5.3024843335151672E-2</v>
      </c>
      <c r="DQ483" s="78">
        <v>7.0728033781051636E-2</v>
      </c>
      <c r="DR483" s="78">
        <v>6.831745058298111E-2</v>
      </c>
      <c r="DS483" s="78">
        <v>0.14017176628112793</v>
      </c>
      <c r="DT483" s="78">
        <v>0.19283241033554077</v>
      </c>
      <c r="DU483" s="78">
        <v>0.11109739542007446</v>
      </c>
      <c r="DV483" s="78">
        <v>-4.194997251033783E-2</v>
      </c>
      <c r="DW483" s="78">
        <v>-6.4150139689445496E-2</v>
      </c>
      <c r="DX483" s="78">
        <v>-5.4255694150924683E-2</v>
      </c>
      <c r="DY483" s="78">
        <v>7.9789802432060242E-2</v>
      </c>
      <c r="DZ483" s="78">
        <v>5.9812918305397034E-2</v>
      </c>
      <c r="EA483" s="78">
        <v>5.8126293122768402E-2</v>
      </c>
      <c r="EB483" s="78">
        <v>9.8291411995887756E-2</v>
      </c>
      <c r="EC483" s="78">
        <v>-7.4359029531478882E-3</v>
      </c>
      <c r="ED483" s="78">
        <v>1.0145167820155621E-2</v>
      </c>
      <c r="EE483" s="78">
        <v>4.195915162563324E-2</v>
      </c>
      <c r="EF483" s="78">
        <v>4.0954267606139183E-3</v>
      </c>
      <c r="EG483" s="78">
        <v>9.8176389932632446E-2</v>
      </c>
      <c r="EH483" s="78">
        <v>7.7292658388614655E-2</v>
      </c>
      <c r="EI483" s="78">
        <v>0.10975217819213867</v>
      </c>
      <c r="EJ483" s="78">
        <v>0.11541710793972015</v>
      </c>
      <c r="EK483" s="78">
        <v>0.19144318997859955</v>
      </c>
      <c r="EL483" s="78">
        <v>0.18916086852550507</v>
      </c>
      <c r="EM483" s="78">
        <v>0.25516435503959656</v>
      </c>
      <c r="EN483" s="78">
        <v>0.1608770340681076</v>
      </c>
      <c r="EO483" s="78">
        <v>0.18344920873641968</v>
      </c>
      <c r="EP483" s="78">
        <v>0.18477950990200043</v>
      </c>
      <c r="EQ483" s="78">
        <v>0.25261983275413513</v>
      </c>
      <c r="ER483" s="78">
        <v>0.31093943119049072</v>
      </c>
      <c r="ES483" s="78">
        <v>0.21807059645652771</v>
      </c>
      <c r="ET483" s="78">
        <v>7.3209188878536224E-2</v>
      </c>
      <c r="EU483" s="78">
        <v>4.9493845552206039E-2</v>
      </c>
      <c r="EV483" s="78">
        <v>5.1272507756948471E-2</v>
      </c>
      <c r="EW483" s="78">
        <v>76.812301635742188</v>
      </c>
      <c r="EX483" s="78">
        <v>76.0291748046875</v>
      </c>
      <c r="EY483" s="78">
        <v>74.96044921875</v>
      </c>
      <c r="EZ483" s="78">
        <v>74.325843811035156</v>
      </c>
      <c r="FA483" s="78">
        <v>73.752227783203125</v>
      </c>
      <c r="FB483" s="78">
        <v>72.628562927246094</v>
      </c>
      <c r="FC483" s="78">
        <v>72.083518981933594</v>
      </c>
      <c r="FD483" s="78">
        <v>73.66778564453125</v>
      </c>
      <c r="FE483" s="78">
        <v>77.964706420898438</v>
      </c>
      <c r="FF483" s="78">
        <v>82.125038146972656</v>
      </c>
      <c r="FG483" s="78">
        <v>86.424880981445313</v>
      </c>
      <c r="FH483" s="78">
        <v>90.93402099609375</v>
      </c>
      <c r="FI483" s="78">
        <v>95.533363342285156</v>
      </c>
      <c r="FJ483" s="78">
        <v>98.672355651855469</v>
      </c>
      <c r="FK483" s="78">
        <v>100.67768859863281</v>
      </c>
      <c r="FL483" s="78">
        <v>101.86273956298828</v>
      </c>
      <c r="FM483" s="78">
        <v>101.88925170898438</v>
      </c>
      <c r="FN483" s="78">
        <v>100.81320190429688</v>
      </c>
      <c r="FO483" s="78">
        <v>99.395622253417969</v>
      </c>
      <c r="FP483" s="78">
        <v>95.982139587402344</v>
      </c>
      <c r="FQ483" s="78">
        <v>91.295806884765625</v>
      </c>
      <c r="FR483" s="78">
        <v>87.95703125</v>
      </c>
      <c r="FS483" s="78">
        <v>85.335403442382813</v>
      </c>
      <c r="FT483" s="78">
        <v>83.243682861328125</v>
      </c>
      <c r="FU483" s="78">
        <v>6.7213363945484161E-2</v>
      </c>
      <c r="FV483" s="78">
        <v>9.4650141894817352E-2</v>
      </c>
      <c r="FW483" s="78">
        <v>6.9392487406730652E-2</v>
      </c>
      <c r="FX483" s="78">
        <v>0</v>
      </c>
      <c r="FY483" s="78">
        <v>346</v>
      </c>
      <c r="FZ483" s="78">
        <v>1</v>
      </c>
    </row>
    <row r="484" spans="1:182" x14ac:dyDescent="0.2">
      <c r="A484" t="s">
        <v>186</v>
      </c>
      <c r="B484" t="s">
        <v>244</v>
      </c>
      <c r="C484" t="s">
        <v>194</v>
      </c>
      <c r="D484" t="s">
        <v>203</v>
      </c>
      <c r="E484" t="s">
        <v>209</v>
      </c>
      <c r="F484" t="s">
        <v>184</v>
      </c>
      <c r="G484" t="s">
        <v>1</v>
      </c>
      <c r="H484" s="78">
        <v>1347</v>
      </c>
      <c r="I484" s="78">
        <v>1.1719157695770264</v>
      </c>
      <c r="J484" s="78">
        <v>1.0290136337280273</v>
      </c>
      <c r="K484" s="78">
        <v>0.93897199630737305</v>
      </c>
      <c r="L484" s="78">
        <v>0.88875067234039307</v>
      </c>
      <c r="M484" s="78">
        <v>0.89673173427581787</v>
      </c>
      <c r="N484" s="78">
        <v>0.9278419017791748</v>
      </c>
      <c r="O484" s="78">
        <v>0.88506942987442017</v>
      </c>
      <c r="P484" s="78">
        <v>1.0075984001159668</v>
      </c>
      <c r="Q484" s="78">
        <v>1.1390672922134399</v>
      </c>
      <c r="R484" s="78">
        <v>1.2100274562835693</v>
      </c>
      <c r="S484" s="78">
        <v>1.4445259571075439</v>
      </c>
      <c r="T484" s="78">
        <v>1.7000380754470825</v>
      </c>
      <c r="U484" s="78">
        <v>2.0340843200683594</v>
      </c>
      <c r="V484" s="78">
        <v>1.9712282419204712</v>
      </c>
      <c r="W484" s="78">
        <v>2.225383996963501</v>
      </c>
      <c r="X484" s="78">
        <v>2.2750089168548584</v>
      </c>
      <c r="Y484" s="78">
        <v>2.4699087142944336</v>
      </c>
      <c r="Z484" s="78">
        <v>2.5060231685638428</v>
      </c>
      <c r="AA484" s="78">
        <v>2.1817615032196045</v>
      </c>
      <c r="AB484" s="78">
        <v>2.0171425342559814</v>
      </c>
      <c r="AC484" s="78">
        <v>1.9795303344726563</v>
      </c>
      <c r="AD484" s="78">
        <v>2.0287477970123291</v>
      </c>
      <c r="AE484" s="78">
        <v>1.7421427965164185</v>
      </c>
      <c r="AF484" s="78">
        <v>1.5436307191848755</v>
      </c>
      <c r="AG484" s="78">
        <v>-0.28107884526252747</v>
      </c>
      <c r="AH484" s="78">
        <v>-0.2837146520614624</v>
      </c>
      <c r="AI484" s="78">
        <v>-0.24771241843700409</v>
      </c>
      <c r="AJ484" s="78">
        <v>-0.22276835143566132</v>
      </c>
      <c r="AK484" s="78">
        <v>-0.24228078126907349</v>
      </c>
      <c r="AL484" s="78">
        <v>-0.3305700421333313</v>
      </c>
      <c r="AM484" s="78">
        <v>-0.38131007552146912</v>
      </c>
      <c r="AN484" s="78">
        <v>-0.3456815779209137</v>
      </c>
      <c r="AO484" s="78">
        <v>-0.37417012453079224</v>
      </c>
      <c r="AP484" s="78">
        <v>-0.4031042754650116</v>
      </c>
      <c r="AQ484" s="78">
        <v>-0.52286702394485474</v>
      </c>
      <c r="AR484" s="78">
        <v>-0.37115898728370667</v>
      </c>
      <c r="AS484" s="78">
        <v>-0.27837345004081726</v>
      </c>
      <c r="AT484" s="78">
        <v>-0.41529735922813416</v>
      </c>
      <c r="AU484" s="78">
        <v>-0.29486963152885437</v>
      </c>
      <c r="AV484" s="78">
        <v>-0.41856133937835693</v>
      </c>
      <c r="AW484" s="78">
        <v>-0.22280731797218323</v>
      </c>
      <c r="AX484" s="78">
        <v>-0.21637636423110962</v>
      </c>
      <c r="AY484" s="78">
        <v>-0.1909463107585907</v>
      </c>
      <c r="AZ484" s="78">
        <v>-0.25845879316329956</v>
      </c>
      <c r="BA484" s="78">
        <v>-0.31299221515655518</v>
      </c>
      <c r="BB484" s="78">
        <v>-0.35981675982475281</v>
      </c>
      <c r="BC484" s="78">
        <v>-0.46924686431884766</v>
      </c>
      <c r="BD484" s="78">
        <v>-0.33660435676574707</v>
      </c>
      <c r="BE484" s="78">
        <v>-0.15763941407203674</v>
      </c>
      <c r="BF484" s="78">
        <v>-0.16864234209060669</v>
      </c>
      <c r="BG484" s="78">
        <v>-0.13971829414367676</v>
      </c>
      <c r="BH484" s="78">
        <v>-0.12004877626895905</v>
      </c>
      <c r="BI484" s="78">
        <v>-0.13311320543289185</v>
      </c>
      <c r="BJ484" s="78">
        <v>-0.21232029795646667</v>
      </c>
      <c r="BK484" s="78">
        <v>-0.26545757055282593</v>
      </c>
      <c r="BL484" s="78">
        <v>-0.2233411967754364</v>
      </c>
      <c r="BM484" s="78">
        <v>-0.24428378045558929</v>
      </c>
      <c r="BN484" s="78">
        <v>-0.27296739816665649</v>
      </c>
      <c r="BO484" s="78">
        <v>-0.38375967741012573</v>
      </c>
      <c r="BP484" s="78">
        <v>-0.2338334321975708</v>
      </c>
      <c r="BQ484" s="78">
        <v>-0.13473919034004211</v>
      </c>
      <c r="BR484" s="78">
        <v>-0.27764508128166199</v>
      </c>
      <c r="BS484" s="78">
        <v>-0.15325371921062469</v>
      </c>
      <c r="BT484" s="78">
        <v>-0.27107420563697815</v>
      </c>
      <c r="BU484" s="78">
        <v>-6.6706232726573944E-2</v>
      </c>
      <c r="BV484" s="78">
        <v>-4.8290889710187912E-2</v>
      </c>
      <c r="BW484" s="78">
        <v>2.5378979626111686E-4</v>
      </c>
      <c r="BX484" s="78">
        <v>-7.6004214584827423E-2</v>
      </c>
      <c r="BY484" s="78">
        <v>-0.15225154161453247</v>
      </c>
      <c r="BZ484" s="78">
        <v>-0.19973370432853699</v>
      </c>
      <c r="CA484" s="78">
        <v>-0.29785433411598206</v>
      </c>
      <c r="CB484" s="78">
        <v>-0.19051352143287659</v>
      </c>
      <c r="CC484" s="78">
        <v>-7.2145625948905945E-2</v>
      </c>
      <c r="CD484" s="78">
        <v>-8.8943630456924438E-2</v>
      </c>
      <c r="CE484" s="78">
        <v>-6.4921863377094269E-2</v>
      </c>
      <c r="CF484" s="78">
        <v>-4.8905514180660248E-2</v>
      </c>
      <c r="CG484" s="78">
        <v>-5.7504083961248398E-2</v>
      </c>
      <c r="CH484" s="78">
        <v>-0.13042089343070984</v>
      </c>
      <c r="CI484" s="78">
        <v>-0.18521851301193237</v>
      </c>
      <c r="CJ484" s="78">
        <v>-0.13860858976840973</v>
      </c>
      <c r="CK484" s="78">
        <v>-0.15432485938072205</v>
      </c>
      <c r="CL484" s="78">
        <v>-0.18283499777317047</v>
      </c>
      <c r="CM484" s="78">
        <v>-0.28741428256034851</v>
      </c>
      <c r="CN484" s="78">
        <v>-0.13872215151786804</v>
      </c>
      <c r="CO484" s="78">
        <v>-3.5258561372756958E-2</v>
      </c>
      <c r="CP484" s="78">
        <v>-0.18230751156806946</v>
      </c>
      <c r="CQ484" s="78">
        <v>-5.5170956999063492E-2</v>
      </c>
      <c r="CR484" s="78">
        <v>-0.16892510652542114</v>
      </c>
      <c r="CS484" s="78">
        <v>4.1408903896808624E-2</v>
      </c>
      <c r="CT484" s="78">
        <v>6.8124592304229736E-2</v>
      </c>
      <c r="CU484" s="78">
        <v>0.13267838954925537</v>
      </c>
      <c r="CV484" s="78">
        <v>5.0363264977931976E-2</v>
      </c>
      <c r="CW484" s="78">
        <v>-4.0923025459051132E-2</v>
      </c>
      <c r="CX484" s="78">
        <v>-8.8860668241977692E-2</v>
      </c>
      <c r="CY484" s="78">
        <v>-0.17914839088916779</v>
      </c>
      <c r="CZ484" s="78">
        <v>-8.9331448078155518E-2</v>
      </c>
      <c r="DA484" s="78">
        <v>1.334815938025713E-2</v>
      </c>
      <c r="DB484" s="78">
        <v>-9.2449067160487175E-3</v>
      </c>
      <c r="DC484" s="78">
        <v>9.874553419649601E-3</v>
      </c>
      <c r="DD484" s="78">
        <v>2.2237755358219147E-2</v>
      </c>
      <c r="DE484" s="78">
        <v>1.8105041235685349E-2</v>
      </c>
      <c r="DF484" s="78">
        <v>-4.8521507531404495E-2</v>
      </c>
      <c r="DG484" s="78">
        <v>-0.10497942566871643</v>
      </c>
      <c r="DH484" s="78">
        <v>-5.3876008838415146E-2</v>
      </c>
      <c r="DI484" s="78">
        <v>-6.4365968108177185E-2</v>
      </c>
      <c r="DJ484" s="78">
        <v>-9.2702589929103851E-2</v>
      </c>
      <c r="DK484" s="78">
        <v>-0.19106894731521606</v>
      </c>
      <c r="DL484" s="78">
        <v>-4.3610885739326477E-2</v>
      </c>
      <c r="DM484" s="78">
        <v>6.4222075045108795E-2</v>
      </c>
      <c r="DN484" s="78">
        <v>-8.6969971656799316E-2</v>
      </c>
      <c r="DO484" s="78">
        <v>4.2911786586046219E-2</v>
      </c>
      <c r="DP484" s="78">
        <v>-6.6775985062122345E-2</v>
      </c>
      <c r="DQ484" s="78">
        <v>0.14952404797077179</v>
      </c>
      <c r="DR484" s="78">
        <v>0.18454006314277649</v>
      </c>
      <c r="DS484" s="78">
        <v>0.26510298252105713</v>
      </c>
      <c r="DT484" s="78">
        <v>0.17673073709011078</v>
      </c>
      <c r="DU484" s="78">
        <v>7.0405483245849609E-2</v>
      </c>
      <c r="DV484" s="78">
        <v>2.2012375295162201E-2</v>
      </c>
      <c r="DW484" s="78">
        <v>-6.0442458838224411E-2</v>
      </c>
      <c r="DX484" s="78">
        <v>1.1850631795823574E-2</v>
      </c>
      <c r="DY484" s="78">
        <v>0.13678760826587677</v>
      </c>
      <c r="DZ484" s="78">
        <v>0.10582738369703293</v>
      </c>
      <c r="EA484" s="78">
        <v>0.11786869913339615</v>
      </c>
      <c r="EB484" s="78">
        <v>0.12495732307434082</v>
      </c>
      <c r="EC484" s="78">
        <v>0.12727260589599609</v>
      </c>
      <c r="ED484" s="78">
        <v>6.9728218019008636E-2</v>
      </c>
      <c r="EE484" s="78">
        <v>1.0873069055378437E-2</v>
      </c>
      <c r="EF484" s="78">
        <v>6.8464390933513641E-2</v>
      </c>
      <c r="EG484" s="78">
        <v>6.5520390868186951E-2</v>
      </c>
      <c r="EH484" s="78">
        <v>3.7434283643960953E-2</v>
      </c>
      <c r="EI484" s="78">
        <v>-5.1961559802293777E-2</v>
      </c>
      <c r="EJ484" s="78">
        <v>9.3714676797389984E-2</v>
      </c>
      <c r="EK484" s="78">
        <v>0.20785631239414215</v>
      </c>
      <c r="EL484" s="78">
        <v>5.0682317465543747E-2</v>
      </c>
      <c r="EM484" s="78">
        <v>0.1845276951789856</v>
      </c>
      <c r="EN484" s="78">
        <v>8.0711111426353455E-2</v>
      </c>
      <c r="EO484" s="78">
        <v>0.30562514066696167</v>
      </c>
      <c r="EP484" s="78">
        <v>0.35262554883956909</v>
      </c>
      <c r="EQ484" s="78">
        <v>0.45630306005477905</v>
      </c>
      <c r="ER484" s="78">
        <v>0.35918533802032471</v>
      </c>
      <c r="ES484" s="78">
        <v>0.23114617168903351</v>
      </c>
      <c r="ET484" s="78">
        <v>0.18209543824195862</v>
      </c>
      <c r="EU484" s="78">
        <v>0.1109500527381897</v>
      </c>
      <c r="EV484" s="78">
        <v>0.15794149041175842</v>
      </c>
      <c r="EW484" s="78">
        <v>75.229019165039063</v>
      </c>
      <c r="EX484" s="78">
        <v>73.783882141113281</v>
      </c>
      <c r="EY484" s="78">
        <v>73.097091674804688</v>
      </c>
      <c r="EZ484" s="78">
        <v>71.123100280761719</v>
      </c>
      <c r="FA484" s="78">
        <v>71.09161376953125</v>
      </c>
      <c r="FB484" s="78">
        <v>69.65960693359375</v>
      </c>
      <c r="FC484" s="78">
        <v>70.150299072265625</v>
      </c>
      <c r="FD484" s="78">
        <v>72.400794982910156</v>
      </c>
      <c r="FE484" s="78">
        <v>78.074615478515625</v>
      </c>
      <c r="FF484" s="78">
        <v>84.541084289550781</v>
      </c>
      <c r="FG484" s="78">
        <v>90.680709838867188</v>
      </c>
      <c r="FH484" s="78">
        <v>93.070426940917969</v>
      </c>
      <c r="FI484" s="78">
        <v>97.2939453125</v>
      </c>
      <c r="FJ484" s="78">
        <v>99.804214477539063</v>
      </c>
      <c r="FK484" s="78">
        <v>100.93205261230469</v>
      </c>
      <c r="FL484" s="78">
        <v>101.54562377929688</v>
      </c>
      <c r="FM484" s="78">
        <v>102.50894927978516</v>
      </c>
      <c r="FN484" s="78">
        <v>102.48606872558594</v>
      </c>
      <c r="FO484" s="78">
        <v>101.38896942138672</v>
      </c>
      <c r="FP484" s="78">
        <v>98.50042724609375</v>
      </c>
      <c r="FQ484" s="78">
        <v>90.596672058105469</v>
      </c>
      <c r="FR484" s="78">
        <v>85.418807983398438</v>
      </c>
      <c r="FS484" s="78">
        <v>82.333488464355469</v>
      </c>
      <c r="FT484" s="78">
        <v>80.615585327148438</v>
      </c>
      <c r="FU484" s="78">
        <v>8.5898511111736298E-2</v>
      </c>
      <c r="FV484" s="78">
        <v>0.14111572504043579</v>
      </c>
      <c r="FW484" s="78">
        <v>8.6157485842704773E-2</v>
      </c>
      <c r="FX484" s="78">
        <v>0</v>
      </c>
      <c r="FY484" s="78">
        <v>206</v>
      </c>
      <c r="FZ484" s="78">
        <v>1</v>
      </c>
    </row>
    <row r="485" spans="1:182" x14ac:dyDescent="0.2">
      <c r="A485" t="s">
        <v>186</v>
      </c>
      <c r="B485" t="s">
        <v>244</v>
      </c>
      <c r="C485" t="s">
        <v>194</v>
      </c>
      <c r="D485" t="s">
        <v>203</v>
      </c>
      <c r="E485" t="s">
        <v>209</v>
      </c>
      <c r="F485" t="s">
        <v>185</v>
      </c>
      <c r="G485" t="s">
        <v>1</v>
      </c>
      <c r="H485" s="78">
        <v>615</v>
      </c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  <c r="AK485" s="78"/>
      <c r="AL485" s="78"/>
      <c r="AM485" s="78"/>
      <c r="AN485" s="78"/>
      <c r="AO485" s="78"/>
      <c r="AP485" s="78"/>
      <c r="AQ485" s="78"/>
      <c r="AR485" s="78"/>
      <c r="AS485" s="78"/>
      <c r="AT485" s="78"/>
      <c r="AU485" s="78"/>
      <c r="AV485" s="78"/>
      <c r="AW485" s="78"/>
      <c r="AX485" s="78"/>
      <c r="AY485" s="78"/>
      <c r="AZ485" s="78"/>
      <c r="BA485" s="78"/>
      <c r="BB485" s="78"/>
      <c r="BC485" s="78"/>
      <c r="BD485" s="78"/>
      <c r="BE485" s="78"/>
      <c r="BF485" s="78"/>
      <c r="BG485" s="78"/>
      <c r="BH485" s="78"/>
      <c r="BI485" s="78"/>
      <c r="BJ485" s="78"/>
      <c r="BK485" s="78"/>
      <c r="BL485" s="78"/>
      <c r="BM485" s="78"/>
      <c r="BN485" s="78"/>
      <c r="BO485" s="78"/>
      <c r="BP485" s="78"/>
      <c r="BQ485" s="78"/>
      <c r="BR485" s="78"/>
      <c r="BS485" s="78"/>
      <c r="BT485" s="78"/>
      <c r="BU485" s="78"/>
      <c r="BV485" s="78"/>
      <c r="BW485" s="78"/>
      <c r="BX485" s="78"/>
      <c r="BY485" s="78"/>
      <c r="BZ485" s="78"/>
      <c r="CA485" s="78"/>
      <c r="CB485" s="78"/>
      <c r="CC485" s="78"/>
      <c r="CD485" s="78"/>
      <c r="CE485" s="78"/>
      <c r="CF485" s="78"/>
      <c r="CG485" s="78"/>
      <c r="CH485" s="78"/>
      <c r="CI485" s="78"/>
      <c r="CJ485" s="78"/>
      <c r="CK485" s="78"/>
      <c r="CL485" s="78"/>
      <c r="CM485" s="78"/>
      <c r="CN485" s="78"/>
      <c r="CO485" s="78"/>
      <c r="CP485" s="78"/>
      <c r="CQ485" s="78"/>
      <c r="CR485" s="78"/>
      <c r="CS485" s="78"/>
      <c r="CT485" s="78"/>
      <c r="CU485" s="78"/>
      <c r="CV485" s="78"/>
      <c r="CW485" s="78"/>
      <c r="CX485" s="78"/>
      <c r="CY485" s="78"/>
      <c r="CZ485" s="78"/>
      <c r="DA485" s="78"/>
      <c r="DB485" s="78"/>
      <c r="DC485" s="78"/>
      <c r="DD485" s="78"/>
      <c r="DE485" s="78"/>
      <c r="DF485" s="78"/>
      <c r="DG485" s="78"/>
      <c r="DH485" s="78"/>
      <c r="DI485" s="78"/>
      <c r="DJ485" s="78"/>
      <c r="DK485" s="78"/>
      <c r="DL485" s="78"/>
      <c r="DM485" s="78"/>
      <c r="DN485" s="78"/>
      <c r="DO485" s="78"/>
      <c r="DP485" s="78"/>
      <c r="DQ485" s="78"/>
      <c r="DR485" s="78"/>
      <c r="DS485" s="78"/>
      <c r="DT485" s="78"/>
      <c r="DU485" s="78"/>
      <c r="DV485" s="78"/>
      <c r="DW485" s="78"/>
      <c r="DX485" s="78"/>
      <c r="DY485" s="78"/>
      <c r="DZ485" s="78"/>
      <c r="EA485" s="78"/>
      <c r="EB485" s="78"/>
      <c r="EC485" s="78"/>
      <c r="ED485" s="78"/>
      <c r="EE485" s="78"/>
      <c r="EF485" s="78"/>
      <c r="EG485" s="78"/>
      <c r="EH485" s="78"/>
      <c r="EI485" s="78"/>
      <c r="EJ485" s="78"/>
      <c r="EK485" s="78"/>
      <c r="EL485" s="78"/>
      <c r="EM485" s="78"/>
      <c r="EN485" s="78"/>
      <c r="EO485" s="78"/>
      <c r="EP485" s="78"/>
      <c r="EQ485" s="78"/>
      <c r="ER485" s="78"/>
      <c r="ES485" s="78"/>
      <c r="ET485" s="78"/>
      <c r="EU485" s="78"/>
      <c r="EV485" s="78"/>
      <c r="EW485" s="78"/>
      <c r="EX485" s="78"/>
      <c r="EY485" s="78"/>
      <c r="EZ485" s="78"/>
      <c r="FA485" s="78"/>
      <c r="FB485" s="78"/>
      <c r="FC485" s="78"/>
      <c r="FD485" s="78"/>
      <c r="FE485" s="78"/>
      <c r="FF485" s="78"/>
      <c r="FG485" s="78"/>
      <c r="FH485" s="78"/>
      <c r="FI485" s="78"/>
      <c r="FJ485" s="78"/>
      <c r="FK485" s="78"/>
      <c r="FL485" s="78"/>
      <c r="FM485" s="78"/>
      <c r="FN485" s="78"/>
      <c r="FO485" s="78"/>
      <c r="FP485" s="78"/>
      <c r="FQ485" s="78"/>
      <c r="FR485" s="78"/>
      <c r="FS485" s="78"/>
      <c r="FT485" s="78"/>
      <c r="FU485" s="78"/>
      <c r="FV485" s="78"/>
      <c r="FW485" s="78"/>
      <c r="FX485" s="78">
        <v>0</v>
      </c>
      <c r="FY485" s="78">
        <v>83</v>
      </c>
      <c r="FZ485" s="78">
        <v>0</v>
      </c>
    </row>
    <row r="486" spans="1:182" x14ac:dyDescent="0.2">
      <c r="A486" t="s">
        <v>186</v>
      </c>
      <c r="B486" t="s">
        <v>244</v>
      </c>
      <c r="C486" t="s">
        <v>194</v>
      </c>
      <c r="D486" t="s">
        <v>203</v>
      </c>
      <c r="E486" t="s">
        <v>210</v>
      </c>
      <c r="F486" t="s">
        <v>1</v>
      </c>
      <c r="G486" t="s">
        <v>198</v>
      </c>
      <c r="H486" s="78">
        <v>17667</v>
      </c>
      <c r="I486" s="78">
        <v>0.88173514604568481</v>
      </c>
      <c r="J486" s="78">
        <v>0.7799384593963623</v>
      </c>
      <c r="K486" s="78">
        <v>0.69892412424087524</v>
      </c>
      <c r="L486" s="78">
        <v>0.6544385552406311</v>
      </c>
      <c r="M486" s="78">
        <v>0.62345051765441895</v>
      </c>
      <c r="N486" s="78">
        <v>0.61622685194015503</v>
      </c>
      <c r="O486" s="78">
        <v>0.61996626853942871</v>
      </c>
      <c r="P486" s="78">
        <v>0.67629319429397583</v>
      </c>
      <c r="Q486" s="78">
        <v>0.74338310956954956</v>
      </c>
      <c r="R486" s="78">
        <v>0.84294217824935913</v>
      </c>
      <c r="S486" s="78">
        <v>0.97374939918518066</v>
      </c>
      <c r="T486" s="78">
        <v>1.0862337350845337</v>
      </c>
      <c r="U486" s="78">
        <v>1.2126622200012207</v>
      </c>
      <c r="V486" s="78">
        <v>1.3314418792724609</v>
      </c>
      <c r="W486" s="78">
        <v>1.4382708072662354</v>
      </c>
      <c r="X486" s="78">
        <v>1.4794564247131348</v>
      </c>
      <c r="Y486" s="78">
        <v>1.5063304901123047</v>
      </c>
      <c r="Z486" s="78">
        <v>1.4749902486801147</v>
      </c>
      <c r="AA486" s="78">
        <v>1.4374474287033081</v>
      </c>
      <c r="AB486" s="78">
        <v>1.4065306186676025</v>
      </c>
      <c r="AC486" s="78">
        <v>1.3450959920883179</v>
      </c>
      <c r="AD486" s="78">
        <v>1.2333943843841553</v>
      </c>
      <c r="AE486" s="78">
        <v>1.0446462631225586</v>
      </c>
      <c r="AF486" s="78">
        <v>0.85903793573379517</v>
      </c>
      <c r="AG486" s="78">
        <v>-8.0382883548736572E-2</v>
      </c>
      <c r="AH486" s="78">
        <v>-8.2157723605632782E-2</v>
      </c>
      <c r="AI486" s="78">
        <v>-9.3681387603282928E-2</v>
      </c>
      <c r="AJ486" s="78">
        <v>-7.8033946454524994E-2</v>
      </c>
      <c r="AK486" s="78">
        <v>-7.7236510813236237E-2</v>
      </c>
      <c r="AL486" s="78">
        <v>-8.049146831035614E-2</v>
      </c>
      <c r="AM486" s="78">
        <v>-9.9599309265613556E-2</v>
      </c>
      <c r="AN486" s="78">
        <v>-8.1089772284030914E-2</v>
      </c>
      <c r="AO486" s="78">
        <v>-8.6820155382156372E-2</v>
      </c>
      <c r="AP486" s="78">
        <v>-9.3336924910545349E-2</v>
      </c>
      <c r="AQ486" s="78">
        <v>-6.6362477838993073E-2</v>
      </c>
      <c r="AR486" s="78">
        <v>-0.10093092173337936</v>
      </c>
      <c r="AS486" s="78">
        <v>-0.10546036064624786</v>
      </c>
      <c r="AT486" s="78">
        <v>-8.0348841845989227E-2</v>
      </c>
      <c r="AU486" s="78">
        <v>-5.0139836966991425E-2</v>
      </c>
      <c r="AV486" s="78">
        <v>-5.8442819863557816E-2</v>
      </c>
      <c r="AW486" s="78">
        <v>1.1609057895839214E-2</v>
      </c>
      <c r="AX486" s="78">
        <v>-1.1454226449131966E-2</v>
      </c>
      <c r="AY486" s="78">
        <v>4.4700698927044868E-3</v>
      </c>
      <c r="AZ486" s="78">
        <v>3.9867069572210312E-2</v>
      </c>
      <c r="BA486" s="78">
        <v>-2.2356871515512466E-2</v>
      </c>
      <c r="BB486" s="78">
        <v>-6.4180530607700348E-2</v>
      </c>
      <c r="BC486" s="78">
        <v>-0.10248047858476639</v>
      </c>
      <c r="BD486" s="78">
        <v>-0.13211736083030701</v>
      </c>
      <c r="BE486" s="78">
        <v>-5.0909016281366348E-2</v>
      </c>
      <c r="BF486" s="78">
        <v>-5.5196758359670639E-2</v>
      </c>
      <c r="BG486" s="78">
        <v>-6.7347444593906403E-2</v>
      </c>
      <c r="BH486" s="78">
        <v>-5.3482517600059509E-2</v>
      </c>
      <c r="BI486" s="78">
        <v>-5.3727138787508011E-2</v>
      </c>
      <c r="BJ486" s="78">
        <v>-5.6544650346040726E-2</v>
      </c>
      <c r="BK486" s="78">
        <v>-7.413627952337265E-2</v>
      </c>
      <c r="BL486" s="78">
        <v>-5.5258192121982574E-2</v>
      </c>
      <c r="BM486" s="78">
        <v>-6.0873460024595261E-2</v>
      </c>
      <c r="BN486" s="78">
        <v>-6.6166147589683533E-2</v>
      </c>
      <c r="BO486" s="78">
        <v>-3.5826221108436584E-2</v>
      </c>
      <c r="BP486" s="78">
        <v>-6.814853847026825E-2</v>
      </c>
      <c r="BQ486" s="78">
        <v>-7.1408785879611969E-2</v>
      </c>
      <c r="BR486" s="78">
        <v>-4.4094819575548172E-2</v>
      </c>
      <c r="BS486" s="78">
        <v>-1.1485839262604713E-2</v>
      </c>
      <c r="BT486" s="78">
        <v>-1.9473830237984657E-2</v>
      </c>
      <c r="BU486" s="78">
        <v>5.0132870674133301E-2</v>
      </c>
      <c r="BV486" s="78">
        <v>2.6118556037545204E-2</v>
      </c>
      <c r="BW486" s="78">
        <v>4.1759029030799866E-2</v>
      </c>
      <c r="BX486" s="78">
        <v>7.6035931706428528E-2</v>
      </c>
      <c r="BY486" s="78">
        <v>1.148307416588068E-2</v>
      </c>
      <c r="BZ486" s="78">
        <v>-3.1712502241134644E-2</v>
      </c>
      <c r="CA486" s="78">
        <v>-7.007049024105072E-2</v>
      </c>
      <c r="CB486" s="78">
        <v>-0.10294778645038605</v>
      </c>
      <c r="CC486" s="78">
        <v>-3.0495509505271912E-2</v>
      </c>
      <c r="CD486" s="78">
        <v>-3.6523677408695221E-2</v>
      </c>
      <c r="CE486" s="78">
        <v>-4.9108639359474182E-2</v>
      </c>
      <c r="CF486" s="78">
        <v>-3.6478273570537567E-2</v>
      </c>
      <c r="CG486" s="78">
        <v>-3.7444625049829483E-2</v>
      </c>
      <c r="CH486" s="78">
        <v>-3.9959155023097992E-2</v>
      </c>
      <c r="CI486" s="78">
        <v>-5.6500665843486786E-2</v>
      </c>
      <c r="CJ486" s="78">
        <v>-3.73673215508461E-2</v>
      </c>
      <c r="CK486" s="78">
        <v>-4.2902857065200806E-2</v>
      </c>
      <c r="CL486" s="78">
        <v>-4.7347746789455414E-2</v>
      </c>
      <c r="CM486" s="78">
        <v>-1.4676902443170547E-2</v>
      </c>
      <c r="CN486" s="78">
        <v>-4.5443553477525711E-2</v>
      </c>
      <c r="CO486" s="78">
        <v>-4.7824766486883163E-2</v>
      </c>
      <c r="CP486" s="78">
        <v>-1.898539625108242E-2</v>
      </c>
      <c r="CQ486" s="78">
        <v>1.5285797417163849E-2</v>
      </c>
      <c r="CR486" s="78">
        <v>7.5159776024520397E-3</v>
      </c>
      <c r="CS486" s="78">
        <v>7.6814346015453339E-2</v>
      </c>
      <c r="CT486" s="78">
        <v>5.2141353487968445E-2</v>
      </c>
      <c r="CU486" s="78">
        <v>6.758524477481842E-2</v>
      </c>
      <c r="CV486" s="78">
        <v>0.10108637064695358</v>
      </c>
      <c r="CW486" s="78">
        <v>3.4920517355203629E-2</v>
      </c>
      <c r="CX486" s="78">
        <v>-9.2252464964985847E-3</v>
      </c>
      <c r="CY486" s="78">
        <v>-4.7623429447412491E-2</v>
      </c>
      <c r="CZ486" s="78">
        <v>-8.27450230717659E-2</v>
      </c>
      <c r="DA486" s="78">
        <v>-1.0082002729177475E-2</v>
      </c>
      <c r="DB486" s="78">
        <v>-1.7850594595074654E-2</v>
      </c>
      <c r="DC486" s="78">
        <v>-3.0869832262396812E-2</v>
      </c>
      <c r="DD486" s="78">
        <v>-1.9474027678370476E-2</v>
      </c>
      <c r="DE486" s="78">
        <v>-2.1162109449505806E-2</v>
      </c>
      <c r="DF486" s="78">
        <v>-2.3373665288090706E-2</v>
      </c>
      <c r="DG486" s="78">
        <v>-3.8865048438310623E-2</v>
      </c>
      <c r="DH486" s="78">
        <v>-1.9476450979709625E-2</v>
      </c>
      <c r="DI486" s="78">
        <v>-2.49322559684515E-2</v>
      </c>
      <c r="DJ486" s="78">
        <v>-2.8529345989227295E-2</v>
      </c>
      <c r="DK486" s="78">
        <v>6.4724176190793514E-3</v>
      </c>
      <c r="DL486" s="78">
        <v>-2.273857407271862E-2</v>
      </c>
      <c r="DM486" s="78">
        <v>-2.4240747094154358E-2</v>
      </c>
      <c r="DN486" s="78">
        <v>6.1240270733833313E-3</v>
      </c>
      <c r="DO486" s="78">
        <v>4.205743595957756E-2</v>
      </c>
      <c r="DP486" s="78">
        <v>3.4505784511566162E-2</v>
      </c>
      <c r="DQ486" s="78">
        <v>0.10349582880735397</v>
      </c>
      <c r="DR486" s="78">
        <v>7.8164152801036835E-2</v>
      </c>
      <c r="DS486" s="78">
        <v>9.3411460518836975E-2</v>
      </c>
      <c r="DT486" s="78">
        <v>0.12613680958747864</v>
      </c>
      <c r="DU486" s="78">
        <v>5.835796520113945E-2</v>
      </c>
      <c r="DV486" s="78">
        <v>1.3262010179460049E-2</v>
      </c>
      <c r="DW486" s="78">
        <v>-2.5176366791129112E-2</v>
      </c>
      <c r="DX486" s="78">
        <v>-6.2542252242565155E-2</v>
      </c>
      <c r="DY486" s="78">
        <v>1.9391860812902451E-2</v>
      </c>
      <c r="DZ486" s="78">
        <v>9.1103715822100639E-3</v>
      </c>
      <c r="EA486" s="78">
        <v>-4.5358911156654358E-3</v>
      </c>
      <c r="EB486" s="78">
        <v>5.0774025730788708E-3</v>
      </c>
      <c r="EC486" s="78">
        <v>2.3472546599805355E-3</v>
      </c>
      <c r="ED486" s="78">
        <v>5.7315366575494409E-4</v>
      </c>
      <c r="EE486" s="78">
        <v>-1.3402020558714867E-2</v>
      </c>
      <c r="EF486" s="78">
        <v>6.3551240600645542E-3</v>
      </c>
      <c r="EG486" s="78">
        <v>1.014439039863646E-3</v>
      </c>
      <c r="EH486" s="78">
        <v>-1.3585677370429039E-3</v>
      </c>
      <c r="EI486" s="78">
        <v>3.7008672952651978E-2</v>
      </c>
      <c r="EJ486" s="78">
        <v>1.0043814778327942E-2</v>
      </c>
      <c r="EK486" s="78">
        <v>9.8108323290944099E-3</v>
      </c>
      <c r="EL486" s="78">
        <v>4.2378049343824387E-2</v>
      </c>
      <c r="EM486" s="78">
        <v>8.0711424350738525E-2</v>
      </c>
      <c r="EN486" s="78">
        <v>7.3474779725074768E-2</v>
      </c>
      <c r="EO486" s="78">
        <v>0.14201962947845459</v>
      </c>
      <c r="EP486" s="78">
        <v>0.11573693156242371</v>
      </c>
      <c r="EQ486" s="78">
        <v>0.13070040941238403</v>
      </c>
      <c r="ER486" s="78">
        <v>0.16230566799640656</v>
      </c>
      <c r="ES486" s="78">
        <v>9.2197909951210022E-2</v>
      </c>
      <c r="ET486" s="78">
        <v>4.5730032026767731E-2</v>
      </c>
      <c r="EU486" s="78">
        <v>7.2336252778768539E-3</v>
      </c>
      <c r="EV486" s="78">
        <v>-3.3372670412063599E-2</v>
      </c>
      <c r="EW486" s="78">
        <v>73.734588623046875</v>
      </c>
      <c r="EX486" s="78">
        <v>68.88702392578125</v>
      </c>
      <c r="EY486" s="78">
        <v>67.894622802734375</v>
      </c>
      <c r="EZ486" s="78">
        <v>67.041763305664063</v>
      </c>
      <c r="FA486" s="78">
        <v>65.711883544921875</v>
      </c>
      <c r="FB486" s="78">
        <v>64.614387512207031</v>
      </c>
      <c r="FC486" s="78">
        <v>63.596111297607422</v>
      </c>
      <c r="FD486" s="78">
        <v>63.242301940917969</v>
      </c>
      <c r="FE486" s="78">
        <v>72.014572143554688</v>
      </c>
      <c r="FF486" s="78">
        <v>78.412696838378906</v>
      </c>
      <c r="FG486" s="78">
        <v>83.776138305664063</v>
      </c>
      <c r="FH486" s="78">
        <v>92.346473693847656</v>
      </c>
      <c r="FI486" s="78">
        <v>96.595932006835938</v>
      </c>
      <c r="FJ486" s="78">
        <v>100.06436157226563</v>
      </c>
      <c r="FK486" s="78">
        <v>102.12742614746094</v>
      </c>
      <c r="FL486" s="78">
        <v>102.63026428222656</v>
      </c>
      <c r="FM486" s="78">
        <v>101.50537109375</v>
      </c>
      <c r="FN486" s="78">
        <v>98.996627807617188</v>
      </c>
      <c r="FO486" s="78">
        <v>92.409881591796875</v>
      </c>
      <c r="FP486" s="78">
        <v>84.1717529296875</v>
      </c>
      <c r="FQ486" s="78">
        <v>78.99530029296875</v>
      </c>
      <c r="FR486" s="78">
        <v>74.86846923828125</v>
      </c>
      <c r="FS486" s="78">
        <v>72.707687377929688</v>
      </c>
      <c r="FT486" s="78">
        <v>70.586685180664063</v>
      </c>
      <c r="FU486" s="78">
        <v>1.8845457583665848E-2</v>
      </c>
      <c r="FV486" s="78">
        <v>2.9877731576561928E-2</v>
      </c>
      <c r="FW486" s="78">
        <v>1.8818303942680359E-2</v>
      </c>
      <c r="FX486" s="78">
        <v>0</v>
      </c>
      <c r="FY486" s="78">
        <v>3810</v>
      </c>
      <c r="FZ486" s="78">
        <v>1</v>
      </c>
    </row>
    <row r="487" spans="1:182" x14ac:dyDescent="0.2">
      <c r="A487" t="s">
        <v>186</v>
      </c>
      <c r="B487" t="s">
        <v>244</v>
      </c>
      <c r="C487" t="s">
        <v>194</v>
      </c>
      <c r="D487" t="s">
        <v>203</v>
      </c>
      <c r="E487" t="s">
        <v>210</v>
      </c>
      <c r="F487" t="s">
        <v>1</v>
      </c>
      <c r="G487" t="s">
        <v>200</v>
      </c>
      <c r="H487" s="78">
        <v>5360</v>
      </c>
      <c r="I487" s="78">
        <v>1.0738927125930786</v>
      </c>
      <c r="J487" s="78">
        <v>0.98850101232528687</v>
      </c>
      <c r="K487" s="78">
        <v>0.88486027717590332</v>
      </c>
      <c r="L487" s="78">
        <v>0.80988121032714844</v>
      </c>
      <c r="M487" s="78">
        <v>0.76421725749969482</v>
      </c>
      <c r="N487" s="78">
        <v>0.76025891304016113</v>
      </c>
      <c r="O487" s="78">
        <v>0.74370235204696655</v>
      </c>
      <c r="P487" s="78">
        <v>0.79156321287155151</v>
      </c>
      <c r="Q487" s="78">
        <v>0.8718070387840271</v>
      </c>
      <c r="R487" s="78">
        <v>0.99119335412979126</v>
      </c>
      <c r="S487" s="78">
        <v>1.1583768129348755</v>
      </c>
      <c r="T487" s="78">
        <v>1.3296637535095215</v>
      </c>
      <c r="U487" s="78">
        <v>1.467982292175293</v>
      </c>
      <c r="V487" s="78">
        <v>1.543886661529541</v>
      </c>
      <c r="W487" s="78">
        <v>1.619881272315979</v>
      </c>
      <c r="X487" s="78">
        <v>1.6805182695388794</v>
      </c>
      <c r="Y487" s="78">
        <v>1.7311233282089233</v>
      </c>
      <c r="Z487" s="78">
        <v>1.7011576890945435</v>
      </c>
      <c r="AA487" s="78">
        <v>1.6810745000839233</v>
      </c>
      <c r="AB487" s="78">
        <v>1.6876418590545654</v>
      </c>
      <c r="AC487" s="78">
        <v>1.6010379791259766</v>
      </c>
      <c r="AD487" s="78">
        <v>1.450291633605957</v>
      </c>
      <c r="AE487" s="78">
        <v>1.3089818954467773</v>
      </c>
      <c r="AF487" s="78">
        <v>1.1326305866241455</v>
      </c>
      <c r="AG487" s="78">
        <v>-0.16404511034488678</v>
      </c>
      <c r="AH487" s="78">
        <v>-0.18141689896583557</v>
      </c>
      <c r="AI487" s="78">
        <v>-0.19385488331317902</v>
      </c>
      <c r="AJ487" s="78">
        <v>-0.22177739441394806</v>
      </c>
      <c r="AK487" s="78">
        <v>-0.22266349196434021</v>
      </c>
      <c r="AL487" s="78">
        <v>-0.20718280971050262</v>
      </c>
      <c r="AM487" s="78">
        <v>-0.19046942889690399</v>
      </c>
      <c r="AN487" s="78">
        <v>-0.15956203639507294</v>
      </c>
      <c r="AO487" s="78">
        <v>-0.21235765516757965</v>
      </c>
      <c r="AP487" s="78">
        <v>-0.18882511556148529</v>
      </c>
      <c r="AQ487" s="78">
        <v>-0.18909135460853577</v>
      </c>
      <c r="AR487" s="78">
        <v>-0.16900388896465302</v>
      </c>
      <c r="AS487" s="78">
        <v>-0.21052438020706177</v>
      </c>
      <c r="AT487" s="78">
        <v>-0.266315758228302</v>
      </c>
      <c r="AU487" s="78">
        <v>-0.26606416702270508</v>
      </c>
      <c r="AV487" s="78">
        <v>-0.17884795367717743</v>
      </c>
      <c r="AW487" s="78">
        <v>-8.4466785192489624E-2</v>
      </c>
      <c r="AX487" s="78">
        <v>-0.10585407912731171</v>
      </c>
      <c r="AY487" s="78">
        <v>-5.8817718178033829E-2</v>
      </c>
      <c r="AZ487" s="78">
        <v>-6.1085768043994904E-2</v>
      </c>
      <c r="BA487" s="78">
        <v>-0.11799879372119904</v>
      </c>
      <c r="BB487" s="78">
        <v>-0.17507043480873108</v>
      </c>
      <c r="BC487" s="78">
        <v>-0.15795932710170746</v>
      </c>
      <c r="BD487" s="78">
        <v>-0.17886640131473541</v>
      </c>
      <c r="BE487" s="78">
        <v>-0.10473962873220444</v>
      </c>
      <c r="BF487" s="78">
        <v>-0.12574879825115204</v>
      </c>
      <c r="BG487" s="78">
        <v>-0.13976968824863434</v>
      </c>
      <c r="BH487" s="78">
        <v>-0.16928957402706146</v>
      </c>
      <c r="BI487" s="78">
        <v>-0.17214351892471313</v>
      </c>
      <c r="BJ487" s="78">
        <v>-0.15455940365791321</v>
      </c>
      <c r="BK487" s="78">
        <v>-0.1399461030960083</v>
      </c>
      <c r="BL487" s="78">
        <v>-0.11140234768390656</v>
      </c>
      <c r="BM487" s="78">
        <v>-0.15726852416992188</v>
      </c>
      <c r="BN487" s="78">
        <v>-0.13195700943470001</v>
      </c>
      <c r="BO487" s="78">
        <v>-0.12880511581897736</v>
      </c>
      <c r="BP487" s="78">
        <v>-0.10458803176879883</v>
      </c>
      <c r="BQ487" s="78">
        <v>-0.14449633657932281</v>
      </c>
      <c r="BR487" s="78">
        <v>-0.19423840939998627</v>
      </c>
      <c r="BS487" s="78">
        <v>-0.19134964048862457</v>
      </c>
      <c r="BT487" s="78">
        <v>-0.1036023274064064</v>
      </c>
      <c r="BU487" s="78">
        <v>-1.4543456956744194E-2</v>
      </c>
      <c r="BV487" s="78">
        <v>-3.6742743104696274E-2</v>
      </c>
      <c r="BW487" s="78">
        <v>9.3427123501896858E-3</v>
      </c>
      <c r="BX487" s="78">
        <v>9.2342067509889603E-3</v>
      </c>
      <c r="BY487" s="78">
        <v>-4.9528505653142929E-2</v>
      </c>
      <c r="BZ487" s="78">
        <v>-0.1093401312828064</v>
      </c>
      <c r="CA487" s="78">
        <v>-9.4921767711639404E-2</v>
      </c>
      <c r="CB487" s="78">
        <v>-0.11788148432970047</v>
      </c>
      <c r="CC487" s="78">
        <v>-6.3664823770523071E-2</v>
      </c>
      <c r="CD487" s="78">
        <v>-8.719327300786972E-2</v>
      </c>
      <c r="CE487" s="78">
        <v>-0.10231046378612518</v>
      </c>
      <c r="CF487" s="78">
        <v>-0.13293667137622833</v>
      </c>
      <c r="CG487" s="78">
        <v>-0.13715352118015289</v>
      </c>
      <c r="CH487" s="78">
        <v>-0.11811257898807526</v>
      </c>
      <c r="CI487" s="78">
        <v>-0.10495380312204361</v>
      </c>
      <c r="CJ487" s="78">
        <v>-7.8047096729278564E-2</v>
      </c>
      <c r="CK487" s="78">
        <v>-0.11911395192146301</v>
      </c>
      <c r="CL487" s="78">
        <v>-9.2570364475250244E-2</v>
      </c>
      <c r="CM487" s="78">
        <v>-8.7051041424274445E-2</v>
      </c>
      <c r="CN487" s="78">
        <v>-5.9973817318677902E-2</v>
      </c>
      <c r="CO487" s="78">
        <v>-9.8765529692173004E-2</v>
      </c>
      <c r="CP487" s="78">
        <v>-0.14431785047054291</v>
      </c>
      <c r="CQ487" s="78">
        <v>-0.13960257172584534</v>
      </c>
      <c r="CR487" s="78">
        <v>-5.1487430930137634E-2</v>
      </c>
      <c r="CS487" s="78">
        <v>3.3885229378938675E-2</v>
      </c>
      <c r="CT487" s="78">
        <v>1.1123559437692165E-2</v>
      </c>
      <c r="CU487" s="78">
        <v>5.6550420820713043E-2</v>
      </c>
      <c r="CV487" s="78">
        <v>5.7937610894441605E-2</v>
      </c>
      <c r="CW487" s="78">
        <v>-2.1061950828880072E-3</v>
      </c>
      <c r="CX487" s="78">
        <v>-6.3815511763095856E-2</v>
      </c>
      <c r="CY487" s="78">
        <v>-5.1262140274047852E-2</v>
      </c>
      <c r="CZ487" s="78">
        <v>-7.5643517076969147E-2</v>
      </c>
      <c r="DA487" s="78">
        <v>-2.2590029984712601E-2</v>
      </c>
      <c r="DB487" s="78">
        <v>-4.863772913813591E-2</v>
      </c>
      <c r="DC487" s="78">
        <v>-6.4851239323616028E-2</v>
      </c>
      <c r="DD487" s="78">
        <v>-9.65837761759758E-2</v>
      </c>
      <c r="DE487" s="78">
        <v>-0.10216352343559265</v>
      </c>
      <c r="DF487" s="78">
        <v>-8.1665754318237305E-2</v>
      </c>
      <c r="DG487" s="78">
        <v>-6.9961503148078918E-2</v>
      </c>
      <c r="DH487" s="78">
        <v>-4.4691842049360275E-2</v>
      </c>
      <c r="DI487" s="78">
        <v>-8.0959394574165344E-2</v>
      </c>
      <c r="DJ487" s="78">
        <v>-5.3183700889348984E-2</v>
      </c>
      <c r="DK487" s="78">
        <v>-4.5296967029571533E-2</v>
      </c>
      <c r="DL487" s="78">
        <v>-1.535959355533123E-2</v>
      </c>
      <c r="DM487" s="78">
        <v>-5.3034711629152298E-2</v>
      </c>
      <c r="DN487" s="78">
        <v>-9.4397291541099548E-2</v>
      </c>
      <c r="DO487" s="78">
        <v>-8.7855517864227295E-2</v>
      </c>
      <c r="DP487" s="78">
        <v>6.2746292678639293E-4</v>
      </c>
      <c r="DQ487" s="78">
        <v>8.2313910126686096E-2</v>
      </c>
      <c r="DR487" s="78">
        <v>5.8989860117435455E-2</v>
      </c>
      <c r="DS487" s="78">
        <v>0.10375811904668808</v>
      </c>
      <c r="DT487" s="78">
        <v>0.1066410169005394</v>
      </c>
      <c r="DU487" s="78">
        <v>4.5316118746995926E-2</v>
      </c>
      <c r="DV487" s="78">
        <v>-1.8290890380740166E-2</v>
      </c>
      <c r="DW487" s="78">
        <v>-7.6025193557143211E-3</v>
      </c>
      <c r="DX487" s="78">
        <v>-3.3405549824237823E-2</v>
      </c>
      <c r="DY487" s="78">
        <v>3.6715451627969742E-2</v>
      </c>
      <c r="DZ487" s="78">
        <v>7.0303492248058319E-3</v>
      </c>
      <c r="EA487" s="78">
        <v>-1.0766053572297096E-2</v>
      </c>
      <c r="EB487" s="78">
        <v>-4.4095959514379501E-2</v>
      </c>
      <c r="EC487" s="78">
        <v>-5.1643542945384979E-2</v>
      </c>
      <c r="ED487" s="78">
        <v>-2.904234267771244E-2</v>
      </c>
      <c r="EE487" s="78">
        <v>-1.9438194110989571E-2</v>
      </c>
      <c r="EF487" s="78">
        <v>3.4678445663303137E-3</v>
      </c>
      <c r="EG487" s="78">
        <v>-2.5870252400636673E-2</v>
      </c>
      <c r="EH487" s="78">
        <v>3.6843817215412855E-3</v>
      </c>
      <c r="EI487" s="78">
        <v>1.4989282004535198E-2</v>
      </c>
      <c r="EJ487" s="78">
        <v>4.9056254327297211E-2</v>
      </c>
      <c r="EK487" s="78">
        <v>1.2993320822715759E-2</v>
      </c>
      <c r="EL487" s="78">
        <v>-2.231992781162262E-2</v>
      </c>
      <c r="EM487" s="78">
        <v>-1.3140982948243618E-2</v>
      </c>
      <c r="EN487" s="78">
        <v>7.5873099267482758E-2</v>
      </c>
      <c r="EO487" s="78">
        <v>0.15223725140094757</v>
      </c>
      <c r="EP487" s="78">
        <v>0.12810119986534119</v>
      </c>
      <c r="EQ487" s="78">
        <v>0.17191855609416962</v>
      </c>
      <c r="ER487" s="78">
        <v>0.17696098983287811</v>
      </c>
      <c r="ES487" s="78">
        <v>0.11378639936447144</v>
      </c>
      <c r="ET487" s="78">
        <v>4.7439426183700562E-2</v>
      </c>
      <c r="EU487" s="78">
        <v>5.543503537774086E-2</v>
      </c>
      <c r="EV487" s="78">
        <v>2.7579370886087418E-2</v>
      </c>
      <c r="EW487" s="78">
        <v>78.880516052246094</v>
      </c>
      <c r="EX487" s="78">
        <v>74.109054565429688</v>
      </c>
      <c r="EY487" s="78">
        <v>73.148452758789063</v>
      </c>
      <c r="EZ487" s="78">
        <v>72.309913635253906</v>
      </c>
      <c r="FA487" s="78">
        <v>71.013511657714844</v>
      </c>
      <c r="FB487" s="78">
        <v>69.787628173828125</v>
      </c>
      <c r="FC487" s="78">
        <v>68.423088073730469</v>
      </c>
      <c r="FD487" s="78">
        <v>67.539848327636719</v>
      </c>
      <c r="FE487" s="78">
        <v>74.213676452636719</v>
      </c>
      <c r="FF487" s="78">
        <v>79.507064819335938</v>
      </c>
      <c r="FG487" s="78">
        <v>83.770294189453125</v>
      </c>
      <c r="FH487" s="78">
        <v>92.730911254882813</v>
      </c>
      <c r="FI487" s="78">
        <v>96.47259521484375</v>
      </c>
      <c r="FJ487" s="78">
        <v>99.730819702148438</v>
      </c>
      <c r="FK487" s="78">
        <v>101.67379760742188</v>
      </c>
      <c r="FL487" s="78">
        <v>102.57194519042969</v>
      </c>
      <c r="FM487" s="78">
        <v>102.34107971191406</v>
      </c>
      <c r="FN487" s="78">
        <v>100.20186614990234</v>
      </c>
      <c r="FO487" s="78">
        <v>94.206764221191406</v>
      </c>
      <c r="FP487" s="78">
        <v>88.784767150878906</v>
      </c>
      <c r="FQ487" s="78">
        <v>84.666152954101563</v>
      </c>
      <c r="FR487" s="78">
        <v>80.521804809570313</v>
      </c>
      <c r="FS487" s="78">
        <v>78.807601928710938</v>
      </c>
      <c r="FT487" s="78">
        <v>76.742713928222656</v>
      </c>
      <c r="FU487" s="78">
        <v>3.8345173001289368E-2</v>
      </c>
      <c r="FV487" s="78">
        <v>5.514802411198616E-2</v>
      </c>
      <c r="FW487" s="78">
        <v>3.9458610117435455E-2</v>
      </c>
      <c r="FX487" s="78">
        <v>0</v>
      </c>
      <c r="FY487" s="78">
        <v>1333</v>
      </c>
      <c r="FZ487" s="78">
        <v>1</v>
      </c>
    </row>
    <row r="488" spans="1:182" x14ac:dyDescent="0.2">
      <c r="A488" t="s">
        <v>186</v>
      </c>
      <c r="B488" t="s">
        <v>244</v>
      </c>
      <c r="C488" t="s">
        <v>194</v>
      </c>
      <c r="D488" t="s">
        <v>203</v>
      </c>
      <c r="E488" t="s">
        <v>210</v>
      </c>
      <c r="F488" t="s">
        <v>1</v>
      </c>
      <c r="G488" t="s">
        <v>1</v>
      </c>
      <c r="H488" s="78">
        <v>23027</v>
      </c>
      <c r="I488" s="78">
        <v>0.92646366357803345</v>
      </c>
      <c r="J488" s="78">
        <v>0.82848560810089111</v>
      </c>
      <c r="K488" s="78">
        <v>0.74220454692840576</v>
      </c>
      <c r="L488" s="78">
        <v>0.69062095880508423</v>
      </c>
      <c r="M488" s="78">
        <v>0.65621680021286011</v>
      </c>
      <c r="N488" s="78">
        <v>0.64975327253341675</v>
      </c>
      <c r="O488" s="78">
        <v>0.64876830577850342</v>
      </c>
      <c r="P488" s="78">
        <v>0.70312464237213135</v>
      </c>
      <c r="Q488" s="78">
        <v>0.77327644824981689</v>
      </c>
      <c r="R488" s="78">
        <v>0.87745064496994019</v>
      </c>
      <c r="S488" s="78">
        <v>1.0167251825332642</v>
      </c>
      <c r="T488" s="78">
        <v>1.1428970098495483</v>
      </c>
      <c r="U488" s="78">
        <v>1.2720931768417358</v>
      </c>
      <c r="V488" s="78">
        <v>1.3808927536010742</v>
      </c>
      <c r="W488" s="78">
        <v>1.4805442094802856</v>
      </c>
      <c r="X488" s="78">
        <v>1.5262576341629028</v>
      </c>
      <c r="Y488" s="78">
        <v>1.5586553812026978</v>
      </c>
      <c r="Z488" s="78">
        <v>1.5276352167129517</v>
      </c>
      <c r="AA488" s="78">
        <v>1.4941564798355103</v>
      </c>
      <c r="AB488" s="78">
        <v>1.4719648361206055</v>
      </c>
      <c r="AC488" s="78">
        <v>1.4046716690063477</v>
      </c>
      <c r="AD488" s="78">
        <v>1.2838815450668335</v>
      </c>
      <c r="AE488" s="78">
        <v>1.1061755418777466</v>
      </c>
      <c r="AF488" s="78">
        <v>0.92272210121154785</v>
      </c>
      <c r="AG488" s="78">
        <v>-8.3059735596179962E-2</v>
      </c>
      <c r="AH488" s="78">
        <v>-8.9632190763950348E-2</v>
      </c>
      <c r="AI488" s="78">
        <v>-0.1017855778336525</v>
      </c>
      <c r="AJ488" s="78">
        <v>-9.6932895481586456E-2</v>
      </c>
      <c r="AK488" s="78">
        <v>-9.7098745405673981E-2</v>
      </c>
      <c r="AL488" s="78">
        <v>-9.5526248216629028E-2</v>
      </c>
      <c r="AM488" s="78">
        <v>-0.10637478530406952</v>
      </c>
      <c r="AN488" s="78">
        <v>-8.5375949740409851E-2</v>
      </c>
      <c r="AO488" s="78">
        <v>-0.10072256624698639</v>
      </c>
      <c r="AP488" s="78">
        <v>-9.9671050906181335E-2</v>
      </c>
      <c r="AQ488" s="78">
        <v>-7.7747374773025513E-2</v>
      </c>
      <c r="AR488" s="78">
        <v>-9.8388142883777618E-2</v>
      </c>
      <c r="AS488" s="78">
        <v>-0.11098646372556686</v>
      </c>
      <c r="AT488" s="78">
        <v>-0.10314023494720459</v>
      </c>
      <c r="AU488" s="78">
        <v>-7.8958623111248016E-2</v>
      </c>
      <c r="AV488" s="78">
        <v>-6.4868003129959106E-2</v>
      </c>
      <c r="AW488" s="78">
        <v>9.7105829045176506E-3</v>
      </c>
      <c r="AX488" s="78">
        <v>-1.3282247819006443E-2</v>
      </c>
      <c r="AY488" s="78">
        <v>9.6450066193938255E-3</v>
      </c>
      <c r="AZ488" s="78">
        <v>3.6511123180389404E-2</v>
      </c>
      <c r="BA488" s="78">
        <v>-2.5262519717216492E-2</v>
      </c>
      <c r="BB488" s="78">
        <v>-7.1413464844226837E-2</v>
      </c>
      <c r="BC488" s="78">
        <v>-9.7339831292629242E-2</v>
      </c>
      <c r="BD488" s="78">
        <v>-0.12594951689243317</v>
      </c>
      <c r="BE488" s="78">
        <v>-5.6565891951322556E-2</v>
      </c>
      <c r="BF488" s="78">
        <v>-6.5223462879657745E-2</v>
      </c>
      <c r="BG488" s="78">
        <v>-7.7980071306228638E-2</v>
      </c>
      <c r="BH488" s="78">
        <v>-7.4481017887592316E-2</v>
      </c>
      <c r="BI488" s="78">
        <v>-7.5566820800304413E-2</v>
      </c>
      <c r="BJ488" s="78">
        <v>-7.3444612324237823E-2</v>
      </c>
      <c r="BK488" s="78">
        <v>-8.3572149276733398E-2</v>
      </c>
      <c r="BL488" s="78">
        <v>-6.2606453895568848E-2</v>
      </c>
      <c r="BM488" s="78">
        <v>-7.7042952179908752E-2</v>
      </c>
      <c r="BN488" s="78">
        <v>-7.4977144598960876E-2</v>
      </c>
      <c r="BO488" s="78">
        <v>-5.0437901169061661E-2</v>
      </c>
      <c r="BP488" s="78">
        <v>-6.9106295704841614E-2</v>
      </c>
      <c r="BQ488" s="78">
        <v>-8.0675520002841949E-2</v>
      </c>
      <c r="BR488" s="78">
        <v>-7.0656910538673401E-2</v>
      </c>
      <c r="BS488" s="78">
        <v>-4.4578902423381805E-2</v>
      </c>
      <c r="BT488" s="78">
        <v>-3.0217260122299194E-2</v>
      </c>
      <c r="BU488" s="78">
        <v>4.345230758190155E-2</v>
      </c>
      <c r="BV488" s="78">
        <v>1.9729673862457275E-2</v>
      </c>
      <c r="BW488" s="78">
        <v>4.235902801156044E-2</v>
      </c>
      <c r="BX488" s="78">
        <v>6.872878223657608E-2</v>
      </c>
      <c r="BY488" s="78">
        <v>5.2020982839167118E-3</v>
      </c>
      <c r="BZ488" s="78">
        <v>-4.217955470085144E-2</v>
      </c>
      <c r="CA488" s="78">
        <v>-6.8467378616333008E-2</v>
      </c>
      <c r="CB488" s="78">
        <v>-9.9447332322597504E-2</v>
      </c>
      <c r="CC488" s="78">
        <v>-3.8216337561607361E-2</v>
      </c>
      <c r="CD488" s="78">
        <v>-4.8318050801753998E-2</v>
      </c>
      <c r="CE488" s="78">
        <v>-6.1492443084716797E-2</v>
      </c>
      <c r="CF488" s="78">
        <v>-5.8930911123752594E-2</v>
      </c>
      <c r="CG488" s="78">
        <v>-6.0653883963823318E-2</v>
      </c>
      <c r="CH488" s="78">
        <v>-5.8150943368673325E-2</v>
      </c>
      <c r="CI488" s="78">
        <v>-6.7779108881950378E-2</v>
      </c>
      <c r="CJ488" s="78">
        <v>-4.6836361289024353E-2</v>
      </c>
      <c r="CK488" s="78">
        <v>-6.0642529278993607E-2</v>
      </c>
      <c r="CL488" s="78">
        <v>-5.7874221354722977E-2</v>
      </c>
      <c r="CM488" s="78">
        <v>-3.1523447483778E-2</v>
      </c>
      <c r="CN488" s="78">
        <v>-4.8825766891241074E-2</v>
      </c>
      <c r="CO488" s="78">
        <v>-5.9682257473468781E-2</v>
      </c>
      <c r="CP488" s="78">
        <v>-4.8159059137105942E-2</v>
      </c>
      <c r="CQ488" s="78">
        <v>-2.0767603069543839E-2</v>
      </c>
      <c r="CR488" s="78">
        <v>-6.2182587571442127E-3</v>
      </c>
      <c r="CS488" s="78">
        <v>6.682172417640686E-2</v>
      </c>
      <c r="CT488" s="78">
        <v>4.2593631893396378E-2</v>
      </c>
      <c r="CU488" s="78">
        <v>6.5016664564609528E-2</v>
      </c>
      <c r="CV488" s="78">
        <v>9.104263037443161E-2</v>
      </c>
      <c r="CW488" s="78">
        <v>2.6301801204681396E-2</v>
      </c>
      <c r="CX488" s="78">
        <v>-2.193223312497139E-2</v>
      </c>
      <c r="CY488" s="78">
        <v>-4.847041517496109E-2</v>
      </c>
      <c r="CZ488" s="78">
        <v>-8.1092000007629395E-2</v>
      </c>
      <c r="DA488" s="78">
        <v>-1.9866785034537315E-2</v>
      </c>
      <c r="DB488" s="78">
        <v>-3.141263872385025E-2</v>
      </c>
      <c r="DC488" s="78">
        <v>-4.5004814863204956E-2</v>
      </c>
      <c r="DD488" s="78">
        <v>-4.3380808085203171E-2</v>
      </c>
      <c r="DE488" s="78">
        <v>-4.5740947127342224E-2</v>
      </c>
      <c r="DF488" s="78">
        <v>-4.2857274413108826E-2</v>
      </c>
      <c r="DG488" s="78">
        <v>-5.1986075937747955E-2</v>
      </c>
      <c r="DH488" s="78">
        <v>-3.1066272407770157E-2</v>
      </c>
      <c r="DI488" s="78">
        <v>-4.4242110103368759E-2</v>
      </c>
      <c r="DJ488" s="78">
        <v>-4.0771305561065674E-2</v>
      </c>
      <c r="DK488" s="78">
        <v>-1.2608990073204041E-2</v>
      </c>
      <c r="DL488" s="78">
        <v>-2.854524552822113E-2</v>
      </c>
      <c r="DM488" s="78">
        <v>-3.8688991218805313E-2</v>
      </c>
      <c r="DN488" s="78">
        <v>-2.5661204010248184E-2</v>
      </c>
      <c r="DO488" s="78">
        <v>3.0436892993748188E-3</v>
      </c>
      <c r="DP488" s="78">
        <v>1.7780739814043045E-2</v>
      </c>
      <c r="DQ488" s="78">
        <v>9.019114077091217E-2</v>
      </c>
      <c r="DR488" s="78">
        <v>6.545758992433548E-2</v>
      </c>
      <c r="DS488" s="78">
        <v>8.7674282491207123E-2</v>
      </c>
      <c r="DT488" s="78">
        <v>0.11335648596286774</v>
      </c>
      <c r="DU488" s="78">
        <v>4.7401499003171921E-2</v>
      </c>
      <c r="DV488" s="78">
        <v>-1.6849145758897066E-3</v>
      </c>
      <c r="DW488" s="78">
        <v>-2.8473440557718277E-2</v>
      </c>
      <c r="DX488" s="78">
        <v>-6.2736667692661285E-2</v>
      </c>
      <c r="DY488" s="78">
        <v>6.6270548850297928E-3</v>
      </c>
      <c r="DZ488" s="78">
        <v>-7.0039047859609127E-3</v>
      </c>
      <c r="EA488" s="78">
        <v>-2.1199299022555351E-2</v>
      </c>
      <c r="EB488" s="78">
        <v>-2.0928936079144478E-2</v>
      </c>
      <c r="EC488" s="78">
        <v>-2.4209029972553253E-2</v>
      </c>
      <c r="ED488" s="78">
        <v>-2.077564038336277E-2</v>
      </c>
      <c r="EE488" s="78">
        <v>-2.9183438047766685E-2</v>
      </c>
      <c r="EF488" s="78">
        <v>-8.2967691123485565E-3</v>
      </c>
      <c r="EG488" s="78">
        <v>-2.0562497898936272E-2</v>
      </c>
      <c r="EH488" s="78">
        <v>-1.6077401116490364E-2</v>
      </c>
      <c r="EI488" s="78">
        <v>1.4700480736792088E-2</v>
      </c>
      <c r="EJ488" s="78">
        <v>7.3660752968862653E-4</v>
      </c>
      <c r="EK488" s="78">
        <v>-8.3780549466609955E-3</v>
      </c>
      <c r="EL488" s="78">
        <v>6.8221250548958778E-3</v>
      </c>
      <c r="EM488" s="78">
        <v>3.7423413246870041E-2</v>
      </c>
      <c r="EN488" s="78">
        <v>5.2431482821702957E-2</v>
      </c>
      <c r="EO488" s="78">
        <v>0.1239328533411026</v>
      </c>
      <c r="EP488" s="78">
        <v>9.8469510674476624E-2</v>
      </c>
      <c r="EQ488" s="78">
        <v>0.12038831412792206</v>
      </c>
      <c r="ER488" s="78">
        <v>0.14557413756847382</v>
      </c>
      <c r="ES488" s="78">
        <v>7.7866129577159882E-2</v>
      </c>
      <c r="ET488" s="78">
        <v>2.7548998594284058E-2</v>
      </c>
      <c r="EU488" s="78">
        <v>3.9900591946206987E-4</v>
      </c>
      <c r="EV488" s="78">
        <v>-3.6234486848115921E-2</v>
      </c>
      <c r="EW488" s="78">
        <v>75.147064208984375</v>
      </c>
      <c r="EX488" s="78">
        <v>70.378288269042969</v>
      </c>
      <c r="EY488" s="78">
        <v>69.396736145019531</v>
      </c>
      <c r="EZ488" s="78">
        <v>68.584213256835938</v>
      </c>
      <c r="FA488" s="78">
        <v>67.263557434082031</v>
      </c>
      <c r="FB488" s="78">
        <v>66.108535766601563</v>
      </c>
      <c r="FC488" s="78">
        <v>64.926841735839844</v>
      </c>
      <c r="FD488" s="78">
        <v>64.402236938476563</v>
      </c>
      <c r="FE488" s="78">
        <v>72.622833251953125</v>
      </c>
      <c r="FF488" s="78">
        <v>78.707855224609375</v>
      </c>
      <c r="FG488" s="78">
        <v>83.774520874023438</v>
      </c>
      <c r="FH488" s="78">
        <v>92.450820922851563</v>
      </c>
      <c r="FI488" s="78">
        <v>96.562156677246094</v>
      </c>
      <c r="FJ488" s="78">
        <v>99.972640991210938</v>
      </c>
      <c r="FK488" s="78">
        <v>102.00367736816406</v>
      </c>
      <c r="FL488" s="78">
        <v>102.61492156982422</v>
      </c>
      <c r="FM488" s="78">
        <v>101.72667694091797</v>
      </c>
      <c r="FN488" s="78">
        <v>99.315895080566406</v>
      </c>
      <c r="FO488" s="78">
        <v>92.885330200195313</v>
      </c>
      <c r="FP488" s="78">
        <v>85.438972473144531</v>
      </c>
      <c r="FQ488" s="78">
        <v>80.530563354492188</v>
      </c>
      <c r="FR488" s="78">
        <v>76.394302368164063</v>
      </c>
      <c r="FS488" s="78">
        <v>74.380393981933594</v>
      </c>
      <c r="FT488" s="78">
        <v>72.311492919921875</v>
      </c>
      <c r="FU488" s="78">
        <v>1.6991863027215004E-2</v>
      </c>
      <c r="FV488" s="78">
        <v>2.6272641494870186E-2</v>
      </c>
      <c r="FW488" s="78">
        <v>1.7111841589212418E-2</v>
      </c>
      <c r="FX488" s="78">
        <v>0</v>
      </c>
      <c r="FY488" s="78">
        <v>5143</v>
      </c>
      <c r="FZ488" s="78">
        <v>1</v>
      </c>
    </row>
    <row r="489" spans="1:182" x14ac:dyDescent="0.2">
      <c r="A489" t="s">
        <v>186</v>
      </c>
      <c r="B489" t="s">
        <v>244</v>
      </c>
      <c r="C489" t="s">
        <v>194</v>
      </c>
      <c r="D489" t="s">
        <v>203</v>
      </c>
      <c r="E489" t="s">
        <v>210</v>
      </c>
      <c r="F489" t="s">
        <v>178</v>
      </c>
      <c r="G489" t="s">
        <v>1</v>
      </c>
      <c r="H489" s="78">
        <v>13602</v>
      </c>
      <c r="I489" s="78">
        <v>0.7513202428817749</v>
      </c>
      <c r="J489" s="78">
        <v>0.6533433198928833</v>
      </c>
      <c r="K489" s="78">
        <v>0.58502835035324097</v>
      </c>
      <c r="L489" s="78">
        <v>0.53118056058883667</v>
      </c>
      <c r="M489" s="78">
        <v>0.49572506546974182</v>
      </c>
      <c r="N489" s="78">
        <v>0.47148606181144714</v>
      </c>
      <c r="O489" s="78">
        <v>0.48474109172821045</v>
      </c>
      <c r="P489" s="78">
        <v>0.54826784133911133</v>
      </c>
      <c r="Q489" s="78">
        <v>0.60330021381378174</v>
      </c>
      <c r="R489" s="78">
        <v>0.68419963121414185</v>
      </c>
      <c r="S489" s="78">
        <v>0.78149789571762085</v>
      </c>
      <c r="T489" s="78">
        <v>0.90363359451293945</v>
      </c>
      <c r="U489" s="78">
        <v>1.0121945142745972</v>
      </c>
      <c r="V489" s="78">
        <v>1.1010761260986328</v>
      </c>
      <c r="W489" s="78">
        <v>1.1614927053451538</v>
      </c>
      <c r="X489" s="78">
        <v>1.188543438911438</v>
      </c>
      <c r="Y489" s="78">
        <v>1.1916936635971069</v>
      </c>
      <c r="Z489" s="78">
        <v>1.1708225011825562</v>
      </c>
      <c r="AA489" s="78">
        <v>1.1451616287231445</v>
      </c>
      <c r="AB489" s="78">
        <v>1.1270827054977417</v>
      </c>
      <c r="AC489" s="78">
        <v>1.1089547872543335</v>
      </c>
      <c r="AD489" s="78">
        <v>1.0296982526779175</v>
      </c>
      <c r="AE489" s="78">
        <v>0.90586918592453003</v>
      </c>
      <c r="AF489" s="78">
        <v>0.75424355268478394</v>
      </c>
      <c r="AG489" s="78">
        <v>-8.3921767771244049E-2</v>
      </c>
      <c r="AH489" s="78">
        <v>-8.9113444089889526E-2</v>
      </c>
      <c r="AI489" s="78">
        <v>-9.1108627617359161E-2</v>
      </c>
      <c r="AJ489" s="78">
        <v>-8.157840371131897E-2</v>
      </c>
      <c r="AK489" s="78">
        <v>-8.554106205701828E-2</v>
      </c>
      <c r="AL489" s="78">
        <v>-9.7553260624408722E-2</v>
      </c>
      <c r="AM489" s="78">
        <v>-8.9810334146022797E-2</v>
      </c>
      <c r="AN489" s="78">
        <v>-6.3253514468669891E-2</v>
      </c>
      <c r="AO489" s="78">
        <v>-7.2827525436878204E-2</v>
      </c>
      <c r="AP489" s="78">
        <v>-8.7067611515522003E-2</v>
      </c>
      <c r="AQ489" s="78">
        <v>-9.2727251350879669E-2</v>
      </c>
      <c r="AR489" s="78">
        <v>-9.8957672715187073E-2</v>
      </c>
      <c r="AS489" s="78">
        <v>-0.11809120327234268</v>
      </c>
      <c r="AT489" s="78">
        <v>-0.10925329476594925</v>
      </c>
      <c r="AU489" s="78">
        <v>-9.7129903733730316E-2</v>
      </c>
      <c r="AV489" s="78">
        <v>-8.3435721695423126E-2</v>
      </c>
      <c r="AW489" s="78">
        <v>-5.0608396530151367E-2</v>
      </c>
      <c r="AX489" s="78">
        <v>-5.0967302173376083E-2</v>
      </c>
      <c r="AY489" s="78">
        <v>-5.5203996598720551E-2</v>
      </c>
      <c r="AZ489" s="78">
        <v>-2.2698400542140007E-2</v>
      </c>
      <c r="BA489" s="78">
        <v>-3.0190780758857727E-2</v>
      </c>
      <c r="BB489" s="78">
        <v>-8.8099680840969086E-2</v>
      </c>
      <c r="BC489" s="78">
        <v>-9.3573547899723053E-2</v>
      </c>
      <c r="BD489" s="78">
        <v>-0.12259054183959961</v>
      </c>
      <c r="BE489" s="78">
        <v>-5.9229940176010132E-2</v>
      </c>
      <c r="BF489" s="78">
        <v>-6.5376050770282745E-2</v>
      </c>
      <c r="BG489" s="78">
        <v>-6.8832799792289734E-2</v>
      </c>
      <c r="BH489" s="78">
        <v>-6.1591360718011856E-2</v>
      </c>
      <c r="BI489" s="78">
        <v>-6.668437272310257E-2</v>
      </c>
      <c r="BJ489" s="78">
        <v>-7.9039663076400757E-2</v>
      </c>
      <c r="BK489" s="78">
        <v>-7.1088343858718872E-2</v>
      </c>
      <c r="BL489" s="78">
        <v>-4.4290192425251007E-2</v>
      </c>
      <c r="BM489" s="78">
        <v>-5.3657181560993195E-2</v>
      </c>
      <c r="BN489" s="78">
        <v>-6.6397830843925476E-2</v>
      </c>
      <c r="BO489" s="78">
        <v>-7.046256959438324E-2</v>
      </c>
      <c r="BP489" s="78">
        <v>-7.3884963989257813E-2</v>
      </c>
      <c r="BQ489" s="78">
        <v>-9.0604253113269806E-2</v>
      </c>
      <c r="BR489" s="78">
        <v>-8.0093778669834137E-2</v>
      </c>
      <c r="BS489" s="78">
        <v>-6.6933639347553253E-2</v>
      </c>
      <c r="BT489" s="78">
        <v>-5.3072772920131683E-2</v>
      </c>
      <c r="BU489" s="78">
        <v>-2.1402042359113693E-2</v>
      </c>
      <c r="BV489" s="78">
        <v>-2.2032579407095909E-2</v>
      </c>
      <c r="BW489" s="78">
        <v>-2.7245404198765755E-2</v>
      </c>
      <c r="BX489" s="78">
        <v>3.9623146876692772E-3</v>
      </c>
      <c r="BY489" s="78">
        <v>-5.0349724479019642E-3</v>
      </c>
      <c r="BZ489" s="78">
        <v>-6.312570720911026E-2</v>
      </c>
      <c r="CA489" s="78">
        <v>-7.0112831890583038E-2</v>
      </c>
      <c r="CB489" s="78">
        <v>-0.10055101662874222</v>
      </c>
      <c r="CC489" s="78">
        <v>-4.212845116853714E-2</v>
      </c>
      <c r="CD489" s="78">
        <v>-4.8935599625110626E-2</v>
      </c>
      <c r="CE489" s="78">
        <v>-5.3404632955789566E-2</v>
      </c>
      <c r="CF489" s="78">
        <v>-4.7748394310474396E-2</v>
      </c>
      <c r="CG489" s="78">
        <v>-5.3624283522367477E-2</v>
      </c>
      <c r="CH489" s="78">
        <v>-6.6217206418514252E-2</v>
      </c>
      <c r="CI489" s="78">
        <v>-5.8121562004089355E-2</v>
      </c>
      <c r="CJ489" s="78">
        <v>-3.1156251206994057E-2</v>
      </c>
      <c r="CK489" s="78">
        <v>-4.0379859507083893E-2</v>
      </c>
      <c r="CL489" s="78">
        <v>-5.2082005888223648E-2</v>
      </c>
      <c r="CM489" s="78">
        <v>-5.5042121559381485E-2</v>
      </c>
      <c r="CN489" s="78">
        <v>-5.6519694626331329E-2</v>
      </c>
      <c r="CO489" s="78">
        <v>-7.1566879749298096E-2</v>
      </c>
      <c r="CP489" s="78">
        <v>-5.9897996485233307E-2</v>
      </c>
      <c r="CQ489" s="78">
        <v>-4.6019796282052994E-2</v>
      </c>
      <c r="CR489" s="78">
        <v>-3.2043490558862686E-2</v>
      </c>
      <c r="CS489" s="78">
        <v>-1.1738089378923178E-3</v>
      </c>
      <c r="CT489" s="78">
        <v>-1.9924810621887445E-3</v>
      </c>
      <c r="CU489" s="78">
        <v>-7.8813629224896431E-3</v>
      </c>
      <c r="CV489" s="78">
        <v>2.2427447140216827E-2</v>
      </c>
      <c r="CW489" s="78">
        <v>1.2387863360345364E-2</v>
      </c>
      <c r="CX489" s="78">
        <v>-4.5828815549612045E-2</v>
      </c>
      <c r="CY489" s="78">
        <v>-5.3864002227783203E-2</v>
      </c>
      <c r="CZ489" s="78">
        <v>-8.5286505520343781E-2</v>
      </c>
      <c r="DA489" s="78">
        <v>-2.5026962161064148E-2</v>
      </c>
      <c r="DB489" s="78">
        <v>-3.2495144754648209E-2</v>
      </c>
      <c r="DC489" s="78">
        <v>-3.7976469844579697E-2</v>
      </c>
      <c r="DD489" s="78">
        <v>-3.3905431628227234E-2</v>
      </c>
      <c r="DE489" s="78">
        <v>-4.0564198046922684E-2</v>
      </c>
      <c r="DF489" s="78">
        <v>-5.3394746035337448E-2</v>
      </c>
      <c r="DG489" s="78">
        <v>-4.515477642416954E-2</v>
      </c>
      <c r="DH489" s="78">
        <v>-1.8022309988737106E-2</v>
      </c>
      <c r="DI489" s="78">
        <v>-2.7102535590529442E-2</v>
      </c>
      <c r="DJ489" s="78">
        <v>-3.776618093252182E-2</v>
      </c>
      <c r="DK489" s="78">
        <v>-3.9621669799089432E-2</v>
      </c>
      <c r="DL489" s="78">
        <v>-3.9154421538114548E-2</v>
      </c>
      <c r="DM489" s="78">
        <v>-5.2529502660036087E-2</v>
      </c>
      <c r="DN489" s="78">
        <v>-3.9702210575342178E-2</v>
      </c>
      <c r="DO489" s="78">
        <v>-2.5105951353907585E-2</v>
      </c>
      <c r="DP489" s="78">
        <v>-1.1014208197593689E-2</v>
      </c>
      <c r="DQ489" s="78">
        <v>1.9054422155022621E-2</v>
      </c>
      <c r="DR489" s="78">
        <v>1.8047617748379707E-2</v>
      </c>
      <c r="DS489" s="78">
        <v>1.1482676491141319E-2</v>
      </c>
      <c r="DT489" s="78">
        <v>4.0892578661441803E-2</v>
      </c>
      <c r="DU489" s="78">
        <v>2.9810698702931404E-2</v>
      </c>
      <c r="DV489" s="78">
        <v>-2.8531922027468681E-2</v>
      </c>
      <c r="DW489" s="78">
        <v>-3.7615176290273666E-2</v>
      </c>
      <c r="DX489" s="78">
        <v>-7.0021994411945343E-2</v>
      </c>
      <c r="DY489" s="78">
        <v>-3.3512833761051297E-4</v>
      </c>
      <c r="DZ489" s="78">
        <v>-8.7577439844608307E-3</v>
      </c>
      <c r="EA489" s="78">
        <v>-1.5700653195381165E-2</v>
      </c>
      <c r="EB489" s="78">
        <v>-1.3918392360210419E-2</v>
      </c>
      <c r="EC489" s="78">
        <v>-2.1707508713006973E-2</v>
      </c>
      <c r="ED489" s="78">
        <v>-3.4881148487329483E-2</v>
      </c>
      <c r="EE489" s="78">
        <v>-2.6432787999510765E-2</v>
      </c>
      <c r="EF489" s="78">
        <v>9.4101100694388151E-4</v>
      </c>
      <c r="EG489" s="78">
        <v>-7.9321945086121559E-3</v>
      </c>
      <c r="EH489" s="78">
        <v>-1.7096403986215591E-2</v>
      </c>
      <c r="EI489" s="78">
        <v>-1.7356991767883301E-2</v>
      </c>
      <c r="EJ489" s="78">
        <v>-1.4081722125411034E-2</v>
      </c>
      <c r="EK489" s="78">
        <v>-2.504255622625351E-2</v>
      </c>
      <c r="EL489" s="78">
        <v>-1.0542705655097961E-2</v>
      </c>
      <c r="EM489" s="78">
        <v>5.0903148949146271E-3</v>
      </c>
      <c r="EN489" s="78">
        <v>1.9348734989762306E-2</v>
      </c>
      <c r="EO489" s="78">
        <v>4.8260778188705444E-2</v>
      </c>
      <c r="EP489" s="78">
        <v>4.6982340514659882E-2</v>
      </c>
      <c r="EQ489" s="78">
        <v>3.9441272616386414E-2</v>
      </c>
      <c r="ER489" s="78">
        <v>6.7553296685218811E-2</v>
      </c>
      <c r="ES489" s="78">
        <v>5.4966509342193604E-2</v>
      </c>
      <c r="ET489" s="78">
        <v>-3.5579546820372343E-3</v>
      </c>
      <c r="EU489" s="78">
        <v>-1.4154452830553055E-2</v>
      </c>
      <c r="EV489" s="78">
        <v>-4.7982480376958847E-2</v>
      </c>
      <c r="EW489" s="78">
        <v>74.581260681152344</v>
      </c>
      <c r="EX489" s="78">
        <v>66.620384216308594</v>
      </c>
      <c r="EY489" s="78">
        <v>65.8494873046875</v>
      </c>
      <c r="EZ489" s="78">
        <v>64.369537353515625</v>
      </c>
      <c r="FA489" s="78">
        <v>63.451473236083984</v>
      </c>
      <c r="FB489" s="78">
        <v>62.447235107421875</v>
      </c>
      <c r="FC489" s="78">
        <v>61.055179595947266</v>
      </c>
      <c r="FD489" s="78">
        <v>61.299861907958984</v>
      </c>
      <c r="FE489" s="78">
        <v>73.759193420410156</v>
      </c>
      <c r="FF489" s="78">
        <v>82.020271301269531</v>
      </c>
      <c r="FG489" s="78">
        <v>87.526832580566406</v>
      </c>
      <c r="FH489" s="78">
        <v>92.389137268066406</v>
      </c>
      <c r="FI489" s="78">
        <v>96.841766357421875</v>
      </c>
      <c r="FJ489" s="78">
        <v>99.668388366699219</v>
      </c>
      <c r="FK489" s="78">
        <v>101.28951263427734</v>
      </c>
      <c r="FL489" s="78">
        <v>101.69467163085938</v>
      </c>
      <c r="FM489" s="78">
        <v>99.241279602050781</v>
      </c>
      <c r="FN489" s="78">
        <v>96.045875549316406</v>
      </c>
      <c r="FO489" s="78">
        <v>92.250801086425781</v>
      </c>
      <c r="FP489" s="78">
        <v>81.563957214355469</v>
      </c>
      <c r="FQ489" s="78">
        <v>77.130157470703125</v>
      </c>
      <c r="FR489" s="78">
        <v>73.138809204101563</v>
      </c>
      <c r="FS489" s="78">
        <v>70.486381530761719</v>
      </c>
      <c r="FT489" s="78">
        <v>68.285598754882813</v>
      </c>
      <c r="FU489" s="78">
        <v>1.5194416977465153E-2</v>
      </c>
      <c r="FV489" s="78">
        <v>2.2760441526770592E-2</v>
      </c>
      <c r="FW489" s="78">
        <v>1.5382063575088978E-2</v>
      </c>
      <c r="FX489" s="78">
        <v>0</v>
      </c>
      <c r="FY489" s="78">
        <v>3718</v>
      </c>
      <c r="FZ489" s="78">
        <v>1</v>
      </c>
    </row>
    <row r="490" spans="1:182" x14ac:dyDescent="0.2">
      <c r="A490" t="s">
        <v>186</v>
      </c>
      <c r="B490" t="s">
        <v>244</v>
      </c>
      <c r="C490" t="s">
        <v>194</v>
      </c>
      <c r="D490" t="s">
        <v>203</v>
      </c>
      <c r="E490" t="s">
        <v>210</v>
      </c>
      <c r="F490" t="s">
        <v>179</v>
      </c>
      <c r="G490" t="s">
        <v>1</v>
      </c>
      <c r="H490" s="78">
        <v>1620</v>
      </c>
      <c r="I490" s="78">
        <v>1.5730090141296387</v>
      </c>
      <c r="J490" s="78">
        <v>1.5843983888626099</v>
      </c>
      <c r="K490" s="78">
        <v>1.460392951965332</v>
      </c>
      <c r="L490" s="78">
        <v>1.3692612648010254</v>
      </c>
      <c r="M490" s="78">
        <v>1.2845805883407593</v>
      </c>
      <c r="N490" s="78">
        <v>1.2801316976547241</v>
      </c>
      <c r="O490" s="78">
        <v>1.15533447265625</v>
      </c>
      <c r="P490" s="78">
        <v>1.1956053972244263</v>
      </c>
      <c r="Q490" s="78">
        <v>1.3779380321502686</v>
      </c>
      <c r="R490" s="78">
        <v>1.4599214792251587</v>
      </c>
      <c r="S490" s="78">
        <v>1.6934661865234375</v>
      </c>
      <c r="T490" s="78">
        <v>1.8958256244659424</v>
      </c>
      <c r="U490" s="78">
        <v>2.2260088920593262</v>
      </c>
      <c r="V490" s="78">
        <v>2.5314154624938965</v>
      </c>
      <c r="W490" s="78">
        <v>2.7251565456390381</v>
      </c>
      <c r="X490" s="78">
        <v>2.9781091213226318</v>
      </c>
      <c r="Y490" s="78">
        <v>3.1460559368133545</v>
      </c>
      <c r="Z490" s="78">
        <v>3.039783239364624</v>
      </c>
      <c r="AA490" s="78">
        <v>2.9932892322540283</v>
      </c>
      <c r="AB490" s="78">
        <v>2.9840435981750488</v>
      </c>
      <c r="AC490" s="78">
        <v>2.6689794063568115</v>
      </c>
      <c r="AD490" s="78">
        <v>2.4829246997833252</v>
      </c>
      <c r="AE490" s="78">
        <v>2.1663248538970947</v>
      </c>
      <c r="AF490" s="78">
        <v>1.7981311082839966</v>
      </c>
      <c r="AG490" s="78">
        <v>-0.21376800537109375</v>
      </c>
      <c r="AH490" s="78">
        <v>-0.15098185837268829</v>
      </c>
      <c r="AI490" s="78">
        <v>-0.1288333535194397</v>
      </c>
      <c r="AJ490" s="78">
        <v>-0.14271150529384613</v>
      </c>
      <c r="AK490" s="78">
        <v>-0.14101126790046692</v>
      </c>
      <c r="AL490" s="78">
        <v>-0.17963410913944244</v>
      </c>
      <c r="AM490" s="78">
        <v>-0.33672457933425903</v>
      </c>
      <c r="AN490" s="78">
        <v>-0.30830487608909607</v>
      </c>
      <c r="AO490" s="78">
        <v>-0.19661307334899902</v>
      </c>
      <c r="AP490" s="78">
        <v>-0.11206606030464172</v>
      </c>
      <c r="AQ490" s="78">
        <v>-0.24282433092594147</v>
      </c>
      <c r="AR490" s="78">
        <v>-0.40547838807106018</v>
      </c>
      <c r="AS490" s="78">
        <v>-0.34238326549530029</v>
      </c>
      <c r="AT490" s="78">
        <v>-0.28219425678253174</v>
      </c>
      <c r="AU490" s="78">
        <v>-0.21107955276966095</v>
      </c>
      <c r="AV490" s="78">
        <v>-1.6644252464175224E-2</v>
      </c>
      <c r="AW490" s="78">
        <v>0.16682712733745575</v>
      </c>
      <c r="AX490" s="78">
        <v>5.3178265690803528E-2</v>
      </c>
      <c r="AY490" s="78">
        <v>0.15615414083003998</v>
      </c>
      <c r="AZ490" s="78">
        <v>0.2247299998998642</v>
      </c>
      <c r="BA490" s="78">
        <v>-0.12251266092061996</v>
      </c>
      <c r="BB490" s="78">
        <v>-9.6600405871868134E-2</v>
      </c>
      <c r="BC490" s="78">
        <v>-0.20088313519954681</v>
      </c>
      <c r="BD490" s="78">
        <v>-0.23929625749588013</v>
      </c>
      <c r="BE490" s="78">
        <v>-4.9567077308893204E-2</v>
      </c>
      <c r="BF490" s="78">
        <v>-1.0868317447602749E-2</v>
      </c>
      <c r="BG490" s="78">
        <v>5.3393030539155006E-3</v>
      </c>
      <c r="BH490" s="78">
        <v>-2.088361419737339E-2</v>
      </c>
      <c r="BI490" s="78">
        <v>-2.6859970763325691E-2</v>
      </c>
      <c r="BJ490" s="78">
        <v>-6.1243802309036255E-2</v>
      </c>
      <c r="BK490" s="78">
        <v>-0.19660729169845581</v>
      </c>
      <c r="BL490" s="78">
        <v>-0.17985031008720398</v>
      </c>
      <c r="BM490" s="78">
        <v>-5.4000571370124817E-2</v>
      </c>
      <c r="BN490" s="78">
        <v>2.8361925855278969E-2</v>
      </c>
      <c r="BO490" s="78">
        <v>-5.8090489357709885E-2</v>
      </c>
      <c r="BP490" s="78">
        <v>-0.19458124041557312</v>
      </c>
      <c r="BQ490" s="78">
        <v>-0.13020333647727966</v>
      </c>
      <c r="BR490" s="78">
        <v>-4.6253219246864319E-2</v>
      </c>
      <c r="BS490" s="78">
        <v>4.8762306571006775E-2</v>
      </c>
      <c r="BT490" s="78">
        <v>0.24982556700706482</v>
      </c>
      <c r="BU490" s="78">
        <v>0.42617392539978027</v>
      </c>
      <c r="BV490" s="78">
        <v>0.31915721297264099</v>
      </c>
      <c r="BW490" s="78">
        <v>0.41962406039237976</v>
      </c>
      <c r="BX490" s="78">
        <v>0.47409883141517639</v>
      </c>
      <c r="BY490" s="78">
        <v>9.0807914733886719E-2</v>
      </c>
      <c r="BZ490" s="78">
        <v>0.1219107061624527</v>
      </c>
      <c r="CA490" s="78">
        <v>2.0039841532707214E-2</v>
      </c>
      <c r="CB490" s="78">
        <v>-4.8752270638942719E-2</v>
      </c>
      <c r="CC490" s="78">
        <v>6.4157970249652863E-2</v>
      </c>
      <c r="CD490" s="78">
        <v>8.6173892021179199E-2</v>
      </c>
      <c r="CE490" s="78">
        <v>9.8266877233982086E-2</v>
      </c>
      <c r="CF490" s="78">
        <v>6.3494011759757996E-2</v>
      </c>
      <c r="CG490" s="78">
        <v>5.2200872451066971E-2</v>
      </c>
      <c r="CH490" s="78">
        <v>2.0752949640154839E-2</v>
      </c>
      <c r="CI490" s="78">
        <v>-9.9562488496303558E-2</v>
      </c>
      <c r="CJ490" s="78">
        <v>-9.0883038938045502E-2</v>
      </c>
      <c r="CK490" s="78">
        <v>4.4772420078516006E-2</v>
      </c>
      <c r="CL490" s="78">
        <v>0.12562192976474762</v>
      </c>
      <c r="CM490" s="78">
        <v>6.985560804605484E-2</v>
      </c>
      <c r="CN490" s="78">
        <v>-4.8514537513256073E-2</v>
      </c>
      <c r="CO490" s="78">
        <v>1.6751814633607864E-2</v>
      </c>
      <c r="CP490" s="78">
        <v>0.11715882271528244</v>
      </c>
      <c r="CQ490" s="78">
        <v>0.22872799634933472</v>
      </c>
      <c r="CR490" s="78">
        <v>0.43438178300857544</v>
      </c>
      <c r="CS490" s="78">
        <v>0.60579675436019897</v>
      </c>
      <c r="CT490" s="78">
        <v>0.50337338447570801</v>
      </c>
      <c r="CU490" s="78">
        <v>0.60210251808166504</v>
      </c>
      <c r="CV490" s="78">
        <v>0.64681094884872437</v>
      </c>
      <c r="CW490" s="78">
        <v>0.23855309188365936</v>
      </c>
      <c r="CX490" s="78">
        <v>0.27325081825256348</v>
      </c>
      <c r="CY490" s="78">
        <v>0.1730504184961319</v>
      </c>
      <c r="CZ490" s="78">
        <v>8.3217903971672058E-2</v>
      </c>
      <c r="DA490" s="78">
        <v>0.17788301408290863</v>
      </c>
      <c r="DB490" s="78">
        <v>0.18321610987186432</v>
      </c>
      <c r="DC490" s="78">
        <v>0.19119444489479065</v>
      </c>
      <c r="DD490" s="78">
        <v>0.14787164330482483</v>
      </c>
      <c r="DE490" s="78">
        <v>0.13126170635223389</v>
      </c>
      <c r="DF490" s="78">
        <v>0.10274970531463623</v>
      </c>
      <c r="DG490" s="78">
        <v>-2.5176932103931904E-3</v>
      </c>
      <c r="DH490" s="78">
        <v>-1.9157815258949995E-3</v>
      </c>
      <c r="DI490" s="78">
        <v>0.14354540407657623</v>
      </c>
      <c r="DJ490" s="78">
        <v>0.22288191318511963</v>
      </c>
      <c r="DK490" s="78">
        <v>0.19780170917510986</v>
      </c>
      <c r="DL490" s="78">
        <v>9.7552157938480377E-2</v>
      </c>
      <c r="DM490" s="78">
        <v>0.16370695829391479</v>
      </c>
      <c r="DN490" s="78">
        <v>0.2805708646774292</v>
      </c>
      <c r="DO490" s="78">
        <v>0.40869367122650146</v>
      </c>
      <c r="DP490" s="78">
        <v>0.61893796920776367</v>
      </c>
      <c r="DQ490" s="78">
        <v>0.7854195237159729</v>
      </c>
      <c r="DR490" s="78">
        <v>0.68758952617645264</v>
      </c>
      <c r="DS490" s="78">
        <v>0.78458100557327271</v>
      </c>
      <c r="DT490" s="78">
        <v>0.81952297687530518</v>
      </c>
      <c r="DU490" s="78">
        <v>0.38629826903343201</v>
      </c>
      <c r="DV490" s="78">
        <v>0.42459094524383545</v>
      </c>
      <c r="DW490" s="78">
        <v>0.32606098055839539</v>
      </c>
      <c r="DX490" s="78">
        <v>0.21518808603286743</v>
      </c>
      <c r="DY490" s="78">
        <v>0.34208393096923828</v>
      </c>
      <c r="DZ490" s="78">
        <v>0.3233296275138855</v>
      </c>
      <c r="EA490" s="78">
        <v>0.32536712288856506</v>
      </c>
      <c r="EB490" s="78">
        <v>0.26969954371452332</v>
      </c>
      <c r="EC490" s="78">
        <v>0.24541302025318146</v>
      </c>
      <c r="ED490" s="78">
        <v>0.22113999724388123</v>
      </c>
      <c r="EE490" s="78">
        <v>0.13759957253932953</v>
      </c>
      <c r="EF490" s="78">
        <v>0.12653879821300507</v>
      </c>
      <c r="EG490" s="78">
        <v>0.28615790605545044</v>
      </c>
      <c r="EH490" s="78">
        <v>0.36330989003181458</v>
      </c>
      <c r="EI490" s="78">
        <v>0.38253560662269592</v>
      </c>
      <c r="EJ490" s="78">
        <v>0.30844926834106445</v>
      </c>
      <c r="EK490" s="78">
        <v>0.37588685750961304</v>
      </c>
      <c r="EL490" s="78">
        <v>0.51651191711425781</v>
      </c>
      <c r="EM490" s="78">
        <v>0.66853553056716919</v>
      </c>
      <c r="EN490" s="78">
        <v>0.88540780544281006</v>
      </c>
      <c r="EO490" s="78">
        <v>1.0447663068771362</v>
      </c>
      <c r="EP490" s="78">
        <v>0.95356851816177368</v>
      </c>
      <c r="EQ490" s="78">
        <v>1.0480508804321289</v>
      </c>
      <c r="ER490" s="78">
        <v>1.0688918828964233</v>
      </c>
      <c r="ES490" s="78">
        <v>0.59961885213851929</v>
      </c>
      <c r="ET490" s="78">
        <v>0.64310210943222046</v>
      </c>
      <c r="EU490" s="78">
        <v>0.54698395729064941</v>
      </c>
      <c r="EV490" s="78">
        <v>0.40573203563690186</v>
      </c>
      <c r="EW490" s="78">
        <v>69.261199951171875</v>
      </c>
      <c r="EX490" s="78">
        <v>67.527633666992188</v>
      </c>
      <c r="EY490" s="78">
        <v>64.589828491210938</v>
      </c>
      <c r="EZ490" s="78">
        <v>64.592155456542969</v>
      </c>
      <c r="FA490" s="78">
        <v>63.279628753662109</v>
      </c>
      <c r="FB490" s="78">
        <v>62.360164642333984</v>
      </c>
      <c r="FC490" s="78">
        <v>59.423465728759766</v>
      </c>
      <c r="FD490" s="78">
        <v>58.577121734619141</v>
      </c>
      <c r="FE490" s="78">
        <v>68.36334228515625</v>
      </c>
      <c r="FF490" s="78">
        <v>72.197891235351563</v>
      </c>
      <c r="FG490" s="78">
        <v>75.721382141113281</v>
      </c>
      <c r="FH490" s="78">
        <v>92.565673828125</v>
      </c>
      <c r="FI490" s="78">
        <v>96.510269165039063</v>
      </c>
      <c r="FJ490" s="78">
        <v>99.906440734863281</v>
      </c>
      <c r="FK490" s="78">
        <v>102.38382720947266</v>
      </c>
      <c r="FL490" s="78">
        <v>104.22325134277344</v>
      </c>
      <c r="FM490" s="78">
        <v>105.50642395019531</v>
      </c>
      <c r="FN490" s="78">
        <v>105.10511016845703</v>
      </c>
      <c r="FO490" s="78">
        <v>95.681205749511719</v>
      </c>
      <c r="FP490" s="78">
        <v>91.810752868652344</v>
      </c>
      <c r="FQ490" s="78">
        <v>82.760368347167969</v>
      </c>
      <c r="FR490" s="78">
        <v>77.435745239257813</v>
      </c>
      <c r="FS490" s="78">
        <v>76.518753051757813</v>
      </c>
      <c r="FT490" s="78">
        <v>73.009262084960938</v>
      </c>
      <c r="FU490" s="78">
        <v>0.11044348776340485</v>
      </c>
      <c r="FV490" s="78">
        <v>0.20593774318695068</v>
      </c>
      <c r="FW490" s="78">
        <v>0.10367549210786819</v>
      </c>
      <c r="FX490" s="78">
        <v>0</v>
      </c>
      <c r="FY490" s="78">
        <v>114</v>
      </c>
      <c r="FZ490" s="78">
        <v>1</v>
      </c>
    </row>
    <row r="491" spans="1:182" x14ac:dyDescent="0.2">
      <c r="A491" t="s">
        <v>186</v>
      </c>
      <c r="B491" t="s">
        <v>244</v>
      </c>
      <c r="C491" t="s">
        <v>194</v>
      </c>
      <c r="D491" t="s">
        <v>203</v>
      </c>
      <c r="E491" t="s">
        <v>210</v>
      </c>
      <c r="F491" t="s">
        <v>180</v>
      </c>
      <c r="G491" t="s">
        <v>1</v>
      </c>
      <c r="H491" s="78">
        <v>383</v>
      </c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  <c r="AA491" s="78"/>
      <c r="AB491" s="78"/>
      <c r="AC491" s="78"/>
      <c r="AD491" s="78"/>
      <c r="AE491" s="78"/>
      <c r="AF491" s="78"/>
      <c r="AG491" s="78"/>
      <c r="AH491" s="78"/>
      <c r="AI491" s="78"/>
      <c r="AJ491" s="78"/>
      <c r="AK491" s="78"/>
      <c r="AL491" s="78"/>
      <c r="AM491" s="78"/>
      <c r="AN491" s="78"/>
      <c r="AO491" s="78"/>
      <c r="AP491" s="78"/>
      <c r="AQ491" s="78"/>
      <c r="AR491" s="78"/>
      <c r="AS491" s="78"/>
      <c r="AT491" s="78"/>
      <c r="AU491" s="78"/>
      <c r="AV491" s="78"/>
      <c r="AW491" s="78"/>
      <c r="AX491" s="78"/>
      <c r="AY491" s="78"/>
      <c r="AZ491" s="78"/>
      <c r="BA491" s="78"/>
      <c r="BB491" s="78"/>
      <c r="BC491" s="78"/>
      <c r="BD491" s="78"/>
      <c r="BE491" s="78"/>
      <c r="BF491" s="78"/>
      <c r="BG491" s="78"/>
      <c r="BH491" s="78"/>
      <c r="BI491" s="78"/>
      <c r="BJ491" s="78"/>
      <c r="BK491" s="78"/>
      <c r="BL491" s="78"/>
      <c r="BM491" s="78"/>
      <c r="BN491" s="78"/>
      <c r="BO491" s="78"/>
      <c r="BP491" s="78"/>
      <c r="BQ491" s="78"/>
      <c r="BR491" s="78"/>
      <c r="BS491" s="78"/>
      <c r="BT491" s="78"/>
      <c r="BU491" s="78"/>
      <c r="BV491" s="78"/>
      <c r="BW491" s="78"/>
      <c r="BX491" s="78"/>
      <c r="BY491" s="78"/>
      <c r="BZ491" s="78"/>
      <c r="CA491" s="78"/>
      <c r="CB491" s="78"/>
      <c r="CC491" s="78"/>
      <c r="CD491" s="78"/>
      <c r="CE491" s="78"/>
      <c r="CF491" s="78"/>
      <c r="CG491" s="78"/>
      <c r="CH491" s="78"/>
      <c r="CI491" s="78"/>
      <c r="CJ491" s="78"/>
      <c r="CK491" s="78"/>
      <c r="CL491" s="78"/>
      <c r="CM491" s="78"/>
      <c r="CN491" s="78"/>
      <c r="CO491" s="78"/>
      <c r="CP491" s="78"/>
      <c r="CQ491" s="78"/>
      <c r="CR491" s="78"/>
      <c r="CS491" s="78"/>
      <c r="CT491" s="78"/>
      <c r="CU491" s="78"/>
      <c r="CV491" s="78"/>
      <c r="CW491" s="78"/>
      <c r="CX491" s="78"/>
      <c r="CY491" s="78"/>
      <c r="CZ491" s="78"/>
      <c r="DA491" s="78"/>
      <c r="DB491" s="78"/>
      <c r="DC491" s="78"/>
      <c r="DD491" s="78"/>
      <c r="DE491" s="78"/>
      <c r="DF491" s="78"/>
      <c r="DG491" s="78"/>
      <c r="DH491" s="78"/>
      <c r="DI491" s="78"/>
      <c r="DJ491" s="78"/>
      <c r="DK491" s="78"/>
      <c r="DL491" s="78"/>
      <c r="DM491" s="78"/>
      <c r="DN491" s="78"/>
      <c r="DO491" s="78"/>
      <c r="DP491" s="78"/>
      <c r="DQ491" s="78"/>
      <c r="DR491" s="78"/>
      <c r="DS491" s="78"/>
      <c r="DT491" s="78"/>
      <c r="DU491" s="78"/>
      <c r="DV491" s="78"/>
      <c r="DW491" s="78"/>
      <c r="DX491" s="78"/>
      <c r="DY491" s="78"/>
      <c r="DZ491" s="78"/>
      <c r="EA491" s="78"/>
      <c r="EB491" s="78"/>
      <c r="EC491" s="78"/>
      <c r="ED491" s="78"/>
      <c r="EE491" s="78"/>
      <c r="EF491" s="78"/>
      <c r="EG491" s="78"/>
      <c r="EH491" s="78"/>
      <c r="EI491" s="78"/>
      <c r="EJ491" s="78"/>
      <c r="EK491" s="78"/>
      <c r="EL491" s="78"/>
      <c r="EM491" s="78"/>
      <c r="EN491" s="78"/>
      <c r="EO491" s="78"/>
      <c r="EP491" s="78"/>
      <c r="EQ491" s="78"/>
      <c r="ER491" s="78"/>
      <c r="ES491" s="78"/>
      <c r="ET491" s="78"/>
      <c r="EU491" s="78"/>
      <c r="EV491" s="78"/>
      <c r="EW491" s="78"/>
      <c r="EX491" s="78"/>
      <c r="EY491" s="78"/>
      <c r="EZ491" s="78"/>
      <c r="FA491" s="78"/>
      <c r="FB491" s="78"/>
      <c r="FC491" s="78"/>
      <c r="FD491" s="78"/>
      <c r="FE491" s="78"/>
      <c r="FF491" s="78"/>
      <c r="FG491" s="78"/>
      <c r="FH491" s="78"/>
      <c r="FI491" s="78"/>
      <c r="FJ491" s="78"/>
      <c r="FK491" s="78"/>
      <c r="FL491" s="78"/>
      <c r="FM491" s="78"/>
      <c r="FN491" s="78"/>
      <c r="FO491" s="78"/>
      <c r="FP491" s="78"/>
      <c r="FQ491" s="78"/>
      <c r="FR491" s="78"/>
      <c r="FS491" s="78"/>
      <c r="FT491" s="78"/>
      <c r="FU491" s="78"/>
      <c r="FV491" s="78"/>
      <c r="FW491" s="78"/>
      <c r="FX491" s="78">
        <v>0</v>
      </c>
      <c r="FY491" s="78">
        <v>87</v>
      </c>
      <c r="FZ491" s="78">
        <v>0</v>
      </c>
    </row>
    <row r="492" spans="1:182" x14ac:dyDescent="0.2">
      <c r="A492" t="s">
        <v>186</v>
      </c>
      <c r="B492" t="s">
        <v>244</v>
      </c>
      <c r="C492" t="s">
        <v>194</v>
      </c>
      <c r="D492" t="s">
        <v>203</v>
      </c>
      <c r="E492" t="s">
        <v>210</v>
      </c>
      <c r="F492" t="s">
        <v>181</v>
      </c>
      <c r="G492" t="s">
        <v>1</v>
      </c>
      <c r="H492" s="78">
        <v>463</v>
      </c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8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8"/>
      <c r="BA492" s="78"/>
      <c r="BB492" s="78"/>
      <c r="BC492" s="78"/>
      <c r="BD492" s="78"/>
      <c r="BE492" s="78"/>
      <c r="BF492" s="78"/>
      <c r="BG492" s="78"/>
      <c r="BH492" s="78"/>
      <c r="BI492" s="78"/>
      <c r="BJ492" s="78"/>
      <c r="BK492" s="78"/>
      <c r="BL492" s="78"/>
      <c r="BM492" s="78"/>
      <c r="BN492" s="78"/>
      <c r="BO492" s="78"/>
      <c r="BP492" s="78"/>
      <c r="BQ492" s="78"/>
      <c r="BR492" s="78"/>
      <c r="BS492" s="78"/>
      <c r="BT492" s="78"/>
      <c r="BU492" s="78"/>
      <c r="BV492" s="78"/>
      <c r="BW492" s="78"/>
      <c r="BX492" s="78"/>
      <c r="BY492" s="78"/>
      <c r="BZ492" s="78"/>
      <c r="CA492" s="78"/>
      <c r="CB492" s="78"/>
      <c r="CC492" s="78"/>
      <c r="CD492" s="78"/>
      <c r="CE492" s="78"/>
      <c r="CF492" s="78"/>
      <c r="CG492" s="78"/>
      <c r="CH492" s="78"/>
      <c r="CI492" s="78"/>
      <c r="CJ492" s="78"/>
      <c r="CK492" s="78"/>
      <c r="CL492" s="78"/>
      <c r="CM492" s="78"/>
      <c r="CN492" s="78"/>
      <c r="CO492" s="78"/>
      <c r="CP492" s="78"/>
      <c r="CQ492" s="78"/>
      <c r="CR492" s="78"/>
      <c r="CS492" s="78"/>
      <c r="CT492" s="78"/>
      <c r="CU492" s="78"/>
      <c r="CV492" s="78"/>
      <c r="CW492" s="78"/>
      <c r="CX492" s="78"/>
      <c r="CY492" s="78"/>
      <c r="CZ492" s="78"/>
      <c r="DA492" s="78"/>
      <c r="DB492" s="78"/>
      <c r="DC492" s="78"/>
      <c r="DD492" s="78"/>
      <c r="DE492" s="78"/>
      <c r="DF492" s="78"/>
      <c r="DG492" s="78"/>
      <c r="DH492" s="78"/>
      <c r="DI492" s="78"/>
      <c r="DJ492" s="78"/>
      <c r="DK492" s="78"/>
      <c r="DL492" s="78"/>
      <c r="DM492" s="78"/>
      <c r="DN492" s="78"/>
      <c r="DO492" s="78"/>
      <c r="DP492" s="78"/>
      <c r="DQ492" s="78"/>
      <c r="DR492" s="78"/>
      <c r="DS492" s="78"/>
      <c r="DT492" s="78"/>
      <c r="DU492" s="78"/>
      <c r="DV492" s="78"/>
      <c r="DW492" s="78"/>
      <c r="DX492" s="78"/>
      <c r="DY492" s="78"/>
      <c r="DZ492" s="78"/>
      <c r="EA492" s="78"/>
      <c r="EB492" s="78"/>
      <c r="EC492" s="78"/>
      <c r="ED492" s="78"/>
      <c r="EE492" s="78"/>
      <c r="EF492" s="78"/>
      <c r="EG492" s="78"/>
      <c r="EH492" s="78"/>
      <c r="EI492" s="78"/>
      <c r="EJ492" s="78"/>
      <c r="EK492" s="78"/>
      <c r="EL492" s="78"/>
      <c r="EM492" s="78"/>
      <c r="EN492" s="78"/>
      <c r="EO492" s="78"/>
      <c r="EP492" s="78"/>
      <c r="EQ492" s="78"/>
      <c r="ER492" s="78"/>
      <c r="ES492" s="78"/>
      <c r="ET492" s="78"/>
      <c r="EU492" s="78"/>
      <c r="EV492" s="78"/>
      <c r="EW492" s="78"/>
      <c r="EX492" s="78"/>
      <c r="EY492" s="78"/>
      <c r="EZ492" s="78"/>
      <c r="FA492" s="78"/>
      <c r="FB492" s="78"/>
      <c r="FC492" s="78"/>
      <c r="FD492" s="78"/>
      <c r="FE492" s="78"/>
      <c r="FF492" s="78"/>
      <c r="FG492" s="78"/>
      <c r="FH492" s="78"/>
      <c r="FI492" s="78"/>
      <c r="FJ492" s="78"/>
      <c r="FK492" s="78"/>
      <c r="FL492" s="78"/>
      <c r="FM492" s="78"/>
      <c r="FN492" s="78"/>
      <c r="FO492" s="78"/>
      <c r="FP492" s="78"/>
      <c r="FQ492" s="78"/>
      <c r="FR492" s="78"/>
      <c r="FS492" s="78"/>
      <c r="FT492" s="78"/>
      <c r="FU492" s="78"/>
      <c r="FV492" s="78"/>
      <c r="FW492" s="78"/>
      <c r="FX492" s="78">
        <v>0</v>
      </c>
      <c r="FY492" s="78">
        <v>22</v>
      </c>
      <c r="FZ492" s="78">
        <v>0</v>
      </c>
    </row>
    <row r="493" spans="1:182" x14ac:dyDescent="0.2">
      <c r="A493" t="s">
        <v>186</v>
      </c>
      <c r="B493" t="s">
        <v>244</v>
      </c>
      <c r="C493" t="s">
        <v>194</v>
      </c>
      <c r="D493" t="s">
        <v>203</v>
      </c>
      <c r="E493" t="s">
        <v>210</v>
      </c>
      <c r="F493" t="s">
        <v>182</v>
      </c>
      <c r="G493" t="s">
        <v>1</v>
      </c>
      <c r="H493" s="78">
        <v>1992</v>
      </c>
      <c r="I493" s="78">
        <v>0.79014617204666138</v>
      </c>
      <c r="J493" s="78">
        <v>0.67479991912841797</v>
      </c>
      <c r="K493" s="78">
        <v>0.61466103792190552</v>
      </c>
      <c r="L493" s="78">
        <v>0.56909024715423584</v>
      </c>
      <c r="M493" s="78">
        <v>0.56893628835678101</v>
      </c>
      <c r="N493" s="78">
        <v>0.60661834478378296</v>
      </c>
      <c r="O493" s="78">
        <v>0.61917352676391602</v>
      </c>
      <c r="P493" s="78">
        <v>0.70578140020370483</v>
      </c>
      <c r="Q493" s="78">
        <v>0.78397411108016968</v>
      </c>
      <c r="R493" s="78">
        <v>0.88143360614776611</v>
      </c>
      <c r="S493" s="78">
        <v>0.97982817888259888</v>
      </c>
      <c r="T493" s="78">
        <v>1.045265793800354</v>
      </c>
      <c r="U493" s="78">
        <v>1.1751601696014404</v>
      </c>
      <c r="V493" s="78">
        <v>1.2781833410263062</v>
      </c>
      <c r="W493" s="78">
        <v>1.3530001640319824</v>
      </c>
      <c r="X493" s="78">
        <v>1.3899060487747192</v>
      </c>
      <c r="Y493" s="78">
        <v>1.3664203882217407</v>
      </c>
      <c r="Z493" s="78">
        <v>1.4134740829467773</v>
      </c>
      <c r="AA493" s="78">
        <v>1.4443049430847168</v>
      </c>
      <c r="AB493" s="78">
        <v>1.366939902305603</v>
      </c>
      <c r="AC493" s="78">
        <v>1.3670365810394287</v>
      </c>
      <c r="AD493" s="78">
        <v>1.205919623374939</v>
      </c>
      <c r="AE493" s="78">
        <v>1.0295886993408203</v>
      </c>
      <c r="AF493" s="78">
        <v>0.82078510522842407</v>
      </c>
      <c r="AG493" s="78">
        <v>-9.7832754254341125E-2</v>
      </c>
      <c r="AH493" s="78">
        <v>-0.12781405448913574</v>
      </c>
      <c r="AI493" s="78">
        <v>-0.11986787617206573</v>
      </c>
      <c r="AJ493" s="78">
        <v>-0.13178355991840363</v>
      </c>
      <c r="AK493" s="78">
        <v>-0.12470798939466476</v>
      </c>
      <c r="AL493" s="78">
        <v>-7.909972220659256E-2</v>
      </c>
      <c r="AM493" s="78">
        <v>-8.9588657021522522E-2</v>
      </c>
      <c r="AN493" s="78">
        <v>-3.9667442440986633E-2</v>
      </c>
      <c r="AO493" s="78">
        <v>-9.4141222536563873E-2</v>
      </c>
      <c r="AP493" s="78">
        <v>-8.1519551575183868E-2</v>
      </c>
      <c r="AQ493" s="78">
        <v>-4.8686929047107697E-2</v>
      </c>
      <c r="AR493" s="78">
        <v>-0.15935228765010834</v>
      </c>
      <c r="AS493" s="78">
        <v>-0.16432903707027435</v>
      </c>
      <c r="AT493" s="78">
        <v>-0.19963043928146362</v>
      </c>
      <c r="AU493" s="78">
        <v>-0.19741067290306091</v>
      </c>
      <c r="AV493" s="78">
        <v>-0.18702316284179688</v>
      </c>
      <c r="AW493" s="78">
        <v>-0.12266095727682114</v>
      </c>
      <c r="AX493" s="78">
        <v>-2.3771736770868301E-2</v>
      </c>
      <c r="AY493" s="78">
        <v>2.3197496309876442E-2</v>
      </c>
      <c r="AZ493" s="78">
        <v>-6.2173917889595032E-2</v>
      </c>
      <c r="BA493" s="78">
        <v>-7.2814285755157471E-2</v>
      </c>
      <c r="BB493" s="78">
        <v>-8.4083706140518188E-2</v>
      </c>
      <c r="BC493" s="78">
        <v>-0.12279633432626724</v>
      </c>
      <c r="BD493" s="78">
        <v>-0.17945687472820282</v>
      </c>
      <c r="BE493" s="78">
        <v>-4.1059691458940506E-2</v>
      </c>
      <c r="BF493" s="78">
        <v>-7.5812503695487976E-2</v>
      </c>
      <c r="BG493" s="78">
        <v>-7.1014396846294403E-2</v>
      </c>
      <c r="BH493" s="78">
        <v>-8.4196075797080994E-2</v>
      </c>
      <c r="BI493" s="78">
        <v>-7.5891956686973572E-2</v>
      </c>
      <c r="BJ493" s="78">
        <v>-2.9983369633555412E-2</v>
      </c>
      <c r="BK493" s="78">
        <v>-4.2180266231298447E-2</v>
      </c>
      <c r="BL493" s="78">
        <v>1.6838289797306061E-2</v>
      </c>
      <c r="BM493" s="78">
        <v>-3.0694423243403435E-2</v>
      </c>
      <c r="BN493" s="78">
        <v>-1.5532908961176872E-2</v>
      </c>
      <c r="BO493" s="78">
        <v>1.4067281037569046E-2</v>
      </c>
      <c r="BP493" s="78">
        <v>-9.2906668782234192E-2</v>
      </c>
      <c r="BQ493" s="78">
        <v>-9.1824620962142944E-2</v>
      </c>
      <c r="BR493" s="78">
        <v>-0.12022176384925842</v>
      </c>
      <c r="BS493" s="78">
        <v>-0.11446575075387955</v>
      </c>
      <c r="BT493" s="78">
        <v>-0.10557615756988525</v>
      </c>
      <c r="BU493" s="78">
        <v>-4.5181121677160263E-2</v>
      </c>
      <c r="BV493" s="78">
        <v>4.8670504242181778E-2</v>
      </c>
      <c r="BW493" s="78">
        <v>9.880433976650238E-2</v>
      </c>
      <c r="BX493" s="78">
        <v>1.5336439944803715E-2</v>
      </c>
      <c r="BY493" s="78">
        <v>-8.0053292913362384E-4</v>
      </c>
      <c r="BZ493" s="78">
        <v>-1.6350662335753441E-2</v>
      </c>
      <c r="CA493" s="78">
        <v>-5.4248020052909851E-2</v>
      </c>
      <c r="CB493" s="78">
        <v>-0.11881868541240692</v>
      </c>
      <c r="CC493" s="78">
        <v>-1.7388383857905865E-3</v>
      </c>
      <c r="CD493" s="78">
        <v>-3.9796385914087296E-2</v>
      </c>
      <c r="CE493" s="78">
        <v>-3.7178624421358109E-2</v>
      </c>
      <c r="CF493" s="78">
        <v>-5.1237139850854874E-2</v>
      </c>
      <c r="CG493" s="78">
        <v>-4.2082127183675766E-2</v>
      </c>
      <c r="CH493" s="78">
        <v>4.0344712324440479E-3</v>
      </c>
      <c r="CI493" s="78">
        <v>-9.3453610315918922E-3</v>
      </c>
      <c r="CJ493" s="78">
        <v>5.5973988026380539E-2</v>
      </c>
      <c r="CK493" s="78">
        <v>1.3248633593320847E-2</v>
      </c>
      <c r="CL493" s="78">
        <v>3.0169242992997169E-2</v>
      </c>
      <c r="CM493" s="78">
        <v>5.7530660182237625E-2</v>
      </c>
      <c r="CN493" s="78">
        <v>-4.6886630356311798E-2</v>
      </c>
      <c r="CO493" s="78">
        <v>-4.1608288884162903E-2</v>
      </c>
      <c r="CP493" s="78">
        <v>-6.5223544836044312E-2</v>
      </c>
      <c r="CQ493" s="78">
        <v>-5.7018358260393143E-2</v>
      </c>
      <c r="CR493" s="78">
        <v>-4.9166217446327209E-2</v>
      </c>
      <c r="CS493" s="78">
        <v>8.4811802953481674E-3</v>
      </c>
      <c r="CT493" s="78">
        <v>9.8843775689601898E-2</v>
      </c>
      <c r="CU493" s="78">
        <v>0.15116941928863525</v>
      </c>
      <c r="CV493" s="78">
        <v>6.9019868969917297E-2</v>
      </c>
      <c r="CW493" s="78">
        <v>4.9075968563556671E-2</v>
      </c>
      <c r="CX493" s="78">
        <v>3.0561033636331558E-2</v>
      </c>
      <c r="CY493" s="78">
        <v>-6.7716590128839016E-3</v>
      </c>
      <c r="CZ493" s="78">
        <v>-7.682085782289505E-2</v>
      </c>
      <c r="DA493" s="78">
        <v>3.7582013756036758E-2</v>
      </c>
      <c r="DB493" s="78">
        <v>-3.7802718579769135E-3</v>
      </c>
      <c r="DC493" s="78">
        <v>-3.342851297929883E-3</v>
      </c>
      <c r="DD493" s="78">
        <v>-1.8278205767273903E-2</v>
      </c>
      <c r="DE493" s="78">
        <v>-8.2722976803779602E-3</v>
      </c>
      <c r="DF493" s="78">
        <v>3.8052313029766083E-2</v>
      </c>
      <c r="DG493" s="78">
        <v>2.3489544168114662E-2</v>
      </c>
      <c r="DH493" s="78">
        <v>9.5109686255455017E-2</v>
      </c>
      <c r="DI493" s="78">
        <v>5.7191692292690277E-2</v>
      </c>
      <c r="DJ493" s="78">
        <v>7.5871393084526062E-2</v>
      </c>
      <c r="DK493" s="78">
        <v>0.10099402815103531</v>
      </c>
      <c r="DL493" s="78">
        <v>-8.6659588851034641E-4</v>
      </c>
      <c r="DM493" s="78">
        <v>8.6080450564622879E-3</v>
      </c>
      <c r="DN493" s="78">
        <v>-1.0225341655313969E-2</v>
      </c>
      <c r="DO493" s="78">
        <v>4.2903606663458049E-4</v>
      </c>
      <c r="DP493" s="78">
        <v>7.2437277995049953E-3</v>
      </c>
      <c r="DQ493" s="78">
        <v>6.2143482267856598E-2</v>
      </c>
      <c r="DR493" s="78">
        <v>0.14901705086231232</v>
      </c>
      <c r="DS493" s="78">
        <v>0.20353448390960693</v>
      </c>
      <c r="DT493" s="78">
        <v>0.12270330637693405</v>
      </c>
      <c r="DU493" s="78">
        <v>9.8952479660511017E-2</v>
      </c>
      <c r="DV493" s="78">
        <v>7.7472731471061707E-2</v>
      </c>
      <c r="DW493" s="78">
        <v>4.0704701095819473E-2</v>
      </c>
      <c r="DX493" s="78">
        <v>-3.482302650809288E-2</v>
      </c>
      <c r="DY493" s="78">
        <v>9.4355069100856781E-2</v>
      </c>
      <c r="DZ493" s="78">
        <v>4.8221275210380554E-2</v>
      </c>
      <c r="EA493" s="78">
        <v>4.5510627329349518E-2</v>
      </c>
      <c r="EB493" s="78">
        <v>2.9309261590242386E-2</v>
      </c>
      <c r="EC493" s="78">
        <v>4.0543727576732635E-2</v>
      </c>
      <c r="ED493" s="78">
        <v>8.7168671190738678E-2</v>
      </c>
      <c r="EE493" s="78">
        <v>7.089792937040329E-2</v>
      </c>
      <c r="EF493" s="78">
        <v>0.15161542594432831</v>
      </c>
      <c r="EG493" s="78">
        <v>0.12063848972320557</v>
      </c>
      <c r="EH493" s="78">
        <v>0.14185804128646851</v>
      </c>
      <c r="EI493" s="78">
        <v>0.16374824941158295</v>
      </c>
      <c r="EJ493" s="78">
        <v>6.5579019486904144E-2</v>
      </c>
      <c r="EK493" s="78">
        <v>8.111245185136795E-2</v>
      </c>
      <c r="EL493" s="78">
        <v>6.9183342158794403E-2</v>
      </c>
      <c r="EM493" s="78">
        <v>8.3373948931694031E-2</v>
      </c>
      <c r="EN493" s="78">
        <v>8.8690727949142456E-2</v>
      </c>
      <c r="EO493" s="78">
        <v>0.13962332904338837</v>
      </c>
      <c r="EP493" s="78">
        <v>0.22145929932594299</v>
      </c>
      <c r="EQ493" s="78">
        <v>0.27914133667945862</v>
      </c>
      <c r="ER493" s="78">
        <v>0.20021365582942963</v>
      </c>
      <c r="ES493" s="78">
        <v>0.17096623778343201</v>
      </c>
      <c r="ET493" s="78">
        <v>0.1452057808637619</v>
      </c>
      <c r="EU493" s="78">
        <v>0.10925301909446716</v>
      </c>
      <c r="EV493" s="78">
        <v>2.5815170258283615E-2</v>
      </c>
      <c r="EW493" s="78">
        <v>75.6646728515625</v>
      </c>
      <c r="EX493" s="78">
        <v>72.960235595703125</v>
      </c>
      <c r="EY493" s="78">
        <v>71.819160461425781</v>
      </c>
      <c r="EZ493" s="78">
        <v>70.545089721679688</v>
      </c>
      <c r="FA493" s="78">
        <v>68.863273620605469</v>
      </c>
      <c r="FB493" s="78">
        <v>66.999282836914063</v>
      </c>
      <c r="FC493" s="78">
        <v>67.281379699707031</v>
      </c>
      <c r="FD493" s="78">
        <v>65.857231140136719</v>
      </c>
      <c r="FE493" s="78">
        <v>71.967018127441406</v>
      </c>
      <c r="FF493" s="78">
        <v>77.77252197265625</v>
      </c>
      <c r="FG493" s="78">
        <v>85.001327514648438</v>
      </c>
      <c r="FH493" s="78">
        <v>94.152519226074219</v>
      </c>
      <c r="FI493" s="78">
        <v>100.48782348632813</v>
      </c>
      <c r="FJ493" s="78">
        <v>106.91838836669922</v>
      </c>
      <c r="FK493" s="78">
        <v>108.95985412597656</v>
      </c>
      <c r="FL493" s="78">
        <v>108.07582855224609</v>
      </c>
      <c r="FM493" s="78">
        <v>107.87374877929688</v>
      </c>
      <c r="FN493" s="78">
        <v>106.30485534667969</v>
      </c>
      <c r="FO493" s="78">
        <v>102.97821044921875</v>
      </c>
      <c r="FP493" s="78">
        <v>99.09478759765625</v>
      </c>
      <c r="FQ493" s="78">
        <v>88.962135314941406</v>
      </c>
      <c r="FR493" s="78">
        <v>82.504638671875</v>
      </c>
      <c r="FS493" s="78">
        <v>78.639297485351563</v>
      </c>
      <c r="FT493" s="78">
        <v>74.692115783691406</v>
      </c>
      <c r="FU493" s="78">
        <v>3.9181333035230637E-2</v>
      </c>
      <c r="FV493" s="78">
        <v>6.1893761157989502E-2</v>
      </c>
      <c r="FW493" s="78">
        <v>3.9637342095375061E-2</v>
      </c>
      <c r="FX493" s="78">
        <v>0</v>
      </c>
      <c r="FY493" s="78">
        <v>548</v>
      </c>
      <c r="FZ493" s="78">
        <v>1</v>
      </c>
    </row>
    <row r="494" spans="1:182" x14ac:dyDescent="0.2">
      <c r="A494" t="s">
        <v>186</v>
      </c>
      <c r="B494" t="s">
        <v>244</v>
      </c>
      <c r="C494" t="s">
        <v>194</v>
      </c>
      <c r="D494" t="s">
        <v>203</v>
      </c>
      <c r="E494" t="s">
        <v>210</v>
      </c>
      <c r="F494" t="s">
        <v>183</v>
      </c>
      <c r="G494" t="s">
        <v>1</v>
      </c>
      <c r="H494" s="78">
        <v>2862</v>
      </c>
      <c r="I494" s="78">
        <v>1.1789146661758423</v>
      </c>
      <c r="J494" s="78">
        <v>1.0550265312194824</v>
      </c>
      <c r="K494" s="78">
        <v>0.92854338884353638</v>
      </c>
      <c r="L494" s="78">
        <v>0.87715178728103638</v>
      </c>
      <c r="M494" s="78">
        <v>0.84354656934738159</v>
      </c>
      <c r="N494" s="78">
        <v>0.86391919851303101</v>
      </c>
      <c r="O494" s="78">
        <v>0.86428451538085938</v>
      </c>
      <c r="P494" s="78">
        <v>0.89659351110458374</v>
      </c>
      <c r="Q494" s="78">
        <v>0.92168647050857544</v>
      </c>
      <c r="R494" s="78">
        <v>1.0318878889083862</v>
      </c>
      <c r="S494" s="78">
        <v>1.1879500150680542</v>
      </c>
      <c r="T494" s="78">
        <v>1.3082894086837769</v>
      </c>
      <c r="U494" s="78">
        <v>1.4956766366958618</v>
      </c>
      <c r="V494" s="78">
        <v>1.5746662616729736</v>
      </c>
      <c r="W494" s="78">
        <v>1.7012313604354858</v>
      </c>
      <c r="X494" s="78">
        <v>1.7402985095977783</v>
      </c>
      <c r="Y494" s="78">
        <v>1.7847094535827637</v>
      </c>
      <c r="Z494" s="78">
        <v>1.7436133623123169</v>
      </c>
      <c r="AA494" s="78">
        <v>1.6838548183441162</v>
      </c>
      <c r="AB494" s="78">
        <v>1.6803665161132813</v>
      </c>
      <c r="AC494" s="78">
        <v>1.579719066619873</v>
      </c>
      <c r="AD494" s="78">
        <v>1.4512907266616821</v>
      </c>
      <c r="AE494" s="78">
        <v>1.1916431188583374</v>
      </c>
      <c r="AF494" s="78">
        <v>1.0351938009262085</v>
      </c>
      <c r="AG494" s="78">
        <v>-0.18662455677986145</v>
      </c>
      <c r="AH494" s="78">
        <v>-0.15769636631011963</v>
      </c>
      <c r="AI494" s="78">
        <v>-0.20715394616127014</v>
      </c>
      <c r="AJ494" s="78">
        <v>-0.23422157764434814</v>
      </c>
      <c r="AK494" s="78">
        <v>-0.24425776302814484</v>
      </c>
      <c r="AL494" s="78">
        <v>-0.22657506167888641</v>
      </c>
      <c r="AM494" s="78">
        <v>-0.23265492916107178</v>
      </c>
      <c r="AN494" s="78">
        <v>-0.23083364963531494</v>
      </c>
      <c r="AO494" s="78">
        <v>-0.29021304845809937</v>
      </c>
      <c r="AP494" s="78">
        <v>-0.27746480703353882</v>
      </c>
      <c r="AQ494" s="78">
        <v>-0.23851634562015533</v>
      </c>
      <c r="AR494" s="78">
        <v>-0.18154196441173553</v>
      </c>
      <c r="AS494" s="78">
        <v>-0.16159740090370178</v>
      </c>
      <c r="AT494" s="78">
        <v>-0.21870879828929901</v>
      </c>
      <c r="AU494" s="78">
        <v>-0.22684416174888611</v>
      </c>
      <c r="AV494" s="78">
        <v>-0.30656033754348755</v>
      </c>
      <c r="AW494" s="78">
        <v>-0.24832192063331604</v>
      </c>
      <c r="AX494" s="78">
        <v>-0.29700559377670288</v>
      </c>
      <c r="AY494" s="78">
        <v>-0.23304980993270874</v>
      </c>
      <c r="AZ494" s="78">
        <v>-0.19210152328014374</v>
      </c>
      <c r="BA494" s="78">
        <v>-0.19455966353416443</v>
      </c>
      <c r="BB494" s="78">
        <v>-0.23343954980373383</v>
      </c>
      <c r="BC494" s="78">
        <v>-0.29889574646949768</v>
      </c>
      <c r="BD494" s="78">
        <v>-0.25440362095832825</v>
      </c>
      <c r="BE494" s="78">
        <v>-8.0956228077411652E-2</v>
      </c>
      <c r="BF494" s="78">
        <v>-5.9219315648078918E-2</v>
      </c>
      <c r="BG494" s="78">
        <v>-0.10952860862016678</v>
      </c>
      <c r="BH494" s="78">
        <v>-0.13809925317764282</v>
      </c>
      <c r="BI494" s="78">
        <v>-0.14864163100719452</v>
      </c>
      <c r="BJ494" s="78">
        <v>-0.12701450288295746</v>
      </c>
      <c r="BK494" s="78">
        <v>-0.13362611830234528</v>
      </c>
      <c r="BL494" s="78">
        <v>-0.12884426116943359</v>
      </c>
      <c r="BM494" s="78">
        <v>-0.19324386119842529</v>
      </c>
      <c r="BN494" s="78">
        <v>-0.18281735479831696</v>
      </c>
      <c r="BO494" s="78">
        <v>-0.13314636051654816</v>
      </c>
      <c r="BP494" s="78">
        <v>-7.9311944544315338E-2</v>
      </c>
      <c r="BQ494" s="78">
        <v>-5.1538903266191483E-2</v>
      </c>
      <c r="BR494" s="78">
        <v>-9.9238142371177673E-2</v>
      </c>
      <c r="BS494" s="78">
        <v>-0.10808286070823669</v>
      </c>
      <c r="BT494" s="78">
        <v>-0.18511894345283508</v>
      </c>
      <c r="BU494" s="78">
        <v>-0.12401073426008224</v>
      </c>
      <c r="BV494" s="78">
        <v>-0.1818627268075943</v>
      </c>
      <c r="BW494" s="78">
        <v>-0.11802931874990463</v>
      </c>
      <c r="BX494" s="78">
        <v>-6.8125896155834198E-2</v>
      </c>
      <c r="BY494" s="78">
        <v>-8.0341137945652008E-2</v>
      </c>
      <c r="BZ494" s="78">
        <v>-0.1233256608247757</v>
      </c>
      <c r="CA494" s="78">
        <v>-0.19066157937049866</v>
      </c>
      <c r="CB494" s="78">
        <v>-0.15735787153244019</v>
      </c>
      <c r="CC494" s="78">
        <v>-7.7706528827548027E-3</v>
      </c>
      <c r="CD494" s="78">
        <v>8.9855911210179329E-3</v>
      </c>
      <c r="CE494" s="78">
        <v>-4.1913595050573349E-2</v>
      </c>
      <c r="CF494" s="78">
        <v>-7.1525193750858307E-2</v>
      </c>
      <c r="CG494" s="78">
        <v>-8.2418158650398254E-2</v>
      </c>
      <c r="CH494" s="78">
        <v>-5.8059163391590118E-2</v>
      </c>
      <c r="CI494" s="78">
        <v>-6.5039061009883881E-2</v>
      </c>
      <c r="CJ494" s="78">
        <v>-5.8206722140312195E-2</v>
      </c>
      <c r="CK494" s="78">
        <v>-0.12608329951763153</v>
      </c>
      <c r="CL494" s="78">
        <v>-0.11726482957601547</v>
      </c>
      <c r="CM494" s="78">
        <v>-6.0167443007230759E-2</v>
      </c>
      <c r="CN494" s="78">
        <v>-8.5077444091439247E-3</v>
      </c>
      <c r="CO494" s="78">
        <v>2.4687275290489197E-2</v>
      </c>
      <c r="CP494" s="78">
        <v>-1.6493141651153564E-2</v>
      </c>
      <c r="CQ494" s="78">
        <v>-2.5829153135418892E-2</v>
      </c>
      <c r="CR494" s="78">
        <v>-0.10100898146629333</v>
      </c>
      <c r="CS494" s="78">
        <v>-3.7913203239440918E-2</v>
      </c>
      <c r="CT494" s="78">
        <v>-0.10211513936519623</v>
      </c>
      <c r="CU494" s="78">
        <v>-3.8366477936506271E-2</v>
      </c>
      <c r="CV494" s="78">
        <v>1.7739249393343925E-2</v>
      </c>
      <c r="CW494" s="78">
        <v>-1.2337400112301111E-3</v>
      </c>
      <c r="CX494" s="78">
        <v>-4.7061119228601456E-2</v>
      </c>
      <c r="CY494" s="78">
        <v>-0.11569889634847641</v>
      </c>
      <c r="CZ494" s="78">
        <v>-9.014427661895752E-2</v>
      </c>
      <c r="DA494" s="78">
        <v>6.5414920449256897E-2</v>
      </c>
      <c r="DB494" s="78">
        <v>7.7190503478050232E-2</v>
      </c>
      <c r="DC494" s="78">
        <v>2.5701418519020081E-2</v>
      </c>
      <c r="DD494" s="78">
        <v>-4.9511576071381569E-3</v>
      </c>
      <c r="DE494" s="78">
        <v>-1.6194691881537437E-2</v>
      </c>
      <c r="DF494" s="78">
        <v>1.0896177031099796E-2</v>
      </c>
      <c r="DG494" s="78">
        <v>3.5480025690048933E-3</v>
      </c>
      <c r="DH494" s="78">
        <v>1.2430820614099503E-2</v>
      </c>
      <c r="DI494" s="78">
        <v>-5.8922737836837769E-2</v>
      </c>
      <c r="DJ494" s="78">
        <v>-5.1712296903133392E-2</v>
      </c>
      <c r="DK494" s="78">
        <v>1.2811482883989811E-2</v>
      </c>
      <c r="DL494" s="78">
        <v>6.2296457588672638E-2</v>
      </c>
      <c r="DM494" s="78">
        <v>0.10091345757246017</v>
      </c>
      <c r="DN494" s="78">
        <v>6.6251859068870544E-2</v>
      </c>
      <c r="DO494" s="78">
        <v>5.6424554437398911E-2</v>
      </c>
      <c r="DP494" s="78">
        <v>-1.6899028792977333E-2</v>
      </c>
      <c r="DQ494" s="78">
        <v>4.8184342682361603E-2</v>
      </c>
      <c r="DR494" s="78">
        <v>-2.2367540746927261E-2</v>
      </c>
      <c r="DS494" s="78">
        <v>4.1296366602182388E-2</v>
      </c>
      <c r="DT494" s="78">
        <v>0.10360439121723175</v>
      </c>
      <c r="DU494" s="78">
        <v>7.7873654663562775E-2</v>
      </c>
      <c r="DV494" s="78">
        <v>2.9203422367572784E-2</v>
      </c>
      <c r="DW494" s="78">
        <v>-4.073622077703476E-2</v>
      </c>
      <c r="DX494" s="78">
        <v>-2.2930681705474854E-2</v>
      </c>
      <c r="DY494" s="78">
        <v>0.17108325660228729</v>
      </c>
      <c r="DZ494" s="78">
        <v>0.17566758394241333</v>
      </c>
      <c r="EA494" s="78">
        <v>0.12332675606012344</v>
      </c>
      <c r="EB494" s="78">
        <v>9.1171190142631531E-2</v>
      </c>
      <c r="EC494" s="78">
        <v>7.9421475529670715E-2</v>
      </c>
      <c r="ED494" s="78">
        <v>0.11045673489570618</v>
      </c>
      <c r="EE494" s="78">
        <v>0.10257682204246521</v>
      </c>
      <c r="EF494" s="78">
        <v>0.11442022025585175</v>
      </c>
      <c r="EG494" s="78">
        <v>3.8046445697546005E-2</v>
      </c>
      <c r="EH494" s="78">
        <v>4.2935140430927277E-2</v>
      </c>
      <c r="EI494" s="78">
        <v>0.11818146705627441</v>
      </c>
      <c r="EJ494" s="78">
        <v>0.16452649235725403</v>
      </c>
      <c r="EK494" s="78">
        <v>0.21097195148468018</v>
      </c>
      <c r="EL494" s="78">
        <v>0.18572248518466949</v>
      </c>
      <c r="EM494" s="78">
        <v>0.17518582940101624</v>
      </c>
      <c r="EN494" s="78">
        <v>0.10454238951206207</v>
      </c>
      <c r="EO494" s="78">
        <v>0.1724955290555954</v>
      </c>
      <c r="EP494" s="78">
        <v>9.2775315046310425E-2</v>
      </c>
      <c r="EQ494" s="78">
        <v>0.15631686151027679</v>
      </c>
      <c r="ER494" s="78">
        <v>0.22758004069328308</v>
      </c>
      <c r="ES494" s="78">
        <v>0.19209219515323639</v>
      </c>
      <c r="ET494" s="78">
        <v>0.13931731879711151</v>
      </c>
      <c r="EU494" s="78">
        <v>6.7497983574867249E-2</v>
      </c>
      <c r="EV494" s="78">
        <v>7.4115075170993805E-2</v>
      </c>
      <c r="EW494" s="78">
        <v>77.601676940917969</v>
      </c>
      <c r="EX494" s="78">
        <v>75.372886657714844</v>
      </c>
      <c r="EY494" s="78">
        <v>74.284400939941406</v>
      </c>
      <c r="EZ494" s="78">
        <v>73.925392150878906</v>
      </c>
      <c r="FA494" s="78">
        <v>72.604232788085938</v>
      </c>
      <c r="FB494" s="78">
        <v>71.085044860839844</v>
      </c>
      <c r="FC494" s="78">
        <v>69.83843994140625</v>
      </c>
      <c r="FD494" s="78">
        <v>68.489547729492188</v>
      </c>
      <c r="FE494" s="78">
        <v>71.444297790527344</v>
      </c>
      <c r="FF494" s="78">
        <v>76.204536437988281</v>
      </c>
      <c r="FG494" s="78">
        <v>81.325576782226563</v>
      </c>
      <c r="FH494" s="78">
        <v>92.510116577148438</v>
      </c>
      <c r="FI494" s="78">
        <v>97.039306640625</v>
      </c>
      <c r="FJ494" s="78">
        <v>100.25611877441406</v>
      </c>
      <c r="FK494" s="78">
        <v>102.47109985351563</v>
      </c>
      <c r="FL494" s="78">
        <v>102.75088500976563</v>
      </c>
      <c r="FM494" s="78">
        <v>102.67715454101563</v>
      </c>
      <c r="FN494" s="78">
        <v>99.978370666503906</v>
      </c>
      <c r="FO494" s="78">
        <v>91.096923828125</v>
      </c>
      <c r="FP494" s="78">
        <v>85.381660461425781</v>
      </c>
      <c r="FQ494" s="78">
        <v>82.182525634765625</v>
      </c>
      <c r="FR494" s="78">
        <v>80.400505065917969</v>
      </c>
      <c r="FS494" s="78">
        <v>78.578369140625</v>
      </c>
      <c r="FT494" s="78">
        <v>77.52960205078125</v>
      </c>
      <c r="FU494" s="78">
        <v>6.988457590341568E-2</v>
      </c>
      <c r="FV494" s="78">
        <v>9.9391788244247437E-2</v>
      </c>
      <c r="FW494" s="78">
        <v>7.1106061339378357E-2</v>
      </c>
      <c r="FX494" s="78">
        <v>0</v>
      </c>
      <c r="FY494" s="78">
        <v>358</v>
      </c>
      <c r="FZ494" s="78">
        <v>1</v>
      </c>
    </row>
    <row r="495" spans="1:182" x14ac:dyDescent="0.2">
      <c r="A495" t="s">
        <v>186</v>
      </c>
      <c r="B495" t="s">
        <v>244</v>
      </c>
      <c r="C495" t="s">
        <v>194</v>
      </c>
      <c r="D495" t="s">
        <v>203</v>
      </c>
      <c r="E495" t="s">
        <v>210</v>
      </c>
      <c r="F495" t="s">
        <v>184</v>
      </c>
      <c r="G495" t="s">
        <v>1</v>
      </c>
      <c r="H495" s="78">
        <v>1456</v>
      </c>
      <c r="I495" s="78">
        <v>1.2751191854476929</v>
      </c>
      <c r="J495" s="78">
        <v>1.1504652500152588</v>
      </c>
      <c r="K495" s="78">
        <v>1.017897367477417</v>
      </c>
      <c r="L495" s="78">
        <v>1.0655349493026733</v>
      </c>
      <c r="M495" s="78">
        <v>1.0289342403411865</v>
      </c>
      <c r="N495" s="78">
        <v>0.995536208152771</v>
      </c>
      <c r="O495" s="78">
        <v>1.0206063985824585</v>
      </c>
      <c r="P495" s="78">
        <v>1.0717606544494629</v>
      </c>
      <c r="Q495" s="78">
        <v>1.2969872951507568</v>
      </c>
      <c r="R495" s="78">
        <v>1.4116514921188354</v>
      </c>
      <c r="S495" s="78">
        <v>1.7408895492553711</v>
      </c>
      <c r="T495" s="78">
        <v>1.8902935981750488</v>
      </c>
      <c r="U495" s="78">
        <v>1.9081376791000366</v>
      </c>
      <c r="V495" s="78">
        <v>2.0052542686462402</v>
      </c>
      <c r="W495" s="78">
        <v>2.1307811737060547</v>
      </c>
      <c r="X495" s="78">
        <v>2.2685673236846924</v>
      </c>
      <c r="Y495" s="78">
        <v>2.4696192741394043</v>
      </c>
      <c r="Z495" s="78">
        <v>2.4022819995880127</v>
      </c>
      <c r="AA495" s="78">
        <v>2.2981181144714355</v>
      </c>
      <c r="AB495" s="78">
        <v>2.1502313613891602</v>
      </c>
      <c r="AC495" s="78">
        <v>1.9682909250259399</v>
      </c>
      <c r="AD495" s="78">
        <v>1.7328979969024658</v>
      </c>
      <c r="AE495" s="78">
        <v>1.3896305561065674</v>
      </c>
      <c r="AF495" s="78">
        <v>1.2060198783874512</v>
      </c>
      <c r="AG495" s="78">
        <v>-0.42393180727958679</v>
      </c>
      <c r="AH495" s="78">
        <v>-0.39747759699821472</v>
      </c>
      <c r="AI495" s="78">
        <v>-0.38608768582344055</v>
      </c>
      <c r="AJ495" s="78">
        <v>-0.29101365804672241</v>
      </c>
      <c r="AK495" s="78">
        <v>-0.27140524983406067</v>
      </c>
      <c r="AL495" s="78">
        <v>-0.33678111433982849</v>
      </c>
      <c r="AM495" s="78">
        <v>-0.3328254222869873</v>
      </c>
      <c r="AN495" s="78">
        <v>-0.35262829065322876</v>
      </c>
      <c r="AO495" s="78">
        <v>-0.2860967218875885</v>
      </c>
      <c r="AP495" s="78">
        <v>-0.41987219452857971</v>
      </c>
      <c r="AQ495" s="78">
        <v>-0.17783316969871521</v>
      </c>
      <c r="AR495" s="78">
        <v>-0.23687708377838135</v>
      </c>
      <c r="AS495" s="78">
        <v>-0.4792121946811676</v>
      </c>
      <c r="AT495" s="78">
        <v>-0.43419253826141357</v>
      </c>
      <c r="AU495" s="78">
        <v>-0.45091646909713745</v>
      </c>
      <c r="AV495" s="78">
        <v>-0.39737269282341003</v>
      </c>
      <c r="AW495" s="78">
        <v>-4.9315176904201508E-2</v>
      </c>
      <c r="AX495" s="78">
        <v>-0.20443236827850342</v>
      </c>
      <c r="AY495" s="78">
        <v>-0.13286948204040527</v>
      </c>
      <c r="AZ495" s="78">
        <v>-0.16148705780506134</v>
      </c>
      <c r="BA495" s="78">
        <v>-0.3858928382396698</v>
      </c>
      <c r="BB495" s="78">
        <v>-0.37598764896392822</v>
      </c>
      <c r="BC495" s="78">
        <v>-0.41553685069084167</v>
      </c>
      <c r="BD495" s="78">
        <v>-0.4368056058883667</v>
      </c>
      <c r="BE495" s="78">
        <v>-0.2684037983417511</v>
      </c>
      <c r="BF495" s="78">
        <v>-0.26446226239204407</v>
      </c>
      <c r="BG495" s="78">
        <v>-0.26178035140037537</v>
      </c>
      <c r="BH495" s="78">
        <v>-0.15628781914710999</v>
      </c>
      <c r="BI495" s="78">
        <v>-0.14116571843624115</v>
      </c>
      <c r="BJ495" s="78">
        <v>-0.19886404275894165</v>
      </c>
      <c r="BK495" s="78">
        <v>-0.19112372398376465</v>
      </c>
      <c r="BL495" s="78">
        <v>-0.2089211642742157</v>
      </c>
      <c r="BM495" s="78">
        <v>-0.14890085160732269</v>
      </c>
      <c r="BN495" s="78">
        <v>-0.25548255443572998</v>
      </c>
      <c r="BO495" s="78">
        <v>-2.3821379989385605E-2</v>
      </c>
      <c r="BP495" s="78">
        <v>-7.1835897862911224E-2</v>
      </c>
      <c r="BQ495" s="78">
        <v>-0.317364901304245</v>
      </c>
      <c r="BR495" s="78">
        <v>-0.27611956000328064</v>
      </c>
      <c r="BS495" s="78">
        <v>-0.27989315986633301</v>
      </c>
      <c r="BT495" s="78">
        <v>-0.22442522644996643</v>
      </c>
      <c r="BU495" s="78">
        <v>0.12265206873416901</v>
      </c>
      <c r="BV495" s="78">
        <v>-3.4216579049825668E-2</v>
      </c>
      <c r="BW495" s="78">
        <v>2.5450905784964561E-2</v>
      </c>
      <c r="BX495" s="78">
        <v>-1.03222681209445E-2</v>
      </c>
      <c r="BY495" s="78">
        <v>-0.22269414365291595</v>
      </c>
      <c r="BZ495" s="78">
        <v>-0.22003060579299927</v>
      </c>
      <c r="CA495" s="78">
        <v>-0.24363100528717041</v>
      </c>
      <c r="CB495" s="78">
        <v>-0.26245555281639099</v>
      </c>
      <c r="CC495" s="78">
        <v>-0.16068558394908905</v>
      </c>
      <c r="CD495" s="78">
        <v>-0.17233622074127197</v>
      </c>
      <c r="CE495" s="78">
        <v>-0.17568546533584595</v>
      </c>
      <c r="CF495" s="78">
        <v>-6.2977112829685211E-2</v>
      </c>
      <c r="CG495" s="78">
        <v>-5.096222460269928E-2</v>
      </c>
      <c r="CH495" s="78">
        <v>-0.10334308445453644</v>
      </c>
      <c r="CI495" s="78">
        <v>-9.298156201839447E-2</v>
      </c>
      <c r="CJ495" s="78">
        <v>-0.10939005762338638</v>
      </c>
      <c r="CK495" s="78">
        <v>-5.3879395127296448E-2</v>
      </c>
      <c r="CL495" s="78">
        <v>-0.14162680506706238</v>
      </c>
      <c r="CM495" s="78">
        <v>8.2846716046333313E-2</v>
      </c>
      <c r="CN495" s="78">
        <v>4.2471118271350861E-2</v>
      </c>
      <c r="CO495" s="78">
        <v>-0.20526996254920959</v>
      </c>
      <c r="CP495" s="78">
        <v>-0.16663868725299835</v>
      </c>
      <c r="CQ495" s="78">
        <v>-0.16144290566444397</v>
      </c>
      <c r="CR495" s="78">
        <v>-0.10464230924844742</v>
      </c>
      <c r="CS495" s="78">
        <v>0.24175608158111572</v>
      </c>
      <c r="CT495" s="78">
        <v>8.3674348890781403E-2</v>
      </c>
      <c r="CU495" s="78">
        <v>0.13510312139987946</v>
      </c>
      <c r="CV495" s="78">
        <v>9.4374008476734161E-2</v>
      </c>
      <c r="CW495" s="78">
        <v>-0.1096632331609726</v>
      </c>
      <c r="CX495" s="78">
        <v>-0.11201522499322891</v>
      </c>
      <c r="CY495" s="78">
        <v>-0.12456952035427094</v>
      </c>
      <c r="CZ495" s="78">
        <v>-0.14170122146606445</v>
      </c>
      <c r="DA495" s="78">
        <v>-5.2967354655265808E-2</v>
      </c>
      <c r="DB495" s="78">
        <v>-8.0210216343402863E-2</v>
      </c>
      <c r="DC495" s="78">
        <v>-8.9590586721897125E-2</v>
      </c>
      <c r="DD495" s="78">
        <v>3.0333586037158966E-2</v>
      </c>
      <c r="DE495" s="78">
        <v>3.9241261780261993E-2</v>
      </c>
      <c r="DF495" s="78">
        <v>-7.822129875421524E-3</v>
      </c>
      <c r="DG495" s="78">
        <v>5.1605827175080776E-3</v>
      </c>
      <c r="DH495" s="78">
        <v>-9.8589537665247917E-3</v>
      </c>
      <c r="DI495" s="78">
        <v>4.1142065078020096E-2</v>
      </c>
      <c r="DJ495" s="78">
        <v>-2.7771059423685074E-2</v>
      </c>
      <c r="DK495" s="78">
        <v>0.18951481580734253</v>
      </c>
      <c r="DL495" s="78">
        <v>0.15677812695503235</v>
      </c>
      <c r="DM495" s="78">
        <v>-9.3175016343593597E-2</v>
      </c>
      <c r="DN495" s="78">
        <v>-5.7157810777425766E-2</v>
      </c>
      <c r="DO495" s="78">
        <v>-4.2992666363716125E-2</v>
      </c>
      <c r="DP495" s="78">
        <v>1.5140596777200699E-2</v>
      </c>
      <c r="DQ495" s="78">
        <v>0.36086007952690125</v>
      </c>
      <c r="DR495" s="78">
        <v>0.20156528055667877</v>
      </c>
      <c r="DS495" s="78">
        <v>0.2447553277015686</v>
      </c>
      <c r="DT495" s="78">
        <v>0.1990702897310257</v>
      </c>
      <c r="DU495" s="78">
        <v>3.3676745370030403E-3</v>
      </c>
      <c r="DV495" s="78">
        <v>-3.999834880232811E-3</v>
      </c>
      <c r="DW495" s="78">
        <v>-5.5080298334360123E-3</v>
      </c>
      <c r="DX495" s="78">
        <v>-2.0946893841028214E-2</v>
      </c>
      <c r="DY495" s="78">
        <v>0.10256064683198929</v>
      </c>
      <c r="DZ495" s="78">
        <v>5.2805114537477493E-2</v>
      </c>
      <c r="EA495" s="78">
        <v>3.4716751426458359E-2</v>
      </c>
      <c r="EB495" s="78">
        <v>0.1650594174861908</v>
      </c>
      <c r="EC495" s="78">
        <v>0.16948078572750092</v>
      </c>
      <c r="ED495" s="78">
        <v>0.13009494543075562</v>
      </c>
      <c r="EE495" s="78">
        <v>0.14686226844787598</v>
      </c>
      <c r="EF495" s="78">
        <v>0.13384814560413361</v>
      </c>
      <c r="EG495" s="78">
        <v>0.17833796143531799</v>
      </c>
      <c r="EH495" s="78">
        <v>0.13661855459213257</v>
      </c>
      <c r="EI495" s="78">
        <v>0.34352657198905945</v>
      </c>
      <c r="EJ495" s="78">
        <v>0.32181930541992188</v>
      </c>
      <c r="EK495" s="78">
        <v>6.8672291934490204E-2</v>
      </c>
      <c r="EL495" s="78">
        <v>0.10091518610715866</v>
      </c>
      <c r="EM495" s="78">
        <v>0.12803067266941071</v>
      </c>
      <c r="EN495" s="78">
        <v>0.18808808922767639</v>
      </c>
      <c r="EO495" s="78">
        <v>0.53282731771469116</v>
      </c>
      <c r="EP495" s="78">
        <v>0.37178105115890503</v>
      </c>
      <c r="EQ495" s="78">
        <v>0.40307572484016418</v>
      </c>
      <c r="ER495" s="78">
        <v>0.35023507475852966</v>
      </c>
      <c r="ES495" s="78">
        <v>0.16656635701656342</v>
      </c>
      <c r="ET495" s="78">
        <v>0.15195722877979279</v>
      </c>
      <c r="EU495" s="78">
        <v>0.16639783978462219</v>
      </c>
      <c r="EV495" s="78">
        <v>0.15340317785739899</v>
      </c>
      <c r="EW495" s="78">
        <v>80.724464416503906</v>
      </c>
      <c r="EX495" s="78">
        <v>79.096023559570313</v>
      </c>
      <c r="EY495" s="78">
        <v>79.291465759277344</v>
      </c>
      <c r="EZ495" s="78">
        <v>78.953132629394531</v>
      </c>
      <c r="FA495" s="78">
        <v>77.753448486328125</v>
      </c>
      <c r="FB495" s="78">
        <v>76.747337341308594</v>
      </c>
      <c r="FC495" s="78">
        <v>76.687362670898438</v>
      </c>
      <c r="FD495" s="78">
        <v>76.447830200195313</v>
      </c>
      <c r="FE495" s="78">
        <v>78.88934326171875</v>
      </c>
      <c r="FF495" s="78">
        <v>82.0518798828125</v>
      </c>
      <c r="FG495" s="78">
        <v>84.971885681152344</v>
      </c>
      <c r="FH495" s="78">
        <v>89.854598999023438</v>
      </c>
      <c r="FI495" s="78">
        <v>92.566818237304688</v>
      </c>
      <c r="FJ495" s="78">
        <v>96.753334045410156</v>
      </c>
      <c r="FK495" s="78">
        <v>100.10176849365234</v>
      </c>
      <c r="FL495" s="78">
        <v>101.63203430175781</v>
      </c>
      <c r="FM495" s="78">
        <v>102.49707794189453</v>
      </c>
      <c r="FN495" s="78">
        <v>100.06081390380859</v>
      </c>
      <c r="FO495" s="78">
        <v>92.720596313476563</v>
      </c>
      <c r="FP495" s="78">
        <v>87.293968200683594</v>
      </c>
      <c r="FQ495" s="78">
        <v>83.037467956542969</v>
      </c>
      <c r="FR495" s="78">
        <v>80.462112426757813</v>
      </c>
      <c r="FS495" s="78">
        <v>79.858810424804688</v>
      </c>
      <c r="FT495" s="78">
        <v>77.987167358398438</v>
      </c>
      <c r="FU495" s="78">
        <v>9.199880063533783E-2</v>
      </c>
      <c r="FV495" s="78">
        <v>0.12348891049623489</v>
      </c>
      <c r="FW495" s="78">
        <v>9.8993942141532898E-2</v>
      </c>
      <c r="FX495" s="78">
        <v>0</v>
      </c>
      <c r="FY495" s="78">
        <v>212</v>
      </c>
      <c r="FZ495" s="78">
        <v>1</v>
      </c>
    </row>
    <row r="496" spans="1:182" x14ac:dyDescent="0.2">
      <c r="A496" t="s">
        <v>186</v>
      </c>
      <c r="B496" t="s">
        <v>244</v>
      </c>
      <c r="C496" t="s">
        <v>194</v>
      </c>
      <c r="D496" t="s">
        <v>203</v>
      </c>
      <c r="E496" t="s">
        <v>210</v>
      </c>
      <c r="F496" t="s">
        <v>185</v>
      </c>
      <c r="G496" t="s">
        <v>1</v>
      </c>
      <c r="H496" s="78">
        <v>649</v>
      </c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  <c r="AA496" s="78"/>
      <c r="AB496" s="78"/>
      <c r="AC496" s="78"/>
      <c r="AD496" s="78"/>
      <c r="AE496" s="78"/>
      <c r="AF496" s="78"/>
      <c r="AG496" s="78"/>
      <c r="AH496" s="78"/>
      <c r="AI496" s="78"/>
      <c r="AJ496" s="78"/>
      <c r="AK496" s="78"/>
      <c r="AL496" s="78"/>
      <c r="AM496" s="78"/>
      <c r="AN496" s="78"/>
      <c r="AO496" s="78"/>
      <c r="AP496" s="78"/>
      <c r="AQ496" s="78"/>
      <c r="AR496" s="78"/>
      <c r="AS496" s="78"/>
      <c r="AT496" s="78"/>
      <c r="AU496" s="78"/>
      <c r="AV496" s="78"/>
      <c r="AW496" s="78"/>
      <c r="AX496" s="78"/>
      <c r="AY496" s="78"/>
      <c r="AZ496" s="78"/>
      <c r="BA496" s="78"/>
      <c r="BB496" s="78"/>
      <c r="BC496" s="78"/>
      <c r="BD496" s="78"/>
      <c r="BE496" s="78"/>
      <c r="BF496" s="78"/>
      <c r="BG496" s="78"/>
      <c r="BH496" s="78"/>
      <c r="BI496" s="78"/>
      <c r="BJ496" s="78"/>
      <c r="BK496" s="78"/>
      <c r="BL496" s="78"/>
      <c r="BM496" s="78"/>
      <c r="BN496" s="78"/>
      <c r="BO496" s="78"/>
      <c r="BP496" s="78"/>
      <c r="BQ496" s="78"/>
      <c r="BR496" s="78"/>
      <c r="BS496" s="78"/>
      <c r="BT496" s="78"/>
      <c r="BU496" s="78"/>
      <c r="BV496" s="78"/>
      <c r="BW496" s="78"/>
      <c r="BX496" s="78"/>
      <c r="BY496" s="78"/>
      <c r="BZ496" s="78"/>
      <c r="CA496" s="78"/>
      <c r="CB496" s="78"/>
      <c r="CC496" s="78"/>
      <c r="CD496" s="78"/>
      <c r="CE496" s="78"/>
      <c r="CF496" s="78"/>
      <c r="CG496" s="78"/>
      <c r="CH496" s="78"/>
      <c r="CI496" s="78"/>
      <c r="CJ496" s="78"/>
      <c r="CK496" s="78"/>
      <c r="CL496" s="78"/>
      <c r="CM496" s="78"/>
      <c r="CN496" s="78"/>
      <c r="CO496" s="78"/>
      <c r="CP496" s="78"/>
      <c r="CQ496" s="78"/>
      <c r="CR496" s="78"/>
      <c r="CS496" s="78"/>
      <c r="CT496" s="78"/>
      <c r="CU496" s="78"/>
      <c r="CV496" s="78"/>
      <c r="CW496" s="78"/>
      <c r="CX496" s="78"/>
      <c r="CY496" s="78"/>
      <c r="CZ496" s="78"/>
      <c r="DA496" s="78"/>
      <c r="DB496" s="78"/>
      <c r="DC496" s="78"/>
      <c r="DD496" s="78"/>
      <c r="DE496" s="78"/>
      <c r="DF496" s="78"/>
      <c r="DG496" s="78"/>
      <c r="DH496" s="78"/>
      <c r="DI496" s="78"/>
      <c r="DJ496" s="78"/>
      <c r="DK496" s="78"/>
      <c r="DL496" s="78"/>
      <c r="DM496" s="78"/>
      <c r="DN496" s="78"/>
      <c r="DO496" s="78"/>
      <c r="DP496" s="78"/>
      <c r="DQ496" s="78"/>
      <c r="DR496" s="78"/>
      <c r="DS496" s="78"/>
      <c r="DT496" s="78"/>
      <c r="DU496" s="78"/>
      <c r="DV496" s="78"/>
      <c r="DW496" s="78"/>
      <c r="DX496" s="78"/>
      <c r="DY496" s="78"/>
      <c r="DZ496" s="78"/>
      <c r="EA496" s="78"/>
      <c r="EB496" s="78"/>
      <c r="EC496" s="78"/>
      <c r="ED496" s="78"/>
      <c r="EE496" s="78"/>
      <c r="EF496" s="78"/>
      <c r="EG496" s="78"/>
      <c r="EH496" s="78"/>
      <c r="EI496" s="78"/>
      <c r="EJ496" s="78"/>
      <c r="EK496" s="78"/>
      <c r="EL496" s="78"/>
      <c r="EM496" s="78"/>
      <c r="EN496" s="78"/>
      <c r="EO496" s="78"/>
      <c r="EP496" s="78"/>
      <c r="EQ496" s="78"/>
      <c r="ER496" s="78"/>
      <c r="ES496" s="78"/>
      <c r="ET496" s="78"/>
      <c r="EU496" s="78"/>
      <c r="EV496" s="78"/>
      <c r="EW496" s="78"/>
      <c r="EX496" s="78"/>
      <c r="EY496" s="78"/>
      <c r="EZ496" s="78"/>
      <c r="FA496" s="78"/>
      <c r="FB496" s="78"/>
      <c r="FC496" s="78"/>
      <c r="FD496" s="78"/>
      <c r="FE496" s="78"/>
      <c r="FF496" s="78"/>
      <c r="FG496" s="78"/>
      <c r="FH496" s="78"/>
      <c r="FI496" s="78"/>
      <c r="FJ496" s="78"/>
      <c r="FK496" s="78"/>
      <c r="FL496" s="78"/>
      <c r="FM496" s="78"/>
      <c r="FN496" s="78"/>
      <c r="FO496" s="78"/>
      <c r="FP496" s="78"/>
      <c r="FQ496" s="78"/>
      <c r="FR496" s="78"/>
      <c r="FS496" s="78"/>
      <c r="FT496" s="78"/>
      <c r="FU496" s="78"/>
      <c r="FV496" s="78"/>
      <c r="FW496" s="78"/>
      <c r="FX496" s="78">
        <v>0</v>
      </c>
      <c r="FY496" s="78">
        <v>84</v>
      </c>
      <c r="FZ496" s="78">
        <v>0</v>
      </c>
    </row>
    <row r="497" spans="1:182" x14ac:dyDescent="0.2">
      <c r="A497" t="s">
        <v>186</v>
      </c>
      <c r="B497" t="s">
        <v>244</v>
      </c>
      <c r="C497" t="s">
        <v>194</v>
      </c>
      <c r="D497" t="s">
        <v>203</v>
      </c>
      <c r="E497" t="s">
        <v>240</v>
      </c>
      <c r="F497" t="s">
        <v>1</v>
      </c>
      <c r="G497" t="s">
        <v>198</v>
      </c>
      <c r="H497" s="78">
        <v>1879</v>
      </c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  <c r="AA497" s="78"/>
      <c r="AB497" s="78"/>
      <c r="AC497" s="78"/>
      <c r="AD497" s="78"/>
      <c r="AE497" s="78"/>
      <c r="AF497" s="78"/>
      <c r="AG497" s="78"/>
      <c r="AH497" s="78"/>
      <c r="AI497" s="78"/>
      <c r="AJ497" s="78"/>
      <c r="AK497" s="78"/>
      <c r="AL497" s="78"/>
      <c r="AM497" s="78"/>
      <c r="AN497" s="78"/>
      <c r="AO497" s="78"/>
      <c r="AP497" s="78"/>
      <c r="AQ497" s="78"/>
      <c r="AR497" s="78"/>
      <c r="AS497" s="78"/>
      <c r="AT497" s="78"/>
      <c r="AU497" s="78"/>
      <c r="AV497" s="78"/>
      <c r="AW497" s="78"/>
      <c r="AX497" s="78"/>
      <c r="AY497" s="78"/>
      <c r="AZ497" s="78"/>
      <c r="BA497" s="78"/>
      <c r="BB497" s="78"/>
      <c r="BC497" s="78"/>
      <c r="BD497" s="78"/>
      <c r="BE497" s="78"/>
      <c r="BF497" s="78"/>
      <c r="BG497" s="78"/>
      <c r="BH497" s="78"/>
      <c r="BI497" s="78"/>
      <c r="BJ497" s="78"/>
      <c r="BK497" s="78"/>
      <c r="BL497" s="78"/>
      <c r="BM497" s="78"/>
      <c r="BN497" s="78"/>
      <c r="BO497" s="78"/>
      <c r="BP497" s="78"/>
      <c r="BQ497" s="78"/>
      <c r="BR497" s="78"/>
      <c r="BS497" s="78"/>
      <c r="BT497" s="78"/>
      <c r="BU497" s="78"/>
      <c r="BV497" s="78"/>
      <c r="BW497" s="78"/>
      <c r="BX497" s="78"/>
      <c r="BY497" s="78"/>
      <c r="BZ497" s="78"/>
      <c r="CA497" s="78"/>
      <c r="CB497" s="78"/>
      <c r="CC497" s="78"/>
      <c r="CD497" s="78"/>
      <c r="CE497" s="78"/>
      <c r="CF497" s="78"/>
      <c r="CG497" s="78"/>
      <c r="CH497" s="78"/>
      <c r="CI497" s="78"/>
      <c r="CJ497" s="78"/>
      <c r="CK497" s="78"/>
      <c r="CL497" s="78"/>
      <c r="CM497" s="78"/>
      <c r="CN497" s="78"/>
      <c r="CO497" s="78"/>
      <c r="CP497" s="78"/>
      <c r="CQ497" s="78"/>
      <c r="CR497" s="78"/>
      <c r="CS497" s="78"/>
      <c r="CT497" s="78"/>
      <c r="CU497" s="78"/>
      <c r="CV497" s="78"/>
      <c r="CW497" s="78"/>
      <c r="CX497" s="78"/>
      <c r="CY497" s="78"/>
      <c r="CZ497" s="78"/>
      <c r="DA497" s="78"/>
      <c r="DB497" s="78"/>
      <c r="DC497" s="78"/>
      <c r="DD497" s="78"/>
      <c r="DE497" s="78"/>
      <c r="DF497" s="78"/>
      <c r="DG497" s="78"/>
      <c r="DH497" s="78"/>
      <c r="DI497" s="78"/>
      <c r="DJ497" s="78"/>
      <c r="DK497" s="78"/>
      <c r="DL497" s="78"/>
      <c r="DM497" s="78"/>
      <c r="DN497" s="78"/>
      <c r="DO497" s="78"/>
      <c r="DP497" s="78"/>
      <c r="DQ497" s="78"/>
      <c r="DR497" s="78"/>
      <c r="DS497" s="78"/>
      <c r="DT497" s="78"/>
      <c r="DU497" s="78"/>
      <c r="DV497" s="78"/>
      <c r="DW497" s="78"/>
      <c r="DX497" s="78"/>
      <c r="DY497" s="78"/>
      <c r="DZ497" s="78"/>
      <c r="EA497" s="78"/>
      <c r="EB497" s="78"/>
      <c r="EC497" s="78"/>
      <c r="ED497" s="78"/>
      <c r="EE497" s="78"/>
      <c r="EF497" s="78"/>
      <c r="EG497" s="78"/>
      <c r="EH497" s="78"/>
      <c r="EI497" s="78"/>
      <c r="EJ497" s="78"/>
      <c r="EK497" s="78"/>
      <c r="EL497" s="78"/>
      <c r="EM497" s="78"/>
      <c r="EN497" s="78"/>
      <c r="EO497" s="78"/>
      <c r="EP497" s="78"/>
      <c r="EQ497" s="78"/>
      <c r="ER497" s="78"/>
      <c r="ES497" s="78"/>
      <c r="ET497" s="78"/>
      <c r="EU497" s="78"/>
      <c r="EV497" s="78"/>
      <c r="EW497" s="78"/>
      <c r="EX497" s="78"/>
      <c r="EY497" s="78"/>
      <c r="EZ497" s="78"/>
      <c r="FA497" s="78"/>
      <c r="FB497" s="78"/>
      <c r="FC497" s="78"/>
      <c r="FD497" s="78"/>
      <c r="FE497" s="78"/>
      <c r="FF497" s="78"/>
      <c r="FG497" s="78"/>
      <c r="FH497" s="78"/>
      <c r="FI497" s="78"/>
      <c r="FJ497" s="78"/>
      <c r="FK497" s="78"/>
      <c r="FL497" s="78"/>
      <c r="FM497" s="78"/>
      <c r="FN497" s="78"/>
      <c r="FO497" s="78"/>
      <c r="FP497" s="78"/>
      <c r="FQ497" s="78"/>
      <c r="FR497" s="78"/>
      <c r="FS497" s="78"/>
      <c r="FT497" s="78"/>
      <c r="FU497" s="78"/>
      <c r="FV497" s="78"/>
      <c r="FW497" s="78"/>
      <c r="FX497" s="78">
        <v>0</v>
      </c>
      <c r="FY497" s="78">
        <v>17</v>
      </c>
      <c r="FZ497" s="78">
        <v>0</v>
      </c>
    </row>
    <row r="498" spans="1:182" x14ac:dyDescent="0.2">
      <c r="A498" t="s">
        <v>186</v>
      </c>
      <c r="B498" t="s">
        <v>244</v>
      </c>
      <c r="C498" t="s">
        <v>194</v>
      </c>
      <c r="D498" t="s">
        <v>203</v>
      </c>
      <c r="E498" t="s">
        <v>240</v>
      </c>
      <c r="F498" t="s">
        <v>1</v>
      </c>
      <c r="G498" t="s">
        <v>200</v>
      </c>
      <c r="H498" s="78">
        <v>342</v>
      </c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  <c r="AA498" s="78"/>
      <c r="AB498" s="78"/>
      <c r="AC498" s="78"/>
      <c r="AD498" s="78"/>
      <c r="AE498" s="78"/>
      <c r="AF498" s="78"/>
      <c r="AG498" s="78"/>
      <c r="AH498" s="78"/>
      <c r="AI498" s="78"/>
      <c r="AJ498" s="78"/>
      <c r="AK498" s="78"/>
      <c r="AL498" s="78"/>
      <c r="AM498" s="78"/>
      <c r="AN498" s="78"/>
      <c r="AO498" s="78"/>
      <c r="AP498" s="78"/>
      <c r="AQ498" s="78"/>
      <c r="AR498" s="78"/>
      <c r="AS498" s="78"/>
      <c r="AT498" s="78"/>
      <c r="AU498" s="78"/>
      <c r="AV498" s="78"/>
      <c r="AW498" s="78"/>
      <c r="AX498" s="78"/>
      <c r="AY498" s="78"/>
      <c r="AZ498" s="78"/>
      <c r="BA498" s="78"/>
      <c r="BB498" s="78"/>
      <c r="BC498" s="78"/>
      <c r="BD498" s="78"/>
      <c r="BE498" s="78"/>
      <c r="BF498" s="78"/>
      <c r="BG498" s="78"/>
      <c r="BH498" s="78"/>
      <c r="BI498" s="78"/>
      <c r="BJ498" s="78"/>
      <c r="BK498" s="78"/>
      <c r="BL498" s="78"/>
      <c r="BM498" s="78"/>
      <c r="BN498" s="78"/>
      <c r="BO498" s="78"/>
      <c r="BP498" s="78"/>
      <c r="BQ498" s="78"/>
      <c r="BR498" s="78"/>
      <c r="BS498" s="78"/>
      <c r="BT498" s="78"/>
      <c r="BU498" s="78"/>
      <c r="BV498" s="78"/>
      <c r="BW498" s="78"/>
      <c r="BX498" s="78"/>
      <c r="BY498" s="78"/>
      <c r="BZ498" s="78"/>
      <c r="CA498" s="78"/>
      <c r="CB498" s="78"/>
      <c r="CC498" s="78"/>
      <c r="CD498" s="78"/>
      <c r="CE498" s="78"/>
      <c r="CF498" s="78"/>
      <c r="CG498" s="78"/>
      <c r="CH498" s="78"/>
      <c r="CI498" s="78"/>
      <c r="CJ498" s="78"/>
      <c r="CK498" s="78"/>
      <c r="CL498" s="78"/>
      <c r="CM498" s="78"/>
      <c r="CN498" s="78"/>
      <c r="CO498" s="78"/>
      <c r="CP498" s="78"/>
      <c r="CQ498" s="78"/>
      <c r="CR498" s="78"/>
      <c r="CS498" s="78"/>
      <c r="CT498" s="78"/>
      <c r="CU498" s="78"/>
      <c r="CV498" s="78"/>
      <c r="CW498" s="78"/>
      <c r="CX498" s="78"/>
      <c r="CY498" s="78"/>
      <c r="CZ498" s="78"/>
      <c r="DA498" s="78"/>
      <c r="DB498" s="78"/>
      <c r="DC498" s="78"/>
      <c r="DD498" s="78"/>
      <c r="DE498" s="78"/>
      <c r="DF498" s="78"/>
      <c r="DG498" s="78"/>
      <c r="DH498" s="78"/>
      <c r="DI498" s="78"/>
      <c r="DJ498" s="78"/>
      <c r="DK498" s="78"/>
      <c r="DL498" s="78"/>
      <c r="DM498" s="78"/>
      <c r="DN498" s="78"/>
      <c r="DO498" s="78"/>
      <c r="DP498" s="78"/>
      <c r="DQ498" s="78"/>
      <c r="DR498" s="78"/>
      <c r="DS498" s="78"/>
      <c r="DT498" s="78"/>
      <c r="DU498" s="78"/>
      <c r="DV498" s="78"/>
      <c r="DW498" s="78"/>
      <c r="DX498" s="78"/>
      <c r="DY498" s="78"/>
      <c r="DZ498" s="78"/>
      <c r="EA498" s="78"/>
      <c r="EB498" s="78"/>
      <c r="EC498" s="78"/>
      <c r="ED498" s="78"/>
      <c r="EE498" s="78"/>
      <c r="EF498" s="78"/>
      <c r="EG498" s="78"/>
      <c r="EH498" s="78"/>
      <c r="EI498" s="78"/>
      <c r="EJ498" s="78"/>
      <c r="EK498" s="78"/>
      <c r="EL498" s="78"/>
      <c r="EM498" s="78"/>
      <c r="EN498" s="78"/>
      <c r="EO498" s="78"/>
      <c r="EP498" s="78"/>
      <c r="EQ498" s="78"/>
      <c r="ER498" s="78"/>
      <c r="ES498" s="78"/>
      <c r="ET498" s="78"/>
      <c r="EU498" s="78"/>
      <c r="EV498" s="78"/>
      <c r="EW498" s="78"/>
      <c r="EX498" s="78"/>
      <c r="EY498" s="78"/>
      <c r="EZ498" s="78"/>
      <c r="FA498" s="78"/>
      <c r="FB498" s="78"/>
      <c r="FC498" s="78"/>
      <c r="FD498" s="78"/>
      <c r="FE498" s="78"/>
      <c r="FF498" s="78"/>
      <c r="FG498" s="78"/>
      <c r="FH498" s="78"/>
      <c r="FI498" s="78"/>
      <c r="FJ498" s="78"/>
      <c r="FK498" s="78"/>
      <c r="FL498" s="78"/>
      <c r="FM498" s="78"/>
      <c r="FN498" s="78"/>
      <c r="FO498" s="78"/>
      <c r="FP498" s="78"/>
      <c r="FQ498" s="78"/>
      <c r="FR498" s="78"/>
      <c r="FS498" s="78"/>
      <c r="FT498" s="78"/>
      <c r="FU498" s="78"/>
      <c r="FV498" s="78"/>
      <c r="FW498" s="78"/>
      <c r="FX498" s="78">
        <v>0</v>
      </c>
      <c r="FY498" s="78">
        <v>12</v>
      </c>
      <c r="FZ498" s="78">
        <v>0</v>
      </c>
    </row>
    <row r="499" spans="1:182" x14ac:dyDescent="0.2">
      <c r="A499" t="s">
        <v>186</v>
      </c>
      <c r="B499" t="s">
        <v>244</v>
      </c>
      <c r="C499" t="s">
        <v>194</v>
      </c>
      <c r="D499" t="s">
        <v>203</v>
      </c>
      <c r="E499" t="s">
        <v>240</v>
      </c>
      <c r="F499" t="s">
        <v>1</v>
      </c>
      <c r="G499" t="s">
        <v>1</v>
      </c>
      <c r="H499" s="78">
        <v>2221</v>
      </c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  <c r="AK499" s="78"/>
      <c r="AL499" s="78"/>
      <c r="AM499" s="78"/>
      <c r="AN499" s="78"/>
      <c r="AO499" s="78"/>
      <c r="AP499" s="78"/>
      <c r="AQ499" s="78"/>
      <c r="AR499" s="78"/>
      <c r="AS499" s="78"/>
      <c r="AT499" s="78"/>
      <c r="AU499" s="78"/>
      <c r="AV499" s="78"/>
      <c r="AW499" s="78"/>
      <c r="AX499" s="78"/>
      <c r="AY499" s="78"/>
      <c r="AZ499" s="78"/>
      <c r="BA499" s="78"/>
      <c r="BB499" s="78"/>
      <c r="BC499" s="78"/>
      <c r="BD499" s="78"/>
      <c r="BE499" s="78"/>
      <c r="BF499" s="78"/>
      <c r="BG499" s="78"/>
      <c r="BH499" s="78"/>
      <c r="BI499" s="78"/>
      <c r="BJ499" s="78"/>
      <c r="BK499" s="78"/>
      <c r="BL499" s="78"/>
      <c r="BM499" s="78"/>
      <c r="BN499" s="78"/>
      <c r="BO499" s="78"/>
      <c r="BP499" s="78"/>
      <c r="BQ499" s="78"/>
      <c r="BR499" s="78"/>
      <c r="BS499" s="78"/>
      <c r="BT499" s="78"/>
      <c r="BU499" s="78"/>
      <c r="BV499" s="78"/>
      <c r="BW499" s="78"/>
      <c r="BX499" s="78"/>
      <c r="BY499" s="78"/>
      <c r="BZ499" s="78"/>
      <c r="CA499" s="78"/>
      <c r="CB499" s="78"/>
      <c r="CC499" s="78"/>
      <c r="CD499" s="78"/>
      <c r="CE499" s="78"/>
      <c r="CF499" s="78"/>
      <c r="CG499" s="78"/>
      <c r="CH499" s="78"/>
      <c r="CI499" s="78"/>
      <c r="CJ499" s="78"/>
      <c r="CK499" s="78"/>
      <c r="CL499" s="78"/>
      <c r="CM499" s="78"/>
      <c r="CN499" s="78"/>
      <c r="CO499" s="78"/>
      <c r="CP499" s="78"/>
      <c r="CQ499" s="78"/>
      <c r="CR499" s="78"/>
      <c r="CS499" s="78"/>
      <c r="CT499" s="78"/>
      <c r="CU499" s="78"/>
      <c r="CV499" s="78"/>
      <c r="CW499" s="78"/>
      <c r="CX499" s="78"/>
      <c r="CY499" s="78"/>
      <c r="CZ499" s="78"/>
      <c r="DA499" s="78"/>
      <c r="DB499" s="78"/>
      <c r="DC499" s="78"/>
      <c r="DD499" s="78"/>
      <c r="DE499" s="78"/>
      <c r="DF499" s="78"/>
      <c r="DG499" s="78"/>
      <c r="DH499" s="78"/>
      <c r="DI499" s="78"/>
      <c r="DJ499" s="78"/>
      <c r="DK499" s="78"/>
      <c r="DL499" s="78"/>
      <c r="DM499" s="78"/>
      <c r="DN499" s="78"/>
      <c r="DO499" s="78"/>
      <c r="DP499" s="78"/>
      <c r="DQ499" s="78"/>
      <c r="DR499" s="78"/>
      <c r="DS499" s="78"/>
      <c r="DT499" s="78"/>
      <c r="DU499" s="78"/>
      <c r="DV499" s="78"/>
      <c r="DW499" s="78"/>
      <c r="DX499" s="78"/>
      <c r="DY499" s="78"/>
      <c r="DZ499" s="78"/>
      <c r="EA499" s="78"/>
      <c r="EB499" s="78"/>
      <c r="EC499" s="78"/>
      <c r="ED499" s="78"/>
      <c r="EE499" s="78"/>
      <c r="EF499" s="78"/>
      <c r="EG499" s="78"/>
      <c r="EH499" s="78"/>
      <c r="EI499" s="78"/>
      <c r="EJ499" s="78"/>
      <c r="EK499" s="78"/>
      <c r="EL499" s="78"/>
      <c r="EM499" s="78"/>
      <c r="EN499" s="78"/>
      <c r="EO499" s="78"/>
      <c r="EP499" s="78"/>
      <c r="EQ499" s="78"/>
      <c r="ER499" s="78"/>
      <c r="ES499" s="78"/>
      <c r="ET499" s="78"/>
      <c r="EU499" s="78"/>
      <c r="EV499" s="78"/>
      <c r="EW499" s="78"/>
      <c r="EX499" s="78"/>
      <c r="EY499" s="78"/>
      <c r="EZ499" s="78"/>
      <c r="FA499" s="78"/>
      <c r="FB499" s="78"/>
      <c r="FC499" s="78"/>
      <c r="FD499" s="78"/>
      <c r="FE499" s="78"/>
      <c r="FF499" s="78"/>
      <c r="FG499" s="78"/>
      <c r="FH499" s="78"/>
      <c r="FI499" s="78"/>
      <c r="FJ499" s="78"/>
      <c r="FK499" s="78"/>
      <c r="FL499" s="78"/>
      <c r="FM499" s="78"/>
      <c r="FN499" s="78"/>
      <c r="FO499" s="78"/>
      <c r="FP499" s="78"/>
      <c r="FQ499" s="78"/>
      <c r="FR499" s="78"/>
      <c r="FS499" s="78"/>
      <c r="FT499" s="78"/>
      <c r="FU499" s="78"/>
      <c r="FV499" s="78"/>
      <c r="FW499" s="78"/>
      <c r="FX499" s="78">
        <v>0</v>
      </c>
      <c r="FY499" s="78">
        <v>29</v>
      </c>
      <c r="FZ499" s="78">
        <v>0</v>
      </c>
    </row>
    <row r="500" spans="1:182" x14ac:dyDescent="0.2">
      <c r="A500" t="s">
        <v>186</v>
      </c>
      <c r="B500" t="s">
        <v>244</v>
      </c>
      <c r="C500" t="s">
        <v>194</v>
      </c>
      <c r="D500" t="s">
        <v>203</v>
      </c>
      <c r="E500" t="s">
        <v>240</v>
      </c>
      <c r="F500" t="s">
        <v>178</v>
      </c>
      <c r="G500" t="s">
        <v>1</v>
      </c>
      <c r="H500" s="78">
        <v>1121</v>
      </c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  <c r="AA500" s="78"/>
      <c r="AB500" s="78"/>
      <c r="AC500" s="78"/>
      <c r="AD500" s="78"/>
      <c r="AE500" s="78"/>
      <c r="AF500" s="78"/>
      <c r="AG500" s="78"/>
      <c r="AH500" s="78"/>
      <c r="AI500" s="78"/>
      <c r="AJ500" s="78"/>
      <c r="AK500" s="78"/>
      <c r="AL500" s="78"/>
      <c r="AM500" s="78"/>
      <c r="AN500" s="78"/>
      <c r="AO500" s="78"/>
      <c r="AP500" s="78"/>
      <c r="AQ500" s="78"/>
      <c r="AR500" s="78"/>
      <c r="AS500" s="78"/>
      <c r="AT500" s="78"/>
      <c r="AU500" s="78"/>
      <c r="AV500" s="78"/>
      <c r="AW500" s="78"/>
      <c r="AX500" s="78"/>
      <c r="AY500" s="78"/>
      <c r="AZ500" s="78"/>
      <c r="BA500" s="78"/>
      <c r="BB500" s="78"/>
      <c r="BC500" s="78"/>
      <c r="BD500" s="78"/>
      <c r="BE500" s="78"/>
      <c r="BF500" s="78"/>
      <c r="BG500" s="78"/>
      <c r="BH500" s="78"/>
      <c r="BI500" s="78"/>
      <c r="BJ500" s="78"/>
      <c r="BK500" s="78"/>
      <c r="BL500" s="78"/>
      <c r="BM500" s="78"/>
      <c r="BN500" s="78"/>
      <c r="BO500" s="78"/>
      <c r="BP500" s="78"/>
      <c r="BQ500" s="78"/>
      <c r="BR500" s="78"/>
      <c r="BS500" s="78"/>
      <c r="BT500" s="78"/>
      <c r="BU500" s="78"/>
      <c r="BV500" s="78"/>
      <c r="BW500" s="78"/>
      <c r="BX500" s="78"/>
      <c r="BY500" s="78"/>
      <c r="BZ500" s="78"/>
      <c r="CA500" s="78"/>
      <c r="CB500" s="78"/>
      <c r="CC500" s="78"/>
      <c r="CD500" s="78"/>
      <c r="CE500" s="78"/>
      <c r="CF500" s="78"/>
      <c r="CG500" s="78"/>
      <c r="CH500" s="78"/>
      <c r="CI500" s="78"/>
      <c r="CJ500" s="78"/>
      <c r="CK500" s="78"/>
      <c r="CL500" s="78"/>
      <c r="CM500" s="78"/>
      <c r="CN500" s="78"/>
      <c r="CO500" s="78"/>
      <c r="CP500" s="78"/>
      <c r="CQ500" s="78"/>
      <c r="CR500" s="78"/>
      <c r="CS500" s="78"/>
      <c r="CT500" s="78"/>
      <c r="CU500" s="78"/>
      <c r="CV500" s="78"/>
      <c r="CW500" s="78"/>
      <c r="CX500" s="78"/>
      <c r="CY500" s="78"/>
      <c r="CZ500" s="78"/>
      <c r="DA500" s="78"/>
      <c r="DB500" s="78"/>
      <c r="DC500" s="78"/>
      <c r="DD500" s="78"/>
      <c r="DE500" s="78"/>
      <c r="DF500" s="78"/>
      <c r="DG500" s="78"/>
      <c r="DH500" s="78"/>
      <c r="DI500" s="78"/>
      <c r="DJ500" s="78"/>
      <c r="DK500" s="78"/>
      <c r="DL500" s="78"/>
      <c r="DM500" s="78"/>
      <c r="DN500" s="78"/>
      <c r="DO500" s="78"/>
      <c r="DP500" s="78"/>
      <c r="DQ500" s="78"/>
      <c r="DR500" s="78"/>
      <c r="DS500" s="78"/>
      <c r="DT500" s="78"/>
      <c r="DU500" s="78"/>
      <c r="DV500" s="78"/>
      <c r="DW500" s="78"/>
      <c r="DX500" s="78"/>
      <c r="DY500" s="78"/>
      <c r="DZ500" s="78"/>
      <c r="EA500" s="78"/>
      <c r="EB500" s="78"/>
      <c r="EC500" s="78"/>
      <c r="ED500" s="78"/>
      <c r="EE500" s="78"/>
      <c r="EF500" s="78"/>
      <c r="EG500" s="78"/>
      <c r="EH500" s="78"/>
      <c r="EI500" s="78"/>
      <c r="EJ500" s="78"/>
      <c r="EK500" s="78"/>
      <c r="EL500" s="78"/>
      <c r="EM500" s="78"/>
      <c r="EN500" s="78"/>
      <c r="EO500" s="78"/>
      <c r="EP500" s="78"/>
      <c r="EQ500" s="78"/>
      <c r="ER500" s="78"/>
      <c r="ES500" s="78"/>
      <c r="ET500" s="78"/>
      <c r="EU500" s="78"/>
      <c r="EV500" s="78"/>
      <c r="EW500" s="78"/>
      <c r="EX500" s="78"/>
      <c r="EY500" s="78"/>
      <c r="EZ500" s="78"/>
      <c r="FA500" s="78"/>
      <c r="FB500" s="78"/>
      <c r="FC500" s="78"/>
      <c r="FD500" s="78"/>
      <c r="FE500" s="78"/>
      <c r="FF500" s="78"/>
      <c r="FG500" s="78"/>
      <c r="FH500" s="78"/>
      <c r="FI500" s="78"/>
      <c r="FJ500" s="78"/>
      <c r="FK500" s="78"/>
      <c r="FL500" s="78"/>
      <c r="FM500" s="78"/>
      <c r="FN500" s="78"/>
      <c r="FO500" s="78"/>
      <c r="FP500" s="78"/>
      <c r="FQ500" s="78"/>
      <c r="FR500" s="78"/>
      <c r="FS500" s="78"/>
      <c r="FT500" s="78"/>
      <c r="FU500" s="78"/>
      <c r="FV500" s="78"/>
      <c r="FW500" s="78"/>
      <c r="FX500" s="78">
        <v>0</v>
      </c>
      <c r="FY500" s="78">
        <v>14</v>
      </c>
      <c r="FZ500" s="78">
        <v>0</v>
      </c>
    </row>
    <row r="501" spans="1:182" x14ac:dyDescent="0.2">
      <c r="A501" t="s">
        <v>186</v>
      </c>
      <c r="B501" t="s">
        <v>244</v>
      </c>
      <c r="C501" t="s">
        <v>194</v>
      </c>
      <c r="D501" t="s">
        <v>203</v>
      </c>
      <c r="E501" t="s">
        <v>240</v>
      </c>
      <c r="F501" t="s">
        <v>179</v>
      </c>
      <c r="G501" t="s">
        <v>1</v>
      </c>
      <c r="H501" s="78">
        <v>195</v>
      </c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  <c r="AA501" s="78"/>
      <c r="AB501" s="78"/>
      <c r="AC501" s="78"/>
      <c r="AD501" s="78"/>
      <c r="AE501" s="78"/>
      <c r="AF501" s="78"/>
      <c r="AG501" s="78"/>
      <c r="AH501" s="78"/>
      <c r="AI501" s="78"/>
      <c r="AJ501" s="78"/>
      <c r="AK501" s="78"/>
      <c r="AL501" s="78"/>
      <c r="AM501" s="78"/>
      <c r="AN501" s="78"/>
      <c r="AO501" s="78"/>
      <c r="AP501" s="78"/>
      <c r="AQ501" s="78"/>
      <c r="AR501" s="78"/>
      <c r="AS501" s="78"/>
      <c r="AT501" s="78"/>
      <c r="AU501" s="78"/>
      <c r="AV501" s="78"/>
      <c r="AW501" s="78"/>
      <c r="AX501" s="78"/>
      <c r="AY501" s="78"/>
      <c r="AZ501" s="78"/>
      <c r="BA501" s="78"/>
      <c r="BB501" s="78"/>
      <c r="BC501" s="78"/>
      <c r="BD501" s="78"/>
      <c r="BE501" s="78"/>
      <c r="BF501" s="78"/>
      <c r="BG501" s="78"/>
      <c r="BH501" s="78"/>
      <c r="BI501" s="78"/>
      <c r="BJ501" s="78"/>
      <c r="BK501" s="78"/>
      <c r="BL501" s="78"/>
      <c r="BM501" s="78"/>
      <c r="BN501" s="78"/>
      <c r="BO501" s="78"/>
      <c r="BP501" s="78"/>
      <c r="BQ501" s="78"/>
      <c r="BR501" s="78"/>
      <c r="BS501" s="78"/>
      <c r="BT501" s="78"/>
      <c r="BU501" s="78"/>
      <c r="BV501" s="78"/>
      <c r="BW501" s="78"/>
      <c r="BX501" s="78"/>
      <c r="BY501" s="78"/>
      <c r="BZ501" s="78"/>
      <c r="CA501" s="78"/>
      <c r="CB501" s="78"/>
      <c r="CC501" s="78"/>
      <c r="CD501" s="78"/>
      <c r="CE501" s="78"/>
      <c r="CF501" s="78"/>
      <c r="CG501" s="78"/>
      <c r="CH501" s="78"/>
      <c r="CI501" s="78"/>
      <c r="CJ501" s="78"/>
      <c r="CK501" s="78"/>
      <c r="CL501" s="78"/>
      <c r="CM501" s="78"/>
      <c r="CN501" s="78"/>
      <c r="CO501" s="78"/>
      <c r="CP501" s="78"/>
      <c r="CQ501" s="78"/>
      <c r="CR501" s="78"/>
      <c r="CS501" s="78"/>
      <c r="CT501" s="78"/>
      <c r="CU501" s="78"/>
      <c r="CV501" s="78"/>
      <c r="CW501" s="78"/>
      <c r="CX501" s="78"/>
      <c r="CY501" s="78"/>
      <c r="CZ501" s="78"/>
      <c r="DA501" s="78"/>
      <c r="DB501" s="78"/>
      <c r="DC501" s="78"/>
      <c r="DD501" s="78"/>
      <c r="DE501" s="78"/>
      <c r="DF501" s="78"/>
      <c r="DG501" s="78"/>
      <c r="DH501" s="78"/>
      <c r="DI501" s="78"/>
      <c r="DJ501" s="78"/>
      <c r="DK501" s="78"/>
      <c r="DL501" s="78"/>
      <c r="DM501" s="78"/>
      <c r="DN501" s="78"/>
      <c r="DO501" s="78"/>
      <c r="DP501" s="78"/>
      <c r="DQ501" s="78"/>
      <c r="DR501" s="78"/>
      <c r="DS501" s="78"/>
      <c r="DT501" s="78"/>
      <c r="DU501" s="78"/>
      <c r="DV501" s="78"/>
      <c r="DW501" s="78"/>
      <c r="DX501" s="78"/>
      <c r="DY501" s="78"/>
      <c r="DZ501" s="78"/>
      <c r="EA501" s="78"/>
      <c r="EB501" s="78"/>
      <c r="EC501" s="78"/>
      <c r="ED501" s="78"/>
      <c r="EE501" s="78"/>
      <c r="EF501" s="78"/>
      <c r="EG501" s="78"/>
      <c r="EH501" s="78"/>
      <c r="EI501" s="78"/>
      <c r="EJ501" s="78"/>
      <c r="EK501" s="78"/>
      <c r="EL501" s="78"/>
      <c r="EM501" s="78"/>
      <c r="EN501" s="78"/>
      <c r="EO501" s="78"/>
      <c r="EP501" s="78"/>
      <c r="EQ501" s="78"/>
      <c r="ER501" s="78"/>
      <c r="ES501" s="78"/>
      <c r="ET501" s="78"/>
      <c r="EU501" s="78"/>
      <c r="EV501" s="78"/>
      <c r="EW501" s="78"/>
      <c r="EX501" s="78"/>
      <c r="EY501" s="78"/>
      <c r="EZ501" s="78"/>
      <c r="FA501" s="78"/>
      <c r="FB501" s="78"/>
      <c r="FC501" s="78"/>
      <c r="FD501" s="78"/>
      <c r="FE501" s="78"/>
      <c r="FF501" s="78"/>
      <c r="FG501" s="78"/>
      <c r="FH501" s="78"/>
      <c r="FI501" s="78"/>
      <c r="FJ501" s="78"/>
      <c r="FK501" s="78"/>
      <c r="FL501" s="78"/>
      <c r="FM501" s="78"/>
      <c r="FN501" s="78"/>
      <c r="FO501" s="78"/>
      <c r="FP501" s="78"/>
      <c r="FQ501" s="78"/>
      <c r="FR501" s="78"/>
      <c r="FS501" s="78"/>
      <c r="FT501" s="78"/>
      <c r="FU501" s="78"/>
      <c r="FV501" s="78"/>
      <c r="FW501" s="78"/>
      <c r="FX501" s="78">
        <v>0</v>
      </c>
      <c r="FY501" s="78">
        <v>1</v>
      </c>
      <c r="FZ501" s="78">
        <v>0</v>
      </c>
    </row>
    <row r="502" spans="1:182" x14ac:dyDescent="0.2">
      <c r="A502" t="s">
        <v>186</v>
      </c>
      <c r="B502" t="s">
        <v>244</v>
      </c>
      <c r="C502" t="s">
        <v>194</v>
      </c>
      <c r="D502" t="s">
        <v>203</v>
      </c>
      <c r="E502" t="s">
        <v>240</v>
      </c>
      <c r="F502" t="s">
        <v>180</v>
      </c>
      <c r="G502" t="s">
        <v>1</v>
      </c>
      <c r="H502" s="78">
        <v>35</v>
      </c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  <c r="AA502" s="78"/>
      <c r="AB502" s="78"/>
      <c r="AC502" s="78"/>
      <c r="AD502" s="78"/>
      <c r="AE502" s="78"/>
      <c r="AF502" s="78"/>
      <c r="AG502" s="78"/>
      <c r="AH502" s="78"/>
      <c r="AI502" s="78"/>
      <c r="AJ502" s="78"/>
      <c r="AK502" s="78"/>
      <c r="AL502" s="78"/>
      <c r="AM502" s="78"/>
      <c r="AN502" s="78"/>
      <c r="AO502" s="78"/>
      <c r="AP502" s="78"/>
      <c r="AQ502" s="78"/>
      <c r="AR502" s="78"/>
      <c r="AS502" s="78"/>
      <c r="AT502" s="78"/>
      <c r="AU502" s="78"/>
      <c r="AV502" s="78"/>
      <c r="AW502" s="78"/>
      <c r="AX502" s="78"/>
      <c r="AY502" s="78"/>
      <c r="AZ502" s="78"/>
      <c r="BA502" s="78"/>
      <c r="BB502" s="78"/>
      <c r="BC502" s="78"/>
      <c r="BD502" s="78"/>
      <c r="BE502" s="78"/>
      <c r="BF502" s="78"/>
      <c r="BG502" s="78"/>
      <c r="BH502" s="78"/>
      <c r="BI502" s="78"/>
      <c r="BJ502" s="78"/>
      <c r="BK502" s="78"/>
      <c r="BL502" s="78"/>
      <c r="BM502" s="78"/>
      <c r="BN502" s="78"/>
      <c r="BO502" s="78"/>
      <c r="BP502" s="78"/>
      <c r="BQ502" s="78"/>
      <c r="BR502" s="78"/>
      <c r="BS502" s="78"/>
      <c r="BT502" s="78"/>
      <c r="BU502" s="78"/>
      <c r="BV502" s="78"/>
      <c r="BW502" s="78"/>
      <c r="BX502" s="78"/>
      <c r="BY502" s="78"/>
      <c r="BZ502" s="78"/>
      <c r="CA502" s="78"/>
      <c r="CB502" s="78"/>
      <c r="CC502" s="78"/>
      <c r="CD502" s="78"/>
      <c r="CE502" s="78"/>
      <c r="CF502" s="78"/>
      <c r="CG502" s="78"/>
      <c r="CH502" s="78"/>
      <c r="CI502" s="78"/>
      <c r="CJ502" s="78"/>
      <c r="CK502" s="78"/>
      <c r="CL502" s="78"/>
      <c r="CM502" s="78"/>
      <c r="CN502" s="78"/>
      <c r="CO502" s="78"/>
      <c r="CP502" s="78"/>
      <c r="CQ502" s="78"/>
      <c r="CR502" s="78"/>
      <c r="CS502" s="78"/>
      <c r="CT502" s="78"/>
      <c r="CU502" s="78"/>
      <c r="CV502" s="78"/>
      <c r="CW502" s="78"/>
      <c r="CX502" s="78"/>
      <c r="CY502" s="78"/>
      <c r="CZ502" s="78"/>
      <c r="DA502" s="78"/>
      <c r="DB502" s="78"/>
      <c r="DC502" s="78"/>
      <c r="DD502" s="78"/>
      <c r="DE502" s="78"/>
      <c r="DF502" s="78"/>
      <c r="DG502" s="78"/>
      <c r="DH502" s="78"/>
      <c r="DI502" s="78"/>
      <c r="DJ502" s="78"/>
      <c r="DK502" s="78"/>
      <c r="DL502" s="78"/>
      <c r="DM502" s="78"/>
      <c r="DN502" s="78"/>
      <c r="DO502" s="78"/>
      <c r="DP502" s="78"/>
      <c r="DQ502" s="78"/>
      <c r="DR502" s="78"/>
      <c r="DS502" s="78"/>
      <c r="DT502" s="78"/>
      <c r="DU502" s="78"/>
      <c r="DV502" s="78"/>
      <c r="DW502" s="78"/>
      <c r="DX502" s="78"/>
      <c r="DY502" s="78"/>
      <c r="DZ502" s="78"/>
      <c r="EA502" s="78"/>
      <c r="EB502" s="78"/>
      <c r="EC502" s="78"/>
      <c r="ED502" s="78"/>
      <c r="EE502" s="78"/>
      <c r="EF502" s="78"/>
      <c r="EG502" s="78"/>
      <c r="EH502" s="78"/>
      <c r="EI502" s="78"/>
      <c r="EJ502" s="78"/>
      <c r="EK502" s="78"/>
      <c r="EL502" s="78"/>
      <c r="EM502" s="78"/>
      <c r="EN502" s="78"/>
      <c r="EO502" s="78"/>
      <c r="EP502" s="78"/>
      <c r="EQ502" s="78"/>
      <c r="ER502" s="78"/>
      <c r="ES502" s="78"/>
      <c r="ET502" s="78"/>
      <c r="EU502" s="78"/>
      <c r="EV502" s="78"/>
      <c r="EW502" s="78"/>
      <c r="EX502" s="78"/>
      <c r="EY502" s="78"/>
      <c r="EZ502" s="78"/>
      <c r="FA502" s="78"/>
      <c r="FB502" s="78"/>
      <c r="FC502" s="78"/>
      <c r="FD502" s="78"/>
      <c r="FE502" s="78"/>
      <c r="FF502" s="78"/>
      <c r="FG502" s="78"/>
      <c r="FH502" s="78"/>
      <c r="FI502" s="78"/>
      <c r="FJ502" s="78"/>
      <c r="FK502" s="78"/>
      <c r="FL502" s="78"/>
      <c r="FM502" s="78"/>
      <c r="FN502" s="78"/>
      <c r="FO502" s="78"/>
      <c r="FP502" s="78"/>
      <c r="FQ502" s="78"/>
      <c r="FR502" s="78"/>
      <c r="FS502" s="78"/>
      <c r="FT502" s="78"/>
      <c r="FU502" s="78"/>
      <c r="FV502" s="78"/>
      <c r="FW502" s="78"/>
      <c r="FX502" s="78">
        <v>0</v>
      </c>
      <c r="FY502" s="78">
        <v>0</v>
      </c>
      <c r="FZ502" s="78">
        <v>0</v>
      </c>
    </row>
    <row r="503" spans="1:182" x14ac:dyDescent="0.2">
      <c r="A503" t="s">
        <v>186</v>
      </c>
      <c r="B503" t="s">
        <v>244</v>
      </c>
      <c r="C503" t="s">
        <v>194</v>
      </c>
      <c r="D503" t="s">
        <v>203</v>
      </c>
      <c r="E503" t="s">
        <v>240</v>
      </c>
      <c r="F503" t="s">
        <v>181</v>
      </c>
      <c r="G503" t="s">
        <v>1</v>
      </c>
      <c r="H503" s="78">
        <v>62</v>
      </c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  <c r="AA503" s="78"/>
      <c r="AB503" s="78"/>
      <c r="AC503" s="78"/>
      <c r="AD503" s="78"/>
      <c r="AE503" s="78"/>
      <c r="AF503" s="78"/>
      <c r="AG503" s="78"/>
      <c r="AH503" s="78"/>
      <c r="AI503" s="78"/>
      <c r="AJ503" s="78"/>
      <c r="AK503" s="78"/>
      <c r="AL503" s="78"/>
      <c r="AM503" s="78"/>
      <c r="AN503" s="78"/>
      <c r="AO503" s="78"/>
      <c r="AP503" s="78"/>
      <c r="AQ503" s="78"/>
      <c r="AR503" s="78"/>
      <c r="AS503" s="78"/>
      <c r="AT503" s="78"/>
      <c r="AU503" s="78"/>
      <c r="AV503" s="78"/>
      <c r="AW503" s="78"/>
      <c r="AX503" s="78"/>
      <c r="AY503" s="78"/>
      <c r="AZ503" s="78"/>
      <c r="BA503" s="78"/>
      <c r="BB503" s="78"/>
      <c r="BC503" s="78"/>
      <c r="BD503" s="78"/>
      <c r="BE503" s="78"/>
      <c r="BF503" s="78"/>
      <c r="BG503" s="78"/>
      <c r="BH503" s="78"/>
      <c r="BI503" s="78"/>
      <c r="BJ503" s="78"/>
      <c r="BK503" s="78"/>
      <c r="BL503" s="78"/>
      <c r="BM503" s="78"/>
      <c r="BN503" s="78"/>
      <c r="BO503" s="78"/>
      <c r="BP503" s="78"/>
      <c r="BQ503" s="78"/>
      <c r="BR503" s="78"/>
      <c r="BS503" s="78"/>
      <c r="BT503" s="78"/>
      <c r="BU503" s="78"/>
      <c r="BV503" s="78"/>
      <c r="BW503" s="78"/>
      <c r="BX503" s="78"/>
      <c r="BY503" s="78"/>
      <c r="BZ503" s="78"/>
      <c r="CA503" s="78"/>
      <c r="CB503" s="78"/>
      <c r="CC503" s="78"/>
      <c r="CD503" s="78"/>
      <c r="CE503" s="78"/>
      <c r="CF503" s="78"/>
      <c r="CG503" s="78"/>
      <c r="CH503" s="78"/>
      <c r="CI503" s="78"/>
      <c r="CJ503" s="78"/>
      <c r="CK503" s="78"/>
      <c r="CL503" s="78"/>
      <c r="CM503" s="78"/>
      <c r="CN503" s="78"/>
      <c r="CO503" s="78"/>
      <c r="CP503" s="78"/>
      <c r="CQ503" s="78"/>
      <c r="CR503" s="78"/>
      <c r="CS503" s="78"/>
      <c r="CT503" s="78"/>
      <c r="CU503" s="78"/>
      <c r="CV503" s="78"/>
      <c r="CW503" s="78"/>
      <c r="CX503" s="78"/>
      <c r="CY503" s="78"/>
      <c r="CZ503" s="78"/>
      <c r="DA503" s="78"/>
      <c r="DB503" s="78"/>
      <c r="DC503" s="78"/>
      <c r="DD503" s="78"/>
      <c r="DE503" s="78"/>
      <c r="DF503" s="78"/>
      <c r="DG503" s="78"/>
      <c r="DH503" s="78"/>
      <c r="DI503" s="78"/>
      <c r="DJ503" s="78"/>
      <c r="DK503" s="78"/>
      <c r="DL503" s="78"/>
      <c r="DM503" s="78"/>
      <c r="DN503" s="78"/>
      <c r="DO503" s="78"/>
      <c r="DP503" s="78"/>
      <c r="DQ503" s="78"/>
      <c r="DR503" s="78"/>
      <c r="DS503" s="78"/>
      <c r="DT503" s="78"/>
      <c r="DU503" s="78"/>
      <c r="DV503" s="78"/>
      <c r="DW503" s="78"/>
      <c r="DX503" s="78"/>
      <c r="DY503" s="78"/>
      <c r="DZ503" s="78"/>
      <c r="EA503" s="78"/>
      <c r="EB503" s="78"/>
      <c r="EC503" s="78"/>
      <c r="ED503" s="78"/>
      <c r="EE503" s="78"/>
      <c r="EF503" s="78"/>
      <c r="EG503" s="78"/>
      <c r="EH503" s="78"/>
      <c r="EI503" s="78"/>
      <c r="EJ503" s="78"/>
      <c r="EK503" s="78"/>
      <c r="EL503" s="78"/>
      <c r="EM503" s="78"/>
      <c r="EN503" s="78"/>
      <c r="EO503" s="78"/>
      <c r="EP503" s="78"/>
      <c r="EQ503" s="78"/>
      <c r="ER503" s="78"/>
      <c r="ES503" s="78"/>
      <c r="ET503" s="78"/>
      <c r="EU503" s="78"/>
      <c r="EV503" s="78"/>
      <c r="EW503" s="78"/>
      <c r="EX503" s="78"/>
      <c r="EY503" s="78"/>
      <c r="EZ503" s="78"/>
      <c r="FA503" s="78"/>
      <c r="FB503" s="78"/>
      <c r="FC503" s="78"/>
      <c r="FD503" s="78"/>
      <c r="FE503" s="78"/>
      <c r="FF503" s="78"/>
      <c r="FG503" s="78"/>
      <c r="FH503" s="78"/>
      <c r="FI503" s="78"/>
      <c r="FJ503" s="78"/>
      <c r="FK503" s="78"/>
      <c r="FL503" s="78"/>
      <c r="FM503" s="78"/>
      <c r="FN503" s="78"/>
      <c r="FO503" s="78"/>
      <c r="FP503" s="78"/>
      <c r="FQ503" s="78"/>
      <c r="FR503" s="78"/>
      <c r="FS503" s="78"/>
      <c r="FT503" s="78"/>
      <c r="FU503" s="78"/>
      <c r="FV503" s="78"/>
      <c r="FW503" s="78"/>
      <c r="FX503" s="78">
        <v>0</v>
      </c>
      <c r="FY503" s="78">
        <v>1</v>
      </c>
      <c r="FZ503" s="78">
        <v>0</v>
      </c>
    </row>
    <row r="504" spans="1:182" x14ac:dyDescent="0.2">
      <c r="A504" t="s">
        <v>186</v>
      </c>
      <c r="B504" t="s">
        <v>244</v>
      </c>
      <c r="C504" t="s">
        <v>194</v>
      </c>
      <c r="D504" t="s">
        <v>203</v>
      </c>
      <c r="E504" t="s">
        <v>240</v>
      </c>
      <c r="F504" t="s">
        <v>182</v>
      </c>
      <c r="G504" t="s">
        <v>1</v>
      </c>
      <c r="H504" s="78">
        <v>231</v>
      </c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  <c r="AA504" s="78"/>
      <c r="AB504" s="78"/>
      <c r="AC504" s="78"/>
      <c r="AD504" s="78"/>
      <c r="AE504" s="78"/>
      <c r="AF504" s="78"/>
      <c r="AG504" s="78"/>
      <c r="AH504" s="78"/>
      <c r="AI504" s="78"/>
      <c r="AJ504" s="78"/>
      <c r="AK504" s="78"/>
      <c r="AL504" s="78"/>
      <c r="AM504" s="78"/>
      <c r="AN504" s="78"/>
      <c r="AO504" s="78"/>
      <c r="AP504" s="78"/>
      <c r="AQ504" s="78"/>
      <c r="AR504" s="78"/>
      <c r="AS504" s="78"/>
      <c r="AT504" s="78"/>
      <c r="AU504" s="78"/>
      <c r="AV504" s="78"/>
      <c r="AW504" s="78"/>
      <c r="AX504" s="78"/>
      <c r="AY504" s="78"/>
      <c r="AZ504" s="78"/>
      <c r="BA504" s="78"/>
      <c r="BB504" s="78"/>
      <c r="BC504" s="78"/>
      <c r="BD504" s="78"/>
      <c r="BE504" s="78"/>
      <c r="BF504" s="78"/>
      <c r="BG504" s="78"/>
      <c r="BH504" s="78"/>
      <c r="BI504" s="78"/>
      <c r="BJ504" s="78"/>
      <c r="BK504" s="78"/>
      <c r="BL504" s="78"/>
      <c r="BM504" s="78"/>
      <c r="BN504" s="78"/>
      <c r="BO504" s="78"/>
      <c r="BP504" s="78"/>
      <c r="BQ504" s="78"/>
      <c r="BR504" s="78"/>
      <c r="BS504" s="78"/>
      <c r="BT504" s="78"/>
      <c r="BU504" s="78"/>
      <c r="BV504" s="78"/>
      <c r="BW504" s="78"/>
      <c r="BX504" s="78"/>
      <c r="BY504" s="78"/>
      <c r="BZ504" s="78"/>
      <c r="CA504" s="78"/>
      <c r="CB504" s="78"/>
      <c r="CC504" s="78"/>
      <c r="CD504" s="78"/>
      <c r="CE504" s="78"/>
      <c r="CF504" s="78"/>
      <c r="CG504" s="78"/>
      <c r="CH504" s="78"/>
      <c r="CI504" s="78"/>
      <c r="CJ504" s="78"/>
      <c r="CK504" s="78"/>
      <c r="CL504" s="78"/>
      <c r="CM504" s="78"/>
      <c r="CN504" s="78"/>
      <c r="CO504" s="78"/>
      <c r="CP504" s="78"/>
      <c r="CQ504" s="78"/>
      <c r="CR504" s="78"/>
      <c r="CS504" s="78"/>
      <c r="CT504" s="78"/>
      <c r="CU504" s="78"/>
      <c r="CV504" s="78"/>
      <c r="CW504" s="78"/>
      <c r="CX504" s="78"/>
      <c r="CY504" s="78"/>
      <c r="CZ504" s="78"/>
      <c r="DA504" s="78"/>
      <c r="DB504" s="78"/>
      <c r="DC504" s="78"/>
      <c r="DD504" s="78"/>
      <c r="DE504" s="78"/>
      <c r="DF504" s="78"/>
      <c r="DG504" s="78"/>
      <c r="DH504" s="78"/>
      <c r="DI504" s="78"/>
      <c r="DJ504" s="78"/>
      <c r="DK504" s="78"/>
      <c r="DL504" s="78"/>
      <c r="DM504" s="78"/>
      <c r="DN504" s="78"/>
      <c r="DO504" s="78"/>
      <c r="DP504" s="78"/>
      <c r="DQ504" s="78"/>
      <c r="DR504" s="78"/>
      <c r="DS504" s="78"/>
      <c r="DT504" s="78"/>
      <c r="DU504" s="78"/>
      <c r="DV504" s="78"/>
      <c r="DW504" s="78"/>
      <c r="DX504" s="78"/>
      <c r="DY504" s="78"/>
      <c r="DZ504" s="78"/>
      <c r="EA504" s="78"/>
      <c r="EB504" s="78"/>
      <c r="EC504" s="78"/>
      <c r="ED504" s="78"/>
      <c r="EE504" s="78"/>
      <c r="EF504" s="78"/>
      <c r="EG504" s="78"/>
      <c r="EH504" s="78"/>
      <c r="EI504" s="78"/>
      <c r="EJ504" s="78"/>
      <c r="EK504" s="78"/>
      <c r="EL504" s="78"/>
      <c r="EM504" s="78"/>
      <c r="EN504" s="78"/>
      <c r="EO504" s="78"/>
      <c r="EP504" s="78"/>
      <c r="EQ504" s="78"/>
      <c r="ER504" s="78"/>
      <c r="ES504" s="78"/>
      <c r="ET504" s="78"/>
      <c r="EU504" s="78"/>
      <c r="EV504" s="78"/>
      <c r="EW504" s="78"/>
      <c r="EX504" s="78"/>
      <c r="EY504" s="78"/>
      <c r="EZ504" s="78"/>
      <c r="FA504" s="78"/>
      <c r="FB504" s="78"/>
      <c r="FC504" s="78"/>
      <c r="FD504" s="78"/>
      <c r="FE504" s="78"/>
      <c r="FF504" s="78"/>
      <c r="FG504" s="78"/>
      <c r="FH504" s="78"/>
      <c r="FI504" s="78"/>
      <c r="FJ504" s="78"/>
      <c r="FK504" s="78"/>
      <c r="FL504" s="78"/>
      <c r="FM504" s="78"/>
      <c r="FN504" s="78"/>
      <c r="FO504" s="78"/>
      <c r="FP504" s="78"/>
      <c r="FQ504" s="78"/>
      <c r="FR504" s="78"/>
      <c r="FS504" s="78"/>
      <c r="FT504" s="78"/>
      <c r="FU504" s="78"/>
      <c r="FV504" s="78"/>
      <c r="FW504" s="78"/>
      <c r="FX504" s="78">
        <v>0</v>
      </c>
      <c r="FY504" s="78">
        <v>3</v>
      </c>
      <c r="FZ504" s="78">
        <v>0</v>
      </c>
    </row>
    <row r="505" spans="1:182" x14ac:dyDescent="0.2">
      <c r="A505" t="s">
        <v>186</v>
      </c>
      <c r="B505" t="s">
        <v>244</v>
      </c>
      <c r="C505" t="s">
        <v>194</v>
      </c>
      <c r="D505" t="s">
        <v>203</v>
      </c>
      <c r="E505" t="s">
        <v>240</v>
      </c>
      <c r="F505" t="s">
        <v>183</v>
      </c>
      <c r="G505" t="s">
        <v>1</v>
      </c>
      <c r="H505" s="78">
        <v>326</v>
      </c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  <c r="AA505" s="78"/>
      <c r="AB505" s="78"/>
      <c r="AC505" s="78"/>
      <c r="AD505" s="78"/>
      <c r="AE505" s="78"/>
      <c r="AF505" s="78"/>
      <c r="AG505" s="78"/>
      <c r="AH505" s="78"/>
      <c r="AI505" s="78"/>
      <c r="AJ505" s="78"/>
      <c r="AK505" s="78"/>
      <c r="AL505" s="78"/>
      <c r="AM505" s="78"/>
      <c r="AN505" s="78"/>
      <c r="AO505" s="78"/>
      <c r="AP505" s="78"/>
      <c r="AQ505" s="78"/>
      <c r="AR505" s="78"/>
      <c r="AS505" s="78"/>
      <c r="AT505" s="78"/>
      <c r="AU505" s="78"/>
      <c r="AV505" s="78"/>
      <c r="AW505" s="78"/>
      <c r="AX505" s="78"/>
      <c r="AY505" s="78"/>
      <c r="AZ505" s="78"/>
      <c r="BA505" s="78"/>
      <c r="BB505" s="78"/>
      <c r="BC505" s="78"/>
      <c r="BD505" s="78"/>
      <c r="BE505" s="78"/>
      <c r="BF505" s="78"/>
      <c r="BG505" s="78"/>
      <c r="BH505" s="78"/>
      <c r="BI505" s="78"/>
      <c r="BJ505" s="78"/>
      <c r="BK505" s="78"/>
      <c r="BL505" s="78"/>
      <c r="BM505" s="78"/>
      <c r="BN505" s="78"/>
      <c r="BO505" s="78"/>
      <c r="BP505" s="78"/>
      <c r="BQ505" s="78"/>
      <c r="BR505" s="78"/>
      <c r="BS505" s="78"/>
      <c r="BT505" s="78"/>
      <c r="BU505" s="78"/>
      <c r="BV505" s="78"/>
      <c r="BW505" s="78"/>
      <c r="BX505" s="78"/>
      <c r="BY505" s="78"/>
      <c r="BZ505" s="78"/>
      <c r="CA505" s="78"/>
      <c r="CB505" s="78"/>
      <c r="CC505" s="78"/>
      <c r="CD505" s="78"/>
      <c r="CE505" s="78"/>
      <c r="CF505" s="78"/>
      <c r="CG505" s="78"/>
      <c r="CH505" s="78"/>
      <c r="CI505" s="78"/>
      <c r="CJ505" s="78"/>
      <c r="CK505" s="78"/>
      <c r="CL505" s="78"/>
      <c r="CM505" s="78"/>
      <c r="CN505" s="78"/>
      <c r="CO505" s="78"/>
      <c r="CP505" s="78"/>
      <c r="CQ505" s="78"/>
      <c r="CR505" s="78"/>
      <c r="CS505" s="78"/>
      <c r="CT505" s="78"/>
      <c r="CU505" s="78"/>
      <c r="CV505" s="78"/>
      <c r="CW505" s="78"/>
      <c r="CX505" s="78"/>
      <c r="CY505" s="78"/>
      <c r="CZ505" s="78"/>
      <c r="DA505" s="78"/>
      <c r="DB505" s="78"/>
      <c r="DC505" s="78"/>
      <c r="DD505" s="78"/>
      <c r="DE505" s="78"/>
      <c r="DF505" s="78"/>
      <c r="DG505" s="78"/>
      <c r="DH505" s="78"/>
      <c r="DI505" s="78"/>
      <c r="DJ505" s="78"/>
      <c r="DK505" s="78"/>
      <c r="DL505" s="78"/>
      <c r="DM505" s="78"/>
      <c r="DN505" s="78"/>
      <c r="DO505" s="78"/>
      <c r="DP505" s="78"/>
      <c r="DQ505" s="78"/>
      <c r="DR505" s="78"/>
      <c r="DS505" s="78"/>
      <c r="DT505" s="78"/>
      <c r="DU505" s="78"/>
      <c r="DV505" s="78"/>
      <c r="DW505" s="78"/>
      <c r="DX505" s="78"/>
      <c r="DY505" s="78"/>
      <c r="DZ505" s="78"/>
      <c r="EA505" s="78"/>
      <c r="EB505" s="78"/>
      <c r="EC505" s="78"/>
      <c r="ED505" s="78"/>
      <c r="EE505" s="78"/>
      <c r="EF505" s="78"/>
      <c r="EG505" s="78"/>
      <c r="EH505" s="78"/>
      <c r="EI505" s="78"/>
      <c r="EJ505" s="78"/>
      <c r="EK505" s="78"/>
      <c r="EL505" s="78"/>
      <c r="EM505" s="78"/>
      <c r="EN505" s="78"/>
      <c r="EO505" s="78"/>
      <c r="EP505" s="78"/>
      <c r="EQ505" s="78"/>
      <c r="ER505" s="78"/>
      <c r="ES505" s="78"/>
      <c r="ET505" s="78"/>
      <c r="EU505" s="78"/>
      <c r="EV505" s="78"/>
      <c r="EW505" s="78"/>
      <c r="EX505" s="78"/>
      <c r="EY505" s="78"/>
      <c r="EZ505" s="78"/>
      <c r="FA505" s="78"/>
      <c r="FB505" s="78"/>
      <c r="FC505" s="78"/>
      <c r="FD505" s="78"/>
      <c r="FE505" s="78"/>
      <c r="FF505" s="78"/>
      <c r="FG505" s="78"/>
      <c r="FH505" s="78"/>
      <c r="FI505" s="78"/>
      <c r="FJ505" s="78"/>
      <c r="FK505" s="78"/>
      <c r="FL505" s="78"/>
      <c r="FM505" s="78"/>
      <c r="FN505" s="78"/>
      <c r="FO505" s="78"/>
      <c r="FP505" s="78"/>
      <c r="FQ505" s="78"/>
      <c r="FR505" s="78"/>
      <c r="FS505" s="78"/>
      <c r="FT505" s="78"/>
      <c r="FU505" s="78"/>
      <c r="FV505" s="78"/>
      <c r="FW505" s="78"/>
      <c r="FX505" s="78">
        <v>0</v>
      </c>
      <c r="FY505" s="78">
        <v>3</v>
      </c>
      <c r="FZ505" s="78">
        <v>0</v>
      </c>
    </row>
    <row r="506" spans="1:182" x14ac:dyDescent="0.2">
      <c r="A506" t="s">
        <v>186</v>
      </c>
      <c r="B506" t="s">
        <v>244</v>
      </c>
      <c r="C506" t="s">
        <v>194</v>
      </c>
      <c r="D506" t="s">
        <v>203</v>
      </c>
      <c r="E506" t="s">
        <v>240</v>
      </c>
      <c r="F506" t="s">
        <v>184</v>
      </c>
      <c r="G506" t="s">
        <v>1</v>
      </c>
      <c r="H506" s="78">
        <v>167</v>
      </c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  <c r="AK506" s="78"/>
      <c r="AL506" s="78"/>
      <c r="AM506" s="78"/>
      <c r="AN506" s="78"/>
      <c r="AO506" s="78"/>
      <c r="AP506" s="78"/>
      <c r="AQ506" s="78"/>
      <c r="AR506" s="78"/>
      <c r="AS506" s="78"/>
      <c r="AT506" s="78"/>
      <c r="AU506" s="78"/>
      <c r="AV506" s="78"/>
      <c r="AW506" s="78"/>
      <c r="AX506" s="78"/>
      <c r="AY506" s="78"/>
      <c r="AZ506" s="78"/>
      <c r="BA506" s="78"/>
      <c r="BB506" s="78"/>
      <c r="BC506" s="78"/>
      <c r="BD506" s="78"/>
      <c r="BE506" s="78"/>
      <c r="BF506" s="78"/>
      <c r="BG506" s="78"/>
      <c r="BH506" s="78"/>
      <c r="BI506" s="78"/>
      <c r="BJ506" s="78"/>
      <c r="BK506" s="78"/>
      <c r="BL506" s="78"/>
      <c r="BM506" s="78"/>
      <c r="BN506" s="78"/>
      <c r="BO506" s="78"/>
      <c r="BP506" s="78"/>
      <c r="BQ506" s="78"/>
      <c r="BR506" s="78"/>
      <c r="BS506" s="78"/>
      <c r="BT506" s="78"/>
      <c r="BU506" s="78"/>
      <c r="BV506" s="78"/>
      <c r="BW506" s="78"/>
      <c r="BX506" s="78"/>
      <c r="BY506" s="78"/>
      <c r="BZ506" s="78"/>
      <c r="CA506" s="78"/>
      <c r="CB506" s="78"/>
      <c r="CC506" s="78"/>
      <c r="CD506" s="78"/>
      <c r="CE506" s="78"/>
      <c r="CF506" s="78"/>
      <c r="CG506" s="78"/>
      <c r="CH506" s="78"/>
      <c r="CI506" s="78"/>
      <c r="CJ506" s="78"/>
      <c r="CK506" s="78"/>
      <c r="CL506" s="78"/>
      <c r="CM506" s="78"/>
      <c r="CN506" s="78"/>
      <c r="CO506" s="78"/>
      <c r="CP506" s="78"/>
      <c r="CQ506" s="78"/>
      <c r="CR506" s="78"/>
      <c r="CS506" s="78"/>
      <c r="CT506" s="78"/>
      <c r="CU506" s="78"/>
      <c r="CV506" s="78"/>
      <c r="CW506" s="78"/>
      <c r="CX506" s="78"/>
      <c r="CY506" s="78"/>
      <c r="CZ506" s="78"/>
      <c r="DA506" s="78"/>
      <c r="DB506" s="78"/>
      <c r="DC506" s="78"/>
      <c r="DD506" s="78"/>
      <c r="DE506" s="78"/>
      <c r="DF506" s="78"/>
      <c r="DG506" s="78"/>
      <c r="DH506" s="78"/>
      <c r="DI506" s="78"/>
      <c r="DJ506" s="78"/>
      <c r="DK506" s="78"/>
      <c r="DL506" s="78"/>
      <c r="DM506" s="78"/>
      <c r="DN506" s="78"/>
      <c r="DO506" s="78"/>
      <c r="DP506" s="78"/>
      <c r="DQ506" s="78"/>
      <c r="DR506" s="78"/>
      <c r="DS506" s="78"/>
      <c r="DT506" s="78"/>
      <c r="DU506" s="78"/>
      <c r="DV506" s="78"/>
      <c r="DW506" s="78"/>
      <c r="DX506" s="78"/>
      <c r="DY506" s="78"/>
      <c r="DZ506" s="78"/>
      <c r="EA506" s="78"/>
      <c r="EB506" s="78"/>
      <c r="EC506" s="78"/>
      <c r="ED506" s="78"/>
      <c r="EE506" s="78"/>
      <c r="EF506" s="78"/>
      <c r="EG506" s="78"/>
      <c r="EH506" s="78"/>
      <c r="EI506" s="78"/>
      <c r="EJ506" s="78"/>
      <c r="EK506" s="78"/>
      <c r="EL506" s="78"/>
      <c r="EM506" s="78"/>
      <c r="EN506" s="78"/>
      <c r="EO506" s="78"/>
      <c r="EP506" s="78"/>
      <c r="EQ506" s="78"/>
      <c r="ER506" s="78"/>
      <c r="ES506" s="78"/>
      <c r="ET506" s="78"/>
      <c r="EU506" s="78"/>
      <c r="EV506" s="78"/>
      <c r="EW506" s="78"/>
      <c r="EX506" s="78"/>
      <c r="EY506" s="78"/>
      <c r="EZ506" s="78"/>
      <c r="FA506" s="78"/>
      <c r="FB506" s="78"/>
      <c r="FC506" s="78"/>
      <c r="FD506" s="78"/>
      <c r="FE506" s="78"/>
      <c r="FF506" s="78"/>
      <c r="FG506" s="78"/>
      <c r="FH506" s="78"/>
      <c r="FI506" s="78"/>
      <c r="FJ506" s="78"/>
      <c r="FK506" s="78"/>
      <c r="FL506" s="78"/>
      <c r="FM506" s="78"/>
      <c r="FN506" s="78"/>
      <c r="FO506" s="78"/>
      <c r="FP506" s="78"/>
      <c r="FQ506" s="78"/>
      <c r="FR506" s="78"/>
      <c r="FS506" s="78"/>
      <c r="FT506" s="78"/>
      <c r="FU506" s="78"/>
      <c r="FV506" s="78"/>
      <c r="FW506" s="78"/>
      <c r="FX506" s="78">
        <v>0</v>
      </c>
      <c r="FY506" s="78">
        <v>5</v>
      </c>
      <c r="FZ506" s="78">
        <v>0</v>
      </c>
    </row>
    <row r="507" spans="1:182" x14ac:dyDescent="0.2">
      <c r="A507" t="s">
        <v>186</v>
      </c>
      <c r="B507" t="s">
        <v>244</v>
      </c>
      <c r="C507" t="s">
        <v>194</v>
      </c>
      <c r="D507" t="s">
        <v>203</v>
      </c>
      <c r="E507" t="s">
        <v>240</v>
      </c>
      <c r="F507" t="s">
        <v>185</v>
      </c>
      <c r="G507" t="s">
        <v>1</v>
      </c>
      <c r="H507" s="78">
        <v>84</v>
      </c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  <c r="AA507" s="78"/>
      <c r="AB507" s="78"/>
      <c r="AC507" s="78"/>
      <c r="AD507" s="78"/>
      <c r="AE507" s="78"/>
      <c r="AF507" s="78"/>
      <c r="AG507" s="78"/>
      <c r="AH507" s="78"/>
      <c r="AI507" s="78"/>
      <c r="AJ507" s="78"/>
      <c r="AK507" s="78"/>
      <c r="AL507" s="78"/>
      <c r="AM507" s="78"/>
      <c r="AN507" s="78"/>
      <c r="AO507" s="78"/>
      <c r="AP507" s="78"/>
      <c r="AQ507" s="78"/>
      <c r="AR507" s="78"/>
      <c r="AS507" s="78"/>
      <c r="AT507" s="78"/>
      <c r="AU507" s="78"/>
      <c r="AV507" s="78"/>
      <c r="AW507" s="78"/>
      <c r="AX507" s="78"/>
      <c r="AY507" s="78"/>
      <c r="AZ507" s="78"/>
      <c r="BA507" s="78"/>
      <c r="BB507" s="78"/>
      <c r="BC507" s="78"/>
      <c r="BD507" s="78"/>
      <c r="BE507" s="78"/>
      <c r="BF507" s="78"/>
      <c r="BG507" s="78"/>
      <c r="BH507" s="78"/>
      <c r="BI507" s="78"/>
      <c r="BJ507" s="78"/>
      <c r="BK507" s="78"/>
      <c r="BL507" s="78"/>
      <c r="BM507" s="78"/>
      <c r="BN507" s="78"/>
      <c r="BO507" s="78"/>
      <c r="BP507" s="78"/>
      <c r="BQ507" s="78"/>
      <c r="BR507" s="78"/>
      <c r="BS507" s="78"/>
      <c r="BT507" s="78"/>
      <c r="BU507" s="78"/>
      <c r="BV507" s="78"/>
      <c r="BW507" s="78"/>
      <c r="BX507" s="78"/>
      <c r="BY507" s="78"/>
      <c r="BZ507" s="78"/>
      <c r="CA507" s="78"/>
      <c r="CB507" s="78"/>
      <c r="CC507" s="78"/>
      <c r="CD507" s="78"/>
      <c r="CE507" s="78"/>
      <c r="CF507" s="78"/>
      <c r="CG507" s="78"/>
      <c r="CH507" s="78"/>
      <c r="CI507" s="78"/>
      <c r="CJ507" s="78"/>
      <c r="CK507" s="78"/>
      <c r="CL507" s="78"/>
      <c r="CM507" s="78"/>
      <c r="CN507" s="78"/>
      <c r="CO507" s="78"/>
      <c r="CP507" s="78"/>
      <c r="CQ507" s="78"/>
      <c r="CR507" s="78"/>
      <c r="CS507" s="78"/>
      <c r="CT507" s="78"/>
      <c r="CU507" s="78"/>
      <c r="CV507" s="78"/>
      <c r="CW507" s="78"/>
      <c r="CX507" s="78"/>
      <c r="CY507" s="78"/>
      <c r="CZ507" s="78"/>
      <c r="DA507" s="78"/>
      <c r="DB507" s="78"/>
      <c r="DC507" s="78"/>
      <c r="DD507" s="78"/>
      <c r="DE507" s="78"/>
      <c r="DF507" s="78"/>
      <c r="DG507" s="78"/>
      <c r="DH507" s="78"/>
      <c r="DI507" s="78"/>
      <c r="DJ507" s="78"/>
      <c r="DK507" s="78"/>
      <c r="DL507" s="78"/>
      <c r="DM507" s="78"/>
      <c r="DN507" s="78"/>
      <c r="DO507" s="78"/>
      <c r="DP507" s="78"/>
      <c r="DQ507" s="78"/>
      <c r="DR507" s="78"/>
      <c r="DS507" s="78"/>
      <c r="DT507" s="78"/>
      <c r="DU507" s="78"/>
      <c r="DV507" s="78"/>
      <c r="DW507" s="78"/>
      <c r="DX507" s="78"/>
      <c r="DY507" s="78"/>
      <c r="DZ507" s="78"/>
      <c r="EA507" s="78"/>
      <c r="EB507" s="78"/>
      <c r="EC507" s="78"/>
      <c r="ED507" s="78"/>
      <c r="EE507" s="78"/>
      <c r="EF507" s="78"/>
      <c r="EG507" s="78"/>
      <c r="EH507" s="78"/>
      <c r="EI507" s="78"/>
      <c r="EJ507" s="78"/>
      <c r="EK507" s="78"/>
      <c r="EL507" s="78"/>
      <c r="EM507" s="78"/>
      <c r="EN507" s="78"/>
      <c r="EO507" s="78"/>
      <c r="EP507" s="78"/>
      <c r="EQ507" s="78"/>
      <c r="ER507" s="78"/>
      <c r="ES507" s="78"/>
      <c r="ET507" s="78"/>
      <c r="EU507" s="78"/>
      <c r="EV507" s="78"/>
      <c r="EW507" s="78"/>
      <c r="EX507" s="78"/>
      <c r="EY507" s="78"/>
      <c r="EZ507" s="78"/>
      <c r="FA507" s="78"/>
      <c r="FB507" s="78"/>
      <c r="FC507" s="78"/>
      <c r="FD507" s="78"/>
      <c r="FE507" s="78"/>
      <c r="FF507" s="78"/>
      <c r="FG507" s="78"/>
      <c r="FH507" s="78"/>
      <c r="FI507" s="78"/>
      <c r="FJ507" s="78"/>
      <c r="FK507" s="78"/>
      <c r="FL507" s="78"/>
      <c r="FM507" s="78"/>
      <c r="FN507" s="78"/>
      <c r="FO507" s="78"/>
      <c r="FP507" s="78"/>
      <c r="FQ507" s="78"/>
      <c r="FR507" s="78"/>
      <c r="FS507" s="78"/>
      <c r="FT507" s="78"/>
      <c r="FU507" s="78"/>
      <c r="FV507" s="78"/>
      <c r="FW507" s="78"/>
      <c r="FX507" s="78">
        <v>0</v>
      </c>
      <c r="FY507" s="78">
        <v>2</v>
      </c>
      <c r="FZ507" s="78">
        <v>0</v>
      </c>
    </row>
    <row r="508" spans="1:182" x14ac:dyDescent="0.2">
      <c r="A508" t="s">
        <v>186</v>
      </c>
      <c r="B508" t="s">
        <v>244</v>
      </c>
      <c r="C508" t="s">
        <v>194</v>
      </c>
      <c r="D508" t="s">
        <v>203</v>
      </c>
      <c r="E508" t="s">
        <v>241</v>
      </c>
      <c r="F508" t="s">
        <v>1</v>
      </c>
      <c r="G508" t="s">
        <v>198</v>
      </c>
      <c r="H508" s="78">
        <v>2681</v>
      </c>
      <c r="I508" s="78">
        <v>0.87598580121994019</v>
      </c>
      <c r="J508" s="78">
        <v>0.85207700729370117</v>
      </c>
      <c r="K508" s="78">
        <v>0.78272712230682373</v>
      </c>
      <c r="L508" s="78">
        <v>0.82310754060745239</v>
      </c>
      <c r="M508" s="78">
        <v>0.82405191659927368</v>
      </c>
      <c r="N508" s="78">
        <v>0.88295823335647583</v>
      </c>
      <c r="O508" s="78">
        <v>1.0474426746368408</v>
      </c>
      <c r="P508" s="78">
        <v>1.0834352970123291</v>
      </c>
      <c r="Q508" s="78">
        <v>0.98215103149414063</v>
      </c>
      <c r="R508" s="78">
        <v>0.91600722074508667</v>
      </c>
      <c r="S508" s="78">
        <v>0.90729290246963501</v>
      </c>
      <c r="T508" s="78">
        <v>0.9290814995765686</v>
      </c>
      <c r="U508" s="78">
        <v>0.92783164978027344</v>
      </c>
      <c r="V508" s="78">
        <v>0.92175298929214478</v>
      </c>
      <c r="W508" s="78">
        <v>0.93549937009811401</v>
      </c>
      <c r="X508" s="78">
        <v>0.91951209306716919</v>
      </c>
      <c r="Y508" s="78">
        <v>1.0077736377716064</v>
      </c>
      <c r="Z508" s="78">
        <v>1.1199984550476074</v>
      </c>
      <c r="AA508" s="78">
        <v>1.182517409324646</v>
      </c>
      <c r="AB508" s="78">
        <v>1.0811506509780884</v>
      </c>
      <c r="AC508" s="78">
        <v>1.1498507261276245</v>
      </c>
      <c r="AD508" s="78">
        <v>1.0953799486160278</v>
      </c>
      <c r="AE508" s="78">
        <v>0.9814038872718811</v>
      </c>
      <c r="AF508" s="78">
        <v>0.9197993278503418</v>
      </c>
      <c r="AG508" s="78">
        <v>-0.19111718237400055</v>
      </c>
      <c r="AH508" s="78">
        <v>-0.16580690443515778</v>
      </c>
      <c r="AI508" s="78">
        <v>-0.14616173505783081</v>
      </c>
      <c r="AJ508" s="78">
        <v>-0.16074711084365845</v>
      </c>
      <c r="AK508" s="78">
        <v>-0.13938364386558533</v>
      </c>
      <c r="AL508" s="78">
        <v>-0.16536088287830353</v>
      </c>
      <c r="AM508" s="78">
        <v>-9.6214234828948975E-2</v>
      </c>
      <c r="AN508" s="78">
        <v>-9.6436910331249237E-2</v>
      </c>
      <c r="AO508" s="78">
        <v>-3.6669865250587463E-2</v>
      </c>
      <c r="AP508" s="78">
        <v>-2.6068039238452911E-2</v>
      </c>
      <c r="AQ508" s="78">
        <v>-4.1706912219524384E-2</v>
      </c>
      <c r="AR508" s="78">
        <v>-1.9395729526877403E-2</v>
      </c>
      <c r="AS508" s="78">
        <v>-3.762267529964447E-2</v>
      </c>
      <c r="AT508" s="78">
        <v>-2.948014996945858E-2</v>
      </c>
      <c r="AU508" s="78">
        <v>-5.5606670677661896E-2</v>
      </c>
      <c r="AV508" s="78">
        <v>-3.4849166870117188E-2</v>
      </c>
      <c r="AW508" s="78">
        <v>-3.4273289144039154E-2</v>
      </c>
      <c r="AX508" s="78">
        <v>-5.9139416553080082E-3</v>
      </c>
      <c r="AY508" s="78">
        <v>4.8613939434289932E-2</v>
      </c>
      <c r="AZ508" s="78">
        <v>2.4132708087563515E-2</v>
      </c>
      <c r="BA508" s="78">
        <v>-6.1563543975353241E-2</v>
      </c>
      <c r="BB508" s="78">
        <v>-0.17093187570571899</v>
      </c>
      <c r="BC508" s="78">
        <v>-0.17442537844181061</v>
      </c>
      <c r="BD508" s="78">
        <v>-0.14380982518196106</v>
      </c>
      <c r="BE508" s="78">
        <v>-0.13103900849819183</v>
      </c>
      <c r="BF508" s="78">
        <v>-0.10732679069042206</v>
      </c>
      <c r="BG508" s="78">
        <v>-9.7809240221977234E-2</v>
      </c>
      <c r="BH508" s="78">
        <v>-9.9958524107933044E-2</v>
      </c>
      <c r="BI508" s="78">
        <v>-8.5015945136547089E-2</v>
      </c>
      <c r="BJ508" s="78">
        <v>-0.10852313786745071</v>
      </c>
      <c r="BK508" s="78">
        <v>-3.6561053246259689E-2</v>
      </c>
      <c r="BL508" s="78">
        <v>-4.5509353280067444E-2</v>
      </c>
      <c r="BM508" s="78">
        <v>-9.275621734559536E-3</v>
      </c>
      <c r="BN508" s="78">
        <v>-8.9980755001306534E-4</v>
      </c>
      <c r="BO508" s="78">
        <v>-1.4797302894294262E-2</v>
      </c>
      <c r="BP508" s="78">
        <v>6.3432548195123672E-3</v>
      </c>
      <c r="BQ508" s="78">
        <v>-1.1905577965080738E-2</v>
      </c>
      <c r="BR508" s="78">
        <v>-4.7938991338014603E-3</v>
      </c>
      <c r="BS508" s="78">
        <v>-2.9146656394004822E-2</v>
      </c>
      <c r="BT508" s="78">
        <v>-8.4770591929554939E-3</v>
      </c>
      <c r="BU508" s="78">
        <v>-5.1228664815425873E-3</v>
      </c>
      <c r="BV508" s="78">
        <v>2.378574013710022E-2</v>
      </c>
      <c r="BW508" s="78">
        <v>7.305348664522171E-2</v>
      </c>
      <c r="BX508" s="78">
        <v>4.8840302973985672E-2</v>
      </c>
      <c r="BY508" s="78">
        <v>-9.6759190782904625E-3</v>
      </c>
      <c r="BZ508" s="78">
        <v>-0.1002238392829895</v>
      </c>
      <c r="CA508" s="78">
        <v>-0.10611953586339951</v>
      </c>
      <c r="CB508" s="78">
        <v>-8.3090446889400482E-2</v>
      </c>
      <c r="CC508" s="78">
        <v>-8.942905068397522E-2</v>
      </c>
      <c r="CD508" s="78">
        <v>-6.6823624074459076E-2</v>
      </c>
      <c r="CE508" s="78">
        <v>-6.4320459961891174E-2</v>
      </c>
      <c r="CF508" s="78">
        <v>-5.7856529951095581E-2</v>
      </c>
      <c r="CG508" s="78">
        <v>-4.736105352640152E-2</v>
      </c>
      <c r="CH508" s="78">
        <v>-6.9157488644123077E-2</v>
      </c>
      <c r="CI508" s="78">
        <v>4.7545591369271278E-3</v>
      </c>
      <c r="CJ508" s="78">
        <v>-1.0237081907689571E-2</v>
      </c>
      <c r="CK508" s="78">
        <v>9.6975481137633324E-3</v>
      </c>
      <c r="CL508" s="78">
        <v>1.6531635075807571E-2</v>
      </c>
      <c r="CM508" s="78">
        <v>3.8402099162340164E-3</v>
      </c>
      <c r="CN508" s="78">
        <v>2.4169998243451118E-2</v>
      </c>
      <c r="CO508" s="78">
        <v>5.9060053899884224E-3</v>
      </c>
      <c r="CP508" s="78">
        <v>1.2303723022341728E-2</v>
      </c>
      <c r="CQ508" s="78">
        <v>-1.0820531286299229E-2</v>
      </c>
      <c r="CR508" s="78">
        <v>9.7881825640797615E-3</v>
      </c>
      <c r="CS508" s="78">
        <v>1.5066627413034439E-2</v>
      </c>
      <c r="CT508" s="78">
        <v>4.435565322637558E-2</v>
      </c>
      <c r="CU508" s="78">
        <v>8.9980244636535645E-2</v>
      </c>
      <c r="CV508" s="78">
        <v>6.5952703356742859E-2</v>
      </c>
      <c r="CW508" s="78">
        <v>2.6261292397975922E-2</v>
      </c>
      <c r="CX508" s="78">
        <v>-5.1251687109470367E-2</v>
      </c>
      <c r="CY508" s="78">
        <v>-5.8811124414205551E-2</v>
      </c>
      <c r="CZ508" s="78">
        <v>-4.1036393493413925E-2</v>
      </c>
      <c r="DA508" s="78">
        <v>-4.7819081693887711E-2</v>
      </c>
      <c r="DB508" s="78">
        <v>-2.632046677172184E-2</v>
      </c>
      <c r="DC508" s="78">
        <v>-3.0831670388579369E-2</v>
      </c>
      <c r="DD508" s="78">
        <v>-1.5754535794258118E-2</v>
      </c>
      <c r="DE508" s="78">
        <v>-9.7061591222882271E-3</v>
      </c>
      <c r="DF508" s="78">
        <v>-2.9791843146085739E-2</v>
      </c>
      <c r="DG508" s="78">
        <v>4.6070169657468796E-2</v>
      </c>
      <c r="DH508" s="78">
        <v>2.5035189464688301E-2</v>
      </c>
      <c r="DI508" s="78">
        <v>2.8670718893408775E-2</v>
      </c>
      <c r="DJ508" s="78">
        <v>3.3963076770305634E-2</v>
      </c>
      <c r="DK508" s="78">
        <v>2.2477723658084869E-2</v>
      </c>
      <c r="DL508" s="78">
        <v>4.199673980474472E-2</v>
      </c>
      <c r="DM508" s="78">
        <v>2.3717587813735008E-2</v>
      </c>
      <c r="DN508" s="78">
        <v>2.9401348903775215E-2</v>
      </c>
      <c r="DO508" s="78">
        <v>7.5055952183902264E-3</v>
      </c>
      <c r="DP508" s="78">
        <v>2.8053425252437592E-2</v>
      </c>
      <c r="DQ508" s="78">
        <v>3.5256121307611465E-2</v>
      </c>
      <c r="DR508" s="78">
        <v>6.4925558865070343E-2</v>
      </c>
      <c r="DS508" s="78">
        <v>0.10690699517726898</v>
      </c>
      <c r="DT508" s="78">
        <v>8.3065114915370941E-2</v>
      </c>
      <c r="DU508" s="78">
        <v>6.2198501080274582E-2</v>
      </c>
      <c r="DV508" s="78">
        <v>-2.2795249242335558E-3</v>
      </c>
      <c r="DW508" s="78">
        <v>-1.1502712965011597E-2</v>
      </c>
      <c r="DX508" s="78">
        <v>1.0176610667258501E-3</v>
      </c>
      <c r="DY508" s="78">
        <v>1.2259095907211304E-2</v>
      </c>
      <c r="DZ508" s="78">
        <v>3.2159660011529922E-2</v>
      </c>
      <c r="EA508" s="78">
        <v>1.7520824447274208E-2</v>
      </c>
      <c r="EB508" s="78">
        <v>4.5034054666757584E-2</v>
      </c>
      <c r="EC508" s="78">
        <v>4.4661525636911392E-2</v>
      </c>
      <c r="ED508" s="78">
        <v>2.7045898139476776E-2</v>
      </c>
      <c r="EE508" s="78">
        <v>0.10572334378957748</v>
      </c>
      <c r="EF508" s="78">
        <v>7.5962744653224945E-2</v>
      </c>
      <c r="EG508" s="78">
        <v>5.6064959615468979E-2</v>
      </c>
      <c r="EH508" s="78">
        <v>5.9131309390068054E-2</v>
      </c>
      <c r="EI508" s="78">
        <v>4.9387335777282715E-2</v>
      </c>
      <c r="EJ508" s="78">
        <v>6.7735724151134491E-2</v>
      </c>
      <c r="EK508" s="78">
        <v>4.9434680491685867E-2</v>
      </c>
      <c r="EL508" s="78">
        <v>5.4087594151496887E-2</v>
      </c>
      <c r="EM508" s="78">
        <v>3.3965609967708588E-2</v>
      </c>
      <c r="EN508" s="78">
        <v>5.4425530135631561E-2</v>
      </c>
      <c r="EO508" s="78">
        <v>6.4406543970108032E-2</v>
      </c>
      <c r="EP508" s="78">
        <v>9.4625242054462433E-2</v>
      </c>
      <c r="EQ508" s="78">
        <v>0.13134655356407166</v>
      </c>
      <c r="ER508" s="78">
        <v>0.10777270048856735</v>
      </c>
      <c r="ES508" s="78">
        <v>0.11408613622188568</v>
      </c>
      <c r="ET508" s="78">
        <v>6.8428494036197662E-2</v>
      </c>
      <c r="EU508" s="78">
        <v>5.6803122162818909E-2</v>
      </c>
      <c r="EV508" s="78">
        <v>6.1737038195133209E-2</v>
      </c>
      <c r="EW508" s="78">
        <v>45.347747802734375</v>
      </c>
      <c r="EX508" s="78">
        <v>43.682060241699219</v>
      </c>
      <c r="EY508" s="78">
        <v>42.61212158203125</v>
      </c>
      <c r="EZ508" s="78">
        <v>41.228073120117188</v>
      </c>
      <c r="FA508" s="78">
        <v>40.681968688964844</v>
      </c>
      <c r="FB508" s="78">
        <v>39.956169128417969</v>
      </c>
      <c r="FC508" s="78">
        <v>39.940418243408203</v>
      </c>
      <c r="FD508" s="78">
        <v>39.798511505126953</v>
      </c>
      <c r="FE508" s="78">
        <v>44.295902252197266</v>
      </c>
      <c r="FF508" s="78">
        <v>49.009468078613281</v>
      </c>
      <c r="FG508" s="78">
        <v>51.107147216796875</v>
      </c>
      <c r="FH508" s="78">
        <v>52.665679931640625</v>
      </c>
      <c r="FI508" s="78">
        <v>52.720329284667969</v>
      </c>
      <c r="FJ508" s="78">
        <v>52.754119873046875</v>
      </c>
      <c r="FK508" s="78">
        <v>52.168693542480469</v>
      </c>
      <c r="FL508" s="78">
        <v>49.681247711181641</v>
      </c>
      <c r="FM508" s="78">
        <v>48.110542297363281</v>
      </c>
      <c r="FN508" s="78">
        <v>47.200214385986328</v>
      </c>
      <c r="FO508" s="78">
        <v>47.90313720703125</v>
      </c>
      <c r="FP508" s="78">
        <v>47.365989685058594</v>
      </c>
      <c r="FQ508" s="78">
        <v>46.643409729003906</v>
      </c>
      <c r="FR508" s="78">
        <v>46.699806213378906</v>
      </c>
      <c r="FS508" s="78">
        <v>46.019752502441406</v>
      </c>
      <c r="FT508" s="78">
        <v>45.651767730712891</v>
      </c>
      <c r="FU508" s="78">
        <v>4.1285701096057892E-2</v>
      </c>
      <c r="FV508" s="78">
        <v>2.9651923105120659E-2</v>
      </c>
      <c r="FW508" s="78">
        <v>4.6823367476463318E-2</v>
      </c>
      <c r="FX508" s="78">
        <v>0</v>
      </c>
      <c r="FY508" s="78">
        <v>353</v>
      </c>
      <c r="FZ508" s="78">
        <v>1</v>
      </c>
    </row>
    <row r="509" spans="1:182" x14ac:dyDescent="0.2">
      <c r="A509" t="s">
        <v>186</v>
      </c>
      <c r="B509" t="s">
        <v>244</v>
      </c>
      <c r="C509" t="s">
        <v>194</v>
      </c>
      <c r="D509" t="s">
        <v>203</v>
      </c>
      <c r="E509" t="s">
        <v>241</v>
      </c>
      <c r="F509" t="s">
        <v>1</v>
      </c>
      <c r="G509" t="s">
        <v>200</v>
      </c>
      <c r="H509" s="78">
        <v>438</v>
      </c>
      <c r="I509" s="78">
        <v>0.63107037544250488</v>
      </c>
      <c r="J509" s="78">
        <v>0.6223178505897522</v>
      </c>
      <c r="K509" s="78">
        <v>0.58705025911331177</v>
      </c>
      <c r="L509" s="78">
        <v>0.6220281720161438</v>
      </c>
      <c r="M509" s="78">
        <v>0.5951048731803894</v>
      </c>
      <c r="N509" s="78">
        <v>0.68547677993774414</v>
      </c>
      <c r="O509" s="78">
        <v>0.82874965667724609</v>
      </c>
      <c r="P509" s="78">
        <v>0.78464102745056152</v>
      </c>
      <c r="Q509" s="78">
        <v>0.86094087362289429</v>
      </c>
      <c r="R509" s="78">
        <v>0.90828698873519897</v>
      </c>
      <c r="S509" s="78">
        <v>0.92084729671478271</v>
      </c>
      <c r="T509" s="78">
        <v>0.85309845209121704</v>
      </c>
      <c r="U509" s="78">
        <v>0.89978313446044922</v>
      </c>
      <c r="V509" s="78">
        <v>0.90149742364883423</v>
      </c>
      <c r="W509" s="78">
        <v>0.8562932014465332</v>
      </c>
      <c r="X509" s="78">
        <v>0.91845893859863281</v>
      </c>
      <c r="Y509" s="78">
        <v>1.0589771270751953</v>
      </c>
      <c r="Z509" s="78">
        <v>1.2369352579116821</v>
      </c>
      <c r="AA509" s="78">
        <v>1.2225322723388672</v>
      </c>
      <c r="AB509" s="78">
        <v>1.1116570234298706</v>
      </c>
      <c r="AC509" s="78">
        <v>1.0702806711196899</v>
      </c>
      <c r="AD509" s="78">
        <v>1.0182557106018066</v>
      </c>
      <c r="AE509" s="78">
        <v>0.97179144620895386</v>
      </c>
      <c r="AF509" s="78">
        <v>0.99320650100708008</v>
      </c>
      <c r="AG509" s="78">
        <v>-0.25082677602767944</v>
      </c>
      <c r="AH509" s="78">
        <v>-0.23709994554519653</v>
      </c>
      <c r="AI509" s="78">
        <v>-0.24468338489532471</v>
      </c>
      <c r="AJ509" s="78">
        <v>-0.2217046320438385</v>
      </c>
      <c r="AK509" s="78">
        <v>-0.23862531781196594</v>
      </c>
      <c r="AL509" s="78">
        <v>-0.20911930501461029</v>
      </c>
      <c r="AM509" s="78">
        <v>-0.19075058400630951</v>
      </c>
      <c r="AN509" s="78">
        <v>-0.17393895983695984</v>
      </c>
      <c r="AO509" s="78">
        <v>-7.4848994612693787E-2</v>
      </c>
      <c r="AP509" s="78">
        <v>-4.528500884771347E-2</v>
      </c>
      <c r="AQ509" s="78">
        <v>-7.7536612749099731E-2</v>
      </c>
      <c r="AR509" s="78">
        <v>-0.15434765815734863</v>
      </c>
      <c r="AS509" s="78">
        <v>-0.15268853306770325</v>
      </c>
      <c r="AT509" s="78">
        <v>-0.14379355311393738</v>
      </c>
      <c r="AU509" s="78">
        <v>-0.14509855210781097</v>
      </c>
      <c r="AV509" s="78">
        <v>-0.1859671026468277</v>
      </c>
      <c r="AW509" s="78">
        <v>-0.12628470361232758</v>
      </c>
      <c r="AX509" s="78">
        <v>-1.5296643599867821E-2</v>
      </c>
      <c r="AY509" s="78">
        <v>-7.2383970022201538E-2</v>
      </c>
      <c r="AZ509" s="78">
        <v>-3.8620982319116592E-2</v>
      </c>
      <c r="BA509" s="78">
        <v>-0.10412976890802383</v>
      </c>
      <c r="BB509" s="78">
        <v>-0.27921059727668762</v>
      </c>
      <c r="BC509" s="78">
        <v>-0.34204393625259399</v>
      </c>
      <c r="BD509" s="78">
        <v>-0.2462613582611084</v>
      </c>
      <c r="BE509" s="78">
        <v>-0.18663714826107025</v>
      </c>
      <c r="BF509" s="78">
        <v>-0.16989032924175262</v>
      </c>
      <c r="BG509" s="78">
        <v>-0.1762528121471405</v>
      </c>
      <c r="BH509" s="78">
        <v>-0.1537582129240036</v>
      </c>
      <c r="BI509" s="78">
        <v>-0.16895939409732819</v>
      </c>
      <c r="BJ509" s="78">
        <v>-0.13961435854434967</v>
      </c>
      <c r="BK509" s="78">
        <v>-0.12052749842405319</v>
      </c>
      <c r="BL509" s="78">
        <v>-0.10574749112129211</v>
      </c>
      <c r="BM509" s="78">
        <v>-9.3967700377106667E-3</v>
      </c>
      <c r="BN509" s="78">
        <v>-1.424300717189908E-3</v>
      </c>
      <c r="BO509" s="78">
        <v>-3.2728180289268494E-2</v>
      </c>
      <c r="BP509" s="78">
        <v>-0.10785652697086334</v>
      </c>
      <c r="BQ509" s="78">
        <v>-0.10604537278413773</v>
      </c>
      <c r="BR509" s="78">
        <v>-9.6191607415676117E-2</v>
      </c>
      <c r="BS509" s="78">
        <v>-9.5149926841259003E-2</v>
      </c>
      <c r="BT509" s="78">
        <v>-0.1343923807144165</v>
      </c>
      <c r="BU509" s="78">
        <v>-7.4369937181472778E-2</v>
      </c>
      <c r="BV509" s="78">
        <v>3.1930528581142426E-2</v>
      </c>
      <c r="BW509" s="78">
        <v>-2.7244558557868004E-2</v>
      </c>
      <c r="BX509" s="78">
        <v>5.2671921439468861E-3</v>
      </c>
      <c r="BY509" s="78">
        <v>-4.6364735811948776E-2</v>
      </c>
      <c r="BZ509" s="78">
        <v>-0.20983390510082245</v>
      </c>
      <c r="CA509" s="78">
        <v>-0.25910153985023499</v>
      </c>
      <c r="CB509" s="78">
        <v>-0.16927194595336914</v>
      </c>
      <c r="CC509" s="78">
        <v>-0.14217963814735413</v>
      </c>
      <c r="CD509" s="78">
        <v>-0.1233411580324173</v>
      </c>
      <c r="CE509" s="78">
        <v>-0.12885797023773193</v>
      </c>
      <c r="CF509" s="78">
        <v>-0.10669873654842377</v>
      </c>
      <c r="CG509" s="78">
        <v>-0.12070897221565247</v>
      </c>
      <c r="CH509" s="78">
        <v>-9.1475449502468109E-2</v>
      </c>
      <c r="CI509" s="78">
        <v>-7.189120352268219E-2</v>
      </c>
      <c r="CJ509" s="78">
        <v>-5.8518290519714355E-2</v>
      </c>
      <c r="CK509" s="78">
        <v>3.5935241729021072E-2</v>
      </c>
      <c r="CL509" s="78">
        <v>2.8953488916158676E-2</v>
      </c>
      <c r="CM509" s="78">
        <v>-1.6939983470365405E-3</v>
      </c>
      <c r="CN509" s="78">
        <v>-7.5656913220882416E-2</v>
      </c>
      <c r="CO509" s="78">
        <v>-7.3740467429161072E-2</v>
      </c>
      <c r="CP509" s="78">
        <v>-6.3222639262676239E-2</v>
      </c>
      <c r="CQ509" s="78">
        <v>-6.0555651783943176E-2</v>
      </c>
      <c r="CR509" s="78">
        <v>-9.8671875894069672E-2</v>
      </c>
      <c r="CS509" s="78">
        <v>-3.8413915783166885E-2</v>
      </c>
      <c r="CT509" s="78">
        <v>6.4639918506145477E-2</v>
      </c>
      <c r="CU509" s="78">
        <v>4.0188655257225037E-3</v>
      </c>
      <c r="CV509" s="78">
        <v>3.5664007067680359E-2</v>
      </c>
      <c r="CW509" s="78">
        <v>-6.3568591140210629E-3</v>
      </c>
      <c r="CX509" s="78">
        <v>-0.16178381443023682</v>
      </c>
      <c r="CY509" s="78">
        <v>-0.20165589451789856</v>
      </c>
      <c r="CZ509" s="78">
        <v>-0.11594934016466141</v>
      </c>
      <c r="DA509" s="78">
        <v>-9.7722113132476807E-2</v>
      </c>
      <c r="DB509" s="78">
        <v>-7.6791994273662567E-2</v>
      </c>
      <c r="DC509" s="78">
        <v>-8.1463143229484558E-2</v>
      </c>
      <c r="DD509" s="78">
        <v>-5.9639256447553635E-2</v>
      </c>
      <c r="DE509" s="78">
        <v>-7.2458557784557343E-2</v>
      </c>
      <c r="DF509" s="78">
        <v>-4.3336533010005951E-2</v>
      </c>
      <c r="DG509" s="78">
        <v>-2.3254910483956337E-2</v>
      </c>
      <c r="DH509" s="78">
        <v>-1.1289087124168873E-2</v>
      </c>
      <c r="DI509" s="78">
        <v>8.1267260015010834E-2</v>
      </c>
      <c r="DJ509" s="78">
        <v>5.933128297328949E-2</v>
      </c>
      <c r="DK509" s="78">
        <v>2.9340185225009918E-2</v>
      </c>
      <c r="DL509" s="78">
        <v>-4.3457299470901489E-2</v>
      </c>
      <c r="DM509" s="78">
        <v>-4.1435569524765015E-2</v>
      </c>
      <c r="DN509" s="78">
        <v>-3.0253671109676361E-2</v>
      </c>
      <c r="DO509" s="78">
        <v>-2.596137672662735E-2</v>
      </c>
      <c r="DP509" s="78">
        <v>-6.2951371073722839E-2</v>
      </c>
      <c r="DQ509" s="78">
        <v>-2.4579009041190147E-3</v>
      </c>
      <c r="DR509" s="78">
        <v>9.7349323332309723E-2</v>
      </c>
      <c r="DS509" s="78">
        <v>3.528229147195816E-2</v>
      </c>
      <c r="DT509" s="78">
        <v>6.6060818731784821E-2</v>
      </c>
      <c r="DU509" s="78">
        <v>3.3651020377874374E-2</v>
      </c>
      <c r="DV509" s="78">
        <v>-0.11373372375965118</v>
      </c>
      <c r="DW509" s="78">
        <v>-0.14421024918556213</v>
      </c>
      <c r="DX509" s="78">
        <v>-6.2626712024211884E-2</v>
      </c>
      <c r="DY509" s="78">
        <v>-3.3532511442899704E-2</v>
      </c>
      <c r="DZ509" s="78">
        <v>-9.58238635212183E-3</v>
      </c>
      <c r="EA509" s="78">
        <v>-1.3032537885010242E-2</v>
      </c>
      <c r="EB509" s="78">
        <v>8.3071570843458176E-3</v>
      </c>
      <c r="EC509" s="78">
        <v>-2.7926205657422543E-3</v>
      </c>
      <c r="ED509" s="78">
        <v>2.6168413460254669E-2</v>
      </c>
      <c r="EE509" s="78">
        <v>4.6968176960945129E-2</v>
      </c>
      <c r="EF509" s="78">
        <v>5.6902378797531128E-2</v>
      </c>
      <c r="EG509" s="78">
        <v>0.14671948552131653</v>
      </c>
      <c r="EH509" s="78">
        <v>0.10319198668003082</v>
      </c>
      <c r="EI509" s="78">
        <v>7.4148625135421753E-2</v>
      </c>
      <c r="EJ509" s="78">
        <v>3.0338258948177099E-3</v>
      </c>
      <c r="EK509" s="78">
        <v>5.2075739949941635E-3</v>
      </c>
      <c r="EL509" s="78">
        <v>1.7348278313875198E-2</v>
      </c>
      <c r="EM509" s="78">
        <v>2.3987259715795517E-2</v>
      </c>
      <c r="EN509" s="78">
        <v>-1.1376638896763325E-2</v>
      </c>
      <c r="EO509" s="78">
        <v>4.9456875771284103E-2</v>
      </c>
      <c r="EP509" s="78">
        <v>0.14457648992538452</v>
      </c>
      <c r="EQ509" s="78">
        <v>8.0421715974807739E-2</v>
      </c>
      <c r="ER509" s="78">
        <v>0.10994899272918701</v>
      </c>
      <c r="ES509" s="78">
        <v>9.1416046023368835E-2</v>
      </c>
      <c r="ET509" s="78">
        <v>-4.4357035309076309E-2</v>
      </c>
      <c r="EU509" s="78">
        <v>-6.1267871409654617E-2</v>
      </c>
      <c r="EV509" s="78">
        <v>1.4362682588398457E-2</v>
      </c>
      <c r="EW509" s="78">
        <v>47.224273681640625</v>
      </c>
      <c r="EX509" s="78">
        <v>46.152214050292969</v>
      </c>
      <c r="EY509" s="78">
        <v>44.777889251708984</v>
      </c>
      <c r="EZ509" s="78">
        <v>43.297290802001953</v>
      </c>
      <c r="FA509" s="78">
        <v>42.337093353271484</v>
      </c>
      <c r="FB509" s="78">
        <v>41.485359191894531</v>
      </c>
      <c r="FC509" s="78">
        <v>41.800506591796875</v>
      </c>
      <c r="FD509" s="78">
        <v>41.379806518554688</v>
      </c>
      <c r="FE509" s="78">
        <v>44.721767425537109</v>
      </c>
      <c r="FF509" s="78">
        <v>47.899848937988281</v>
      </c>
      <c r="FG509" s="78">
        <v>49.715869903564453</v>
      </c>
      <c r="FH509" s="78">
        <v>51.426231384277344</v>
      </c>
      <c r="FI509" s="78">
        <v>51.621059417724609</v>
      </c>
      <c r="FJ509" s="78">
        <v>52.118461608886719</v>
      </c>
      <c r="FK509" s="78">
        <v>51.491409301757813</v>
      </c>
      <c r="FL509" s="78">
        <v>49.613082885742188</v>
      </c>
      <c r="FM509" s="78">
        <v>48.159351348876953</v>
      </c>
      <c r="FN509" s="78">
        <v>47.050369262695313</v>
      </c>
      <c r="FO509" s="78">
        <v>47.525119781494141</v>
      </c>
      <c r="FP509" s="78">
        <v>47.590164184570313</v>
      </c>
      <c r="FQ509" s="78">
        <v>47.954387664794922</v>
      </c>
      <c r="FR509" s="78">
        <v>48.022163391113281</v>
      </c>
      <c r="FS509" s="78">
        <v>48.319252014160156</v>
      </c>
      <c r="FT509" s="78">
        <v>47.723037719726563</v>
      </c>
      <c r="FU509" s="78">
        <v>5.7252131402492523E-2</v>
      </c>
      <c r="FV509" s="78">
        <v>5.2418000996112823E-2</v>
      </c>
      <c r="FW509" s="78">
        <v>6.3867799937725067E-2</v>
      </c>
      <c r="FX509" s="78">
        <v>0</v>
      </c>
      <c r="FY509" s="78">
        <v>106</v>
      </c>
      <c r="FZ509" s="78">
        <v>1</v>
      </c>
    </row>
    <row r="510" spans="1:182" x14ac:dyDescent="0.2">
      <c r="A510" t="s">
        <v>186</v>
      </c>
      <c r="B510" t="s">
        <v>244</v>
      </c>
      <c r="C510" t="s">
        <v>194</v>
      </c>
      <c r="D510" t="s">
        <v>203</v>
      </c>
      <c r="E510" t="s">
        <v>241</v>
      </c>
      <c r="F510" t="s">
        <v>1</v>
      </c>
      <c r="G510" t="s">
        <v>1</v>
      </c>
      <c r="H510" s="78">
        <v>3119</v>
      </c>
      <c r="I510" s="78">
        <v>0.84159237146377563</v>
      </c>
      <c r="J510" s="78">
        <v>0.81981199979782104</v>
      </c>
      <c r="K510" s="78">
        <v>0.7552483081817627</v>
      </c>
      <c r="L510" s="78">
        <v>0.79487001895904541</v>
      </c>
      <c r="M510" s="78">
        <v>0.79190093278884888</v>
      </c>
      <c r="N510" s="78">
        <v>0.85522603988647461</v>
      </c>
      <c r="O510" s="78">
        <v>1.0167317390441895</v>
      </c>
      <c r="P510" s="78">
        <v>1.0414756536483765</v>
      </c>
      <c r="Q510" s="78">
        <v>0.96512949466705322</v>
      </c>
      <c r="R510" s="78">
        <v>0.91492307186126709</v>
      </c>
      <c r="S510" s="78">
        <v>0.90919625759124756</v>
      </c>
      <c r="T510" s="78">
        <v>0.91841131448745728</v>
      </c>
      <c r="U510" s="78">
        <v>0.9238927960395813</v>
      </c>
      <c r="V510" s="78">
        <v>0.91890859603881836</v>
      </c>
      <c r="W510" s="78">
        <v>0.92437648773193359</v>
      </c>
      <c r="X510" s="78">
        <v>0.91936415433883667</v>
      </c>
      <c r="Y510" s="78">
        <v>1.01496422290802</v>
      </c>
      <c r="Z510" s="78">
        <v>1.1364197731018066</v>
      </c>
      <c r="AA510" s="78">
        <v>1.1881366968154907</v>
      </c>
      <c r="AB510" s="78">
        <v>1.0854346752166748</v>
      </c>
      <c r="AC510" s="78">
        <v>1.1386767625808716</v>
      </c>
      <c r="AD510" s="78">
        <v>1.0845494270324707</v>
      </c>
      <c r="AE510" s="78">
        <v>0.98005402088165283</v>
      </c>
      <c r="AF510" s="78">
        <v>0.93010777235031128</v>
      </c>
      <c r="AG510" s="78">
        <v>-0.18556651473045349</v>
      </c>
      <c r="AH510" s="78">
        <v>-0.1613302081823349</v>
      </c>
      <c r="AI510" s="78">
        <v>-0.14558766782283783</v>
      </c>
      <c r="AJ510" s="78">
        <v>-0.15461961925029755</v>
      </c>
      <c r="AK510" s="78">
        <v>-0.13847582042217255</v>
      </c>
      <c r="AL510" s="78">
        <v>-0.15661929547786713</v>
      </c>
      <c r="AM510" s="78">
        <v>-9.4389021396636963E-2</v>
      </c>
      <c r="AN510" s="78">
        <v>-9.2864133417606354E-2</v>
      </c>
      <c r="AO510" s="78">
        <v>-2.9402682557702065E-2</v>
      </c>
      <c r="AP510" s="78">
        <v>-1.9796555861830711E-2</v>
      </c>
      <c r="AQ510" s="78">
        <v>-3.7510737776756287E-2</v>
      </c>
      <c r="AR510" s="78">
        <v>-2.8892891481518745E-2</v>
      </c>
      <c r="AS510" s="78">
        <v>-4.4302660971879959E-2</v>
      </c>
      <c r="AT510" s="78">
        <v>-3.5958632826805115E-2</v>
      </c>
      <c r="AU510" s="78">
        <v>-5.8090779930353165E-2</v>
      </c>
      <c r="AV510" s="78">
        <v>-4.5722529292106628E-2</v>
      </c>
      <c r="AW510" s="78">
        <v>-3.6613427102565765E-2</v>
      </c>
      <c r="AX510" s="78">
        <v>2.5596022605895996E-3</v>
      </c>
      <c r="AY510" s="78">
        <v>4.0767986327409744E-2</v>
      </c>
      <c r="AZ510" s="78">
        <v>2.4268994107842445E-2</v>
      </c>
      <c r="BA510" s="78">
        <v>-5.5049341171979904E-2</v>
      </c>
      <c r="BB510" s="78">
        <v>-0.17096050083637238</v>
      </c>
      <c r="BC510" s="78">
        <v>-0.1801859587430954</v>
      </c>
      <c r="BD510" s="78">
        <v>-0.14177285134792328</v>
      </c>
      <c r="BE510" s="78">
        <v>-0.13314427435398102</v>
      </c>
      <c r="BF510" s="78">
        <v>-0.11018403619527817</v>
      </c>
      <c r="BG510" s="78">
        <v>-0.10292882472276688</v>
      </c>
      <c r="BH510" s="78">
        <v>-0.10150348395109177</v>
      </c>
      <c r="BI510" s="78">
        <v>-9.072992205619812E-2</v>
      </c>
      <c r="BJ510" s="78">
        <v>-0.10679780691862106</v>
      </c>
      <c r="BK510" s="78">
        <v>-4.217325896024704E-2</v>
      </c>
      <c r="BL510" s="78">
        <v>-4.8053145408630371E-2</v>
      </c>
      <c r="BM510" s="78">
        <v>-4.1250879876315594E-3</v>
      </c>
      <c r="BN510" s="78">
        <v>2.6970370672643185E-3</v>
      </c>
      <c r="BO510" s="78">
        <v>-1.3539419509470463E-2</v>
      </c>
      <c r="BP510" s="78">
        <v>-5.8252410963177681E-3</v>
      </c>
      <c r="BQ510" s="78">
        <v>-2.1247001364827156E-2</v>
      </c>
      <c r="BR510" s="78">
        <v>-1.3711034320294857E-2</v>
      </c>
      <c r="BS510" s="78">
        <v>-3.4289505332708359E-2</v>
      </c>
      <c r="BT510" s="78">
        <v>-2.1924952045083046E-2</v>
      </c>
      <c r="BU510" s="78">
        <v>-1.0517550632357597E-2</v>
      </c>
      <c r="BV510" s="78">
        <v>2.8935972601175308E-2</v>
      </c>
      <c r="BW510" s="78">
        <v>6.2711037695407867E-2</v>
      </c>
      <c r="BX510" s="78">
        <v>4.638310894370079E-2</v>
      </c>
      <c r="BY510" s="78">
        <v>-9.7165871411561966E-3</v>
      </c>
      <c r="BZ510" s="78">
        <v>-0.10940606892108917</v>
      </c>
      <c r="CA510" s="78">
        <v>-0.12032812088727951</v>
      </c>
      <c r="CB510" s="78">
        <v>-8.8472232222557068E-2</v>
      </c>
      <c r="CC510" s="78">
        <v>-9.6836797893047333E-2</v>
      </c>
      <c r="CD510" s="78">
        <v>-7.4760362505912781E-2</v>
      </c>
      <c r="CE510" s="78">
        <v>-7.3383435606956482E-2</v>
      </c>
      <c r="CF510" s="78">
        <v>-6.4715422689914703E-2</v>
      </c>
      <c r="CG510" s="78">
        <v>-5.7661272585391998E-2</v>
      </c>
      <c r="CH510" s="78">
        <v>-7.229159027338028E-2</v>
      </c>
      <c r="CI510" s="78">
        <v>-6.0087763704359531E-3</v>
      </c>
      <c r="CJ510" s="78">
        <v>-1.7017193138599396E-2</v>
      </c>
      <c r="CK510" s="78">
        <v>1.3382097706198692E-2</v>
      </c>
      <c r="CL510" s="78">
        <v>1.8276030197739601E-2</v>
      </c>
      <c r="CM510" s="78">
        <v>3.0630428809672594E-3</v>
      </c>
      <c r="CN510" s="78">
        <v>1.0151342488825321E-2</v>
      </c>
      <c r="CO510" s="78">
        <v>-5.2787195891141891E-3</v>
      </c>
      <c r="CP510" s="78">
        <v>1.6975854523479939E-3</v>
      </c>
      <c r="CQ510" s="78">
        <v>-1.7804816365242004E-2</v>
      </c>
      <c r="CR510" s="78">
        <v>-5.4428223520517349E-3</v>
      </c>
      <c r="CS510" s="78">
        <v>7.5563737191259861E-3</v>
      </c>
      <c r="CT510" s="78">
        <v>4.7204162925481796E-2</v>
      </c>
      <c r="CU510" s="78">
        <v>7.7908717095851898E-2</v>
      </c>
      <c r="CV510" s="78">
        <v>6.1699274927377701E-2</v>
      </c>
      <c r="CW510" s="78">
        <v>2.1680738776922226E-2</v>
      </c>
      <c r="CX510" s="78">
        <v>-6.6773675382137299E-2</v>
      </c>
      <c r="CY510" s="78">
        <v>-7.8870765864849091E-2</v>
      </c>
      <c r="CZ510" s="78">
        <v>-5.1556386053562164E-2</v>
      </c>
      <c r="DA510" s="78">
        <v>-6.0529310256242752E-2</v>
      </c>
      <c r="DB510" s="78">
        <v>-3.9336681365966797E-2</v>
      </c>
      <c r="DC510" s="78">
        <v>-4.3838057667016983E-2</v>
      </c>
      <c r="DD510" s="78">
        <v>-2.7927355840802193E-2</v>
      </c>
      <c r="DE510" s="78">
        <v>-2.4592619389295578E-2</v>
      </c>
      <c r="DF510" s="78">
        <v>-3.7785384804010391E-2</v>
      </c>
      <c r="DG510" s="78">
        <v>3.0155705288052559E-2</v>
      </c>
      <c r="DH510" s="78">
        <v>1.4018755406141281E-2</v>
      </c>
      <c r="DI510" s="78">
        <v>3.0889282003045082E-2</v>
      </c>
      <c r="DJ510" s="78">
        <v>3.3855024725198746E-2</v>
      </c>
      <c r="DK510" s="78">
        <v>1.9665505737066269E-2</v>
      </c>
      <c r="DL510" s="78">
        <v>2.6127925142645836E-2</v>
      </c>
      <c r="DM510" s="78">
        <v>1.0689561255276203E-2</v>
      </c>
      <c r="DN510" s="78">
        <v>1.7106205224990845E-2</v>
      </c>
      <c r="DO510" s="78">
        <v>-1.3201253022998571E-3</v>
      </c>
      <c r="DP510" s="78">
        <v>1.1039308272302151E-2</v>
      </c>
      <c r="DQ510" s="78">
        <v>2.5630297139286995E-2</v>
      </c>
      <c r="DR510" s="78">
        <v>6.5472356975078583E-2</v>
      </c>
      <c r="DS510" s="78">
        <v>9.3106411397457123E-2</v>
      </c>
      <c r="DT510" s="78">
        <v>7.701544463634491E-2</v>
      </c>
      <c r="DU510" s="78">
        <v>5.3078062832355499E-2</v>
      </c>
      <c r="DV510" s="78">
        <v>-2.4141276255249977E-2</v>
      </c>
      <c r="DW510" s="78">
        <v>-3.7413410842418671E-2</v>
      </c>
      <c r="DX510" s="78">
        <v>-1.4640543609857559E-2</v>
      </c>
      <c r="DY510" s="78">
        <v>-8.1070717424154282E-3</v>
      </c>
      <c r="DZ510" s="78">
        <v>1.1809480376541615E-2</v>
      </c>
      <c r="EA510" s="78">
        <v>-1.1792174773290753E-3</v>
      </c>
      <c r="EB510" s="78">
        <v>2.518877200782299E-2</v>
      </c>
      <c r="EC510" s="78">
        <v>2.3153269663453102E-2</v>
      </c>
      <c r="ED510" s="78">
        <v>1.2036108411848545E-2</v>
      </c>
      <c r="EE510" s="78">
        <v>8.237147331237793E-2</v>
      </c>
      <c r="EF510" s="78">
        <v>5.8829739689826965E-2</v>
      </c>
      <c r="EG510" s="78">
        <v>5.6166883558034897E-2</v>
      </c>
      <c r="EH510" s="78">
        <v>5.6348614394664764E-2</v>
      </c>
      <c r="EI510" s="78">
        <v>4.3636824935674667E-2</v>
      </c>
      <c r="EJ510" s="78">
        <v>4.9195576459169388E-2</v>
      </c>
      <c r="EK510" s="78">
        <v>3.3745221793651581E-2</v>
      </c>
      <c r="EL510" s="78">
        <v>3.9353806525468826E-2</v>
      </c>
      <c r="EM510" s="78">
        <v>2.2481149062514305E-2</v>
      </c>
      <c r="EN510" s="78">
        <v>3.4836888313293457E-2</v>
      </c>
      <c r="EO510" s="78">
        <v>5.1726173609495163E-2</v>
      </c>
      <c r="EP510" s="78">
        <v>9.1848738491535187E-2</v>
      </c>
      <c r="EQ510" s="78">
        <v>0.11504946649074554</v>
      </c>
      <c r="ER510" s="78">
        <v>9.9129565060138702E-2</v>
      </c>
      <c r="ES510" s="78">
        <v>9.8410815000534058E-2</v>
      </c>
      <c r="ET510" s="78">
        <v>3.7413138896226883E-2</v>
      </c>
      <c r="EU510" s="78">
        <v>2.2444434463977814E-2</v>
      </c>
      <c r="EV510" s="78">
        <v>3.8660071790218353E-2</v>
      </c>
      <c r="EW510" s="78">
        <v>45.564884185791016</v>
      </c>
      <c r="EX510" s="78">
        <v>43.971199035644531</v>
      </c>
      <c r="EY510" s="78">
        <v>42.874885559082031</v>
      </c>
      <c r="EZ510" s="78">
        <v>41.474418640136719</v>
      </c>
      <c r="FA510" s="78">
        <v>40.877803802490234</v>
      </c>
      <c r="FB510" s="78">
        <v>40.136051177978516</v>
      </c>
      <c r="FC510" s="78">
        <v>40.170444488525391</v>
      </c>
      <c r="FD510" s="78">
        <v>39.975399017333984</v>
      </c>
      <c r="FE510" s="78">
        <v>44.347740173339844</v>
      </c>
      <c r="FF510" s="78">
        <v>48.856655120849609</v>
      </c>
      <c r="FG510" s="78">
        <v>50.908233642578125</v>
      </c>
      <c r="FH510" s="78">
        <v>52.487697601318359</v>
      </c>
      <c r="FI510" s="78">
        <v>52.558589935302734</v>
      </c>
      <c r="FJ510" s="78">
        <v>52.660232543945313</v>
      </c>
      <c r="FK510" s="78">
        <v>52.076141357421875</v>
      </c>
      <c r="FL510" s="78">
        <v>49.670719146728516</v>
      </c>
      <c r="FM510" s="78">
        <v>48.118011474609375</v>
      </c>
      <c r="FN510" s="78">
        <v>47.177566528320313</v>
      </c>
      <c r="FO510" s="78">
        <v>47.844875335693359</v>
      </c>
      <c r="FP510" s="78">
        <v>47.399078369140625</v>
      </c>
      <c r="FQ510" s="78">
        <v>46.820858001708984</v>
      </c>
      <c r="FR510" s="78">
        <v>46.89013671875</v>
      </c>
      <c r="FS510" s="78">
        <v>46.377593994140625</v>
      </c>
      <c r="FT510" s="78">
        <v>45.980411529541016</v>
      </c>
      <c r="FU510" s="78">
        <v>3.6387301981449127E-2</v>
      </c>
      <c r="FV510" s="78">
        <v>2.6529582217335701E-2</v>
      </c>
      <c r="FW510" s="78">
        <v>4.1235197335481644E-2</v>
      </c>
      <c r="FX510" s="78">
        <v>0</v>
      </c>
      <c r="FY510" s="78">
        <v>459</v>
      </c>
      <c r="FZ510" s="78">
        <v>1</v>
      </c>
    </row>
    <row r="511" spans="1:182" x14ac:dyDescent="0.2">
      <c r="A511" t="s">
        <v>186</v>
      </c>
      <c r="B511" t="s">
        <v>244</v>
      </c>
      <c r="C511" t="s">
        <v>194</v>
      </c>
      <c r="D511" t="s">
        <v>203</v>
      </c>
      <c r="E511" t="s">
        <v>241</v>
      </c>
      <c r="F511" t="s">
        <v>178</v>
      </c>
      <c r="G511" t="s">
        <v>1</v>
      </c>
      <c r="H511" s="78">
        <v>1653</v>
      </c>
      <c r="I511" s="78">
        <v>0.59395337104797363</v>
      </c>
      <c r="J511" s="78">
        <v>0.56218057870864868</v>
      </c>
      <c r="K511" s="78">
        <v>0.52199321985244751</v>
      </c>
      <c r="L511" s="78">
        <v>0.50634366273880005</v>
      </c>
      <c r="M511" s="78">
        <v>0.49356371164321899</v>
      </c>
      <c r="N511" s="78">
        <v>0.56767064332962036</v>
      </c>
      <c r="O511" s="78">
        <v>0.69508212804794312</v>
      </c>
      <c r="P511" s="78">
        <v>0.76227366924285889</v>
      </c>
      <c r="Q511" s="78">
        <v>0.75390869379043579</v>
      </c>
      <c r="R511" s="78">
        <v>0.7346528172492981</v>
      </c>
      <c r="S511" s="78">
        <v>0.72662955522537231</v>
      </c>
      <c r="T511" s="78">
        <v>0.72392356395721436</v>
      </c>
      <c r="U511" s="78">
        <v>0.75579267740249634</v>
      </c>
      <c r="V511" s="78">
        <v>0.79385292530059814</v>
      </c>
      <c r="W511" s="78">
        <v>0.85943770408630371</v>
      </c>
      <c r="X511" s="78">
        <v>0.83904635906219482</v>
      </c>
      <c r="Y511" s="78">
        <v>0.87944847345352173</v>
      </c>
      <c r="Z511" s="78">
        <v>1.0423175096511841</v>
      </c>
      <c r="AA511" s="78">
        <v>1.1541502475738525</v>
      </c>
      <c r="AB511" s="78">
        <v>1.0750985145568848</v>
      </c>
      <c r="AC511" s="78">
        <v>0.98803800344467163</v>
      </c>
      <c r="AD511" s="78">
        <v>0.91396641731262207</v>
      </c>
      <c r="AE511" s="78">
        <v>0.79900878667831421</v>
      </c>
      <c r="AF511" s="78">
        <v>0.72645139694213867</v>
      </c>
      <c r="AG511" s="78">
        <v>-0.12928420305252075</v>
      </c>
      <c r="AH511" s="78">
        <v>-0.10964246839284897</v>
      </c>
      <c r="AI511" s="78">
        <v>-0.10431423038244247</v>
      </c>
      <c r="AJ511" s="78">
        <v>-8.6149081587791443E-2</v>
      </c>
      <c r="AK511" s="78">
        <v>-0.1080130934715271</v>
      </c>
      <c r="AL511" s="78">
        <v>-9.4819709658622742E-2</v>
      </c>
      <c r="AM511" s="78">
        <v>-6.9763526320457458E-2</v>
      </c>
      <c r="AN511" s="78">
        <v>-8.1638336181640625E-2</v>
      </c>
      <c r="AO511" s="78">
        <v>-5.25372214615345E-2</v>
      </c>
      <c r="AP511" s="78">
        <v>-5.5875632911920547E-2</v>
      </c>
      <c r="AQ511" s="78">
        <v>-8.6072281002998352E-2</v>
      </c>
      <c r="AR511" s="78">
        <v>-8.3368249237537384E-2</v>
      </c>
      <c r="AS511" s="78">
        <v>-9.2379830777645111E-2</v>
      </c>
      <c r="AT511" s="78">
        <v>-9.1987334191799164E-2</v>
      </c>
      <c r="AU511" s="78">
        <v>-0.11307842284440994</v>
      </c>
      <c r="AV511" s="78">
        <v>-7.9655133187770844E-2</v>
      </c>
      <c r="AW511" s="78">
        <v>-8.0298975110054016E-2</v>
      </c>
      <c r="AX511" s="78">
        <v>-4.4192485511302948E-2</v>
      </c>
      <c r="AY511" s="78">
        <v>-1.8515247851610184E-2</v>
      </c>
      <c r="AZ511" s="78">
        <v>-3.4540148917585611E-3</v>
      </c>
      <c r="BA511" s="78">
        <v>-1.588422991335392E-2</v>
      </c>
      <c r="BB511" s="78">
        <v>-8.1098601222038269E-2</v>
      </c>
      <c r="BC511" s="78">
        <v>-9.5429904758930206E-2</v>
      </c>
      <c r="BD511" s="78">
        <v>-0.10130123049020767</v>
      </c>
      <c r="BE511" s="78">
        <v>-0.10320471972227097</v>
      </c>
      <c r="BF511" s="78">
        <v>-8.5138477385044098E-2</v>
      </c>
      <c r="BG511" s="78">
        <v>-8.0841064453125E-2</v>
      </c>
      <c r="BH511" s="78">
        <v>-6.3810341060161591E-2</v>
      </c>
      <c r="BI511" s="78">
        <v>-8.4705568850040436E-2</v>
      </c>
      <c r="BJ511" s="78">
        <v>-7.1859285235404968E-2</v>
      </c>
      <c r="BK511" s="78">
        <v>-4.7191228717565536E-2</v>
      </c>
      <c r="BL511" s="78">
        <v>-6.0565866529941559E-2</v>
      </c>
      <c r="BM511" s="78">
        <v>-3.304237499833107E-2</v>
      </c>
      <c r="BN511" s="78">
        <v>-3.7209473550319672E-2</v>
      </c>
      <c r="BO511" s="78">
        <v>-5.9573963284492493E-2</v>
      </c>
      <c r="BP511" s="78">
        <v>-5.6634735316038132E-2</v>
      </c>
      <c r="BQ511" s="78">
        <v>-6.4946979284286499E-2</v>
      </c>
      <c r="BR511" s="78">
        <v>-6.3810057938098907E-2</v>
      </c>
      <c r="BS511" s="78">
        <v>-8.5882127285003662E-2</v>
      </c>
      <c r="BT511" s="78">
        <v>-5.4200831800699234E-2</v>
      </c>
      <c r="BU511" s="78">
        <v>-5.3472135215997696E-2</v>
      </c>
      <c r="BV511" s="78">
        <v>-1.5798537060618401E-2</v>
      </c>
      <c r="BW511" s="78">
        <v>9.0947458520531654E-3</v>
      </c>
      <c r="BX511" s="78">
        <v>2.2811256349086761E-2</v>
      </c>
      <c r="BY511" s="78">
        <v>4.8272628337144852E-3</v>
      </c>
      <c r="BZ511" s="78">
        <v>-5.7457767426967621E-2</v>
      </c>
      <c r="CA511" s="78">
        <v>-7.121555507183075E-2</v>
      </c>
      <c r="CB511" s="78">
        <v>-7.6581515371799469E-2</v>
      </c>
      <c r="CC511" s="78">
        <v>-8.5142150521278381E-2</v>
      </c>
      <c r="CD511" s="78">
        <v>-6.8167075514793396E-2</v>
      </c>
      <c r="CE511" s="78">
        <v>-6.4583614468574524E-2</v>
      </c>
      <c r="CF511" s="78">
        <v>-4.8338588327169418E-2</v>
      </c>
      <c r="CG511" s="78">
        <v>-6.8562857806682587E-2</v>
      </c>
      <c r="CH511" s="78">
        <v>-5.5956970900297165E-2</v>
      </c>
      <c r="CI511" s="78">
        <v>-3.1557727605104446E-2</v>
      </c>
      <c r="CJ511" s="78">
        <v>-4.5971143990755081E-2</v>
      </c>
      <c r="CK511" s="78">
        <v>-1.9540306180715561E-2</v>
      </c>
      <c r="CL511" s="78">
        <v>-2.4281349033117294E-2</v>
      </c>
      <c r="CM511" s="78">
        <v>-4.1221313178539276E-2</v>
      </c>
      <c r="CN511" s="78">
        <v>-3.8119189441204071E-2</v>
      </c>
      <c r="CO511" s="78">
        <v>-4.5947074890136719E-2</v>
      </c>
      <c r="CP511" s="78">
        <v>-4.4294554740190506E-2</v>
      </c>
      <c r="CQ511" s="78">
        <v>-6.704605370759964E-2</v>
      </c>
      <c r="CR511" s="78">
        <v>-3.6571256816387177E-2</v>
      </c>
      <c r="CS511" s="78">
        <v>-3.4891951829195023E-2</v>
      </c>
      <c r="CT511" s="78">
        <v>3.8670250214636326E-3</v>
      </c>
      <c r="CU511" s="78">
        <v>2.8217341750860214E-2</v>
      </c>
      <c r="CV511" s="78">
        <v>4.1002504527568817E-2</v>
      </c>
      <c r="CW511" s="78">
        <v>1.9171979278326035E-2</v>
      </c>
      <c r="CX511" s="78">
        <v>-4.1084200143814087E-2</v>
      </c>
      <c r="CY511" s="78">
        <v>-5.4444767534732819E-2</v>
      </c>
      <c r="CZ511" s="78">
        <v>-5.9460707008838654E-2</v>
      </c>
      <c r="DA511" s="78">
        <v>-6.7079588770866394E-2</v>
      </c>
      <c r="DB511" s="78">
        <v>-5.1195688545703888E-2</v>
      </c>
      <c r="DC511" s="78">
        <v>-4.8326164484024048E-2</v>
      </c>
      <c r="DD511" s="78">
        <v>-3.2866835594177246E-2</v>
      </c>
      <c r="DE511" s="78">
        <v>-5.2420139312744141E-2</v>
      </c>
      <c r="DF511" s="78">
        <v>-4.0054656565189362E-2</v>
      </c>
      <c r="DG511" s="78">
        <v>-1.5924226492643356E-2</v>
      </c>
      <c r="DH511" s="78">
        <v>-3.1376421451568604E-2</v>
      </c>
      <c r="DI511" s="78">
        <v>-6.0382364317774773E-3</v>
      </c>
      <c r="DJ511" s="78">
        <v>-1.1353226378560066E-2</v>
      </c>
      <c r="DK511" s="78">
        <v>-2.286866120994091E-2</v>
      </c>
      <c r="DL511" s="78">
        <v>-1.960364356637001E-2</v>
      </c>
      <c r="DM511" s="78">
        <v>-2.6947172358632088E-2</v>
      </c>
      <c r="DN511" s="78">
        <v>-2.4779049679636955E-2</v>
      </c>
      <c r="DO511" s="78">
        <v>-4.8209980130195618E-2</v>
      </c>
      <c r="DP511" s="78">
        <v>-1.8941685557365417E-2</v>
      </c>
      <c r="DQ511" s="78">
        <v>-1.6311770305037498E-2</v>
      </c>
      <c r="DR511" s="78">
        <v>2.3532586172223091E-2</v>
      </c>
      <c r="DS511" s="78">
        <v>4.7339938580989838E-2</v>
      </c>
      <c r="DT511" s="78">
        <v>5.9193752706050873E-2</v>
      </c>
      <c r="DU511" s="78">
        <v>3.3516693860292435E-2</v>
      </c>
      <c r="DV511" s="78">
        <v>-2.4710632860660553E-2</v>
      </c>
      <c r="DW511" s="78">
        <v>-3.7673983722925186E-2</v>
      </c>
      <c r="DX511" s="78">
        <v>-4.2339906096458435E-2</v>
      </c>
      <c r="DY511" s="78">
        <v>-4.1000105440616608E-2</v>
      </c>
      <c r="DZ511" s="78">
        <v>-2.6691695675253868E-2</v>
      </c>
      <c r="EA511" s="78">
        <v>-2.4852992966771126E-2</v>
      </c>
      <c r="EB511" s="78">
        <v>-1.0528088547289371E-2</v>
      </c>
      <c r="EC511" s="78">
        <v>-2.9112616553902626E-2</v>
      </c>
      <c r="ED511" s="78">
        <v>-1.7094232141971588E-2</v>
      </c>
      <c r="EE511" s="78">
        <v>6.6480673849582672E-3</v>
      </c>
      <c r="EF511" s="78">
        <v>-1.0303955525159836E-2</v>
      </c>
      <c r="EG511" s="78">
        <v>1.3456608168780804E-2</v>
      </c>
      <c r="EH511" s="78">
        <v>7.3129315860569477E-3</v>
      </c>
      <c r="EI511" s="78">
        <v>3.6296551115810871E-3</v>
      </c>
      <c r="EJ511" s="78">
        <v>7.1298643015325069E-3</v>
      </c>
      <c r="EK511" s="78">
        <v>4.8566950135864317E-4</v>
      </c>
      <c r="EL511" s="78">
        <v>3.3982356544584036E-3</v>
      </c>
      <c r="EM511" s="78">
        <v>-2.1013684570789337E-2</v>
      </c>
      <c r="EN511" s="78">
        <v>6.5126190893352032E-3</v>
      </c>
      <c r="EO511" s="78">
        <v>1.0515064001083374E-2</v>
      </c>
      <c r="EP511" s="78">
        <v>5.1926534622907639E-2</v>
      </c>
      <c r="EQ511" s="78">
        <v>7.4949927628040314E-2</v>
      </c>
      <c r="ER511" s="78">
        <v>8.5459023714065552E-2</v>
      </c>
      <c r="ES511" s="78">
        <v>5.4228194057941437E-2</v>
      </c>
      <c r="ET511" s="78">
        <v>-1.0698015103116632E-3</v>
      </c>
      <c r="EU511" s="78">
        <v>-1.3459634035825729E-2</v>
      </c>
      <c r="EV511" s="78">
        <v>-1.7620187252759933E-2</v>
      </c>
      <c r="EW511" s="78">
        <v>50.102127075195313</v>
      </c>
      <c r="EX511" s="78">
        <v>48.886909484863281</v>
      </c>
      <c r="EY511" s="78">
        <v>47.724544525146484</v>
      </c>
      <c r="EZ511" s="78">
        <v>46.852977752685547</v>
      </c>
      <c r="FA511" s="78">
        <v>46.036102294921875</v>
      </c>
      <c r="FB511" s="78">
        <v>44.620140075683594</v>
      </c>
      <c r="FC511" s="78">
        <v>44.188777923583984</v>
      </c>
      <c r="FD511" s="78">
        <v>43.626152038574219</v>
      </c>
      <c r="FE511" s="78">
        <v>47.831169128417969</v>
      </c>
      <c r="FF511" s="78">
        <v>51.734001159667969</v>
      </c>
      <c r="FG511" s="78">
        <v>52.968650817871094</v>
      </c>
      <c r="FH511" s="78">
        <v>54.129615783691406</v>
      </c>
      <c r="FI511" s="78">
        <v>54.265804290771484</v>
      </c>
      <c r="FJ511" s="78">
        <v>53.702781677246094</v>
      </c>
      <c r="FK511" s="78">
        <v>52.753036499023438</v>
      </c>
      <c r="FL511" s="78">
        <v>49.799880981445313</v>
      </c>
      <c r="FM511" s="78">
        <v>48.158100128173828</v>
      </c>
      <c r="FN511" s="78">
        <v>47.598270416259766</v>
      </c>
      <c r="FO511" s="78">
        <v>48.765552520751953</v>
      </c>
      <c r="FP511" s="78">
        <v>48.172122955322266</v>
      </c>
      <c r="FQ511" s="78">
        <v>48.599235534667969</v>
      </c>
      <c r="FR511" s="78">
        <v>48.606895446777344</v>
      </c>
      <c r="FS511" s="78">
        <v>48.923671722412109</v>
      </c>
      <c r="FT511" s="78">
        <v>48.383060455322266</v>
      </c>
      <c r="FU511" s="78">
        <v>2.3351976647973061E-2</v>
      </c>
      <c r="FV511" s="78">
        <v>2.7895964682102203E-2</v>
      </c>
      <c r="FW511" s="78">
        <v>2.363458089530468E-2</v>
      </c>
      <c r="FX511" s="78">
        <v>0</v>
      </c>
      <c r="FY511" s="78">
        <v>313</v>
      </c>
      <c r="FZ511" s="78">
        <v>1</v>
      </c>
    </row>
    <row r="512" spans="1:182" x14ac:dyDescent="0.2">
      <c r="A512" t="s">
        <v>186</v>
      </c>
      <c r="B512" t="s">
        <v>244</v>
      </c>
      <c r="C512" t="s">
        <v>194</v>
      </c>
      <c r="D512" t="s">
        <v>203</v>
      </c>
      <c r="E512" t="s">
        <v>241</v>
      </c>
      <c r="F512" t="s">
        <v>179</v>
      </c>
      <c r="G512" t="s">
        <v>1</v>
      </c>
      <c r="H512" s="78">
        <v>259</v>
      </c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  <c r="AA512" s="78"/>
      <c r="AB512" s="78"/>
      <c r="AC512" s="78"/>
      <c r="AD512" s="78"/>
      <c r="AE512" s="78"/>
      <c r="AF512" s="78"/>
      <c r="AG512" s="78"/>
      <c r="AH512" s="78"/>
      <c r="AI512" s="78"/>
      <c r="AJ512" s="78"/>
      <c r="AK512" s="78"/>
      <c r="AL512" s="78"/>
      <c r="AM512" s="78"/>
      <c r="AN512" s="78"/>
      <c r="AO512" s="78"/>
      <c r="AP512" s="78"/>
      <c r="AQ512" s="78"/>
      <c r="AR512" s="78"/>
      <c r="AS512" s="78"/>
      <c r="AT512" s="78"/>
      <c r="AU512" s="78"/>
      <c r="AV512" s="78"/>
      <c r="AW512" s="78"/>
      <c r="AX512" s="78"/>
      <c r="AY512" s="78"/>
      <c r="AZ512" s="78"/>
      <c r="BA512" s="78"/>
      <c r="BB512" s="78"/>
      <c r="BC512" s="78"/>
      <c r="BD512" s="78"/>
      <c r="BE512" s="78"/>
      <c r="BF512" s="78"/>
      <c r="BG512" s="78"/>
      <c r="BH512" s="78"/>
      <c r="BI512" s="78"/>
      <c r="BJ512" s="78"/>
      <c r="BK512" s="78"/>
      <c r="BL512" s="78"/>
      <c r="BM512" s="78"/>
      <c r="BN512" s="78"/>
      <c r="BO512" s="78"/>
      <c r="BP512" s="78"/>
      <c r="BQ512" s="78"/>
      <c r="BR512" s="78"/>
      <c r="BS512" s="78"/>
      <c r="BT512" s="78"/>
      <c r="BU512" s="78"/>
      <c r="BV512" s="78"/>
      <c r="BW512" s="78"/>
      <c r="BX512" s="78"/>
      <c r="BY512" s="78"/>
      <c r="BZ512" s="78"/>
      <c r="CA512" s="78"/>
      <c r="CB512" s="78"/>
      <c r="CC512" s="78"/>
      <c r="CD512" s="78"/>
      <c r="CE512" s="78"/>
      <c r="CF512" s="78"/>
      <c r="CG512" s="78"/>
      <c r="CH512" s="78"/>
      <c r="CI512" s="78"/>
      <c r="CJ512" s="78"/>
      <c r="CK512" s="78"/>
      <c r="CL512" s="78"/>
      <c r="CM512" s="78"/>
      <c r="CN512" s="78"/>
      <c r="CO512" s="78"/>
      <c r="CP512" s="78"/>
      <c r="CQ512" s="78"/>
      <c r="CR512" s="78"/>
      <c r="CS512" s="78"/>
      <c r="CT512" s="78"/>
      <c r="CU512" s="78"/>
      <c r="CV512" s="78"/>
      <c r="CW512" s="78"/>
      <c r="CX512" s="78"/>
      <c r="CY512" s="78"/>
      <c r="CZ512" s="78"/>
      <c r="DA512" s="78"/>
      <c r="DB512" s="78"/>
      <c r="DC512" s="78"/>
      <c r="DD512" s="78"/>
      <c r="DE512" s="78"/>
      <c r="DF512" s="78"/>
      <c r="DG512" s="78"/>
      <c r="DH512" s="78"/>
      <c r="DI512" s="78"/>
      <c r="DJ512" s="78"/>
      <c r="DK512" s="78"/>
      <c r="DL512" s="78"/>
      <c r="DM512" s="78"/>
      <c r="DN512" s="78"/>
      <c r="DO512" s="78"/>
      <c r="DP512" s="78"/>
      <c r="DQ512" s="78"/>
      <c r="DR512" s="78"/>
      <c r="DS512" s="78"/>
      <c r="DT512" s="78"/>
      <c r="DU512" s="78"/>
      <c r="DV512" s="78"/>
      <c r="DW512" s="78"/>
      <c r="DX512" s="78"/>
      <c r="DY512" s="78"/>
      <c r="DZ512" s="78"/>
      <c r="EA512" s="78"/>
      <c r="EB512" s="78"/>
      <c r="EC512" s="78"/>
      <c r="ED512" s="78"/>
      <c r="EE512" s="78"/>
      <c r="EF512" s="78"/>
      <c r="EG512" s="78"/>
      <c r="EH512" s="78"/>
      <c r="EI512" s="78"/>
      <c r="EJ512" s="78"/>
      <c r="EK512" s="78"/>
      <c r="EL512" s="78"/>
      <c r="EM512" s="78"/>
      <c r="EN512" s="78"/>
      <c r="EO512" s="78"/>
      <c r="EP512" s="78"/>
      <c r="EQ512" s="78"/>
      <c r="ER512" s="78"/>
      <c r="ES512" s="78"/>
      <c r="ET512" s="78"/>
      <c r="EU512" s="78"/>
      <c r="EV512" s="78"/>
      <c r="EW512" s="78"/>
      <c r="EX512" s="78"/>
      <c r="EY512" s="78"/>
      <c r="EZ512" s="78"/>
      <c r="FA512" s="78"/>
      <c r="FB512" s="78"/>
      <c r="FC512" s="78"/>
      <c r="FD512" s="78"/>
      <c r="FE512" s="78"/>
      <c r="FF512" s="78"/>
      <c r="FG512" s="78"/>
      <c r="FH512" s="78"/>
      <c r="FI512" s="78"/>
      <c r="FJ512" s="78"/>
      <c r="FK512" s="78"/>
      <c r="FL512" s="78"/>
      <c r="FM512" s="78"/>
      <c r="FN512" s="78"/>
      <c r="FO512" s="78"/>
      <c r="FP512" s="78"/>
      <c r="FQ512" s="78"/>
      <c r="FR512" s="78"/>
      <c r="FS512" s="78"/>
      <c r="FT512" s="78"/>
      <c r="FU512" s="78"/>
      <c r="FV512" s="78"/>
      <c r="FW512" s="78"/>
      <c r="FX512" s="78">
        <v>0</v>
      </c>
      <c r="FY512" s="78">
        <v>18</v>
      </c>
      <c r="FZ512" s="78">
        <v>0</v>
      </c>
    </row>
    <row r="513" spans="1:182" x14ac:dyDescent="0.2">
      <c r="A513" t="s">
        <v>186</v>
      </c>
      <c r="B513" t="s">
        <v>244</v>
      </c>
      <c r="C513" t="s">
        <v>194</v>
      </c>
      <c r="D513" t="s">
        <v>203</v>
      </c>
      <c r="E513" t="s">
        <v>241</v>
      </c>
      <c r="F513" t="s">
        <v>180</v>
      </c>
      <c r="G513" t="s">
        <v>1</v>
      </c>
      <c r="H513" s="78">
        <v>47</v>
      </c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  <c r="AA513" s="78"/>
      <c r="AB513" s="78"/>
      <c r="AC513" s="78"/>
      <c r="AD513" s="78"/>
      <c r="AE513" s="78"/>
      <c r="AF513" s="78"/>
      <c r="AG513" s="78"/>
      <c r="AH513" s="78"/>
      <c r="AI513" s="78"/>
      <c r="AJ513" s="78"/>
      <c r="AK513" s="78"/>
      <c r="AL513" s="78"/>
      <c r="AM513" s="78"/>
      <c r="AN513" s="78"/>
      <c r="AO513" s="78"/>
      <c r="AP513" s="78"/>
      <c r="AQ513" s="78"/>
      <c r="AR513" s="78"/>
      <c r="AS513" s="78"/>
      <c r="AT513" s="78"/>
      <c r="AU513" s="78"/>
      <c r="AV513" s="78"/>
      <c r="AW513" s="78"/>
      <c r="AX513" s="78"/>
      <c r="AY513" s="78"/>
      <c r="AZ513" s="78"/>
      <c r="BA513" s="78"/>
      <c r="BB513" s="78"/>
      <c r="BC513" s="78"/>
      <c r="BD513" s="78"/>
      <c r="BE513" s="78"/>
      <c r="BF513" s="78"/>
      <c r="BG513" s="78"/>
      <c r="BH513" s="78"/>
      <c r="BI513" s="78"/>
      <c r="BJ513" s="78"/>
      <c r="BK513" s="78"/>
      <c r="BL513" s="78"/>
      <c r="BM513" s="78"/>
      <c r="BN513" s="78"/>
      <c r="BO513" s="78"/>
      <c r="BP513" s="78"/>
      <c r="BQ513" s="78"/>
      <c r="BR513" s="78"/>
      <c r="BS513" s="78"/>
      <c r="BT513" s="78"/>
      <c r="BU513" s="78"/>
      <c r="BV513" s="78"/>
      <c r="BW513" s="78"/>
      <c r="BX513" s="78"/>
      <c r="BY513" s="78"/>
      <c r="BZ513" s="78"/>
      <c r="CA513" s="78"/>
      <c r="CB513" s="78"/>
      <c r="CC513" s="78"/>
      <c r="CD513" s="78"/>
      <c r="CE513" s="78"/>
      <c r="CF513" s="78"/>
      <c r="CG513" s="78"/>
      <c r="CH513" s="78"/>
      <c r="CI513" s="78"/>
      <c r="CJ513" s="78"/>
      <c r="CK513" s="78"/>
      <c r="CL513" s="78"/>
      <c r="CM513" s="78"/>
      <c r="CN513" s="78"/>
      <c r="CO513" s="78"/>
      <c r="CP513" s="78"/>
      <c r="CQ513" s="78"/>
      <c r="CR513" s="78"/>
      <c r="CS513" s="78"/>
      <c r="CT513" s="78"/>
      <c r="CU513" s="78"/>
      <c r="CV513" s="78"/>
      <c r="CW513" s="78"/>
      <c r="CX513" s="78"/>
      <c r="CY513" s="78"/>
      <c r="CZ513" s="78"/>
      <c r="DA513" s="78"/>
      <c r="DB513" s="78"/>
      <c r="DC513" s="78"/>
      <c r="DD513" s="78"/>
      <c r="DE513" s="78"/>
      <c r="DF513" s="78"/>
      <c r="DG513" s="78"/>
      <c r="DH513" s="78"/>
      <c r="DI513" s="78"/>
      <c r="DJ513" s="78"/>
      <c r="DK513" s="78"/>
      <c r="DL513" s="78"/>
      <c r="DM513" s="78"/>
      <c r="DN513" s="78"/>
      <c r="DO513" s="78"/>
      <c r="DP513" s="78"/>
      <c r="DQ513" s="78"/>
      <c r="DR513" s="78"/>
      <c r="DS513" s="78"/>
      <c r="DT513" s="78"/>
      <c r="DU513" s="78"/>
      <c r="DV513" s="78"/>
      <c r="DW513" s="78"/>
      <c r="DX513" s="78"/>
      <c r="DY513" s="78"/>
      <c r="DZ513" s="78"/>
      <c r="EA513" s="78"/>
      <c r="EB513" s="78"/>
      <c r="EC513" s="78"/>
      <c r="ED513" s="78"/>
      <c r="EE513" s="78"/>
      <c r="EF513" s="78"/>
      <c r="EG513" s="78"/>
      <c r="EH513" s="78"/>
      <c r="EI513" s="78"/>
      <c r="EJ513" s="78"/>
      <c r="EK513" s="78"/>
      <c r="EL513" s="78"/>
      <c r="EM513" s="78"/>
      <c r="EN513" s="78"/>
      <c r="EO513" s="78"/>
      <c r="EP513" s="78"/>
      <c r="EQ513" s="78"/>
      <c r="ER513" s="78"/>
      <c r="ES513" s="78"/>
      <c r="ET513" s="78"/>
      <c r="EU513" s="78"/>
      <c r="EV513" s="78"/>
      <c r="EW513" s="78"/>
      <c r="EX513" s="78"/>
      <c r="EY513" s="78"/>
      <c r="EZ513" s="78"/>
      <c r="FA513" s="78"/>
      <c r="FB513" s="78"/>
      <c r="FC513" s="78"/>
      <c r="FD513" s="78"/>
      <c r="FE513" s="78"/>
      <c r="FF513" s="78"/>
      <c r="FG513" s="78"/>
      <c r="FH513" s="78"/>
      <c r="FI513" s="78"/>
      <c r="FJ513" s="78"/>
      <c r="FK513" s="78"/>
      <c r="FL513" s="78"/>
      <c r="FM513" s="78"/>
      <c r="FN513" s="78"/>
      <c r="FO513" s="78"/>
      <c r="FP513" s="78"/>
      <c r="FQ513" s="78"/>
      <c r="FR513" s="78"/>
      <c r="FS513" s="78"/>
      <c r="FT513" s="78"/>
      <c r="FU513" s="78"/>
      <c r="FV513" s="78"/>
      <c r="FW513" s="78"/>
      <c r="FX513" s="78">
        <v>0</v>
      </c>
      <c r="FY513" s="78">
        <v>8</v>
      </c>
      <c r="FZ513" s="78">
        <v>0</v>
      </c>
    </row>
    <row r="514" spans="1:182" x14ac:dyDescent="0.2">
      <c r="A514" t="s">
        <v>186</v>
      </c>
      <c r="B514" t="s">
        <v>244</v>
      </c>
      <c r="C514" t="s">
        <v>194</v>
      </c>
      <c r="D514" t="s">
        <v>203</v>
      </c>
      <c r="E514" t="s">
        <v>241</v>
      </c>
      <c r="F514" t="s">
        <v>181</v>
      </c>
      <c r="G514" t="s">
        <v>1</v>
      </c>
      <c r="H514" s="78">
        <v>96</v>
      </c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T514" s="78"/>
      <c r="AU514" s="78"/>
      <c r="AV514" s="78"/>
      <c r="AW514" s="78"/>
      <c r="AX514" s="78"/>
      <c r="AY514" s="78"/>
      <c r="AZ514" s="78"/>
      <c r="BA514" s="78"/>
      <c r="BB514" s="78"/>
      <c r="BC514" s="78"/>
      <c r="BD514" s="78"/>
      <c r="BE514" s="78"/>
      <c r="BF514" s="78"/>
      <c r="BG514" s="78"/>
      <c r="BH514" s="78"/>
      <c r="BI514" s="78"/>
      <c r="BJ514" s="78"/>
      <c r="BK514" s="78"/>
      <c r="BL514" s="78"/>
      <c r="BM514" s="78"/>
      <c r="BN514" s="78"/>
      <c r="BO514" s="78"/>
      <c r="BP514" s="78"/>
      <c r="BQ514" s="78"/>
      <c r="BR514" s="78"/>
      <c r="BS514" s="78"/>
      <c r="BT514" s="78"/>
      <c r="BU514" s="78"/>
      <c r="BV514" s="78"/>
      <c r="BW514" s="78"/>
      <c r="BX514" s="78"/>
      <c r="BY514" s="78"/>
      <c r="BZ514" s="78"/>
      <c r="CA514" s="78"/>
      <c r="CB514" s="78"/>
      <c r="CC514" s="78"/>
      <c r="CD514" s="78"/>
      <c r="CE514" s="78"/>
      <c r="CF514" s="78"/>
      <c r="CG514" s="78"/>
      <c r="CH514" s="78"/>
      <c r="CI514" s="78"/>
      <c r="CJ514" s="78"/>
      <c r="CK514" s="78"/>
      <c r="CL514" s="78"/>
      <c r="CM514" s="78"/>
      <c r="CN514" s="78"/>
      <c r="CO514" s="78"/>
      <c r="CP514" s="78"/>
      <c r="CQ514" s="78"/>
      <c r="CR514" s="78"/>
      <c r="CS514" s="78"/>
      <c r="CT514" s="78"/>
      <c r="CU514" s="78"/>
      <c r="CV514" s="78"/>
      <c r="CW514" s="78"/>
      <c r="CX514" s="78"/>
      <c r="CY514" s="78"/>
      <c r="CZ514" s="78"/>
      <c r="DA514" s="78"/>
      <c r="DB514" s="78"/>
      <c r="DC514" s="78"/>
      <c r="DD514" s="78"/>
      <c r="DE514" s="78"/>
      <c r="DF514" s="78"/>
      <c r="DG514" s="78"/>
      <c r="DH514" s="78"/>
      <c r="DI514" s="78"/>
      <c r="DJ514" s="78"/>
      <c r="DK514" s="78"/>
      <c r="DL514" s="78"/>
      <c r="DM514" s="78"/>
      <c r="DN514" s="78"/>
      <c r="DO514" s="78"/>
      <c r="DP514" s="78"/>
      <c r="DQ514" s="78"/>
      <c r="DR514" s="78"/>
      <c r="DS514" s="78"/>
      <c r="DT514" s="78"/>
      <c r="DU514" s="78"/>
      <c r="DV514" s="78"/>
      <c r="DW514" s="78"/>
      <c r="DX514" s="78"/>
      <c r="DY514" s="78"/>
      <c r="DZ514" s="78"/>
      <c r="EA514" s="78"/>
      <c r="EB514" s="78"/>
      <c r="EC514" s="78"/>
      <c r="ED514" s="78"/>
      <c r="EE514" s="78"/>
      <c r="EF514" s="78"/>
      <c r="EG514" s="78"/>
      <c r="EH514" s="78"/>
      <c r="EI514" s="78"/>
      <c r="EJ514" s="78"/>
      <c r="EK514" s="78"/>
      <c r="EL514" s="78"/>
      <c r="EM514" s="78"/>
      <c r="EN514" s="78"/>
      <c r="EO514" s="78"/>
      <c r="EP514" s="78"/>
      <c r="EQ514" s="78"/>
      <c r="ER514" s="78"/>
      <c r="ES514" s="78"/>
      <c r="ET514" s="78"/>
      <c r="EU514" s="78"/>
      <c r="EV514" s="78"/>
      <c r="EW514" s="78"/>
      <c r="EX514" s="78"/>
      <c r="EY514" s="78"/>
      <c r="EZ514" s="78"/>
      <c r="FA514" s="78"/>
      <c r="FB514" s="78"/>
      <c r="FC514" s="78"/>
      <c r="FD514" s="78"/>
      <c r="FE514" s="78"/>
      <c r="FF514" s="78"/>
      <c r="FG514" s="78"/>
      <c r="FH514" s="78"/>
      <c r="FI514" s="78"/>
      <c r="FJ514" s="78"/>
      <c r="FK514" s="78"/>
      <c r="FL514" s="78"/>
      <c r="FM514" s="78"/>
      <c r="FN514" s="78"/>
      <c r="FO514" s="78"/>
      <c r="FP514" s="78"/>
      <c r="FQ514" s="78"/>
      <c r="FR514" s="78"/>
      <c r="FS514" s="78"/>
      <c r="FT514" s="78"/>
      <c r="FU514" s="78"/>
      <c r="FV514" s="78"/>
      <c r="FW514" s="78"/>
      <c r="FX514" s="78">
        <v>0</v>
      </c>
      <c r="FY514" s="78">
        <v>8</v>
      </c>
      <c r="FZ514" s="78">
        <v>0</v>
      </c>
    </row>
    <row r="515" spans="1:182" x14ac:dyDescent="0.2">
      <c r="A515" t="s">
        <v>186</v>
      </c>
      <c r="B515" t="s">
        <v>244</v>
      </c>
      <c r="C515" t="s">
        <v>194</v>
      </c>
      <c r="D515" t="s">
        <v>203</v>
      </c>
      <c r="E515" t="s">
        <v>241</v>
      </c>
      <c r="F515" t="s">
        <v>182</v>
      </c>
      <c r="G515" t="s">
        <v>1</v>
      </c>
      <c r="H515" s="78">
        <v>282</v>
      </c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  <c r="BW515" s="78"/>
      <c r="BX515" s="78"/>
      <c r="BY515" s="78"/>
      <c r="BZ515" s="78"/>
      <c r="CA515" s="78"/>
      <c r="CB515" s="78"/>
      <c r="CC515" s="78"/>
      <c r="CD515" s="78"/>
      <c r="CE515" s="78"/>
      <c r="CF515" s="78"/>
      <c r="CG515" s="78"/>
      <c r="CH515" s="78"/>
      <c r="CI515" s="78"/>
      <c r="CJ515" s="78"/>
      <c r="CK515" s="78"/>
      <c r="CL515" s="78"/>
      <c r="CM515" s="78"/>
      <c r="CN515" s="78"/>
      <c r="CO515" s="78"/>
      <c r="CP515" s="78"/>
      <c r="CQ515" s="78"/>
      <c r="CR515" s="78"/>
      <c r="CS515" s="78"/>
      <c r="CT515" s="78"/>
      <c r="CU515" s="78"/>
      <c r="CV515" s="78"/>
      <c r="CW515" s="78"/>
      <c r="CX515" s="78"/>
      <c r="CY515" s="78"/>
      <c r="CZ515" s="78"/>
      <c r="DA515" s="78"/>
      <c r="DB515" s="78"/>
      <c r="DC515" s="78"/>
      <c r="DD515" s="78"/>
      <c r="DE515" s="78"/>
      <c r="DF515" s="78"/>
      <c r="DG515" s="78"/>
      <c r="DH515" s="78"/>
      <c r="DI515" s="78"/>
      <c r="DJ515" s="78"/>
      <c r="DK515" s="78"/>
      <c r="DL515" s="78"/>
      <c r="DM515" s="78"/>
      <c r="DN515" s="78"/>
      <c r="DO515" s="78"/>
      <c r="DP515" s="78"/>
      <c r="DQ515" s="78"/>
      <c r="DR515" s="78"/>
      <c r="DS515" s="78"/>
      <c r="DT515" s="78"/>
      <c r="DU515" s="78"/>
      <c r="DV515" s="78"/>
      <c r="DW515" s="78"/>
      <c r="DX515" s="78"/>
      <c r="DY515" s="78"/>
      <c r="DZ515" s="78"/>
      <c r="EA515" s="78"/>
      <c r="EB515" s="78"/>
      <c r="EC515" s="78"/>
      <c r="ED515" s="78"/>
      <c r="EE515" s="78"/>
      <c r="EF515" s="78"/>
      <c r="EG515" s="78"/>
      <c r="EH515" s="78"/>
      <c r="EI515" s="78"/>
      <c r="EJ515" s="78"/>
      <c r="EK515" s="78"/>
      <c r="EL515" s="78"/>
      <c r="EM515" s="78"/>
      <c r="EN515" s="78"/>
      <c r="EO515" s="78"/>
      <c r="EP515" s="78"/>
      <c r="EQ515" s="78"/>
      <c r="ER515" s="78"/>
      <c r="ES515" s="78"/>
      <c r="ET515" s="78"/>
      <c r="EU515" s="78"/>
      <c r="EV515" s="78"/>
      <c r="EW515" s="78"/>
      <c r="EX515" s="78"/>
      <c r="EY515" s="78"/>
      <c r="EZ515" s="78"/>
      <c r="FA515" s="78"/>
      <c r="FB515" s="78"/>
      <c r="FC515" s="78"/>
      <c r="FD515" s="78"/>
      <c r="FE515" s="78"/>
      <c r="FF515" s="78"/>
      <c r="FG515" s="78"/>
      <c r="FH515" s="78"/>
      <c r="FI515" s="78"/>
      <c r="FJ515" s="78"/>
      <c r="FK515" s="78"/>
      <c r="FL515" s="78"/>
      <c r="FM515" s="78"/>
      <c r="FN515" s="78"/>
      <c r="FO515" s="78"/>
      <c r="FP515" s="78"/>
      <c r="FQ515" s="78"/>
      <c r="FR515" s="78"/>
      <c r="FS515" s="78"/>
      <c r="FT515" s="78"/>
      <c r="FU515" s="78"/>
      <c r="FV515" s="78"/>
      <c r="FW515" s="78"/>
      <c r="FX515" s="78">
        <v>0</v>
      </c>
      <c r="FY515" s="78">
        <v>40</v>
      </c>
      <c r="FZ515" s="78">
        <v>0</v>
      </c>
    </row>
    <row r="516" spans="1:182" x14ac:dyDescent="0.2">
      <c r="A516" t="s">
        <v>186</v>
      </c>
      <c r="B516" t="s">
        <v>244</v>
      </c>
      <c r="C516" t="s">
        <v>194</v>
      </c>
      <c r="D516" t="s">
        <v>203</v>
      </c>
      <c r="E516" t="s">
        <v>241</v>
      </c>
      <c r="F516" t="s">
        <v>183</v>
      </c>
      <c r="G516" t="s">
        <v>1</v>
      </c>
      <c r="H516" s="78">
        <v>445</v>
      </c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T516" s="78"/>
      <c r="AU516" s="78"/>
      <c r="AV516" s="78"/>
      <c r="AW516" s="78"/>
      <c r="AX516" s="78"/>
      <c r="AY516" s="78"/>
      <c r="AZ516" s="78"/>
      <c r="BA516" s="78"/>
      <c r="BB516" s="78"/>
      <c r="BC516" s="78"/>
      <c r="BD516" s="78"/>
      <c r="BE516" s="78"/>
      <c r="BF516" s="78"/>
      <c r="BG516" s="78"/>
      <c r="BH516" s="78"/>
      <c r="BI516" s="78"/>
      <c r="BJ516" s="78"/>
      <c r="BK516" s="78"/>
      <c r="BL516" s="78"/>
      <c r="BM516" s="78"/>
      <c r="BN516" s="78"/>
      <c r="BO516" s="78"/>
      <c r="BP516" s="78"/>
      <c r="BQ516" s="78"/>
      <c r="BR516" s="78"/>
      <c r="BS516" s="78"/>
      <c r="BT516" s="78"/>
      <c r="BU516" s="78"/>
      <c r="BV516" s="78"/>
      <c r="BW516" s="78"/>
      <c r="BX516" s="78"/>
      <c r="BY516" s="78"/>
      <c r="BZ516" s="78"/>
      <c r="CA516" s="78"/>
      <c r="CB516" s="78"/>
      <c r="CC516" s="78"/>
      <c r="CD516" s="78"/>
      <c r="CE516" s="78"/>
      <c r="CF516" s="78"/>
      <c r="CG516" s="78"/>
      <c r="CH516" s="78"/>
      <c r="CI516" s="78"/>
      <c r="CJ516" s="78"/>
      <c r="CK516" s="78"/>
      <c r="CL516" s="78"/>
      <c r="CM516" s="78"/>
      <c r="CN516" s="78"/>
      <c r="CO516" s="78"/>
      <c r="CP516" s="78"/>
      <c r="CQ516" s="78"/>
      <c r="CR516" s="78"/>
      <c r="CS516" s="78"/>
      <c r="CT516" s="78"/>
      <c r="CU516" s="78"/>
      <c r="CV516" s="78"/>
      <c r="CW516" s="78"/>
      <c r="CX516" s="78"/>
      <c r="CY516" s="78"/>
      <c r="CZ516" s="78"/>
      <c r="DA516" s="78"/>
      <c r="DB516" s="78"/>
      <c r="DC516" s="78"/>
      <c r="DD516" s="78"/>
      <c r="DE516" s="78"/>
      <c r="DF516" s="78"/>
      <c r="DG516" s="78"/>
      <c r="DH516" s="78"/>
      <c r="DI516" s="78"/>
      <c r="DJ516" s="78"/>
      <c r="DK516" s="78"/>
      <c r="DL516" s="78"/>
      <c r="DM516" s="78"/>
      <c r="DN516" s="78"/>
      <c r="DO516" s="78"/>
      <c r="DP516" s="78"/>
      <c r="DQ516" s="78"/>
      <c r="DR516" s="78"/>
      <c r="DS516" s="78"/>
      <c r="DT516" s="78"/>
      <c r="DU516" s="78"/>
      <c r="DV516" s="78"/>
      <c r="DW516" s="78"/>
      <c r="DX516" s="78"/>
      <c r="DY516" s="78"/>
      <c r="DZ516" s="78"/>
      <c r="EA516" s="78"/>
      <c r="EB516" s="78"/>
      <c r="EC516" s="78"/>
      <c r="ED516" s="78"/>
      <c r="EE516" s="78"/>
      <c r="EF516" s="78"/>
      <c r="EG516" s="78"/>
      <c r="EH516" s="78"/>
      <c r="EI516" s="78"/>
      <c r="EJ516" s="78"/>
      <c r="EK516" s="78"/>
      <c r="EL516" s="78"/>
      <c r="EM516" s="78"/>
      <c r="EN516" s="78"/>
      <c r="EO516" s="78"/>
      <c r="EP516" s="78"/>
      <c r="EQ516" s="78"/>
      <c r="ER516" s="78"/>
      <c r="ES516" s="78"/>
      <c r="ET516" s="78"/>
      <c r="EU516" s="78"/>
      <c r="EV516" s="78"/>
      <c r="EW516" s="78"/>
      <c r="EX516" s="78"/>
      <c r="EY516" s="78"/>
      <c r="EZ516" s="78"/>
      <c r="FA516" s="78"/>
      <c r="FB516" s="78"/>
      <c r="FC516" s="78"/>
      <c r="FD516" s="78"/>
      <c r="FE516" s="78"/>
      <c r="FF516" s="78"/>
      <c r="FG516" s="78"/>
      <c r="FH516" s="78"/>
      <c r="FI516" s="78"/>
      <c r="FJ516" s="78"/>
      <c r="FK516" s="78"/>
      <c r="FL516" s="78"/>
      <c r="FM516" s="78"/>
      <c r="FN516" s="78"/>
      <c r="FO516" s="78"/>
      <c r="FP516" s="78"/>
      <c r="FQ516" s="78"/>
      <c r="FR516" s="78"/>
      <c r="FS516" s="78"/>
      <c r="FT516" s="78"/>
      <c r="FU516" s="78"/>
      <c r="FV516" s="78"/>
      <c r="FW516" s="78"/>
      <c r="FX516" s="78">
        <v>0</v>
      </c>
      <c r="FY516" s="78">
        <v>28</v>
      </c>
      <c r="FZ516" s="78">
        <v>0</v>
      </c>
    </row>
    <row r="517" spans="1:182" x14ac:dyDescent="0.2">
      <c r="A517" t="s">
        <v>186</v>
      </c>
      <c r="B517" t="s">
        <v>244</v>
      </c>
      <c r="C517" t="s">
        <v>194</v>
      </c>
      <c r="D517" t="s">
        <v>203</v>
      </c>
      <c r="E517" t="s">
        <v>241</v>
      </c>
      <c r="F517" t="s">
        <v>184</v>
      </c>
      <c r="G517" t="s">
        <v>1</v>
      </c>
      <c r="H517" s="78">
        <v>236</v>
      </c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T517" s="78"/>
      <c r="AU517" s="78"/>
      <c r="AV517" s="78"/>
      <c r="AW517" s="78"/>
      <c r="AX517" s="78"/>
      <c r="AY517" s="78"/>
      <c r="AZ517" s="78"/>
      <c r="BA517" s="78"/>
      <c r="BB517" s="78"/>
      <c r="BC517" s="78"/>
      <c r="BD517" s="78"/>
      <c r="BE517" s="78"/>
      <c r="BF517" s="78"/>
      <c r="BG517" s="78"/>
      <c r="BH517" s="78"/>
      <c r="BI517" s="78"/>
      <c r="BJ517" s="78"/>
      <c r="BK517" s="78"/>
      <c r="BL517" s="78"/>
      <c r="BM517" s="78"/>
      <c r="BN517" s="78"/>
      <c r="BO517" s="78"/>
      <c r="BP517" s="78"/>
      <c r="BQ517" s="78"/>
      <c r="BR517" s="78"/>
      <c r="BS517" s="78"/>
      <c r="BT517" s="78"/>
      <c r="BU517" s="78"/>
      <c r="BV517" s="78"/>
      <c r="BW517" s="78"/>
      <c r="BX517" s="78"/>
      <c r="BY517" s="78"/>
      <c r="BZ517" s="78"/>
      <c r="CA517" s="78"/>
      <c r="CB517" s="78"/>
      <c r="CC517" s="78"/>
      <c r="CD517" s="78"/>
      <c r="CE517" s="78"/>
      <c r="CF517" s="78"/>
      <c r="CG517" s="78"/>
      <c r="CH517" s="78"/>
      <c r="CI517" s="78"/>
      <c r="CJ517" s="78"/>
      <c r="CK517" s="78"/>
      <c r="CL517" s="78"/>
      <c r="CM517" s="78"/>
      <c r="CN517" s="78"/>
      <c r="CO517" s="78"/>
      <c r="CP517" s="78"/>
      <c r="CQ517" s="78"/>
      <c r="CR517" s="78"/>
      <c r="CS517" s="78"/>
      <c r="CT517" s="78"/>
      <c r="CU517" s="78"/>
      <c r="CV517" s="78"/>
      <c r="CW517" s="78"/>
      <c r="CX517" s="78"/>
      <c r="CY517" s="78"/>
      <c r="CZ517" s="78"/>
      <c r="DA517" s="78"/>
      <c r="DB517" s="78"/>
      <c r="DC517" s="78"/>
      <c r="DD517" s="78"/>
      <c r="DE517" s="78"/>
      <c r="DF517" s="78"/>
      <c r="DG517" s="78"/>
      <c r="DH517" s="78"/>
      <c r="DI517" s="78"/>
      <c r="DJ517" s="78"/>
      <c r="DK517" s="78"/>
      <c r="DL517" s="78"/>
      <c r="DM517" s="78"/>
      <c r="DN517" s="78"/>
      <c r="DO517" s="78"/>
      <c r="DP517" s="78"/>
      <c r="DQ517" s="78"/>
      <c r="DR517" s="78"/>
      <c r="DS517" s="78"/>
      <c r="DT517" s="78"/>
      <c r="DU517" s="78"/>
      <c r="DV517" s="78"/>
      <c r="DW517" s="78"/>
      <c r="DX517" s="78"/>
      <c r="DY517" s="78"/>
      <c r="DZ517" s="78"/>
      <c r="EA517" s="78"/>
      <c r="EB517" s="78"/>
      <c r="EC517" s="78"/>
      <c r="ED517" s="78"/>
      <c r="EE517" s="78"/>
      <c r="EF517" s="78"/>
      <c r="EG517" s="78"/>
      <c r="EH517" s="78"/>
      <c r="EI517" s="78"/>
      <c r="EJ517" s="78"/>
      <c r="EK517" s="78"/>
      <c r="EL517" s="78"/>
      <c r="EM517" s="78"/>
      <c r="EN517" s="78"/>
      <c r="EO517" s="78"/>
      <c r="EP517" s="78"/>
      <c r="EQ517" s="78"/>
      <c r="ER517" s="78"/>
      <c r="ES517" s="78"/>
      <c r="ET517" s="78"/>
      <c r="EU517" s="78"/>
      <c r="EV517" s="78"/>
      <c r="EW517" s="78"/>
      <c r="EX517" s="78"/>
      <c r="EY517" s="78"/>
      <c r="EZ517" s="78"/>
      <c r="FA517" s="78"/>
      <c r="FB517" s="78"/>
      <c r="FC517" s="78"/>
      <c r="FD517" s="78"/>
      <c r="FE517" s="78"/>
      <c r="FF517" s="78"/>
      <c r="FG517" s="78"/>
      <c r="FH517" s="78"/>
      <c r="FI517" s="78"/>
      <c r="FJ517" s="78"/>
      <c r="FK517" s="78"/>
      <c r="FL517" s="78"/>
      <c r="FM517" s="78"/>
      <c r="FN517" s="78"/>
      <c r="FO517" s="78"/>
      <c r="FP517" s="78"/>
      <c r="FQ517" s="78"/>
      <c r="FR517" s="78"/>
      <c r="FS517" s="78"/>
      <c r="FT517" s="78"/>
      <c r="FU517" s="78"/>
      <c r="FV517" s="78"/>
      <c r="FW517" s="78"/>
      <c r="FX517" s="78">
        <v>0</v>
      </c>
      <c r="FY517" s="78">
        <v>34</v>
      </c>
      <c r="FZ517" s="78">
        <v>0</v>
      </c>
    </row>
    <row r="518" spans="1:182" x14ac:dyDescent="0.2">
      <c r="A518" t="s">
        <v>186</v>
      </c>
      <c r="B518" t="s">
        <v>244</v>
      </c>
      <c r="C518" t="s">
        <v>194</v>
      </c>
      <c r="D518" t="s">
        <v>203</v>
      </c>
      <c r="E518" t="s">
        <v>241</v>
      </c>
      <c r="F518" t="s">
        <v>185</v>
      </c>
      <c r="G518" t="s">
        <v>1</v>
      </c>
      <c r="H518" s="78">
        <v>101</v>
      </c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T518" s="78"/>
      <c r="AU518" s="78"/>
      <c r="AV518" s="78"/>
      <c r="AW518" s="78"/>
      <c r="AX518" s="78"/>
      <c r="AY518" s="78"/>
      <c r="AZ518" s="78"/>
      <c r="BA518" s="78"/>
      <c r="BB518" s="78"/>
      <c r="BC518" s="78"/>
      <c r="BD518" s="78"/>
      <c r="BE518" s="78"/>
      <c r="BF518" s="78"/>
      <c r="BG518" s="78"/>
      <c r="BH518" s="78"/>
      <c r="BI518" s="78"/>
      <c r="BJ518" s="78"/>
      <c r="BK518" s="78"/>
      <c r="BL518" s="78"/>
      <c r="BM518" s="78"/>
      <c r="BN518" s="78"/>
      <c r="BO518" s="78"/>
      <c r="BP518" s="78"/>
      <c r="BQ518" s="78"/>
      <c r="BR518" s="78"/>
      <c r="BS518" s="78"/>
      <c r="BT518" s="78"/>
      <c r="BU518" s="78"/>
      <c r="BV518" s="78"/>
      <c r="BW518" s="78"/>
      <c r="BX518" s="78"/>
      <c r="BY518" s="78"/>
      <c r="BZ518" s="78"/>
      <c r="CA518" s="78"/>
      <c r="CB518" s="78"/>
      <c r="CC518" s="78"/>
      <c r="CD518" s="78"/>
      <c r="CE518" s="78"/>
      <c r="CF518" s="78"/>
      <c r="CG518" s="78"/>
      <c r="CH518" s="78"/>
      <c r="CI518" s="78"/>
      <c r="CJ518" s="78"/>
      <c r="CK518" s="78"/>
      <c r="CL518" s="78"/>
      <c r="CM518" s="78"/>
      <c r="CN518" s="78"/>
      <c r="CO518" s="78"/>
      <c r="CP518" s="78"/>
      <c r="CQ518" s="78"/>
      <c r="CR518" s="78"/>
      <c r="CS518" s="78"/>
      <c r="CT518" s="78"/>
      <c r="CU518" s="78"/>
      <c r="CV518" s="78"/>
      <c r="CW518" s="78"/>
      <c r="CX518" s="78"/>
      <c r="CY518" s="78"/>
      <c r="CZ518" s="78"/>
      <c r="DA518" s="78"/>
      <c r="DB518" s="78"/>
      <c r="DC518" s="78"/>
      <c r="DD518" s="78"/>
      <c r="DE518" s="78"/>
      <c r="DF518" s="78"/>
      <c r="DG518" s="78"/>
      <c r="DH518" s="78"/>
      <c r="DI518" s="78"/>
      <c r="DJ518" s="78"/>
      <c r="DK518" s="78"/>
      <c r="DL518" s="78"/>
      <c r="DM518" s="78"/>
      <c r="DN518" s="78"/>
      <c r="DO518" s="78"/>
      <c r="DP518" s="78"/>
      <c r="DQ518" s="78"/>
      <c r="DR518" s="78"/>
      <c r="DS518" s="78"/>
      <c r="DT518" s="78"/>
      <c r="DU518" s="78"/>
      <c r="DV518" s="78"/>
      <c r="DW518" s="78"/>
      <c r="DX518" s="78"/>
      <c r="DY518" s="78"/>
      <c r="DZ518" s="78"/>
      <c r="EA518" s="78"/>
      <c r="EB518" s="78"/>
      <c r="EC518" s="78"/>
      <c r="ED518" s="78"/>
      <c r="EE518" s="78"/>
      <c r="EF518" s="78"/>
      <c r="EG518" s="78"/>
      <c r="EH518" s="78"/>
      <c r="EI518" s="78"/>
      <c r="EJ518" s="78"/>
      <c r="EK518" s="78"/>
      <c r="EL518" s="78"/>
      <c r="EM518" s="78"/>
      <c r="EN518" s="78"/>
      <c r="EO518" s="78"/>
      <c r="EP518" s="78"/>
      <c r="EQ518" s="78"/>
      <c r="ER518" s="78"/>
      <c r="ES518" s="78"/>
      <c r="ET518" s="78"/>
      <c r="EU518" s="78"/>
      <c r="EV518" s="78"/>
      <c r="EW518" s="78"/>
      <c r="EX518" s="78"/>
      <c r="EY518" s="78"/>
      <c r="EZ518" s="78"/>
      <c r="FA518" s="78"/>
      <c r="FB518" s="78"/>
      <c r="FC518" s="78"/>
      <c r="FD518" s="78"/>
      <c r="FE518" s="78"/>
      <c r="FF518" s="78"/>
      <c r="FG518" s="78"/>
      <c r="FH518" s="78"/>
      <c r="FI518" s="78"/>
      <c r="FJ518" s="78"/>
      <c r="FK518" s="78"/>
      <c r="FL518" s="78"/>
      <c r="FM518" s="78"/>
      <c r="FN518" s="78"/>
      <c r="FO518" s="78"/>
      <c r="FP518" s="78"/>
      <c r="FQ518" s="78"/>
      <c r="FR518" s="78"/>
      <c r="FS518" s="78"/>
      <c r="FT518" s="78"/>
      <c r="FU518" s="78"/>
      <c r="FV518" s="78"/>
      <c r="FW518" s="78"/>
      <c r="FX518" s="78">
        <v>0</v>
      </c>
      <c r="FY518" s="78">
        <v>10</v>
      </c>
      <c r="FZ518" s="78">
        <v>0</v>
      </c>
    </row>
    <row r="519" spans="1:182" x14ac:dyDescent="0.2">
      <c r="A519" t="s">
        <v>186</v>
      </c>
      <c r="B519" t="s">
        <v>244</v>
      </c>
      <c r="C519" t="s">
        <v>194</v>
      </c>
      <c r="D519" t="s">
        <v>203</v>
      </c>
      <c r="E519" t="s">
        <v>242</v>
      </c>
      <c r="F519" t="s">
        <v>1</v>
      </c>
      <c r="G519" t="s">
        <v>198</v>
      </c>
      <c r="H519" s="78">
        <v>4916</v>
      </c>
      <c r="I519" s="78">
        <v>0.72237974405288696</v>
      </c>
      <c r="J519" s="78">
        <v>0.64380985498428345</v>
      </c>
      <c r="K519" s="78">
        <v>0.62424421310424805</v>
      </c>
      <c r="L519" s="78">
        <v>0.63357192277908325</v>
      </c>
      <c r="M519" s="78">
        <v>0.66791951656341553</v>
      </c>
      <c r="N519" s="78">
        <v>0.76331377029418945</v>
      </c>
      <c r="O519" s="78">
        <v>0.91137206554412842</v>
      </c>
      <c r="P519" s="78">
        <v>1.0208014249801636</v>
      </c>
      <c r="Q519" s="78">
        <v>1.0173877477645874</v>
      </c>
      <c r="R519" s="78">
        <v>0.9161725640296936</v>
      </c>
      <c r="S519" s="78">
        <v>0.87702184915542603</v>
      </c>
      <c r="T519" s="78">
        <v>0.85540318489074707</v>
      </c>
      <c r="U519" s="78">
        <v>0.80252963304519653</v>
      </c>
      <c r="V519" s="78">
        <v>0.73612856864929199</v>
      </c>
      <c r="W519" s="78">
        <v>0.66102248430252075</v>
      </c>
      <c r="X519" s="78">
        <v>0.70194172859191895</v>
      </c>
      <c r="Y519" s="78">
        <v>0.87788718938827515</v>
      </c>
      <c r="Z519" s="78">
        <v>1.0726966857910156</v>
      </c>
      <c r="AA519" s="78">
        <v>1.1666688919067383</v>
      </c>
      <c r="AB519" s="78">
        <v>1.2079063653945923</v>
      </c>
      <c r="AC519" s="78">
        <v>1.1221767663955688</v>
      </c>
      <c r="AD519" s="78">
        <v>1.1128852367401123</v>
      </c>
      <c r="AE519" s="78">
        <v>0.97655099630355835</v>
      </c>
      <c r="AF519" s="78">
        <v>0.84843724966049194</v>
      </c>
      <c r="AG519" s="78">
        <v>-0.1896977424621582</v>
      </c>
      <c r="AH519" s="78">
        <v>-0.16490454971790314</v>
      </c>
      <c r="AI519" s="78">
        <v>-0.14522697031497955</v>
      </c>
      <c r="AJ519" s="78">
        <v>-0.15850071609020233</v>
      </c>
      <c r="AK519" s="78">
        <v>-0.13841989636421204</v>
      </c>
      <c r="AL519" s="78">
        <v>-0.16337160766124725</v>
      </c>
      <c r="AM519" s="78">
        <v>-9.7527608275413513E-2</v>
      </c>
      <c r="AN519" s="78">
        <v>-9.6313327550888062E-2</v>
      </c>
      <c r="AO519" s="78">
        <v>-3.7621684372425079E-2</v>
      </c>
      <c r="AP519" s="78">
        <v>-2.7028245851397514E-2</v>
      </c>
      <c r="AQ519" s="78">
        <v>-4.2575690895318985E-2</v>
      </c>
      <c r="AR519" s="78">
        <v>-2.0112482830882072E-2</v>
      </c>
      <c r="AS519" s="78">
        <v>-4.0155760943889618E-2</v>
      </c>
      <c r="AT519" s="78">
        <v>-3.1047377735376358E-2</v>
      </c>
      <c r="AU519" s="78">
        <v>-5.4526221007108688E-2</v>
      </c>
      <c r="AV519" s="78">
        <v>-3.4402314573526382E-2</v>
      </c>
      <c r="AW519" s="78">
        <v>-3.3959291875362396E-2</v>
      </c>
      <c r="AX519" s="78">
        <v>-7.0406668819487095E-3</v>
      </c>
      <c r="AY519" s="78">
        <v>4.687964916229248E-2</v>
      </c>
      <c r="AZ519" s="78">
        <v>2.3397127166390419E-2</v>
      </c>
      <c r="BA519" s="78">
        <v>-6.0373865067958832E-2</v>
      </c>
      <c r="BB519" s="78">
        <v>-0.1685369461774826</v>
      </c>
      <c r="BC519" s="78">
        <v>-0.17298918962478638</v>
      </c>
      <c r="BD519" s="78">
        <v>-0.14353500306606293</v>
      </c>
      <c r="BE519" s="78">
        <v>-0.13058382272720337</v>
      </c>
      <c r="BF519" s="78">
        <v>-0.10736479610204697</v>
      </c>
      <c r="BG519" s="78">
        <v>-9.7645655274391174E-2</v>
      </c>
      <c r="BH519" s="78">
        <v>-9.8732613027095795E-2</v>
      </c>
      <c r="BI519" s="78">
        <v>-8.4997169673442841E-2</v>
      </c>
      <c r="BJ519" s="78">
        <v>-0.1075054407119751</v>
      </c>
      <c r="BK519" s="78">
        <v>-3.8915317505598068E-2</v>
      </c>
      <c r="BL519" s="78">
        <v>-4.6219650655984879E-2</v>
      </c>
      <c r="BM519" s="78">
        <v>-1.0658781975507736E-2</v>
      </c>
      <c r="BN519" s="78">
        <v>-2.220875583589077E-3</v>
      </c>
      <c r="BO519" s="78">
        <v>-1.5943698585033417E-2</v>
      </c>
      <c r="BP519" s="78">
        <v>5.2927094511687756E-3</v>
      </c>
      <c r="BQ519" s="78">
        <v>-1.4683381654322147E-2</v>
      </c>
      <c r="BR519" s="78">
        <v>-6.5208235755562782E-3</v>
      </c>
      <c r="BS519" s="78">
        <v>-2.8467349708080292E-2</v>
      </c>
      <c r="BT519" s="78">
        <v>-8.3167944103479385E-3</v>
      </c>
      <c r="BU519" s="78">
        <v>-5.2221920341253281E-3</v>
      </c>
      <c r="BV519" s="78">
        <v>2.2370001301169395E-2</v>
      </c>
      <c r="BW519" s="78">
        <v>7.1074448525905609E-2</v>
      </c>
      <c r="BX519" s="78">
        <v>4.7786913812160492E-2</v>
      </c>
      <c r="BY519" s="78">
        <v>-9.4110481441020966E-3</v>
      </c>
      <c r="BZ519" s="78">
        <v>-9.9148571491241455E-2</v>
      </c>
      <c r="CA519" s="78">
        <v>-0.10586392134428024</v>
      </c>
      <c r="CB519" s="78">
        <v>-8.3887919783592224E-2</v>
      </c>
      <c r="CC519" s="78">
        <v>-8.9641697704792023E-2</v>
      </c>
      <c r="CD519" s="78">
        <v>-6.7512936890125275E-2</v>
      </c>
      <c r="CE519" s="78">
        <v>-6.469099223613739E-2</v>
      </c>
      <c r="CF519" s="78">
        <v>-5.7337407022714615E-2</v>
      </c>
      <c r="CG519" s="78">
        <v>-4.7996751964092255E-2</v>
      </c>
      <c r="CH519" s="78">
        <v>-6.8812713027000427E-2</v>
      </c>
      <c r="CI519" s="78">
        <v>1.6793733229860663E-3</v>
      </c>
      <c r="CJ519" s="78">
        <v>-1.1524924077093601E-2</v>
      </c>
      <c r="CK519" s="78">
        <v>8.0156419426202774E-3</v>
      </c>
      <c r="CL519" s="78">
        <v>1.4960631728172302E-2</v>
      </c>
      <c r="CM519" s="78">
        <v>2.5015391875058413E-3</v>
      </c>
      <c r="CN519" s="78">
        <v>2.2888267412781715E-2</v>
      </c>
      <c r="CO519" s="78">
        <v>2.9587112367153168E-3</v>
      </c>
      <c r="CP519" s="78">
        <v>1.0466191917657852E-2</v>
      </c>
      <c r="CQ519" s="78">
        <v>-1.0419053956866264E-2</v>
      </c>
      <c r="CR519" s="78">
        <v>9.7499582916498184E-3</v>
      </c>
      <c r="CS519" s="78">
        <v>1.4681035652756691E-2</v>
      </c>
      <c r="CT519" s="78">
        <v>4.2739737778902054E-2</v>
      </c>
      <c r="CU519" s="78">
        <v>8.7831698358058929E-2</v>
      </c>
      <c r="CV519" s="78">
        <v>6.4679205417633057E-2</v>
      </c>
      <c r="CW519" s="78">
        <v>2.5885647162795067E-2</v>
      </c>
      <c r="CX519" s="78">
        <v>-5.109039694070816E-2</v>
      </c>
      <c r="CY519" s="78">
        <v>-5.9373155236244202E-2</v>
      </c>
      <c r="CZ519" s="78">
        <v>-4.257655143737793E-2</v>
      </c>
      <c r="DA519" s="78">
        <v>-4.8699576407670975E-2</v>
      </c>
      <c r="DB519" s="78">
        <v>-2.7661081403493881E-2</v>
      </c>
      <c r="DC519" s="78">
        <v>-3.1736318022012711E-2</v>
      </c>
      <c r="DD519" s="78">
        <v>-1.5942199155688286E-2</v>
      </c>
      <c r="DE519" s="78">
        <v>-1.0996337980031967E-2</v>
      </c>
      <c r="DF519" s="78">
        <v>-3.0119976028800011E-2</v>
      </c>
      <c r="DG519" s="78">
        <v>4.2274061590433121E-2</v>
      </c>
      <c r="DH519" s="78">
        <v>2.3169804364442825E-2</v>
      </c>
      <c r="DI519" s="78">
        <v>2.669006772339344E-2</v>
      </c>
      <c r="DJ519" s="78">
        <v>3.2142139971256256E-2</v>
      </c>
      <c r="DK519" s="78">
        <v>2.0946776494383812E-2</v>
      </c>
      <c r="DL519" s="78">
        <v>4.0483824908733368E-2</v>
      </c>
      <c r="DM519" s="78">
        <v>2.0600806921720505E-2</v>
      </c>
      <c r="DN519" s="78">
        <v>2.7453206479549408E-2</v>
      </c>
      <c r="DO519" s="78">
        <v>7.6292408630251884E-3</v>
      </c>
      <c r="DP519" s="78">
        <v>2.7816709131002426E-2</v>
      </c>
      <c r="DQ519" s="78">
        <v>3.4584265202283859E-2</v>
      </c>
      <c r="DR519" s="78">
        <v>6.3109472393989563E-2</v>
      </c>
      <c r="DS519" s="78">
        <v>0.10458894073963165</v>
      </c>
      <c r="DT519" s="78">
        <v>8.1571497023105621E-2</v>
      </c>
      <c r="DU519" s="78">
        <v>6.118234246969223E-2</v>
      </c>
      <c r="DV519" s="78">
        <v>-3.032216802239418E-3</v>
      </c>
      <c r="DW519" s="78">
        <v>-1.2882391922175884E-2</v>
      </c>
      <c r="DX519" s="78">
        <v>-1.2651745928451419E-3</v>
      </c>
      <c r="DY519" s="78">
        <v>1.0414345189929008E-2</v>
      </c>
      <c r="DZ519" s="78">
        <v>2.9878668487071991E-2</v>
      </c>
      <c r="EA519" s="78">
        <v>1.5844989567995071E-2</v>
      </c>
      <c r="EB519" s="78">
        <v>4.38259057700634E-2</v>
      </c>
      <c r="EC519" s="78">
        <v>4.2426381260156631E-2</v>
      </c>
      <c r="ED519" s="78">
        <v>2.5746181607246399E-2</v>
      </c>
      <c r="EE519" s="78">
        <v>0.10088635236024857</v>
      </c>
      <c r="EF519" s="78">
        <v>7.3263481259346008E-2</v>
      </c>
      <c r="EG519" s="78">
        <v>5.3652968257665634E-2</v>
      </c>
      <c r="EH519" s="78">
        <v>5.6949511170387268E-2</v>
      </c>
      <c r="EI519" s="78">
        <v>4.7578770667314529E-2</v>
      </c>
      <c r="EJ519" s="78">
        <v>6.5889015793800354E-2</v>
      </c>
      <c r="EK519" s="78">
        <v>4.6073183417320251E-2</v>
      </c>
      <c r="EL519" s="78">
        <v>5.1979761570692062E-2</v>
      </c>
      <c r="EM519" s="78">
        <v>3.368811309337616E-2</v>
      </c>
      <c r="EN519" s="78">
        <v>5.3902231156826019E-2</v>
      </c>
      <c r="EO519" s="78">
        <v>6.3321366906166077E-2</v>
      </c>
      <c r="EP519" s="78">
        <v>9.2520140111446381E-2</v>
      </c>
      <c r="EQ519" s="78">
        <v>0.12878374755382538</v>
      </c>
      <c r="ER519" s="78">
        <v>0.10596128553152084</v>
      </c>
      <c r="ES519" s="78">
        <v>0.11214517056941986</v>
      </c>
      <c r="ET519" s="78">
        <v>6.6356159746646881E-2</v>
      </c>
      <c r="EU519" s="78">
        <v>5.4242890328168869E-2</v>
      </c>
      <c r="EV519" s="78">
        <v>5.8381889015436172E-2</v>
      </c>
      <c r="EW519" s="78">
        <v>42.622348785400391</v>
      </c>
      <c r="EX519" s="78">
        <v>41.679786682128906</v>
      </c>
      <c r="EY519" s="78">
        <v>40.911808013916016</v>
      </c>
      <c r="EZ519" s="78">
        <v>40.2532958984375</v>
      </c>
      <c r="FA519" s="78">
        <v>39.695480346679688</v>
      </c>
      <c r="FB519" s="78">
        <v>39.418956756591797</v>
      </c>
      <c r="FC519" s="78">
        <v>39.307559967041016</v>
      </c>
      <c r="FD519" s="78">
        <v>38.741603851318359</v>
      </c>
      <c r="FE519" s="78">
        <v>40.631610870361328</v>
      </c>
      <c r="FF519" s="78">
        <v>45.232524871826172</v>
      </c>
      <c r="FG519" s="78">
        <v>49.988742828369141</v>
      </c>
      <c r="FH519" s="78">
        <v>53.029434204101563</v>
      </c>
      <c r="FI519" s="78">
        <v>55.2862548828125</v>
      </c>
      <c r="FJ519" s="78">
        <v>56.525272369384766</v>
      </c>
      <c r="FK519" s="78">
        <v>58.089218139648438</v>
      </c>
      <c r="FL519" s="78">
        <v>57.642314910888672</v>
      </c>
      <c r="FM519" s="78">
        <v>54.920486450195313</v>
      </c>
      <c r="FN519" s="78">
        <v>51.563827514648438</v>
      </c>
      <c r="FO519" s="78">
        <v>49.081977844238281</v>
      </c>
      <c r="FP519" s="78">
        <v>47.065895080566406</v>
      </c>
      <c r="FQ519" s="78">
        <v>45.23626708984375</v>
      </c>
      <c r="FR519" s="78">
        <v>43.898937225341797</v>
      </c>
      <c r="FS519" s="78">
        <v>42.845653533935547</v>
      </c>
      <c r="FT519" s="78">
        <v>42.204437255859375</v>
      </c>
      <c r="FU519" s="78">
        <v>4.064612090587616E-2</v>
      </c>
      <c r="FV519" s="78">
        <v>2.925650030374527E-2</v>
      </c>
      <c r="FW519" s="78">
        <v>4.6080630272626877E-2</v>
      </c>
      <c r="FX519" s="78">
        <v>0</v>
      </c>
      <c r="FY519" s="78">
        <v>537</v>
      </c>
      <c r="FZ519" s="78">
        <v>1</v>
      </c>
    </row>
    <row r="520" spans="1:182" x14ac:dyDescent="0.2">
      <c r="A520" t="s">
        <v>186</v>
      </c>
      <c r="B520" t="s">
        <v>244</v>
      </c>
      <c r="C520" t="s">
        <v>194</v>
      </c>
      <c r="D520" t="s">
        <v>203</v>
      </c>
      <c r="E520" t="s">
        <v>242</v>
      </c>
      <c r="F520" t="s">
        <v>1</v>
      </c>
      <c r="G520" t="s">
        <v>200</v>
      </c>
      <c r="H520" s="78">
        <v>810</v>
      </c>
      <c r="I520" s="78">
        <v>1.0137026309967041</v>
      </c>
      <c r="J520" s="78">
        <v>0.99223583936691284</v>
      </c>
      <c r="K520" s="78">
        <v>0.92960637807846069</v>
      </c>
      <c r="L520" s="78">
        <v>0.90741217136383057</v>
      </c>
      <c r="M520" s="78">
        <v>0.91229945421218872</v>
      </c>
      <c r="N520" s="78">
        <v>0.9771573543548584</v>
      </c>
      <c r="O520" s="78">
        <v>1.081061840057373</v>
      </c>
      <c r="P520" s="78">
        <v>1.1154798269271851</v>
      </c>
      <c r="Q520" s="78">
        <v>1.0458076000213623</v>
      </c>
      <c r="R520" s="78">
        <v>0.97574639320373535</v>
      </c>
      <c r="S520" s="78">
        <v>0.86888575553894043</v>
      </c>
      <c r="T520" s="78">
        <v>0.86218142509460449</v>
      </c>
      <c r="U520" s="78">
        <v>0.83148539066314697</v>
      </c>
      <c r="V520" s="78">
        <v>0.7619396448135376</v>
      </c>
      <c r="W520" s="78">
        <v>0.82614594697952271</v>
      </c>
      <c r="X520" s="78">
        <v>0.82584661245346069</v>
      </c>
      <c r="Y520" s="78">
        <v>0.99478602409362793</v>
      </c>
      <c r="Z520" s="78">
        <v>1.1798728704452515</v>
      </c>
      <c r="AA520" s="78">
        <v>1.2689934968948364</v>
      </c>
      <c r="AB520" s="78">
        <v>1.3300433158874512</v>
      </c>
      <c r="AC520" s="78">
        <v>1.457026481628418</v>
      </c>
      <c r="AD520" s="78">
        <v>1.4276436567306519</v>
      </c>
      <c r="AE520" s="78">
        <v>1.3397586345672607</v>
      </c>
      <c r="AF520" s="78">
        <v>1.1893365383148193</v>
      </c>
      <c r="AG520" s="78">
        <v>-0.24714970588684082</v>
      </c>
      <c r="AH520" s="78">
        <v>-0.23172815144062042</v>
      </c>
      <c r="AI520" s="78">
        <v>-0.23983386158943176</v>
      </c>
      <c r="AJ520" s="78">
        <v>-0.21968846023082733</v>
      </c>
      <c r="AK520" s="78">
        <v>-0.23684099316596985</v>
      </c>
      <c r="AL520" s="78">
        <v>-0.20589785277843475</v>
      </c>
      <c r="AM520" s="78">
        <v>-0.18417166173458099</v>
      </c>
      <c r="AN520" s="78">
        <v>-0.16807697713375092</v>
      </c>
      <c r="AO520" s="78">
        <v>-6.892608106136322E-2</v>
      </c>
      <c r="AP520" s="78">
        <v>-3.7368465214967728E-2</v>
      </c>
      <c r="AQ520" s="78">
        <v>-7.1699805557727814E-2</v>
      </c>
      <c r="AR520" s="78">
        <v>-0.14920669794082642</v>
      </c>
      <c r="AS520" s="78">
        <v>-0.15363991260528564</v>
      </c>
      <c r="AT520" s="78">
        <v>-0.14521163702011108</v>
      </c>
      <c r="AU520" s="78">
        <v>-0.14472761750221252</v>
      </c>
      <c r="AV520" s="78">
        <v>-0.18418866395950317</v>
      </c>
      <c r="AW520" s="78">
        <v>-0.12651881575584412</v>
      </c>
      <c r="AX520" s="78">
        <v>-1.2039579451084137E-2</v>
      </c>
      <c r="AY520" s="78">
        <v>-6.7169390618801117E-2</v>
      </c>
      <c r="AZ520" s="78">
        <v>-3.5573925822973251E-2</v>
      </c>
      <c r="BA520" s="78">
        <v>-9.9045522511005402E-2</v>
      </c>
      <c r="BB520" s="78">
        <v>-0.27633875608444214</v>
      </c>
      <c r="BC520" s="78">
        <v>-0.34020599722862244</v>
      </c>
      <c r="BD520" s="78">
        <v>-0.24179035425186157</v>
      </c>
      <c r="BE520" s="78">
        <v>-0.18270875513553619</v>
      </c>
      <c r="BF520" s="78">
        <v>-0.16413633525371552</v>
      </c>
      <c r="BG520" s="78">
        <v>-0.1710163950920105</v>
      </c>
      <c r="BH520" s="78">
        <v>-0.15131890773773193</v>
      </c>
      <c r="BI520" s="78">
        <v>-0.16672211885452271</v>
      </c>
      <c r="BJ520" s="78">
        <v>-0.13598982989788055</v>
      </c>
      <c r="BK520" s="78">
        <v>-0.11356331408023834</v>
      </c>
      <c r="BL520" s="78">
        <v>-9.9358588457107544E-2</v>
      </c>
      <c r="BM520" s="78">
        <v>-3.3824993297457695E-3</v>
      </c>
      <c r="BN520" s="78">
        <v>6.3200718723237514E-3</v>
      </c>
      <c r="BO520" s="78">
        <v>-2.6724206283688545E-2</v>
      </c>
      <c r="BP520" s="78">
        <v>-0.10290101170539856</v>
      </c>
      <c r="BQ520" s="78">
        <v>-0.10620275884866714</v>
      </c>
      <c r="BR520" s="78">
        <v>-9.6488349139690399E-2</v>
      </c>
      <c r="BS520" s="78">
        <v>-9.3859218060970306E-2</v>
      </c>
      <c r="BT520" s="78">
        <v>-0.1320631206035614</v>
      </c>
      <c r="BU520" s="78">
        <v>-7.4152790009975433E-2</v>
      </c>
      <c r="BV520" s="78">
        <v>3.6026965826749802E-2</v>
      </c>
      <c r="BW520" s="78">
        <v>-2.16022077947855E-2</v>
      </c>
      <c r="BX520" s="78">
        <v>8.2509098574519157E-3</v>
      </c>
      <c r="BY520" s="78">
        <v>-4.1249785572290421E-2</v>
      </c>
      <c r="BZ520" s="78">
        <v>-0.20646257698535919</v>
      </c>
      <c r="CA520" s="78">
        <v>-0.25668701529502869</v>
      </c>
      <c r="CB520" s="78">
        <v>-0.16408941149711609</v>
      </c>
      <c r="CC520" s="78">
        <v>-0.13807713985443115</v>
      </c>
      <c r="CD520" s="78">
        <v>-0.11732243746519089</v>
      </c>
      <c r="CE520" s="78">
        <v>-0.12335361540317535</v>
      </c>
      <c r="CF520" s="78">
        <v>-0.10396634787321091</v>
      </c>
      <c r="CG520" s="78">
        <v>-0.1181580126285553</v>
      </c>
      <c r="CH520" s="78">
        <v>-8.7571755051612854E-2</v>
      </c>
      <c r="CI520" s="78">
        <v>-6.466018408536911E-2</v>
      </c>
      <c r="CJ520" s="78">
        <v>-5.1764436066150665E-2</v>
      </c>
      <c r="CK520" s="78">
        <v>4.2012784630060196E-2</v>
      </c>
      <c r="CL520" s="78">
        <v>3.6578617990016937E-2</v>
      </c>
      <c r="CM520" s="78">
        <v>4.4257543049752712E-3</v>
      </c>
      <c r="CN520" s="78">
        <v>-7.0829831063747406E-2</v>
      </c>
      <c r="CO520" s="78">
        <v>-7.334793359041214E-2</v>
      </c>
      <c r="CP520" s="78">
        <v>-6.2742739915847778E-2</v>
      </c>
      <c r="CQ520" s="78">
        <v>-5.8627922087907791E-2</v>
      </c>
      <c r="CR520" s="78">
        <v>-9.5961146056652069E-2</v>
      </c>
      <c r="CS520" s="78">
        <v>-3.7884239107370377E-2</v>
      </c>
      <c r="CT520" s="78">
        <v>6.9317705929279327E-2</v>
      </c>
      <c r="CU520" s="78">
        <v>9.9574876949191093E-3</v>
      </c>
      <c r="CV520" s="78">
        <v>3.8603857159614563E-2</v>
      </c>
      <c r="CW520" s="78">
        <v>-1.2206253595650196E-3</v>
      </c>
      <c r="CX520" s="78">
        <v>-0.15806655585765839</v>
      </c>
      <c r="CY520" s="78">
        <v>-0.19884201884269714</v>
      </c>
      <c r="CZ520" s="78">
        <v>-0.11027394980192184</v>
      </c>
      <c r="DA520" s="78">
        <v>-9.3445532023906708E-2</v>
      </c>
      <c r="DB520" s="78">
        <v>-7.0508547127246857E-2</v>
      </c>
      <c r="DC520" s="78">
        <v>-7.5690843164920807E-2</v>
      </c>
      <c r="DD520" s="78">
        <v>-5.6613795459270477E-2</v>
      </c>
      <c r="DE520" s="78">
        <v>-6.9593898952007294E-2</v>
      </c>
      <c r="DF520" s="78">
        <v>-3.9153657853603363E-2</v>
      </c>
      <c r="DG520" s="78">
        <v>-1.5757057815790176E-2</v>
      </c>
      <c r="DH520" s="78">
        <v>-4.1702855378389359E-3</v>
      </c>
      <c r="DI520" s="78">
        <v>8.7408065795898438E-2</v>
      </c>
      <c r="DJ520" s="78">
        <v>6.6837161779403687E-2</v>
      </c>
      <c r="DK520" s="78">
        <v>3.5575717687606812E-2</v>
      </c>
      <c r="DL520" s="78">
        <v>-3.8758661597967148E-2</v>
      </c>
      <c r="DM520" s="78">
        <v>-4.0493104606866837E-2</v>
      </c>
      <c r="DN520" s="78">
        <v>-2.8997138142585754E-2</v>
      </c>
      <c r="DO520" s="78">
        <v>-2.3396627977490425E-2</v>
      </c>
      <c r="DP520" s="78">
        <v>-5.9859149158000946E-2</v>
      </c>
      <c r="DQ520" s="78">
        <v>-1.6156857600435615E-3</v>
      </c>
      <c r="DR520" s="78">
        <v>0.10260844975709915</v>
      </c>
      <c r="DS520" s="78">
        <v>4.1517183184623718E-2</v>
      </c>
      <c r="DT520" s="78">
        <v>6.8956799805164337E-2</v>
      </c>
      <c r="DU520" s="78">
        <v>3.8808532059192657E-2</v>
      </c>
      <c r="DV520" s="78">
        <v>-0.10967052727937698</v>
      </c>
      <c r="DW520" s="78">
        <v>-0.14099703729152679</v>
      </c>
      <c r="DX520" s="78">
        <v>-5.6458495557308197E-2</v>
      </c>
      <c r="DY520" s="78">
        <v>-2.9004583135247231E-2</v>
      </c>
      <c r="DZ520" s="78">
        <v>-2.9167297761887312E-3</v>
      </c>
      <c r="EA520" s="78">
        <v>-6.8733664229512215E-3</v>
      </c>
      <c r="EB520" s="78">
        <v>1.1755761690437794E-2</v>
      </c>
      <c r="EC520" s="78">
        <v>5.2496005082502961E-4</v>
      </c>
      <c r="ED520" s="78">
        <v>3.0754366889595985E-2</v>
      </c>
      <c r="EE520" s="78">
        <v>5.4851289838552475E-2</v>
      </c>
      <c r="EF520" s="78">
        <v>6.4548112452030182E-2</v>
      </c>
      <c r="EG520" s="78">
        <v>0.15295164287090302</v>
      </c>
      <c r="EH520" s="78">
        <v>0.1105257049202919</v>
      </c>
      <c r="EI520" s="78">
        <v>8.0551318824291229E-2</v>
      </c>
      <c r="EJ520" s="78">
        <v>7.5470209121704102E-3</v>
      </c>
      <c r="EK520" s="78">
        <v>6.9440454244613647E-3</v>
      </c>
      <c r="EL520" s="78">
        <v>1.9726153463125229E-2</v>
      </c>
      <c r="EM520" s="78">
        <v>2.7471764013171196E-2</v>
      </c>
      <c r="EN520" s="78">
        <v>-7.733610924333334E-3</v>
      </c>
      <c r="EO520" s="78">
        <v>5.0750341266393661E-2</v>
      </c>
      <c r="EP520" s="78">
        <v>0.15067499876022339</v>
      </c>
      <c r="EQ520" s="78">
        <v>8.7084367871284485E-2</v>
      </c>
      <c r="ER520" s="78">
        <v>0.11278162896633148</v>
      </c>
      <c r="ES520" s="78">
        <v>9.6604287624359131E-2</v>
      </c>
      <c r="ET520" s="78">
        <v>-3.9794348180294037E-2</v>
      </c>
      <c r="EU520" s="78">
        <v>-5.7478088885545731E-2</v>
      </c>
      <c r="EV520" s="78">
        <v>2.1242469549179077E-2</v>
      </c>
      <c r="EW520" s="78">
        <v>42.934879302978516</v>
      </c>
      <c r="EX520" s="78">
        <v>42.152782440185547</v>
      </c>
      <c r="EY520" s="78">
        <v>41.122631072998047</v>
      </c>
      <c r="EZ520" s="78">
        <v>40.002632141113281</v>
      </c>
      <c r="FA520" s="78">
        <v>39.832756042480469</v>
      </c>
      <c r="FB520" s="78">
        <v>39.931240081787109</v>
      </c>
      <c r="FC520" s="78">
        <v>38.77569580078125</v>
      </c>
      <c r="FD520" s="78">
        <v>38.497879028320313</v>
      </c>
      <c r="FE520" s="78">
        <v>40.234123229980469</v>
      </c>
      <c r="FF520" s="78">
        <v>44.624176025390625</v>
      </c>
      <c r="FG520" s="78">
        <v>48.640338897705078</v>
      </c>
      <c r="FH520" s="78">
        <v>51.418590545654297</v>
      </c>
      <c r="FI520" s="78">
        <v>53.578403472900391</v>
      </c>
      <c r="FJ520" s="78">
        <v>55.205116271972656</v>
      </c>
      <c r="FK520" s="78">
        <v>56.807010650634766</v>
      </c>
      <c r="FL520" s="78">
        <v>56.666706085205078</v>
      </c>
      <c r="FM520" s="78">
        <v>54.503368377685547</v>
      </c>
      <c r="FN520" s="78">
        <v>51.062522888183594</v>
      </c>
      <c r="FO520" s="78">
        <v>48.570846557617188</v>
      </c>
      <c r="FP520" s="78">
        <v>47.151771545410156</v>
      </c>
      <c r="FQ520" s="78">
        <v>44.82696533203125</v>
      </c>
      <c r="FR520" s="78">
        <v>43.690769195556641</v>
      </c>
      <c r="FS520" s="78">
        <v>42.243602752685547</v>
      </c>
      <c r="FT520" s="78">
        <v>41.533546447753906</v>
      </c>
      <c r="FU520" s="78">
        <v>5.7489506900310516E-2</v>
      </c>
      <c r="FV520" s="78">
        <v>5.2628323435783386E-2</v>
      </c>
      <c r="FW520" s="78">
        <v>6.4148738980293274E-2</v>
      </c>
      <c r="FX520" s="78">
        <v>0</v>
      </c>
      <c r="FY520" s="78">
        <v>150</v>
      </c>
      <c r="FZ520" s="78">
        <v>1</v>
      </c>
    </row>
    <row r="521" spans="1:182" x14ac:dyDescent="0.2">
      <c r="A521" t="s">
        <v>186</v>
      </c>
      <c r="B521" t="s">
        <v>244</v>
      </c>
      <c r="C521" t="s">
        <v>194</v>
      </c>
      <c r="D521" t="s">
        <v>203</v>
      </c>
      <c r="E521" t="s">
        <v>242</v>
      </c>
      <c r="F521" t="s">
        <v>1</v>
      </c>
      <c r="G521" t="s">
        <v>1</v>
      </c>
      <c r="H521" s="78">
        <v>5726</v>
      </c>
      <c r="I521" s="78">
        <v>0.76359027624130249</v>
      </c>
      <c r="J521" s="78">
        <v>0.69309818744659424</v>
      </c>
      <c r="K521" s="78">
        <v>0.66744077205657959</v>
      </c>
      <c r="L521" s="78">
        <v>0.67230933904647827</v>
      </c>
      <c r="M521" s="78">
        <v>0.70248943567276001</v>
      </c>
      <c r="N521" s="78">
        <v>0.79356414079666138</v>
      </c>
      <c r="O521" s="78">
        <v>0.93537640571594238</v>
      </c>
      <c r="P521" s="78">
        <v>1.0341945886611938</v>
      </c>
      <c r="Q521" s="78">
        <v>1.0214080810546875</v>
      </c>
      <c r="R521" s="78">
        <v>0.92459988594055176</v>
      </c>
      <c r="S521" s="78">
        <v>0.87587094306945801</v>
      </c>
      <c r="T521" s="78">
        <v>0.856361985206604</v>
      </c>
      <c r="U521" s="78">
        <v>0.80662578344345093</v>
      </c>
      <c r="V521" s="78">
        <v>0.7397797703742981</v>
      </c>
      <c r="W521" s="78">
        <v>0.68438082933425903</v>
      </c>
      <c r="X521" s="78">
        <v>0.71946930885314941</v>
      </c>
      <c r="Y521" s="78">
        <v>0.89442366361618042</v>
      </c>
      <c r="Z521" s="78">
        <v>1.087857723236084</v>
      </c>
      <c r="AA521" s="78">
        <v>1.1811436414718628</v>
      </c>
      <c r="AB521" s="78">
        <v>1.2251838445663452</v>
      </c>
      <c r="AC521" s="78">
        <v>1.1695446968078613</v>
      </c>
      <c r="AD521" s="78">
        <v>1.1574108600616455</v>
      </c>
      <c r="AE521" s="78">
        <v>1.0279302597045898</v>
      </c>
      <c r="AF521" s="78">
        <v>0.89666080474853516</v>
      </c>
      <c r="AG521" s="78">
        <v>-0.18377016484737396</v>
      </c>
      <c r="AH521" s="78">
        <v>-0.1597253829240799</v>
      </c>
      <c r="AI521" s="78">
        <v>-0.14406898617744446</v>
      </c>
      <c r="AJ521" s="78">
        <v>-0.15231555700302124</v>
      </c>
      <c r="AK521" s="78">
        <v>-0.13734830915927887</v>
      </c>
      <c r="AL521" s="78">
        <v>-0.15435656905174255</v>
      </c>
      <c r="AM521" s="78">
        <v>-9.4539828598499298E-2</v>
      </c>
      <c r="AN521" s="78">
        <v>-9.1847769916057587E-2</v>
      </c>
      <c r="AO521" s="78">
        <v>-2.9382595792412758E-2</v>
      </c>
      <c r="AP521" s="78">
        <v>-1.95174440741539E-2</v>
      </c>
      <c r="AQ521" s="78">
        <v>-3.7397176027297974E-2</v>
      </c>
      <c r="AR521" s="78">
        <v>-2.8915874660015106E-2</v>
      </c>
      <c r="AS521" s="78">
        <v>-4.6554531902074814E-2</v>
      </c>
      <c r="AT521" s="78">
        <v>-3.7391699850559235E-2</v>
      </c>
      <c r="AU521" s="78">
        <v>-5.7016965001821518E-2</v>
      </c>
      <c r="AV521" s="78">
        <v>-4.5112192630767822E-2</v>
      </c>
      <c r="AW521" s="78">
        <v>-3.635619580745697E-2</v>
      </c>
      <c r="AX521" s="78">
        <v>2.2385346237570047E-3</v>
      </c>
      <c r="AY521" s="78">
        <v>4.0002718567848206E-2</v>
      </c>
      <c r="AZ521" s="78">
        <v>2.4027571082115173E-2</v>
      </c>
      <c r="BA521" s="78">
        <v>-5.3287871181964874E-2</v>
      </c>
      <c r="BB521" s="78">
        <v>-0.16843441128730774</v>
      </c>
      <c r="BC521" s="78">
        <v>-0.17867505550384521</v>
      </c>
      <c r="BD521" s="78">
        <v>-0.14080400764942169</v>
      </c>
      <c r="BE521" s="78">
        <v>-0.13220633566379547</v>
      </c>
      <c r="BF521" s="78">
        <v>-0.10940838605165482</v>
      </c>
      <c r="BG521" s="78">
        <v>-0.10207459330558777</v>
      </c>
      <c r="BH521" s="78">
        <v>-0.10009872913360596</v>
      </c>
      <c r="BI521" s="78">
        <v>-9.0422466397285461E-2</v>
      </c>
      <c r="BJ521" s="78">
        <v>-0.10538436472415924</v>
      </c>
      <c r="BK521" s="78">
        <v>-4.3237119913101196E-2</v>
      </c>
      <c r="BL521" s="78">
        <v>-4.7755427658557892E-2</v>
      </c>
      <c r="BM521" s="78">
        <v>-4.4460780918598175E-3</v>
      </c>
      <c r="BN521" s="78">
        <v>2.6592218782752752E-3</v>
      </c>
      <c r="BO521" s="78">
        <v>-1.3663873076438904E-2</v>
      </c>
      <c r="BP521" s="78">
        <v>-6.1421254649758339E-3</v>
      </c>
      <c r="BQ521" s="78">
        <v>-2.3679088801145554E-2</v>
      </c>
      <c r="BR521" s="78">
        <v>-1.5235358849167824E-2</v>
      </c>
      <c r="BS521" s="78">
        <v>-3.3515632152557373E-2</v>
      </c>
      <c r="BT521" s="78">
        <v>-2.1534072235226631E-2</v>
      </c>
      <c r="BU521" s="78">
        <v>-1.0596166364848614E-2</v>
      </c>
      <c r="BV521" s="78">
        <v>2.8388245031237602E-2</v>
      </c>
      <c r="BW521" s="78">
        <v>6.17520771920681E-2</v>
      </c>
      <c r="BX521" s="78">
        <v>4.5865625143051147E-2</v>
      </c>
      <c r="BY521" s="78">
        <v>-8.7769404053688049E-3</v>
      </c>
      <c r="BZ521" s="78">
        <v>-0.1080472320318222</v>
      </c>
      <c r="CA521" s="78">
        <v>-0.11984674632549286</v>
      </c>
      <c r="CB521" s="78">
        <v>-8.8428296148777008E-2</v>
      </c>
      <c r="CC521" s="78">
        <v>-9.649338573217392E-2</v>
      </c>
      <c r="CD521" s="78">
        <v>-7.4558988213539124E-2</v>
      </c>
      <c r="CE521" s="78">
        <v>-7.2989411652088165E-2</v>
      </c>
      <c r="CF521" s="78">
        <v>-6.3933543860912323E-2</v>
      </c>
      <c r="CG521" s="78">
        <v>-5.7921767234802246E-2</v>
      </c>
      <c r="CH521" s="78">
        <v>-7.1466363966464996E-2</v>
      </c>
      <c r="CI521" s="78">
        <v>-7.7050216495990753E-3</v>
      </c>
      <c r="CJ521" s="78">
        <v>-1.7217205837368965E-2</v>
      </c>
      <c r="CK521" s="78">
        <v>1.2824878096580505E-2</v>
      </c>
      <c r="CL521" s="78">
        <v>1.8018713220953941E-2</v>
      </c>
      <c r="CM521" s="78">
        <v>2.7737389318645E-3</v>
      </c>
      <c r="CN521" s="78">
        <v>9.630904532968998E-3</v>
      </c>
      <c r="CO521" s="78">
        <v>-7.8356266021728516E-3</v>
      </c>
      <c r="CP521" s="78">
        <v>1.1005563283106312E-4</v>
      </c>
      <c r="CQ521" s="78">
        <v>-1.7238680273294449E-2</v>
      </c>
      <c r="CR521" s="78">
        <v>-5.2039348520338535E-3</v>
      </c>
      <c r="CS521" s="78">
        <v>7.2451508603990078E-3</v>
      </c>
      <c r="CT521" s="78">
        <v>4.6499457210302353E-2</v>
      </c>
      <c r="CU521" s="78">
        <v>7.6815620064735413E-2</v>
      </c>
      <c r="CV521" s="78">
        <v>6.0990586876869202E-2</v>
      </c>
      <c r="CW521" s="78">
        <v>2.2051194682717323E-2</v>
      </c>
      <c r="CX521" s="78">
        <v>-6.622324138879776E-2</v>
      </c>
      <c r="CY521" s="78">
        <v>-7.9102426767349243E-2</v>
      </c>
      <c r="CZ521" s="78">
        <v>-5.2153024822473526E-2</v>
      </c>
      <c r="DA521" s="78">
        <v>-6.0780420899391174E-2</v>
      </c>
      <c r="DB521" s="78">
        <v>-3.9709586650133133E-2</v>
      </c>
      <c r="DC521" s="78">
        <v>-4.3904222548007965E-2</v>
      </c>
      <c r="DD521" s="78">
        <v>-2.7768339961767197E-2</v>
      </c>
      <c r="DE521" s="78">
        <v>-2.5421068072319031E-2</v>
      </c>
      <c r="DF521" s="78">
        <v>-3.7548363208770752E-2</v>
      </c>
      <c r="DG521" s="78">
        <v>2.7827074751257896E-2</v>
      </c>
      <c r="DH521" s="78">
        <v>1.3321017846465111E-2</v>
      </c>
      <c r="DI521" s="78">
        <v>3.0095836147665977E-2</v>
      </c>
      <c r="DJ521" s="78">
        <v>3.3378206193447113E-2</v>
      </c>
      <c r="DK521" s="78">
        <v>1.9211351871490479E-2</v>
      </c>
      <c r="DL521" s="78">
        <v>2.5403935462236404E-2</v>
      </c>
      <c r="DM521" s="78">
        <v>8.0078365281224251E-3</v>
      </c>
      <c r="DN521" s="78">
        <v>1.5455471351742744E-2</v>
      </c>
      <c r="DO521" s="78">
        <v>-9.6172961639240384E-4</v>
      </c>
      <c r="DP521" s="78">
        <v>1.1126200668513775E-2</v>
      </c>
      <c r="DQ521" s="78">
        <v>2.5086468085646629E-2</v>
      </c>
      <c r="DR521" s="78">
        <v>6.4610660076141357E-2</v>
      </c>
      <c r="DS521" s="78">
        <v>9.1879159212112427E-2</v>
      </c>
      <c r="DT521" s="78">
        <v>7.6115556061267853E-2</v>
      </c>
      <c r="DU521" s="78">
        <v>5.2879329770803452E-2</v>
      </c>
      <c r="DV521" s="78">
        <v>-2.4399256333708763E-2</v>
      </c>
      <c r="DW521" s="78">
        <v>-3.8358110934495926E-2</v>
      </c>
      <c r="DX521" s="78">
        <v>-1.5877757221460342E-2</v>
      </c>
      <c r="DY521" s="78">
        <v>-9.2165814712643623E-3</v>
      </c>
      <c r="DZ521" s="78">
        <v>1.0607410222291946E-2</v>
      </c>
      <c r="EA521" s="78">
        <v>-1.9098343327641487E-3</v>
      </c>
      <c r="EB521" s="78">
        <v>2.4448467418551445E-2</v>
      </c>
      <c r="EC521" s="78">
        <v>2.1504776552319527E-2</v>
      </c>
      <c r="ED521" s="78">
        <v>1.1423848569393158E-2</v>
      </c>
      <c r="EE521" s="78">
        <v>7.9129785299301147E-2</v>
      </c>
      <c r="EF521" s="78">
        <v>5.7413354516029358E-2</v>
      </c>
      <c r="EG521" s="78">
        <v>5.5032353848218918E-2</v>
      </c>
      <c r="EH521" s="78">
        <v>5.5554866790771484E-2</v>
      </c>
      <c r="EI521" s="78">
        <v>4.294465109705925E-2</v>
      </c>
      <c r="EJ521" s="78">
        <v>4.817768931388855E-2</v>
      </c>
      <c r="EK521" s="78">
        <v>3.0883282423019409E-2</v>
      </c>
      <c r="EL521" s="78">
        <v>3.7611812353134155E-2</v>
      </c>
      <c r="EM521" s="78">
        <v>2.2539602592587471E-2</v>
      </c>
      <c r="EN521" s="78">
        <v>3.470432385802269E-2</v>
      </c>
      <c r="EO521" s="78">
        <v>5.084649845957756E-2</v>
      </c>
      <c r="EP521" s="78">
        <v>9.0760372579097748E-2</v>
      </c>
      <c r="EQ521" s="78">
        <v>0.11362851411104202</v>
      </c>
      <c r="ER521" s="78">
        <v>9.795360267162323E-2</v>
      </c>
      <c r="ES521" s="78">
        <v>9.7390264272689819E-2</v>
      </c>
      <c r="ET521" s="78">
        <v>3.5987935960292816E-2</v>
      </c>
      <c r="EU521" s="78">
        <v>2.0470207557082176E-2</v>
      </c>
      <c r="EV521" s="78">
        <v>3.6497969180345535E-2</v>
      </c>
      <c r="EW521" s="78">
        <v>42.681552886962891</v>
      </c>
      <c r="EX521" s="78">
        <v>41.776496887207031</v>
      </c>
      <c r="EY521" s="78">
        <v>40.954219818115234</v>
      </c>
      <c r="EZ521" s="78">
        <v>40.204586029052734</v>
      </c>
      <c r="FA521" s="78">
        <v>39.721794128417969</v>
      </c>
      <c r="FB521" s="78">
        <v>39.508155822753906</v>
      </c>
      <c r="FC521" s="78">
        <v>39.216156005859375</v>
      </c>
      <c r="FD521" s="78">
        <v>38.703327178955078</v>
      </c>
      <c r="FE521" s="78">
        <v>40.575649261474609</v>
      </c>
      <c r="FF521" s="78">
        <v>45.143375396728516</v>
      </c>
      <c r="FG521" s="78">
        <v>49.799884796142578</v>
      </c>
      <c r="FH521" s="78">
        <v>52.778347015380859</v>
      </c>
      <c r="FI521" s="78">
        <v>55.017856597900391</v>
      </c>
      <c r="FJ521" s="78">
        <v>56.317058563232422</v>
      </c>
      <c r="FK521" s="78">
        <v>57.860488891601563</v>
      </c>
      <c r="FL521" s="78">
        <v>57.466762542724609</v>
      </c>
      <c r="FM521" s="78">
        <v>54.851806640625</v>
      </c>
      <c r="FN521" s="78">
        <v>51.488201141357422</v>
      </c>
      <c r="FO521" s="78">
        <v>48.999542236328125</v>
      </c>
      <c r="FP521" s="78">
        <v>47.079372406005859</v>
      </c>
      <c r="FQ521" s="78">
        <v>45.162685394287109</v>
      </c>
      <c r="FR521" s="78">
        <v>43.86077880859375</v>
      </c>
      <c r="FS521" s="78">
        <v>42.727287292480469</v>
      </c>
      <c r="FT521" s="78">
        <v>42.074443817138672</v>
      </c>
      <c r="FU521" s="78">
        <v>3.583141416311264E-2</v>
      </c>
      <c r="FV521" s="78">
        <v>2.6197953149676323E-2</v>
      </c>
      <c r="FW521" s="78">
        <v>4.058944433927536E-2</v>
      </c>
      <c r="FX521" s="78">
        <v>0</v>
      </c>
      <c r="FY521" s="78">
        <v>687</v>
      </c>
      <c r="FZ521" s="78">
        <v>1</v>
      </c>
    </row>
    <row r="522" spans="1:182" x14ac:dyDescent="0.2">
      <c r="A522" t="s">
        <v>186</v>
      </c>
      <c r="B522" t="s">
        <v>244</v>
      </c>
      <c r="C522" t="s">
        <v>194</v>
      </c>
      <c r="D522" t="s">
        <v>203</v>
      </c>
      <c r="E522" t="s">
        <v>242</v>
      </c>
      <c r="F522" t="s">
        <v>178</v>
      </c>
      <c r="G522" t="s">
        <v>1</v>
      </c>
      <c r="H522" s="78">
        <v>3061</v>
      </c>
      <c r="I522" s="78">
        <v>0.65754973888397217</v>
      </c>
      <c r="J522" s="78">
        <v>0.59300792217254639</v>
      </c>
      <c r="K522" s="78">
        <v>0.55519366264343262</v>
      </c>
      <c r="L522" s="78">
        <v>0.55953586101531982</v>
      </c>
      <c r="M522" s="78">
        <v>0.56525468826293945</v>
      </c>
      <c r="N522" s="78">
        <v>0.66074448823928833</v>
      </c>
      <c r="O522" s="78">
        <v>0.79367005825042725</v>
      </c>
      <c r="P522" s="78">
        <v>0.8595203161239624</v>
      </c>
      <c r="Q522" s="78">
        <v>0.79495149850845337</v>
      </c>
      <c r="R522" s="78">
        <v>0.69570153951644897</v>
      </c>
      <c r="S522" s="78">
        <v>0.69023257493972778</v>
      </c>
      <c r="T522" s="78">
        <v>0.68542927503585815</v>
      </c>
      <c r="U522" s="78">
        <v>0.64534461498260498</v>
      </c>
      <c r="V522" s="78">
        <v>0.61500614881515503</v>
      </c>
      <c r="W522" s="78">
        <v>0.55326569080352783</v>
      </c>
      <c r="X522" s="78">
        <v>0.62365531921386719</v>
      </c>
      <c r="Y522" s="78">
        <v>0.77441549301147461</v>
      </c>
      <c r="Z522" s="78">
        <v>0.94541269540786743</v>
      </c>
      <c r="AA522" s="78">
        <v>1.0766339302062988</v>
      </c>
      <c r="AB522" s="78">
        <v>1.1549103260040283</v>
      </c>
      <c r="AC522" s="78">
        <v>1.1214756965637207</v>
      </c>
      <c r="AD522" s="78">
        <v>1.083521842956543</v>
      </c>
      <c r="AE522" s="78">
        <v>0.91160529851913452</v>
      </c>
      <c r="AF522" s="78">
        <v>0.79577243328094482</v>
      </c>
      <c r="AG522" s="78">
        <v>-0.12922090291976929</v>
      </c>
      <c r="AH522" s="78">
        <v>-0.10951478034257889</v>
      </c>
      <c r="AI522" s="78">
        <v>-0.10419165343046188</v>
      </c>
      <c r="AJ522" s="78">
        <v>-8.6045168340206146E-2</v>
      </c>
      <c r="AK522" s="78">
        <v>-0.10798288881778717</v>
      </c>
      <c r="AL522" s="78">
        <v>-9.4885893166065216E-2</v>
      </c>
      <c r="AM522" s="78">
        <v>-6.9815069437026978E-2</v>
      </c>
      <c r="AN522" s="78">
        <v>-8.1539906561374664E-2</v>
      </c>
      <c r="AO522" s="78">
        <v>-5.2507027983665466E-2</v>
      </c>
      <c r="AP522" s="78">
        <v>-5.5772684514522552E-2</v>
      </c>
      <c r="AQ522" s="78">
        <v>-8.6006283760070801E-2</v>
      </c>
      <c r="AR522" s="78">
        <v>-8.3352744579315186E-2</v>
      </c>
      <c r="AS522" s="78">
        <v>-9.2591263353824615E-2</v>
      </c>
      <c r="AT522" s="78">
        <v>-9.2285491526126862E-2</v>
      </c>
      <c r="AU522" s="78">
        <v>-0.11326897889375687</v>
      </c>
      <c r="AV522" s="78">
        <v>-7.976609468460083E-2</v>
      </c>
      <c r="AW522" s="78">
        <v>-8.0301187932491302E-2</v>
      </c>
      <c r="AX522" s="78">
        <v>-4.4339358806610107E-2</v>
      </c>
      <c r="AY522" s="78">
        <v>-1.852312870323658E-2</v>
      </c>
      <c r="AZ522" s="78">
        <v>-3.5688118077814579E-3</v>
      </c>
      <c r="BA522" s="78">
        <v>-1.5853829681873322E-2</v>
      </c>
      <c r="BB522" s="78">
        <v>-8.1132106482982635E-2</v>
      </c>
      <c r="BC522" s="78">
        <v>-9.5481596887111664E-2</v>
      </c>
      <c r="BD522" s="78">
        <v>-0.1012793704867363</v>
      </c>
      <c r="BE522" s="78">
        <v>-0.1031457856297493</v>
      </c>
      <c r="BF522" s="78">
        <v>-8.5024386644363403E-2</v>
      </c>
      <c r="BG522" s="78">
        <v>-8.0737441778182983E-2</v>
      </c>
      <c r="BH522" s="78">
        <v>-6.3728421926498413E-2</v>
      </c>
      <c r="BI522" s="78">
        <v>-8.4686391055583954E-2</v>
      </c>
      <c r="BJ522" s="78">
        <v>-7.1938462555408478E-2</v>
      </c>
      <c r="BK522" s="78">
        <v>-4.7256026417016983E-2</v>
      </c>
      <c r="BL522" s="78">
        <v>-6.0491312295198441E-2</v>
      </c>
      <c r="BM522" s="78">
        <v>-3.304227814078331E-2</v>
      </c>
      <c r="BN522" s="78">
        <v>-3.7097819149494171E-2</v>
      </c>
      <c r="BO522" s="78">
        <v>-5.9474274516105652E-2</v>
      </c>
      <c r="BP522" s="78">
        <v>-5.657842755317688E-2</v>
      </c>
      <c r="BQ522" s="78">
        <v>-6.5108940005302429E-2</v>
      </c>
      <c r="BR522" s="78">
        <v>-6.4059510827064514E-2</v>
      </c>
      <c r="BS522" s="78">
        <v>-8.6033836007118225E-2</v>
      </c>
      <c r="BT522" s="78">
        <v>-5.4274331778287888E-2</v>
      </c>
      <c r="BU522" s="78">
        <v>-5.3438588976860046E-2</v>
      </c>
      <c r="BV522" s="78">
        <v>-1.5905393287539482E-2</v>
      </c>
      <c r="BW522" s="78">
        <v>9.1240443289279938E-3</v>
      </c>
      <c r="BX522" s="78">
        <v>2.2721687331795692E-2</v>
      </c>
      <c r="BY522" s="78">
        <v>4.8581566661596298E-3</v>
      </c>
      <c r="BZ522" s="78">
        <v>-5.7497736066579819E-2</v>
      </c>
      <c r="CA522" s="78">
        <v>-7.1281999349594116E-2</v>
      </c>
      <c r="CB522" s="78">
        <v>-7.6573587954044342E-2</v>
      </c>
      <c r="CC522" s="78">
        <v>-8.5086241364479065E-2</v>
      </c>
      <c r="CD522" s="78">
        <v>-6.8062417209148407E-2</v>
      </c>
      <c r="CE522" s="78">
        <v>-6.4493119716644287E-2</v>
      </c>
      <c r="CF522" s="78">
        <v>-4.8271920531988144E-2</v>
      </c>
      <c r="CG522" s="78">
        <v>-6.8551309406757355E-2</v>
      </c>
      <c r="CH522" s="78">
        <v>-5.6045152246952057E-2</v>
      </c>
      <c r="CI522" s="78">
        <v>-3.1631704419851303E-2</v>
      </c>
      <c r="CJ522" s="78">
        <v>-4.5913122594356537E-2</v>
      </c>
      <c r="CK522" s="78">
        <v>-1.9561048597097397E-2</v>
      </c>
      <c r="CL522" s="78">
        <v>-2.4163667112588882E-2</v>
      </c>
      <c r="CM522" s="78">
        <v>-4.1098274290561676E-2</v>
      </c>
      <c r="CN522" s="78">
        <v>-3.8034621626138687E-2</v>
      </c>
      <c r="CO522" s="78">
        <v>-4.6074777841567993E-2</v>
      </c>
      <c r="CP522" s="78">
        <v>-4.4510286301374435E-2</v>
      </c>
      <c r="CQ522" s="78">
        <v>-6.7170858383178711E-2</v>
      </c>
      <c r="CR522" s="78">
        <v>-3.6618813872337341E-2</v>
      </c>
      <c r="CS522" s="78">
        <v>-3.4833643585443497E-2</v>
      </c>
      <c r="CT522" s="78">
        <v>3.7878863513469696E-3</v>
      </c>
      <c r="CU522" s="78">
        <v>2.8272392228245735E-2</v>
      </c>
      <c r="CV522" s="78">
        <v>4.0930408984422684E-2</v>
      </c>
      <c r="CW522" s="78">
        <v>1.9203215837478638E-2</v>
      </c>
      <c r="CX522" s="78">
        <v>-4.1128635406494141E-2</v>
      </c>
      <c r="CY522" s="78">
        <v>-5.4521422833204269E-2</v>
      </c>
      <c r="CZ522" s="78">
        <v>-5.9462439268827438E-2</v>
      </c>
      <c r="DA522" s="78">
        <v>-6.7026697099208832E-2</v>
      </c>
      <c r="DB522" s="78">
        <v>-5.1100440323352814E-2</v>
      </c>
      <c r="DC522" s="78">
        <v>-4.8248801380395889E-2</v>
      </c>
      <c r="DD522" s="78">
        <v>-3.2815411686897278E-2</v>
      </c>
      <c r="DE522" s="78">
        <v>-5.2416220307350159E-2</v>
      </c>
      <c r="DF522" s="78">
        <v>-4.0151838213205338E-2</v>
      </c>
      <c r="DG522" s="78">
        <v>-1.6007382422685623E-2</v>
      </c>
      <c r="DH522" s="78">
        <v>-3.1334929168224335E-2</v>
      </c>
      <c r="DI522" s="78">
        <v>-6.0798195190727711E-3</v>
      </c>
      <c r="DJ522" s="78">
        <v>-1.122951228171587E-2</v>
      </c>
      <c r="DK522" s="78">
        <v>-2.2722277790307999E-2</v>
      </c>
      <c r="DL522" s="78">
        <v>-1.9490815699100494E-2</v>
      </c>
      <c r="DM522" s="78">
        <v>-2.7040604501962662E-2</v>
      </c>
      <c r="DN522" s="78">
        <v>-2.4961058050394058E-2</v>
      </c>
      <c r="DO522" s="78">
        <v>-4.8307880759239197E-2</v>
      </c>
      <c r="DP522" s="78">
        <v>-1.8963295966386795E-2</v>
      </c>
      <c r="DQ522" s="78">
        <v>-1.6228696331381798E-2</v>
      </c>
      <c r="DR522" s="78">
        <v>2.3481164127588272E-2</v>
      </c>
      <c r="DS522" s="78">
        <v>4.7420740127563477E-2</v>
      </c>
      <c r="DT522" s="78">
        <v>5.9139128774404526E-2</v>
      </c>
      <c r="DU522" s="78">
        <v>3.3548276871442795E-2</v>
      </c>
      <c r="DV522" s="78">
        <v>-2.475954033434391E-2</v>
      </c>
      <c r="DW522" s="78">
        <v>-3.7760857492685318E-2</v>
      </c>
      <c r="DX522" s="78">
        <v>-4.2351290583610535E-2</v>
      </c>
      <c r="DY522" s="78">
        <v>-4.0951583534479141E-2</v>
      </c>
      <c r="DZ522" s="78">
        <v>-2.661004476249218E-2</v>
      </c>
      <c r="EA522" s="78">
        <v>-2.4794584140181541E-2</v>
      </c>
      <c r="EB522" s="78">
        <v>-1.0498670861124992E-2</v>
      </c>
      <c r="EC522" s="78">
        <v>-2.9119718819856644E-2</v>
      </c>
      <c r="ED522" s="78">
        <v>-1.7204415053129196E-2</v>
      </c>
      <c r="EE522" s="78">
        <v>6.5516559407114983E-3</v>
      </c>
      <c r="EF522" s="78">
        <v>-1.0286338627338409E-2</v>
      </c>
      <c r="EG522" s="78">
        <v>1.3384931720793247E-2</v>
      </c>
      <c r="EH522" s="78">
        <v>7.4453526176512241E-3</v>
      </c>
      <c r="EI522" s="78">
        <v>3.8097451906651258E-3</v>
      </c>
      <c r="EJ522" s="78">
        <v>7.2834971360862255E-3</v>
      </c>
      <c r="EK522" s="78">
        <v>4.417111340444535E-4</v>
      </c>
      <c r="EL522" s="78">
        <v>3.264920087531209E-3</v>
      </c>
      <c r="EM522" s="78">
        <v>-2.1072734147310257E-2</v>
      </c>
      <c r="EN522" s="78">
        <v>6.5284701995551586E-3</v>
      </c>
      <c r="EO522" s="78">
        <v>1.0633896104991436E-2</v>
      </c>
      <c r="EP522" s="78">
        <v>5.1915127784013748E-2</v>
      </c>
      <c r="EQ522" s="78">
        <v>7.5067915022373199E-2</v>
      </c>
      <c r="ER522" s="78">
        <v>8.5429631173610687E-2</v>
      </c>
      <c r="ES522" s="78">
        <v>5.4260265082120895E-2</v>
      </c>
      <c r="ET522" s="78">
        <v>-1.1251646792516112E-3</v>
      </c>
      <c r="EU522" s="78">
        <v>-1.3561255298554897E-2</v>
      </c>
      <c r="EV522" s="78">
        <v>-1.7645508050918579E-2</v>
      </c>
      <c r="EW522" s="78">
        <v>45.324855804443359</v>
      </c>
      <c r="EX522" s="78">
        <v>44.356403350830078</v>
      </c>
      <c r="EY522" s="78">
        <v>43.468616485595703</v>
      </c>
      <c r="EZ522" s="78">
        <v>42.859600067138672</v>
      </c>
      <c r="FA522" s="78">
        <v>42.358566284179688</v>
      </c>
      <c r="FB522" s="78">
        <v>42.091140747070313</v>
      </c>
      <c r="FC522" s="78">
        <v>41.682182312011719</v>
      </c>
      <c r="FD522" s="78">
        <v>41.729042053222656</v>
      </c>
      <c r="FE522" s="78">
        <v>43.910335540771484</v>
      </c>
      <c r="FF522" s="78">
        <v>48.872905731201172</v>
      </c>
      <c r="FG522" s="78">
        <v>52.28948974609375</v>
      </c>
      <c r="FH522" s="78">
        <v>54.519695281982422</v>
      </c>
      <c r="FI522" s="78">
        <v>56.226173400878906</v>
      </c>
      <c r="FJ522" s="78">
        <v>57.745929718017578</v>
      </c>
      <c r="FK522" s="78">
        <v>58.531234741210938</v>
      </c>
      <c r="FL522" s="78">
        <v>58.427436828613281</v>
      </c>
      <c r="FM522" s="78">
        <v>55.898944854736328</v>
      </c>
      <c r="FN522" s="78">
        <v>53.200138092041016</v>
      </c>
      <c r="FO522" s="78">
        <v>51.497238159179688</v>
      </c>
      <c r="FP522" s="78">
        <v>49.318122863769531</v>
      </c>
      <c r="FQ522" s="78">
        <v>47.417205810546875</v>
      </c>
      <c r="FR522" s="78">
        <v>46.201213836669922</v>
      </c>
      <c r="FS522" s="78">
        <v>45.121719360351563</v>
      </c>
      <c r="FT522" s="78">
        <v>44.493759155273438</v>
      </c>
      <c r="FU522" s="78">
        <v>2.3363055661320686E-2</v>
      </c>
      <c r="FV522" s="78">
        <v>2.7927564457058907E-2</v>
      </c>
      <c r="FW522" s="78">
        <v>2.3637762293219566E-2</v>
      </c>
      <c r="FX522" s="78">
        <v>0</v>
      </c>
      <c r="FY522" s="78">
        <v>476</v>
      </c>
      <c r="FZ522" s="78">
        <v>1</v>
      </c>
    </row>
    <row r="523" spans="1:182" x14ac:dyDescent="0.2">
      <c r="A523" t="s">
        <v>186</v>
      </c>
      <c r="B523" t="s">
        <v>244</v>
      </c>
      <c r="C523" t="s">
        <v>194</v>
      </c>
      <c r="D523" t="s">
        <v>203</v>
      </c>
      <c r="E523" t="s">
        <v>242</v>
      </c>
      <c r="F523" t="s">
        <v>179</v>
      </c>
      <c r="G523" t="s">
        <v>1</v>
      </c>
      <c r="H523" s="78">
        <v>469</v>
      </c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T523" s="78"/>
      <c r="AU523" s="78"/>
      <c r="AV523" s="78"/>
      <c r="AW523" s="78"/>
      <c r="AX523" s="78"/>
      <c r="AY523" s="78"/>
      <c r="AZ523" s="78"/>
      <c r="BA523" s="78"/>
      <c r="BB523" s="78"/>
      <c r="BC523" s="78"/>
      <c r="BD523" s="78"/>
      <c r="BE523" s="78"/>
      <c r="BF523" s="78"/>
      <c r="BG523" s="78"/>
      <c r="BH523" s="78"/>
      <c r="BI523" s="78"/>
      <c r="BJ523" s="78"/>
      <c r="BK523" s="78"/>
      <c r="BL523" s="78"/>
      <c r="BM523" s="78"/>
      <c r="BN523" s="78"/>
      <c r="BO523" s="78"/>
      <c r="BP523" s="78"/>
      <c r="BQ523" s="78"/>
      <c r="BR523" s="78"/>
      <c r="BS523" s="78"/>
      <c r="BT523" s="78"/>
      <c r="BU523" s="78"/>
      <c r="BV523" s="78"/>
      <c r="BW523" s="78"/>
      <c r="BX523" s="78"/>
      <c r="BY523" s="78"/>
      <c r="BZ523" s="78"/>
      <c r="CA523" s="78"/>
      <c r="CB523" s="78"/>
      <c r="CC523" s="78"/>
      <c r="CD523" s="78"/>
      <c r="CE523" s="78"/>
      <c r="CF523" s="78"/>
      <c r="CG523" s="78"/>
      <c r="CH523" s="78"/>
      <c r="CI523" s="78"/>
      <c r="CJ523" s="78"/>
      <c r="CK523" s="78"/>
      <c r="CL523" s="78"/>
      <c r="CM523" s="78"/>
      <c r="CN523" s="78"/>
      <c r="CO523" s="78"/>
      <c r="CP523" s="78"/>
      <c r="CQ523" s="78"/>
      <c r="CR523" s="78"/>
      <c r="CS523" s="78"/>
      <c r="CT523" s="78"/>
      <c r="CU523" s="78"/>
      <c r="CV523" s="78"/>
      <c r="CW523" s="78"/>
      <c r="CX523" s="78"/>
      <c r="CY523" s="78"/>
      <c r="CZ523" s="78"/>
      <c r="DA523" s="78"/>
      <c r="DB523" s="78"/>
      <c r="DC523" s="78"/>
      <c r="DD523" s="78"/>
      <c r="DE523" s="78"/>
      <c r="DF523" s="78"/>
      <c r="DG523" s="78"/>
      <c r="DH523" s="78"/>
      <c r="DI523" s="78"/>
      <c r="DJ523" s="78"/>
      <c r="DK523" s="78"/>
      <c r="DL523" s="78"/>
      <c r="DM523" s="78"/>
      <c r="DN523" s="78"/>
      <c r="DO523" s="78"/>
      <c r="DP523" s="78"/>
      <c r="DQ523" s="78"/>
      <c r="DR523" s="78"/>
      <c r="DS523" s="78"/>
      <c r="DT523" s="78"/>
      <c r="DU523" s="78"/>
      <c r="DV523" s="78"/>
      <c r="DW523" s="78"/>
      <c r="DX523" s="78"/>
      <c r="DY523" s="78"/>
      <c r="DZ523" s="78"/>
      <c r="EA523" s="78"/>
      <c r="EB523" s="78"/>
      <c r="EC523" s="78"/>
      <c r="ED523" s="78"/>
      <c r="EE523" s="78"/>
      <c r="EF523" s="78"/>
      <c r="EG523" s="78"/>
      <c r="EH523" s="78"/>
      <c r="EI523" s="78"/>
      <c r="EJ523" s="78"/>
      <c r="EK523" s="78"/>
      <c r="EL523" s="78"/>
      <c r="EM523" s="78"/>
      <c r="EN523" s="78"/>
      <c r="EO523" s="78"/>
      <c r="EP523" s="78"/>
      <c r="EQ523" s="78"/>
      <c r="ER523" s="78"/>
      <c r="ES523" s="78"/>
      <c r="ET523" s="78"/>
      <c r="EU523" s="78"/>
      <c r="EV523" s="78"/>
      <c r="EW523" s="78"/>
      <c r="EX523" s="78"/>
      <c r="EY523" s="78"/>
      <c r="EZ523" s="78"/>
      <c r="FA523" s="78"/>
      <c r="FB523" s="78"/>
      <c r="FC523" s="78"/>
      <c r="FD523" s="78"/>
      <c r="FE523" s="78"/>
      <c r="FF523" s="78"/>
      <c r="FG523" s="78"/>
      <c r="FH523" s="78"/>
      <c r="FI523" s="78"/>
      <c r="FJ523" s="78"/>
      <c r="FK523" s="78"/>
      <c r="FL523" s="78"/>
      <c r="FM523" s="78"/>
      <c r="FN523" s="78"/>
      <c r="FO523" s="78"/>
      <c r="FP523" s="78"/>
      <c r="FQ523" s="78"/>
      <c r="FR523" s="78"/>
      <c r="FS523" s="78"/>
      <c r="FT523" s="78"/>
      <c r="FU523" s="78"/>
      <c r="FV523" s="78"/>
      <c r="FW523" s="78"/>
      <c r="FX523" s="78">
        <v>0</v>
      </c>
      <c r="FY523" s="78">
        <v>18</v>
      </c>
      <c r="FZ523" s="78">
        <v>0</v>
      </c>
    </row>
    <row r="524" spans="1:182" x14ac:dyDescent="0.2">
      <c r="A524" t="s">
        <v>186</v>
      </c>
      <c r="B524" t="s">
        <v>244</v>
      </c>
      <c r="C524" t="s">
        <v>194</v>
      </c>
      <c r="D524" t="s">
        <v>203</v>
      </c>
      <c r="E524" t="s">
        <v>242</v>
      </c>
      <c r="F524" t="s">
        <v>180</v>
      </c>
      <c r="G524" t="s">
        <v>1</v>
      </c>
      <c r="H524" s="78">
        <v>87</v>
      </c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T524" s="78"/>
      <c r="AU524" s="78"/>
      <c r="AV524" s="78"/>
      <c r="AW524" s="78"/>
      <c r="AX524" s="78"/>
      <c r="AY524" s="78"/>
      <c r="AZ524" s="78"/>
      <c r="BA524" s="78"/>
      <c r="BB524" s="78"/>
      <c r="BC524" s="78"/>
      <c r="BD524" s="78"/>
      <c r="BE524" s="78"/>
      <c r="BF524" s="78"/>
      <c r="BG524" s="78"/>
      <c r="BH524" s="78"/>
      <c r="BI524" s="78"/>
      <c r="BJ524" s="78"/>
      <c r="BK524" s="78"/>
      <c r="BL524" s="78"/>
      <c r="BM524" s="78"/>
      <c r="BN524" s="78"/>
      <c r="BO524" s="78"/>
      <c r="BP524" s="78"/>
      <c r="BQ524" s="78"/>
      <c r="BR524" s="78"/>
      <c r="BS524" s="78"/>
      <c r="BT524" s="78"/>
      <c r="BU524" s="78"/>
      <c r="BV524" s="78"/>
      <c r="BW524" s="78"/>
      <c r="BX524" s="78"/>
      <c r="BY524" s="78"/>
      <c r="BZ524" s="78"/>
      <c r="CA524" s="78"/>
      <c r="CB524" s="78"/>
      <c r="CC524" s="78"/>
      <c r="CD524" s="78"/>
      <c r="CE524" s="78"/>
      <c r="CF524" s="78"/>
      <c r="CG524" s="78"/>
      <c r="CH524" s="78"/>
      <c r="CI524" s="78"/>
      <c r="CJ524" s="78"/>
      <c r="CK524" s="78"/>
      <c r="CL524" s="78"/>
      <c r="CM524" s="78"/>
      <c r="CN524" s="78"/>
      <c r="CO524" s="78"/>
      <c r="CP524" s="78"/>
      <c r="CQ524" s="78"/>
      <c r="CR524" s="78"/>
      <c r="CS524" s="78"/>
      <c r="CT524" s="78"/>
      <c r="CU524" s="78"/>
      <c r="CV524" s="78"/>
      <c r="CW524" s="78"/>
      <c r="CX524" s="78"/>
      <c r="CY524" s="78"/>
      <c r="CZ524" s="78"/>
      <c r="DA524" s="78"/>
      <c r="DB524" s="78"/>
      <c r="DC524" s="78"/>
      <c r="DD524" s="78"/>
      <c r="DE524" s="78"/>
      <c r="DF524" s="78"/>
      <c r="DG524" s="78"/>
      <c r="DH524" s="78"/>
      <c r="DI524" s="78"/>
      <c r="DJ524" s="78"/>
      <c r="DK524" s="78"/>
      <c r="DL524" s="78"/>
      <c r="DM524" s="78"/>
      <c r="DN524" s="78"/>
      <c r="DO524" s="78"/>
      <c r="DP524" s="78"/>
      <c r="DQ524" s="78"/>
      <c r="DR524" s="78"/>
      <c r="DS524" s="78"/>
      <c r="DT524" s="78"/>
      <c r="DU524" s="78"/>
      <c r="DV524" s="78"/>
      <c r="DW524" s="78"/>
      <c r="DX524" s="78"/>
      <c r="DY524" s="78"/>
      <c r="DZ524" s="78"/>
      <c r="EA524" s="78"/>
      <c r="EB524" s="78"/>
      <c r="EC524" s="78"/>
      <c r="ED524" s="78"/>
      <c r="EE524" s="78"/>
      <c r="EF524" s="78"/>
      <c r="EG524" s="78"/>
      <c r="EH524" s="78"/>
      <c r="EI524" s="78"/>
      <c r="EJ524" s="78"/>
      <c r="EK524" s="78"/>
      <c r="EL524" s="78"/>
      <c r="EM524" s="78"/>
      <c r="EN524" s="78"/>
      <c r="EO524" s="78"/>
      <c r="EP524" s="78"/>
      <c r="EQ524" s="78"/>
      <c r="ER524" s="78"/>
      <c r="ES524" s="78"/>
      <c r="ET524" s="78"/>
      <c r="EU524" s="78"/>
      <c r="EV524" s="78"/>
      <c r="EW524" s="78"/>
      <c r="EX524" s="78"/>
      <c r="EY524" s="78"/>
      <c r="EZ524" s="78"/>
      <c r="FA524" s="78"/>
      <c r="FB524" s="78"/>
      <c r="FC524" s="78"/>
      <c r="FD524" s="78"/>
      <c r="FE524" s="78"/>
      <c r="FF524" s="78"/>
      <c r="FG524" s="78"/>
      <c r="FH524" s="78"/>
      <c r="FI524" s="78"/>
      <c r="FJ524" s="78"/>
      <c r="FK524" s="78"/>
      <c r="FL524" s="78"/>
      <c r="FM524" s="78"/>
      <c r="FN524" s="78"/>
      <c r="FO524" s="78"/>
      <c r="FP524" s="78"/>
      <c r="FQ524" s="78"/>
      <c r="FR524" s="78"/>
      <c r="FS524" s="78"/>
      <c r="FT524" s="78"/>
      <c r="FU524" s="78"/>
      <c r="FV524" s="78"/>
      <c r="FW524" s="78"/>
      <c r="FX524" s="78">
        <v>0</v>
      </c>
      <c r="FY524" s="78">
        <v>13</v>
      </c>
      <c r="FZ524" s="78">
        <v>0</v>
      </c>
    </row>
    <row r="525" spans="1:182" x14ac:dyDescent="0.2">
      <c r="A525" t="s">
        <v>186</v>
      </c>
      <c r="B525" t="s">
        <v>244</v>
      </c>
      <c r="C525" t="s">
        <v>194</v>
      </c>
      <c r="D525" t="s">
        <v>203</v>
      </c>
      <c r="E525" t="s">
        <v>242</v>
      </c>
      <c r="F525" t="s">
        <v>181</v>
      </c>
      <c r="G525" t="s">
        <v>1</v>
      </c>
      <c r="H525" s="78">
        <v>176</v>
      </c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T525" s="78"/>
      <c r="AU525" s="78"/>
      <c r="AV525" s="78"/>
      <c r="AW525" s="78"/>
      <c r="AX525" s="78"/>
      <c r="AY525" s="78"/>
      <c r="AZ525" s="78"/>
      <c r="BA525" s="78"/>
      <c r="BB525" s="78"/>
      <c r="BC525" s="78"/>
      <c r="BD525" s="78"/>
      <c r="BE525" s="78"/>
      <c r="BF525" s="78"/>
      <c r="BG525" s="78"/>
      <c r="BH525" s="78"/>
      <c r="BI525" s="78"/>
      <c r="BJ525" s="78"/>
      <c r="BK525" s="78"/>
      <c r="BL525" s="78"/>
      <c r="BM525" s="78"/>
      <c r="BN525" s="78"/>
      <c r="BO525" s="78"/>
      <c r="BP525" s="78"/>
      <c r="BQ525" s="78"/>
      <c r="BR525" s="78"/>
      <c r="BS525" s="78"/>
      <c r="BT525" s="78"/>
      <c r="BU525" s="78"/>
      <c r="BV525" s="78"/>
      <c r="BW525" s="78"/>
      <c r="BX525" s="78"/>
      <c r="BY525" s="78"/>
      <c r="BZ525" s="78"/>
      <c r="CA525" s="78"/>
      <c r="CB525" s="78"/>
      <c r="CC525" s="78"/>
      <c r="CD525" s="78"/>
      <c r="CE525" s="78"/>
      <c r="CF525" s="78"/>
      <c r="CG525" s="78"/>
      <c r="CH525" s="78"/>
      <c r="CI525" s="78"/>
      <c r="CJ525" s="78"/>
      <c r="CK525" s="78"/>
      <c r="CL525" s="78"/>
      <c r="CM525" s="78"/>
      <c r="CN525" s="78"/>
      <c r="CO525" s="78"/>
      <c r="CP525" s="78"/>
      <c r="CQ525" s="78"/>
      <c r="CR525" s="78"/>
      <c r="CS525" s="78"/>
      <c r="CT525" s="78"/>
      <c r="CU525" s="78"/>
      <c r="CV525" s="78"/>
      <c r="CW525" s="78"/>
      <c r="CX525" s="78"/>
      <c r="CY525" s="78"/>
      <c r="CZ525" s="78"/>
      <c r="DA525" s="78"/>
      <c r="DB525" s="78"/>
      <c r="DC525" s="78"/>
      <c r="DD525" s="78"/>
      <c r="DE525" s="78"/>
      <c r="DF525" s="78"/>
      <c r="DG525" s="78"/>
      <c r="DH525" s="78"/>
      <c r="DI525" s="78"/>
      <c r="DJ525" s="78"/>
      <c r="DK525" s="78"/>
      <c r="DL525" s="78"/>
      <c r="DM525" s="78"/>
      <c r="DN525" s="78"/>
      <c r="DO525" s="78"/>
      <c r="DP525" s="78"/>
      <c r="DQ525" s="78"/>
      <c r="DR525" s="78"/>
      <c r="DS525" s="78"/>
      <c r="DT525" s="78"/>
      <c r="DU525" s="78"/>
      <c r="DV525" s="78"/>
      <c r="DW525" s="78"/>
      <c r="DX525" s="78"/>
      <c r="DY525" s="78"/>
      <c r="DZ525" s="78"/>
      <c r="EA525" s="78"/>
      <c r="EB525" s="78"/>
      <c r="EC525" s="78"/>
      <c r="ED525" s="78"/>
      <c r="EE525" s="78"/>
      <c r="EF525" s="78"/>
      <c r="EG525" s="78"/>
      <c r="EH525" s="78"/>
      <c r="EI525" s="78"/>
      <c r="EJ525" s="78"/>
      <c r="EK525" s="78"/>
      <c r="EL525" s="78"/>
      <c r="EM525" s="78"/>
      <c r="EN525" s="78"/>
      <c r="EO525" s="78"/>
      <c r="EP525" s="78"/>
      <c r="EQ525" s="78"/>
      <c r="ER525" s="78"/>
      <c r="ES525" s="78"/>
      <c r="ET525" s="78"/>
      <c r="EU525" s="78"/>
      <c r="EV525" s="78"/>
      <c r="EW525" s="78"/>
      <c r="EX525" s="78"/>
      <c r="EY525" s="78"/>
      <c r="EZ525" s="78"/>
      <c r="FA525" s="78"/>
      <c r="FB525" s="78"/>
      <c r="FC525" s="78"/>
      <c r="FD525" s="78"/>
      <c r="FE525" s="78"/>
      <c r="FF525" s="78"/>
      <c r="FG525" s="78"/>
      <c r="FH525" s="78"/>
      <c r="FI525" s="78"/>
      <c r="FJ525" s="78"/>
      <c r="FK525" s="78"/>
      <c r="FL525" s="78"/>
      <c r="FM525" s="78"/>
      <c r="FN525" s="78"/>
      <c r="FO525" s="78"/>
      <c r="FP525" s="78"/>
      <c r="FQ525" s="78"/>
      <c r="FR525" s="78"/>
      <c r="FS525" s="78"/>
      <c r="FT525" s="78"/>
      <c r="FU525" s="78"/>
      <c r="FV525" s="78"/>
      <c r="FW525" s="78"/>
      <c r="FX525" s="78">
        <v>0</v>
      </c>
      <c r="FY525" s="78">
        <v>10</v>
      </c>
      <c r="FZ525" s="78">
        <v>0</v>
      </c>
    </row>
    <row r="526" spans="1:182" x14ac:dyDescent="0.2">
      <c r="A526" t="s">
        <v>186</v>
      </c>
      <c r="B526" t="s">
        <v>244</v>
      </c>
      <c r="C526" t="s">
        <v>194</v>
      </c>
      <c r="D526" t="s">
        <v>203</v>
      </c>
      <c r="E526" t="s">
        <v>242</v>
      </c>
      <c r="F526" t="s">
        <v>182</v>
      </c>
      <c r="G526" t="s">
        <v>1</v>
      </c>
      <c r="H526" s="78">
        <v>540</v>
      </c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T526" s="78"/>
      <c r="AU526" s="78"/>
      <c r="AV526" s="78"/>
      <c r="AW526" s="78"/>
      <c r="AX526" s="78"/>
      <c r="AY526" s="78"/>
      <c r="AZ526" s="78"/>
      <c r="BA526" s="78"/>
      <c r="BB526" s="78"/>
      <c r="BC526" s="78"/>
      <c r="BD526" s="78"/>
      <c r="BE526" s="78"/>
      <c r="BF526" s="78"/>
      <c r="BG526" s="78"/>
      <c r="BH526" s="78"/>
      <c r="BI526" s="78"/>
      <c r="BJ526" s="78"/>
      <c r="BK526" s="78"/>
      <c r="BL526" s="78"/>
      <c r="BM526" s="78"/>
      <c r="BN526" s="78"/>
      <c r="BO526" s="78"/>
      <c r="BP526" s="78"/>
      <c r="BQ526" s="78"/>
      <c r="BR526" s="78"/>
      <c r="BS526" s="78"/>
      <c r="BT526" s="78"/>
      <c r="BU526" s="78"/>
      <c r="BV526" s="78"/>
      <c r="BW526" s="78"/>
      <c r="BX526" s="78"/>
      <c r="BY526" s="78"/>
      <c r="BZ526" s="78"/>
      <c r="CA526" s="78"/>
      <c r="CB526" s="78"/>
      <c r="CC526" s="78"/>
      <c r="CD526" s="78"/>
      <c r="CE526" s="78"/>
      <c r="CF526" s="78"/>
      <c r="CG526" s="78"/>
      <c r="CH526" s="78"/>
      <c r="CI526" s="78"/>
      <c r="CJ526" s="78"/>
      <c r="CK526" s="78"/>
      <c r="CL526" s="78"/>
      <c r="CM526" s="78"/>
      <c r="CN526" s="78"/>
      <c r="CO526" s="78"/>
      <c r="CP526" s="78"/>
      <c r="CQ526" s="78"/>
      <c r="CR526" s="78"/>
      <c r="CS526" s="78"/>
      <c r="CT526" s="78"/>
      <c r="CU526" s="78"/>
      <c r="CV526" s="78"/>
      <c r="CW526" s="78"/>
      <c r="CX526" s="78"/>
      <c r="CY526" s="78"/>
      <c r="CZ526" s="78"/>
      <c r="DA526" s="78"/>
      <c r="DB526" s="78"/>
      <c r="DC526" s="78"/>
      <c r="DD526" s="78"/>
      <c r="DE526" s="78"/>
      <c r="DF526" s="78"/>
      <c r="DG526" s="78"/>
      <c r="DH526" s="78"/>
      <c r="DI526" s="78"/>
      <c r="DJ526" s="78"/>
      <c r="DK526" s="78"/>
      <c r="DL526" s="78"/>
      <c r="DM526" s="78"/>
      <c r="DN526" s="78"/>
      <c r="DO526" s="78"/>
      <c r="DP526" s="78"/>
      <c r="DQ526" s="78"/>
      <c r="DR526" s="78"/>
      <c r="DS526" s="78"/>
      <c r="DT526" s="78"/>
      <c r="DU526" s="78"/>
      <c r="DV526" s="78"/>
      <c r="DW526" s="78"/>
      <c r="DX526" s="78"/>
      <c r="DY526" s="78"/>
      <c r="DZ526" s="78"/>
      <c r="EA526" s="78"/>
      <c r="EB526" s="78"/>
      <c r="EC526" s="78"/>
      <c r="ED526" s="78"/>
      <c r="EE526" s="78"/>
      <c r="EF526" s="78"/>
      <c r="EG526" s="78"/>
      <c r="EH526" s="78"/>
      <c r="EI526" s="78"/>
      <c r="EJ526" s="78"/>
      <c r="EK526" s="78"/>
      <c r="EL526" s="78"/>
      <c r="EM526" s="78"/>
      <c r="EN526" s="78"/>
      <c r="EO526" s="78"/>
      <c r="EP526" s="78"/>
      <c r="EQ526" s="78"/>
      <c r="ER526" s="78"/>
      <c r="ES526" s="78"/>
      <c r="ET526" s="78"/>
      <c r="EU526" s="78"/>
      <c r="EV526" s="78"/>
      <c r="EW526" s="78"/>
      <c r="EX526" s="78"/>
      <c r="EY526" s="78"/>
      <c r="EZ526" s="78"/>
      <c r="FA526" s="78"/>
      <c r="FB526" s="78"/>
      <c r="FC526" s="78"/>
      <c r="FD526" s="78"/>
      <c r="FE526" s="78"/>
      <c r="FF526" s="78"/>
      <c r="FG526" s="78"/>
      <c r="FH526" s="78"/>
      <c r="FI526" s="78"/>
      <c r="FJ526" s="78"/>
      <c r="FK526" s="78"/>
      <c r="FL526" s="78"/>
      <c r="FM526" s="78"/>
      <c r="FN526" s="78"/>
      <c r="FO526" s="78"/>
      <c r="FP526" s="78"/>
      <c r="FQ526" s="78"/>
      <c r="FR526" s="78"/>
      <c r="FS526" s="78"/>
      <c r="FT526" s="78"/>
      <c r="FU526" s="78"/>
      <c r="FV526" s="78"/>
      <c r="FW526" s="78"/>
      <c r="FX526" s="78">
        <v>0</v>
      </c>
      <c r="FY526" s="78">
        <v>71</v>
      </c>
      <c r="FZ526" s="78">
        <v>0</v>
      </c>
    </row>
    <row r="527" spans="1:182" x14ac:dyDescent="0.2">
      <c r="A527" t="s">
        <v>186</v>
      </c>
      <c r="B527" t="s">
        <v>244</v>
      </c>
      <c r="C527" t="s">
        <v>194</v>
      </c>
      <c r="D527" t="s">
        <v>203</v>
      </c>
      <c r="E527" t="s">
        <v>242</v>
      </c>
      <c r="F527" t="s">
        <v>183</v>
      </c>
      <c r="G527" t="s">
        <v>1</v>
      </c>
      <c r="H527" s="78">
        <v>769</v>
      </c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T527" s="78"/>
      <c r="AU527" s="78"/>
      <c r="AV527" s="78"/>
      <c r="AW527" s="78"/>
      <c r="AX527" s="78"/>
      <c r="AY527" s="78"/>
      <c r="AZ527" s="78"/>
      <c r="BA527" s="78"/>
      <c r="BB527" s="78"/>
      <c r="BC527" s="78"/>
      <c r="BD527" s="78"/>
      <c r="BE527" s="78"/>
      <c r="BF527" s="78"/>
      <c r="BG527" s="78"/>
      <c r="BH527" s="78"/>
      <c r="BI527" s="78"/>
      <c r="BJ527" s="78"/>
      <c r="BK527" s="78"/>
      <c r="BL527" s="78"/>
      <c r="BM527" s="78"/>
      <c r="BN527" s="78"/>
      <c r="BO527" s="78"/>
      <c r="BP527" s="78"/>
      <c r="BQ527" s="78"/>
      <c r="BR527" s="78"/>
      <c r="BS527" s="78"/>
      <c r="BT527" s="78"/>
      <c r="BU527" s="78"/>
      <c r="BV527" s="78"/>
      <c r="BW527" s="78"/>
      <c r="BX527" s="78"/>
      <c r="BY527" s="78"/>
      <c r="BZ527" s="78"/>
      <c r="CA527" s="78"/>
      <c r="CB527" s="78"/>
      <c r="CC527" s="78"/>
      <c r="CD527" s="78"/>
      <c r="CE527" s="78"/>
      <c r="CF527" s="78"/>
      <c r="CG527" s="78"/>
      <c r="CH527" s="78"/>
      <c r="CI527" s="78"/>
      <c r="CJ527" s="78"/>
      <c r="CK527" s="78"/>
      <c r="CL527" s="78"/>
      <c r="CM527" s="78"/>
      <c r="CN527" s="78"/>
      <c r="CO527" s="78"/>
      <c r="CP527" s="78"/>
      <c r="CQ527" s="78"/>
      <c r="CR527" s="78"/>
      <c r="CS527" s="78"/>
      <c r="CT527" s="78"/>
      <c r="CU527" s="78"/>
      <c r="CV527" s="78"/>
      <c r="CW527" s="78"/>
      <c r="CX527" s="78"/>
      <c r="CY527" s="78"/>
      <c r="CZ527" s="78"/>
      <c r="DA527" s="78"/>
      <c r="DB527" s="78"/>
      <c r="DC527" s="78"/>
      <c r="DD527" s="78"/>
      <c r="DE527" s="78"/>
      <c r="DF527" s="78"/>
      <c r="DG527" s="78"/>
      <c r="DH527" s="78"/>
      <c r="DI527" s="78"/>
      <c r="DJ527" s="78"/>
      <c r="DK527" s="78"/>
      <c r="DL527" s="78"/>
      <c r="DM527" s="78"/>
      <c r="DN527" s="78"/>
      <c r="DO527" s="78"/>
      <c r="DP527" s="78"/>
      <c r="DQ527" s="78"/>
      <c r="DR527" s="78"/>
      <c r="DS527" s="78"/>
      <c r="DT527" s="78"/>
      <c r="DU527" s="78"/>
      <c r="DV527" s="78"/>
      <c r="DW527" s="78"/>
      <c r="DX527" s="78"/>
      <c r="DY527" s="78"/>
      <c r="DZ527" s="78"/>
      <c r="EA527" s="78"/>
      <c r="EB527" s="78"/>
      <c r="EC527" s="78"/>
      <c r="ED527" s="78"/>
      <c r="EE527" s="78"/>
      <c r="EF527" s="78"/>
      <c r="EG527" s="78"/>
      <c r="EH527" s="78"/>
      <c r="EI527" s="78"/>
      <c r="EJ527" s="78"/>
      <c r="EK527" s="78"/>
      <c r="EL527" s="78"/>
      <c r="EM527" s="78"/>
      <c r="EN527" s="78"/>
      <c r="EO527" s="78"/>
      <c r="EP527" s="78"/>
      <c r="EQ527" s="78"/>
      <c r="ER527" s="78"/>
      <c r="ES527" s="78"/>
      <c r="ET527" s="78"/>
      <c r="EU527" s="78"/>
      <c r="EV527" s="78"/>
      <c r="EW527" s="78"/>
      <c r="EX527" s="78"/>
      <c r="EY527" s="78"/>
      <c r="EZ527" s="78"/>
      <c r="FA527" s="78"/>
      <c r="FB527" s="78"/>
      <c r="FC527" s="78"/>
      <c r="FD527" s="78"/>
      <c r="FE527" s="78"/>
      <c r="FF527" s="78"/>
      <c r="FG527" s="78"/>
      <c r="FH527" s="78"/>
      <c r="FI527" s="78"/>
      <c r="FJ527" s="78"/>
      <c r="FK527" s="78"/>
      <c r="FL527" s="78"/>
      <c r="FM527" s="78"/>
      <c r="FN527" s="78"/>
      <c r="FO527" s="78"/>
      <c r="FP527" s="78"/>
      <c r="FQ527" s="78"/>
      <c r="FR527" s="78"/>
      <c r="FS527" s="78"/>
      <c r="FT527" s="78"/>
      <c r="FU527" s="78"/>
      <c r="FV527" s="78"/>
      <c r="FW527" s="78"/>
      <c r="FX527" s="78">
        <v>0</v>
      </c>
      <c r="FY527" s="78">
        <v>41</v>
      </c>
      <c r="FZ527" s="78">
        <v>0</v>
      </c>
    </row>
    <row r="528" spans="1:182" x14ac:dyDescent="0.2">
      <c r="A528" t="s">
        <v>186</v>
      </c>
      <c r="B528" t="s">
        <v>244</v>
      </c>
      <c r="C528" t="s">
        <v>194</v>
      </c>
      <c r="D528" t="s">
        <v>203</v>
      </c>
      <c r="E528" t="s">
        <v>242</v>
      </c>
      <c r="F528" t="s">
        <v>184</v>
      </c>
      <c r="G528" t="s">
        <v>1</v>
      </c>
      <c r="H528" s="78">
        <v>425</v>
      </c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T528" s="78"/>
      <c r="AU528" s="78"/>
      <c r="AV528" s="78"/>
      <c r="AW528" s="78"/>
      <c r="AX528" s="78"/>
      <c r="AY528" s="78"/>
      <c r="AZ528" s="78"/>
      <c r="BA528" s="78"/>
      <c r="BB528" s="78"/>
      <c r="BC528" s="78"/>
      <c r="BD528" s="78"/>
      <c r="BE528" s="78"/>
      <c r="BF528" s="78"/>
      <c r="BG528" s="78"/>
      <c r="BH528" s="78"/>
      <c r="BI528" s="78"/>
      <c r="BJ528" s="78"/>
      <c r="BK528" s="78"/>
      <c r="BL528" s="78"/>
      <c r="BM528" s="78"/>
      <c r="BN528" s="78"/>
      <c r="BO528" s="78"/>
      <c r="BP528" s="78"/>
      <c r="BQ528" s="78"/>
      <c r="BR528" s="78"/>
      <c r="BS528" s="78"/>
      <c r="BT528" s="78"/>
      <c r="BU528" s="78"/>
      <c r="BV528" s="78"/>
      <c r="BW528" s="78"/>
      <c r="BX528" s="78"/>
      <c r="BY528" s="78"/>
      <c r="BZ528" s="78"/>
      <c r="CA528" s="78"/>
      <c r="CB528" s="78"/>
      <c r="CC528" s="78"/>
      <c r="CD528" s="78"/>
      <c r="CE528" s="78"/>
      <c r="CF528" s="78"/>
      <c r="CG528" s="78"/>
      <c r="CH528" s="78"/>
      <c r="CI528" s="78"/>
      <c r="CJ528" s="78"/>
      <c r="CK528" s="78"/>
      <c r="CL528" s="78"/>
      <c r="CM528" s="78"/>
      <c r="CN528" s="78"/>
      <c r="CO528" s="78"/>
      <c r="CP528" s="78"/>
      <c r="CQ528" s="78"/>
      <c r="CR528" s="78"/>
      <c r="CS528" s="78"/>
      <c r="CT528" s="78"/>
      <c r="CU528" s="78"/>
      <c r="CV528" s="78"/>
      <c r="CW528" s="78"/>
      <c r="CX528" s="78"/>
      <c r="CY528" s="78"/>
      <c r="CZ528" s="78"/>
      <c r="DA528" s="78"/>
      <c r="DB528" s="78"/>
      <c r="DC528" s="78"/>
      <c r="DD528" s="78"/>
      <c r="DE528" s="78"/>
      <c r="DF528" s="78"/>
      <c r="DG528" s="78"/>
      <c r="DH528" s="78"/>
      <c r="DI528" s="78"/>
      <c r="DJ528" s="78"/>
      <c r="DK528" s="78"/>
      <c r="DL528" s="78"/>
      <c r="DM528" s="78"/>
      <c r="DN528" s="78"/>
      <c r="DO528" s="78"/>
      <c r="DP528" s="78"/>
      <c r="DQ528" s="78"/>
      <c r="DR528" s="78"/>
      <c r="DS528" s="78"/>
      <c r="DT528" s="78"/>
      <c r="DU528" s="78"/>
      <c r="DV528" s="78"/>
      <c r="DW528" s="78"/>
      <c r="DX528" s="78"/>
      <c r="DY528" s="78"/>
      <c r="DZ528" s="78"/>
      <c r="EA528" s="78"/>
      <c r="EB528" s="78"/>
      <c r="EC528" s="78"/>
      <c r="ED528" s="78"/>
      <c r="EE528" s="78"/>
      <c r="EF528" s="78"/>
      <c r="EG528" s="78"/>
      <c r="EH528" s="78"/>
      <c r="EI528" s="78"/>
      <c r="EJ528" s="78"/>
      <c r="EK528" s="78"/>
      <c r="EL528" s="78"/>
      <c r="EM528" s="78"/>
      <c r="EN528" s="78"/>
      <c r="EO528" s="78"/>
      <c r="EP528" s="78"/>
      <c r="EQ528" s="78"/>
      <c r="ER528" s="78"/>
      <c r="ES528" s="78"/>
      <c r="ET528" s="78"/>
      <c r="EU528" s="78"/>
      <c r="EV528" s="78"/>
      <c r="EW528" s="78"/>
      <c r="EX528" s="78"/>
      <c r="EY528" s="78"/>
      <c r="EZ528" s="78"/>
      <c r="FA528" s="78"/>
      <c r="FB528" s="78"/>
      <c r="FC528" s="78"/>
      <c r="FD528" s="78"/>
      <c r="FE528" s="78"/>
      <c r="FF528" s="78"/>
      <c r="FG528" s="78"/>
      <c r="FH528" s="78"/>
      <c r="FI528" s="78"/>
      <c r="FJ528" s="78"/>
      <c r="FK528" s="78"/>
      <c r="FL528" s="78"/>
      <c r="FM528" s="78"/>
      <c r="FN528" s="78"/>
      <c r="FO528" s="78"/>
      <c r="FP528" s="78"/>
      <c r="FQ528" s="78"/>
      <c r="FR528" s="78"/>
      <c r="FS528" s="78"/>
      <c r="FT528" s="78"/>
      <c r="FU528" s="78"/>
      <c r="FV528" s="78"/>
      <c r="FW528" s="78"/>
      <c r="FX528" s="78">
        <v>0</v>
      </c>
      <c r="FY528" s="78">
        <v>45</v>
      </c>
      <c r="FZ528" s="78">
        <v>0</v>
      </c>
    </row>
    <row r="529" spans="1:182" x14ac:dyDescent="0.2">
      <c r="A529" t="s">
        <v>186</v>
      </c>
      <c r="B529" t="s">
        <v>244</v>
      </c>
      <c r="C529" t="s">
        <v>194</v>
      </c>
      <c r="D529" t="s">
        <v>203</v>
      </c>
      <c r="E529" t="s">
        <v>242</v>
      </c>
      <c r="F529" t="s">
        <v>185</v>
      </c>
      <c r="G529" t="s">
        <v>1</v>
      </c>
      <c r="H529" s="78">
        <v>199</v>
      </c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T529" s="78"/>
      <c r="AU529" s="78"/>
      <c r="AV529" s="78"/>
      <c r="AW529" s="78"/>
      <c r="AX529" s="78"/>
      <c r="AY529" s="78"/>
      <c r="AZ529" s="78"/>
      <c r="BA529" s="78"/>
      <c r="BB529" s="78"/>
      <c r="BC529" s="78"/>
      <c r="BD529" s="78"/>
      <c r="BE529" s="78"/>
      <c r="BF529" s="78"/>
      <c r="BG529" s="78"/>
      <c r="BH529" s="78"/>
      <c r="BI529" s="78"/>
      <c r="BJ529" s="78"/>
      <c r="BK529" s="78"/>
      <c r="BL529" s="78"/>
      <c r="BM529" s="78"/>
      <c r="BN529" s="78"/>
      <c r="BO529" s="78"/>
      <c r="BP529" s="78"/>
      <c r="BQ529" s="78"/>
      <c r="BR529" s="78"/>
      <c r="BS529" s="78"/>
      <c r="BT529" s="78"/>
      <c r="BU529" s="78"/>
      <c r="BV529" s="78"/>
      <c r="BW529" s="78"/>
      <c r="BX529" s="78"/>
      <c r="BY529" s="78"/>
      <c r="BZ529" s="78"/>
      <c r="CA529" s="78"/>
      <c r="CB529" s="78"/>
      <c r="CC529" s="78"/>
      <c r="CD529" s="78"/>
      <c r="CE529" s="78"/>
      <c r="CF529" s="78"/>
      <c r="CG529" s="78"/>
      <c r="CH529" s="78"/>
      <c r="CI529" s="78"/>
      <c r="CJ529" s="78"/>
      <c r="CK529" s="78"/>
      <c r="CL529" s="78"/>
      <c r="CM529" s="78"/>
      <c r="CN529" s="78"/>
      <c r="CO529" s="78"/>
      <c r="CP529" s="78"/>
      <c r="CQ529" s="78"/>
      <c r="CR529" s="78"/>
      <c r="CS529" s="78"/>
      <c r="CT529" s="78"/>
      <c r="CU529" s="78"/>
      <c r="CV529" s="78"/>
      <c r="CW529" s="78"/>
      <c r="CX529" s="78"/>
      <c r="CY529" s="78"/>
      <c r="CZ529" s="78"/>
      <c r="DA529" s="78"/>
      <c r="DB529" s="78"/>
      <c r="DC529" s="78"/>
      <c r="DD529" s="78"/>
      <c r="DE529" s="78"/>
      <c r="DF529" s="78"/>
      <c r="DG529" s="78"/>
      <c r="DH529" s="78"/>
      <c r="DI529" s="78"/>
      <c r="DJ529" s="78"/>
      <c r="DK529" s="78"/>
      <c r="DL529" s="78"/>
      <c r="DM529" s="78"/>
      <c r="DN529" s="78"/>
      <c r="DO529" s="78"/>
      <c r="DP529" s="78"/>
      <c r="DQ529" s="78"/>
      <c r="DR529" s="78"/>
      <c r="DS529" s="78"/>
      <c r="DT529" s="78"/>
      <c r="DU529" s="78"/>
      <c r="DV529" s="78"/>
      <c r="DW529" s="78"/>
      <c r="DX529" s="78"/>
      <c r="DY529" s="78"/>
      <c r="DZ529" s="78"/>
      <c r="EA529" s="78"/>
      <c r="EB529" s="78"/>
      <c r="EC529" s="78"/>
      <c r="ED529" s="78"/>
      <c r="EE529" s="78"/>
      <c r="EF529" s="78"/>
      <c r="EG529" s="78"/>
      <c r="EH529" s="78"/>
      <c r="EI529" s="78"/>
      <c r="EJ529" s="78"/>
      <c r="EK529" s="78"/>
      <c r="EL529" s="78"/>
      <c r="EM529" s="78"/>
      <c r="EN529" s="78"/>
      <c r="EO529" s="78"/>
      <c r="EP529" s="78"/>
      <c r="EQ529" s="78"/>
      <c r="ER529" s="78"/>
      <c r="ES529" s="78"/>
      <c r="ET529" s="78"/>
      <c r="EU529" s="78"/>
      <c r="EV529" s="78"/>
      <c r="EW529" s="78"/>
      <c r="EX529" s="78"/>
      <c r="EY529" s="78"/>
      <c r="EZ529" s="78"/>
      <c r="FA529" s="78"/>
      <c r="FB529" s="78"/>
      <c r="FC529" s="78"/>
      <c r="FD529" s="78"/>
      <c r="FE529" s="78"/>
      <c r="FF529" s="78"/>
      <c r="FG529" s="78"/>
      <c r="FH529" s="78"/>
      <c r="FI529" s="78"/>
      <c r="FJ529" s="78"/>
      <c r="FK529" s="78"/>
      <c r="FL529" s="78"/>
      <c r="FM529" s="78"/>
      <c r="FN529" s="78"/>
      <c r="FO529" s="78"/>
      <c r="FP529" s="78"/>
      <c r="FQ529" s="78"/>
      <c r="FR529" s="78"/>
      <c r="FS529" s="78"/>
      <c r="FT529" s="78"/>
      <c r="FU529" s="78"/>
      <c r="FV529" s="78"/>
      <c r="FW529" s="78"/>
      <c r="FX529" s="78">
        <v>0</v>
      </c>
      <c r="FY529" s="78">
        <v>13</v>
      </c>
      <c r="FZ529" s="78">
        <v>0</v>
      </c>
    </row>
    <row r="571" spans="181:181" x14ac:dyDescent="0.2">
      <c r="FY571" s="34"/>
    </row>
    <row r="572" spans="181:181" x14ac:dyDescent="0.2">
      <c r="FY572" s="34"/>
    </row>
    <row r="573" spans="181:181" x14ac:dyDescent="0.2">
      <c r="FY573" s="34"/>
    </row>
    <row r="574" spans="181:181" x14ac:dyDescent="0.2">
      <c r="FY574" s="34"/>
    </row>
    <row r="575" spans="181:181" x14ac:dyDescent="0.2">
      <c r="FY575" s="34"/>
    </row>
    <row r="576" spans="181:181" x14ac:dyDescent="0.2">
      <c r="FY576" s="34"/>
    </row>
    <row r="577" spans="181:181" x14ac:dyDescent="0.2">
      <c r="FY577" s="34"/>
    </row>
    <row r="578" spans="181:181" x14ac:dyDescent="0.2">
      <c r="FY578" s="34"/>
    </row>
    <row r="579" spans="181:181" x14ac:dyDescent="0.2">
      <c r="FY579" s="34"/>
    </row>
    <row r="580" spans="181:181" x14ac:dyDescent="0.2">
      <c r="FY580" s="34"/>
    </row>
    <row r="581" spans="181:181" x14ac:dyDescent="0.2">
      <c r="FY581" s="34"/>
    </row>
    <row r="582" spans="181:181" x14ac:dyDescent="0.2">
      <c r="FY582" s="34"/>
    </row>
    <row r="583" spans="181:181" x14ac:dyDescent="0.2">
      <c r="FY583" s="34"/>
    </row>
    <row r="584" spans="181:181" x14ac:dyDescent="0.2">
      <c r="FY584" s="34"/>
    </row>
    <row r="585" spans="181:181" x14ac:dyDescent="0.2">
      <c r="FY585" s="34"/>
    </row>
    <row r="586" spans="181:181" x14ac:dyDescent="0.2">
      <c r="FY586" s="34"/>
    </row>
    <row r="587" spans="181:181" x14ac:dyDescent="0.2">
      <c r="FY587" s="34"/>
    </row>
    <row r="588" spans="181:181" x14ac:dyDescent="0.2">
      <c r="FY588" s="34"/>
    </row>
    <row r="589" spans="181:181" x14ac:dyDescent="0.2">
      <c r="FY589" s="34"/>
    </row>
    <row r="590" spans="181:181" x14ac:dyDescent="0.2">
      <c r="FY590" s="34"/>
    </row>
    <row r="591" spans="181:181" x14ac:dyDescent="0.2">
      <c r="FY591" s="34"/>
    </row>
    <row r="592" spans="181:181" x14ac:dyDescent="0.2">
      <c r="FY592" s="34"/>
    </row>
    <row r="593" spans="181:182" x14ac:dyDescent="0.2">
      <c r="FY593" s="34"/>
    </row>
    <row r="594" spans="181:182" x14ac:dyDescent="0.2">
      <c r="FY594" s="34"/>
    </row>
    <row r="595" spans="181:182" x14ac:dyDescent="0.2">
      <c r="FY595" s="34"/>
    </row>
    <row r="596" spans="181:182" x14ac:dyDescent="0.2">
      <c r="FY596" s="34"/>
    </row>
    <row r="597" spans="181:182" x14ac:dyDescent="0.2">
      <c r="FY597" s="34"/>
    </row>
    <row r="598" spans="181:182" x14ac:dyDescent="0.2">
      <c r="FY598" s="34"/>
    </row>
    <row r="599" spans="181:182" x14ac:dyDescent="0.2">
      <c r="FY599" s="34"/>
    </row>
    <row r="600" spans="181:182" x14ac:dyDescent="0.2">
      <c r="FY600" s="34"/>
    </row>
    <row r="601" spans="181:182" x14ac:dyDescent="0.2">
      <c r="FY601" s="34"/>
    </row>
    <row r="602" spans="181:182" x14ac:dyDescent="0.2">
      <c r="FY602" s="34"/>
    </row>
    <row r="603" spans="181:182" x14ac:dyDescent="0.2">
      <c r="FY603" s="34"/>
    </row>
    <row r="604" spans="181:182" x14ac:dyDescent="0.2">
      <c r="FY604" s="34"/>
      <c r="FZ604" s="42"/>
    </row>
    <row r="605" spans="181:182" x14ac:dyDescent="0.2">
      <c r="FY605" s="34"/>
      <c r="FZ605" s="42"/>
    </row>
    <row r="606" spans="181:182" x14ac:dyDescent="0.2">
      <c r="FY606" s="34"/>
      <c r="FZ606" s="42"/>
    </row>
    <row r="607" spans="181:182" x14ac:dyDescent="0.2">
      <c r="FY607" s="34"/>
      <c r="FZ607" s="42"/>
    </row>
    <row r="608" spans="181:182" x14ac:dyDescent="0.2">
      <c r="FY608" s="34"/>
      <c r="FZ608" s="42"/>
    </row>
    <row r="609" spans="181:182" x14ac:dyDescent="0.2">
      <c r="FY609" s="34"/>
      <c r="FZ609" s="42"/>
    </row>
    <row r="610" spans="181:182" x14ac:dyDescent="0.2">
      <c r="FY610" s="34"/>
      <c r="FZ610" s="42"/>
    </row>
    <row r="611" spans="181:182" x14ac:dyDescent="0.2">
      <c r="FY611" s="34"/>
      <c r="FZ611" s="42"/>
    </row>
    <row r="612" spans="181:182" x14ac:dyDescent="0.2">
      <c r="FY612" s="34"/>
      <c r="FZ612" s="42"/>
    </row>
    <row r="613" spans="181:182" x14ac:dyDescent="0.2">
      <c r="FY613" s="34"/>
      <c r="FZ613" s="42"/>
    </row>
    <row r="614" spans="181:182" x14ac:dyDescent="0.2">
      <c r="FY614" s="34"/>
      <c r="FZ614" s="42"/>
    </row>
    <row r="615" spans="181:182" x14ac:dyDescent="0.2">
      <c r="FY615" s="34"/>
      <c r="FZ615" s="42"/>
    </row>
    <row r="616" spans="181:182" x14ac:dyDescent="0.2">
      <c r="FY616" s="34"/>
      <c r="FZ616" s="42"/>
    </row>
    <row r="617" spans="181:182" x14ac:dyDescent="0.2">
      <c r="FY617" s="34"/>
      <c r="FZ617" s="42"/>
    </row>
    <row r="618" spans="181:182" x14ac:dyDescent="0.2">
      <c r="FY618" s="34"/>
      <c r="FZ618" s="42"/>
    </row>
    <row r="619" spans="181:182" x14ac:dyDescent="0.2">
      <c r="FY619" s="34"/>
      <c r="FZ619" s="42"/>
    </row>
    <row r="620" spans="181:182" x14ac:dyDescent="0.2">
      <c r="FY620" s="34"/>
    </row>
    <row r="621" spans="181:182" x14ac:dyDescent="0.2">
      <c r="FY621" s="34"/>
    </row>
    <row r="622" spans="181:182" x14ac:dyDescent="0.2">
      <c r="FY622" s="34"/>
    </row>
    <row r="623" spans="181:182" x14ac:dyDescent="0.2">
      <c r="FY623" s="34"/>
    </row>
    <row r="624" spans="181:182" x14ac:dyDescent="0.2">
      <c r="FY624" s="34"/>
    </row>
    <row r="625" spans="181:181" x14ac:dyDescent="0.2">
      <c r="FY625" s="34"/>
    </row>
    <row r="626" spans="181:181" x14ac:dyDescent="0.2">
      <c r="FY626" s="34"/>
    </row>
    <row r="627" spans="181:181" x14ac:dyDescent="0.2">
      <c r="FY627" s="34"/>
    </row>
    <row r="628" spans="181:181" x14ac:dyDescent="0.2">
      <c r="FY628" s="34"/>
    </row>
    <row r="629" spans="181:181" x14ac:dyDescent="0.2">
      <c r="FY629" s="34"/>
    </row>
    <row r="630" spans="181:181" x14ac:dyDescent="0.2">
      <c r="FY630" s="34"/>
    </row>
    <row r="631" spans="181:181" x14ac:dyDescent="0.2">
      <c r="FY631" s="34"/>
    </row>
    <row r="632" spans="181:181" x14ac:dyDescent="0.2">
      <c r="FY632" s="34"/>
    </row>
    <row r="633" spans="181:181" x14ac:dyDescent="0.2">
      <c r="FY633" s="34"/>
    </row>
    <row r="634" spans="181:181" x14ac:dyDescent="0.2">
      <c r="FY634" s="34"/>
    </row>
    <row r="635" spans="181:181" x14ac:dyDescent="0.2">
      <c r="FY635" s="34"/>
    </row>
    <row r="636" spans="181:181" x14ac:dyDescent="0.2">
      <c r="FY636" s="34"/>
    </row>
    <row r="637" spans="181:181" x14ac:dyDescent="0.2">
      <c r="FY637" s="34"/>
    </row>
    <row r="638" spans="181:181" x14ac:dyDescent="0.2">
      <c r="FY638" s="34"/>
    </row>
    <row r="639" spans="181:181" x14ac:dyDescent="0.2">
      <c r="FY639" s="34"/>
    </row>
    <row r="640" spans="181:181" x14ac:dyDescent="0.2">
      <c r="FY640" s="34"/>
    </row>
    <row r="641" spans="181:181" x14ac:dyDescent="0.2">
      <c r="FY641" s="34"/>
    </row>
    <row r="642" spans="181:181" x14ac:dyDescent="0.2">
      <c r="FY642" s="34"/>
    </row>
    <row r="643" spans="181:181" x14ac:dyDescent="0.2">
      <c r="FY643" s="34"/>
    </row>
    <row r="644" spans="181:181" x14ac:dyDescent="0.2">
      <c r="FY644" s="34"/>
    </row>
    <row r="645" spans="181:181" x14ac:dyDescent="0.2">
      <c r="FY645" s="34"/>
    </row>
    <row r="646" spans="181:181" x14ac:dyDescent="0.2">
      <c r="FY646" s="34"/>
    </row>
    <row r="647" spans="181:181" x14ac:dyDescent="0.2">
      <c r="FY647" s="34"/>
    </row>
    <row r="648" spans="181:181" x14ac:dyDescent="0.2">
      <c r="FY648" s="34"/>
    </row>
    <row r="649" spans="181:181" x14ac:dyDescent="0.2">
      <c r="FY649" s="34"/>
    </row>
    <row r="650" spans="181:181" x14ac:dyDescent="0.2">
      <c r="FY650" s="34"/>
    </row>
    <row r="651" spans="181:181" x14ac:dyDescent="0.2">
      <c r="FY651" s="34"/>
    </row>
    <row r="652" spans="181:181" x14ac:dyDescent="0.2">
      <c r="FY652" s="34"/>
    </row>
    <row r="653" spans="181:181" x14ac:dyDescent="0.2">
      <c r="FY653" s="34"/>
    </row>
    <row r="654" spans="181:181" x14ac:dyDescent="0.2">
      <c r="FY654" s="34"/>
    </row>
    <row r="655" spans="181:181" x14ac:dyDescent="0.2">
      <c r="FY655" s="34"/>
    </row>
    <row r="656" spans="181:181" x14ac:dyDescent="0.2">
      <c r="FY656" s="34"/>
    </row>
    <row r="657" spans="181:181" x14ac:dyDescent="0.2">
      <c r="FY657" s="34"/>
    </row>
    <row r="658" spans="181:181" x14ac:dyDescent="0.2">
      <c r="FY658" s="34"/>
    </row>
    <row r="659" spans="181:181" x14ac:dyDescent="0.2">
      <c r="FY659" s="34"/>
    </row>
    <row r="660" spans="181:181" x14ac:dyDescent="0.2">
      <c r="FY660" s="34"/>
    </row>
    <row r="661" spans="181:181" x14ac:dyDescent="0.2">
      <c r="FY661" s="34"/>
    </row>
    <row r="662" spans="181:181" x14ac:dyDescent="0.2">
      <c r="FY662" s="34"/>
    </row>
    <row r="663" spans="181:181" x14ac:dyDescent="0.2">
      <c r="FY663" s="34"/>
    </row>
    <row r="664" spans="181:181" x14ac:dyDescent="0.2">
      <c r="FY664" s="34"/>
    </row>
    <row r="665" spans="181:181" x14ac:dyDescent="0.2">
      <c r="FY665" s="34"/>
    </row>
    <row r="666" spans="181:181" x14ac:dyDescent="0.2">
      <c r="FY666" s="34"/>
    </row>
    <row r="667" spans="181:181" x14ac:dyDescent="0.2">
      <c r="FY667" s="34"/>
    </row>
    <row r="668" spans="181:181" x14ac:dyDescent="0.2">
      <c r="FY668" s="34"/>
    </row>
    <row r="669" spans="181:181" x14ac:dyDescent="0.2">
      <c r="FY669" s="34"/>
    </row>
    <row r="670" spans="181:181" x14ac:dyDescent="0.2">
      <c r="FY670" s="34"/>
    </row>
    <row r="671" spans="181:181" x14ac:dyDescent="0.2">
      <c r="FY671" s="34"/>
    </row>
    <row r="672" spans="181:181" x14ac:dyDescent="0.2">
      <c r="FY672" s="34"/>
    </row>
    <row r="673" spans="181:181" x14ac:dyDescent="0.2">
      <c r="FY673" s="34"/>
    </row>
    <row r="674" spans="181:181" x14ac:dyDescent="0.2">
      <c r="FY674" s="34"/>
    </row>
    <row r="675" spans="181:181" x14ac:dyDescent="0.2">
      <c r="FY675" s="34"/>
    </row>
    <row r="676" spans="181:181" x14ac:dyDescent="0.2">
      <c r="FY676" s="34"/>
    </row>
    <row r="677" spans="181:181" x14ac:dyDescent="0.2">
      <c r="FY677" s="34"/>
    </row>
    <row r="678" spans="181:181" x14ac:dyDescent="0.2">
      <c r="FY678" s="34"/>
    </row>
    <row r="679" spans="181:181" x14ac:dyDescent="0.2">
      <c r="FY679" s="34"/>
    </row>
    <row r="680" spans="181:181" x14ac:dyDescent="0.2">
      <c r="FY680" s="34"/>
    </row>
    <row r="681" spans="181:181" x14ac:dyDescent="0.2">
      <c r="FY681" s="34"/>
    </row>
    <row r="682" spans="181:181" x14ac:dyDescent="0.2">
      <c r="FY682" s="34"/>
    </row>
    <row r="683" spans="181:181" x14ac:dyDescent="0.2">
      <c r="FY683" s="34"/>
    </row>
    <row r="684" spans="181:181" x14ac:dyDescent="0.2">
      <c r="FY684" s="34"/>
    </row>
    <row r="685" spans="181:181" x14ac:dyDescent="0.2">
      <c r="FY685" s="34"/>
    </row>
    <row r="686" spans="181:181" x14ac:dyDescent="0.2">
      <c r="FY686" s="34"/>
    </row>
    <row r="687" spans="181:181" x14ac:dyDescent="0.2">
      <c r="FY687" s="34"/>
    </row>
    <row r="688" spans="181:181" x14ac:dyDescent="0.2">
      <c r="FY688" s="34"/>
    </row>
    <row r="689" spans="181:181" x14ac:dyDescent="0.2">
      <c r="FY689" s="34"/>
    </row>
    <row r="690" spans="181:181" x14ac:dyDescent="0.2">
      <c r="FY690" s="34"/>
    </row>
    <row r="691" spans="181:181" x14ac:dyDescent="0.2">
      <c r="FY691" s="34"/>
    </row>
    <row r="692" spans="181:181" x14ac:dyDescent="0.2">
      <c r="FY692" s="34"/>
    </row>
    <row r="693" spans="181:181" x14ac:dyDescent="0.2">
      <c r="FY693" s="34"/>
    </row>
    <row r="694" spans="181:181" x14ac:dyDescent="0.2">
      <c r="FY694" s="34"/>
    </row>
    <row r="695" spans="181:181" x14ac:dyDescent="0.2">
      <c r="FY695" s="34"/>
    </row>
    <row r="696" spans="181:181" x14ac:dyDescent="0.2">
      <c r="FY696" s="34"/>
    </row>
    <row r="697" spans="181:181" x14ac:dyDescent="0.2">
      <c r="FY697" s="34"/>
    </row>
    <row r="698" spans="181:181" x14ac:dyDescent="0.2">
      <c r="FY698" s="34"/>
    </row>
    <row r="699" spans="181:181" x14ac:dyDescent="0.2">
      <c r="FY699" s="34"/>
    </row>
    <row r="700" spans="181:181" x14ac:dyDescent="0.2">
      <c r="FY700" s="34"/>
    </row>
    <row r="701" spans="181:181" x14ac:dyDescent="0.2">
      <c r="FY701" s="34"/>
    </row>
    <row r="702" spans="181:181" x14ac:dyDescent="0.2">
      <c r="FY702" s="34"/>
    </row>
    <row r="703" spans="181:181" x14ac:dyDescent="0.2">
      <c r="FY703" s="34"/>
    </row>
    <row r="704" spans="181:181" x14ac:dyDescent="0.2">
      <c r="FY704" s="34"/>
    </row>
    <row r="705" spans="181:181" x14ac:dyDescent="0.2">
      <c r="FY705" s="34"/>
    </row>
    <row r="706" spans="181:181" x14ac:dyDescent="0.2">
      <c r="FY706" s="34"/>
    </row>
    <row r="707" spans="181:181" x14ac:dyDescent="0.2">
      <c r="FY707" s="34"/>
    </row>
    <row r="708" spans="181:181" x14ac:dyDescent="0.2">
      <c r="FY708" s="34"/>
    </row>
    <row r="709" spans="181:181" x14ac:dyDescent="0.2">
      <c r="FY709" s="34"/>
    </row>
    <row r="710" spans="181:181" x14ac:dyDescent="0.2">
      <c r="FY710" s="34"/>
    </row>
    <row r="711" spans="181:181" x14ac:dyDescent="0.2">
      <c r="FY711" s="34"/>
    </row>
    <row r="712" spans="181:181" x14ac:dyDescent="0.2">
      <c r="FY712" s="34"/>
    </row>
    <row r="713" spans="181:181" x14ac:dyDescent="0.2">
      <c r="FY713" s="34"/>
    </row>
    <row r="714" spans="181:181" x14ac:dyDescent="0.2">
      <c r="FY714" s="34"/>
    </row>
    <row r="715" spans="181:181" x14ac:dyDescent="0.2">
      <c r="FY715" s="34"/>
    </row>
    <row r="716" spans="181:181" x14ac:dyDescent="0.2">
      <c r="FY716" s="34"/>
    </row>
    <row r="717" spans="181:181" x14ac:dyDescent="0.2">
      <c r="FY717" s="34"/>
    </row>
    <row r="718" spans="181:181" x14ac:dyDescent="0.2">
      <c r="FY718" s="34"/>
    </row>
    <row r="719" spans="181:181" x14ac:dyDescent="0.2">
      <c r="FY719" s="34"/>
    </row>
    <row r="720" spans="181:181" x14ac:dyDescent="0.2">
      <c r="FY720" s="34"/>
    </row>
    <row r="721" spans="181:181" x14ac:dyDescent="0.2">
      <c r="FY721" s="34"/>
    </row>
    <row r="722" spans="181:181" x14ac:dyDescent="0.2">
      <c r="FY722" s="34"/>
    </row>
    <row r="723" spans="181:181" x14ac:dyDescent="0.2">
      <c r="FY723" s="34"/>
    </row>
    <row r="724" spans="181:181" x14ac:dyDescent="0.2">
      <c r="FY724" s="34"/>
    </row>
    <row r="725" spans="181:181" x14ac:dyDescent="0.2">
      <c r="FY725" s="34"/>
    </row>
    <row r="726" spans="181:181" x14ac:dyDescent="0.2">
      <c r="FY726" s="34"/>
    </row>
    <row r="727" spans="181:181" x14ac:dyDescent="0.2">
      <c r="FY727" s="34"/>
    </row>
    <row r="728" spans="181:181" x14ac:dyDescent="0.2">
      <c r="FY728" s="34"/>
    </row>
    <row r="729" spans="181:181" x14ac:dyDescent="0.2">
      <c r="FY729" s="34"/>
    </row>
    <row r="730" spans="181:181" x14ac:dyDescent="0.2">
      <c r="FY730" s="34"/>
    </row>
    <row r="731" spans="181:181" x14ac:dyDescent="0.2">
      <c r="FY731" s="34"/>
    </row>
    <row r="732" spans="181:181" x14ac:dyDescent="0.2">
      <c r="FY732" s="34"/>
    </row>
    <row r="733" spans="181:181" x14ac:dyDescent="0.2">
      <c r="FY733" s="34"/>
    </row>
    <row r="734" spans="181:181" x14ac:dyDescent="0.2">
      <c r="FY734" s="34"/>
    </row>
    <row r="735" spans="181:181" x14ac:dyDescent="0.2">
      <c r="FY735" s="34"/>
    </row>
    <row r="736" spans="181:181" x14ac:dyDescent="0.2">
      <c r="FY736" s="34"/>
    </row>
    <row r="737" spans="181:181" x14ac:dyDescent="0.2">
      <c r="FY737" s="34"/>
    </row>
    <row r="738" spans="181:181" x14ac:dyDescent="0.2">
      <c r="FY738" s="34"/>
    </row>
    <row r="739" spans="181:181" x14ac:dyDescent="0.2">
      <c r="FY739" s="34"/>
    </row>
    <row r="740" spans="181:181" x14ac:dyDescent="0.2">
      <c r="FY740" s="34"/>
    </row>
    <row r="741" spans="181:181" x14ac:dyDescent="0.2">
      <c r="FY741" s="34"/>
    </row>
    <row r="742" spans="181:181" x14ac:dyDescent="0.2">
      <c r="FY742" s="34"/>
    </row>
    <row r="743" spans="181:181" x14ac:dyDescent="0.2">
      <c r="FY743" s="34"/>
    </row>
    <row r="744" spans="181:181" x14ac:dyDescent="0.2">
      <c r="FY744" s="34"/>
    </row>
    <row r="745" spans="181:181" x14ac:dyDescent="0.2">
      <c r="FY745" s="34"/>
    </row>
    <row r="746" spans="181:181" x14ac:dyDescent="0.2">
      <c r="FY746" s="34"/>
    </row>
    <row r="747" spans="181:181" x14ac:dyDescent="0.2">
      <c r="FY747" s="34"/>
    </row>
    <row r="748" spans="181:181" x14ac:dyDescent="0.2">
      <c r="FY748" s="34"/>
    </row>
    <row r="749" spans="181:181" x14ac:dyDescent="0.2">
      <c r="FY749" s="34"/>
    </row>
    <row r="750" spans="181:181" x14ac:dyDescent="0.2">
      <c r="FY750" s="34"/>
    </row>
    <row r="751" spans="181:181" x14ac:dyDescent="0.2">
      <c r="FY751" s="34"/>
    </row>
    <row r="752" spans="181:181" x14ac:dyDescent="0.2">
      <c r="FY752" s="34"/>
    </row>
    <row r="753" spans="181:181" x14ac:dyDescent="0.2">
      <c r="FY753" s="34"/>
    </row>
    <row r="754" spans="181:181" x14ac:dyDescent="0.2">
      <c r="FY754" s="34"/>
    </row>
    <row r="755" spans="181:181" x14ac:dyDescent="0.2">
      <c r="FY755" s="34"/>
    </row>
    <row r="756" spans="181:181" x14ac:dyDescent="0.2">
      <c r="FY756" s="34"/>
    </row>
    <row r="757" spans="181:181" x14ac:dyDescent="0.2">
      <c r="FY757" s="34"/>
    </row>
    <row r="758" spans="181:181" x14ac:dyDescent="0.2">
      <c r="FY758" s="34"/>
    </row>
    <row r="759" spans="181:181" x14ac:dyDescent="0.2">
      <c r="FY759" s="34"/>
    </row>
    <row r="760" spans="181:181" x14ac:dyDescent="0.2">
      <c r="FY760" s="34"/>
    </row>
    <row r="761" spans="181:181" x14ac:dyDescent="0.2">
      <c r="FY761" s="34"/>
    </row>
    <row r="762" spans="181:181" x14ac:dyDescent="0.2">
      <c r="FY762" s="34"/>
    </row>
    <row r="763" spans="181:181" x14ac:dyDescent="0.2">
      <c r="FY763" s="34"/>
    </row>
    <row r="764" spans="181:181" x14ac:dyDescent="0.2">
      <c r="FY764" s="34"/>
    </row>
    <row r="765" spans="181:181" x14ac:dyDescent="0.2">
      <c r="FY765" s="34"/>
    </row>
    <row r="766" spans="181:181" x14ac:dyDescent="0.2">
      <c r="FY766" s="34"/>
    </row>
    <row r="767" spans="181:181" x14ac:dyDescent="0.2">
      <c r="FY767" s="34"/>
    </row>
    <row r="768" spans="181:181" x14ac:dyDescent="0.2">
      <c r="FY768" s="34"/>
    </row>
    <row r="769" spans="181:181" x14ac:dyDescent="0.2">
      <c r="FY769" s="34"/>
    </row>
    <row r="770" spans="181:181" x14ac:dyDescent="0.2">
      <c r="FY770" s="34"/>
    </row>
    <row r="771" spans="181:181" x14ac:dyDescent="0.2">
      <c r="FY771" s="34"/>
    </row>
    <row r="772" spans="181:181" x14ac:dyDescent="0.2">
      <c r="FY772" s="34"/>
    </row>
    <row r="773" spans="181:181" x14ac:dyDescent="0.2">
      <c r="FY773" s="34"/>
    </row>
    <row r="774" spans="181:181" x14ac:dyDescent="0.2">
      <c r="FY774" s="34"/>
    </row>
    <row r="775" spans="181:181" x14ac:dyDescent="0.2">
      <c r="FY775" s="34"/>
    </row>
  </sheetData>
  <phoneticPr fontId="2" type="noConversion"/>
  <conditionalFormatting sqref="I2:FY529">
    <cfRule type="expression" dxfId="0" priority="1">
      <formula>$FZ2=0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Care</vt:lpstr>
      <vt:lpstr>Criteria</vt:lpstr>
      <vt:lpstr>data</vt:lpstr>
      <vt:lpstr>date_list</vt:lpstr>
      <vt:lpstr>daytype</vt:lpstr>
      <vt:lpstr>dual_enrol_list</vt:lpstr>
      <vt:lpstr>Enrolled</vt:lpstr>
      <vt:lpstr>lca</vt:lpstr>
      <vt:lpstr>lca_list</vt:lpstr>
      <vt:lpstr>month</vt:lpstr>
      <vt:lpstr>Pass</vt:lpstr>
      <vt:lpstr>Table!Print_Area</vt:lpstr>
      <vt:lpstr>Result_type</vt:lpstr>
      <vt:lpstr>Result_type_list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2021-03-25T18:30:25Z</dcterms:modified>
</cp:coreProperties>
</file>