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\Limbo\PGE\Residential TOU and SmartRate\PY2020\Report\Final Files\"/>
    </mc:Choice>
  </mc:AlternateContent>
  <xr:revisionPtr revIDLastSave="0" documentId="13_ncr:1_{64C744F5-A92E-40F4-9824-03BBCC9B291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Data!$A$1:$FW$775</definedName>
    <definedName name="Care">Table!$B$9</definedName>
    <definedName name="_xlnm.Criteria">Lookups!$B$3:$F$4</definedName>
    <definedName name="data">Data!$A$1:$FZ$775</definedName>
    <definedName name="date_list">Lookups!$J$4:$J$15</definedName>
    <definedName name="daytype">Table!$B$6</definedName>
    <definedName name="dual_enrol_list">Lookups!$M$4:$M$5</definedName>
    <definedName name="Enrolled">Table!$G$3</definedName>
    <definedName name="lca">Table!$B$8</definedName>
    <definedName name="lca_list">Lookups!$K$4:$K$12</definedName>
    <definedName name="month">Table!$B$5</definedName>
    <definedName name="Pass">Lookups!$C$1</definedName>
    <definedName name="_xlnm.Print_Area" localSheetId="0">Table!$A$2:$N$35</definedName>
    <definedName name="Result_type">Table!$B$4</definedName>
    <definedName name="Result_type_list">Lookups!$I$4:$I$5</definedName>
    <definedName name="Size_list">Lookups!$L$4:$L$6</definedName>
    <definedName name="table_for_PGE_CBP_expost_private" localSheetId="2">Data!$A$1:$FW$775</definedName>
    <definedName name="Two_way_tab_flag">Lookups!$D$6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1" i="2" l="1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6" i="2" l="1"/>
  <c r="B2" i="4" l="1" a="1"/>
  <c r="B2" i="4" s="1"/>
  <c r="C4" i="2"/>
  <c r="B3" i="4" l="1"/>
  <c r="F4" i="2" l="1"/>
  <c r="B4" i="2"/>
  <c r="G5" i="4"/>
  <c r="E4" i="2" l="1"/>
  <c r="D6" i="2" l="1"/>
  <c r="A1" i="4" s="1"/>
  <c r="D4" i="2"/>
  <c r="C1" i="2" s="1"/>
  <c r="B11" i="4" s="1"/>
  <c r="B36" i="2" l="1"/>
  <c r="B35" i="2"/>
  <c r="B34" i="2"/>
  <c r="H32" i="4"/>
  <c r="G32" i="4"/>
  <c r="F32" i="4" l="1"/>
  <c r="B9" i="2" l="1"/>
  <c r="G3" i="4"/>
  <c r="J32" i="4"/>
  <c r="J6" i="4"/>
  <c r="H5" i="4"/>
  <c r="F5" i="4"/>
  <c r="N31" i="4" l="1"/>
  <c r="F31" i="4"/>
  <c r="F30" i="4"/>
  <c r="F29" i="4"/>
  <c r="F28" i="4"/>
  <c r="H26" i="4"/>
  <c r="H25" i="4"/>
  <c r="H24" i="4"/>
  <c r="H23" i="4"/>
  <c r="I22" i="4"/>
  <c r="I21" i="4"/>
  <c r="I20" i="4"/>
  <c r="I19" i="4"/>
  <c r="J18" i="4"/>
  <c r="J17" i="4"/>
  <c r="J16" i="4"/>
  <c r="J15" i="4"/>
  <c r="K14" i="4"/>
  <c r="K13" i="4"/>
  <c r="K12" i="4"/>
  <c r="K11" i="4"/>
  <c r="L10" i="4"/>
  <c r="L9" i="4"/>
  <c r="L8" i="4"/>
  <c r="M31" i="4"/>
  <c r="N30" i="4"/>
  <c r="N29" i="4"/>
  <c r="N28" i="4"/>
  <c r="N27" i="4"/>
  <c r="F27" i="4"/>
  <c r="F26" i="4"/>
  <c r="F25" i="4"/>
  <c r="F24" i="4"/>
  <c r="H22" i="4"/>
  <c r="H21" i="4"/>
  <c r="H20" i="4"/>
  <c r="H19" i="4"/>
  <c r="I18" i="4"/>
  <c r="I17" i="4"/>
  <c r="I16" i="4"/>
  <c r="I15" i="4"/>
  <c r="J14" i="4"/>
  <c r="J13" i="4"/>
  <c r="J12" i="4"/>
  <c r="J11" i="4"/>
  <c r="K10" i="4"/>
  <c r="K9" i="4"/>
  <c r="K8" i="4"/>
  <c r="K18" i="4"/>
  <c r="K15" i="4"/>
  <c r="L11" i="4"/>
  <c r="M8" i="4"/>
  <c r="L31" i="4"/>
  <c r="M30" i="4"/>
  <c r="M29" i="4"/>
  <c r="M28" i="4"/>
  <c r="M27" i="4"/>
  <c r="N26" i="4"/>
  <c r="N25" i="4"/>
  <c r="N24" i="4"/>
  <c r="N23" i="4"/>
  <c r="F23" i="4"/>
  <c r="F22" i="4"/>
  <c r="F21" i="4"/>
  <c r="F20" i="4"/>
  <c r="H18" i="4"/>
  <c r="H17" i="4"/>
  <c r="H16" i="4"/>
  <c r="H15" i="4"/>
  <c r="I14" i="4"/>
  <c r="I13" i="4"/>
  <c r="I12" i="4"/>
  <c r="I11" i="4"/>
  <c r="J10" i="4"/>
  <c r="J9" i="4"/>
  <c r="J8" i="4"/>
  <c r="K31" i="4"/>
  <c r="L30" i="4"/>
  <c r="L29" i="4"/>
  <c r="L28" i="4"/>
  <c r="L27" i="4"/>
  <c r="M26" i="4"/>
  <c r="M25" i="4"/>
  <c r="M24" i="4"/>
  <c r="M23" i="4"/>
  <c r="N22" i="4"/>
  <c r="N21" i="4"/>
  <c r="N20" i="4"/>
  <c r="N19" i="4"/>
  <c r="F19" i="4"/>
  <c r="F18" i="4"/>
  <c r="F17" i="4"/>
  <c r="F16" i="4"/>
  <c r="H14" i="4"/>
  <c r="H13" i="4"/>
  <c r="H12" i="4"/>
  <c r="H11" i="4"/>
  <c r="I10" i="4"/>
  <c r="I9" i="4"/>
  <c r="I8" i="4"/>
  <c r="J25" i="4"/>
  <c r="K22" i="4"/>
  <c r="K20" i="4"/>
  <c r="L18" i="4"/>
  <c r="L16" i="4"/>
  <c r="M14" i="4"/>
  <c r="M12" i="4"/>
  <c r="N10" i="4"/>
  <c r="N8" i="4"/>
  <c r="H30" i="4"/>
  <c r="H27" i="4"/>
  <c r="I26" i="4"/>
  <c r="I24" i="4"/>
  <c r="J22" i="4"/>
  <c r="J20" i="4"/>
  <c r="K17" i="4"/>
  <c r="L14" i="4"/>
  <c r="M10" i="4"/>
  <c r="J31" i="4"/>
  <c r="K30" i="4"/>
  <c r="K29" i="4"/>
  <c r="K28" i="4"/>
  <c r="K27" i="4"/>
  <c r="L26" i="4"/>
  <c r="L25" i="4"/>
  <c r="L24" i="4"/>
  <c r="L23" i="4"/>
  <c r="M22" i="4"/>
  <c r="M21" i="4"/>
  <c r="M20" i="4"/>
  <c r="M19" i="4"/>
  <c r="N18" i="4"/>
  <c r="N17" i="4"/>
  <c r="N16" i="4"/>
  <c r="N15" i="4"/>
  <c r="F15" i="4"/>
  <c r="F14" i="4"/>
  <c r="F13" i="4"/>
  <c r="F12" i="4"/>
  <c r="H10" i="4"/>
  <c r="H9" i="4"/>
  <c r="H8" i="4"/>
  <c r="I31" i="4"/>
  <c r="J30" i="4"/>
  <c r="J29" i="4"/>
  <c r="J28" i="4"/>
  <c r="J27" i="4"/>
  <c r="K26" i="4"/>
  <c r="K25" i="4"/>
  <c r="K24" i="4"/>
  <c r="K23" i="4"/>
  <c r="L22" i="4"/>
  <c r="L21" i="4"/>
  <c r="L20" i="4"/>
  <c r="L19" i="4"/>
  <c r="M18" i="4"/>
  <c r="M17" i="4"/>
  <c r="M16" i="4"/>
  <c r="M15" i="4"/>
  <c r="N14" i="4"/>
  <c r="N13" i="4"/>
  <c r="N12" i="4"/>
  <c r="N11" i="4"/>
  <c r="F11" i="4"/>
  <c r="F10" i="4"/>
  <c r="F9" i="4"/>
  <c r="F8" i="4"/>
  <c r="H31" i="4"/>
  <c r="G31" i="4" s="1"/>
  <c r="I30" i="4"/>
  <c r="I29" i="4"/>
  <c r="I28" i="4"/>
  <c r="I27" i="4"/>
  <c r="J26" i="4"/>
  <c r="J24" i="4"/>
  <c r="J23" i="4"/>
  <c r="K21" i="4"/>
  <c r="K19" i="4"/>
  <c r="L17" i="4"/>
  <c r="L15" i="4"/>
  <c r="M13" i="4"/>
  <c r="M11" i="4"/>
  <c r="N9" i="4"/>
  <c r="H29" i="4"/>
  <c r="H28" i="4"/>
  <c r="I25" i="4"/>
  <c r="I23" i="4"/>
  <c r="J21" i="4"/>
  <c r="J19" i="4"/>
  <c r="K16" i="4"/>
  <c r="L13" i="4"/>
  <c r="L12" i="4"/>
  <c r="M9" i="4"/>
  <c r="B10" i="2"/>
  <c r="G15" i="4" l="1"/>
  <c r="G21" i="4"/>
  <c r="G23" i="4"/>
  <c r="G10" i="4"/>
  <c r="G8" i="4"/>
  <c r="G26" i="4"/>
  <c r="G9" i="4"/>
  <c r="G18" i="4"/>
  <c r="G11" i="4"/>
  <c r="G17" i="4"/>
  <c r="G29" i="4"/>
  <c r="G27" i="4"/>
  <c r="G16" i="4"/>
  <c r="G19" i="4"/>
  <c r="G12" i="4"/>
  <c r="G30" i="4"/>
  <c r="G13" i="4"/>
  <c r="G14" i="4"/>
  <c r="G24" i="4"/>
  <c r="G28" i="4"/>
  <c r="F36" i="4"/>
  <c r="H34" i="4"/>
  <c r="G20" i="4"/>
  <c r="H35" i="4"/>
  <c r="F35" i="4"/>
  <c r="F34" i="4"/>
  <c r="H36" i="4"/>
  <c r="G22" i="4"/>
  <c r="G25" i="4"/>
  <c r="C31" i="2"/>
  <c r="C30" i="2"/>
  <c r="C26" i="2"/>
  <c r="C22" i="2"/>
  <c r="C18" i="2"/>
  <c r="C14" i="2"/>
  <c r="C10" i="2"/>
  <c r="C27" i="2"/>
  <c r="C23" i="2"/>
  <c r="C19" i="2"/>
  <c r="C15" i="2"/>
  <c r="C11" i="2"/>
  <c r="C28" i="2"/>
  <c r="C20" i="2"/>
  <c r="C12" i="2"/>
  <c r="C13" i="2"/>
  <c r="C24" i="2"/>
  <c r="C8" i="2"/>
  <c r="C25" i="2"/>
  <c r="C9" i="2"/>
  <c r="C29" i="2"/>
  <c r="C21" i="2"/>
  <c r="C16" i="2"/>
  <c r="C17" i="2"/>
  <c r="B11" i="2"/>
  <c r="O34" i="4" l="1"/>
  <c r="O36" i="4"/>
  <c r="G35" i="4"/>
  <c r="G34" i="4"/>
  <c r="G36" i="4"/>
  <c r="O35" i="4"/>
  <c r="I34" i="4"/>
  <c r="I36" i="4"/>
  <c r="I35" i="4"/>
  <c r="G36" i="2"/>
  <c r="N36" i="4" s="1"/>
  <c r="C36" i="2"/>
  <c r="J36" i="4" s="1"/>
  <c r="E36" i="2"/>
  <c r="L36" i="4" s="1"/>
  <c r="F36" i="2"/>
  <c r="M36" i="4" s="1"/>
  <c r="D36" i="2"/>
  <c r="K36" i="4" s="1"/>
  <c r="G35" i="2"/>
  <c r="N35" i="4" s="1"/>
  <c r="C35" i="2"/>
  <c r="J35" i="4" s="1"/>
  <c r="F35" i="2"/>
  <c r="M35" i="4" s="1"/>
  <c r="E35" i="2"/>
  <c r="L35" i="4" s="1"/>
  <c r="D35" i="2"/>
  <c r="K35" i="4" s="1"/>
  <c r="B12" i="2"/>
  <c r="F34" i="2" l="1"/>
  <c r="M34" i="4" s="1"/>
  <c r="D34" i="2"/>
  <c r="K34" i="4" s="1"/>
  <c r="E34" i="2"/>
  <c r="L34" i="4" s="1"/>
  <c r="G34" i="2"/>
  <c r="N34" i="4" s="1"/>
  <c r="C34" i="2"/>
  <c r="J34" i="4" s="1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<sst xmlns="http://schemas.openxmlformats.org/spreadsheetml/2006/main" count="4022" uniqueCount="248">
  <si>
    <t>LCA</t>
  </si>
  <si>
    <t>All</t>
  </si>
  <si>
    <t>Aggregate Impact</t>
  </si>
  <si>
    <t>Hour Ending</t>
  </si>
  <si>
    <t>DR Program:</t>
  </si>
  <si>
    <t>Daily</t>
  </si>
  <si>
    <t>Local Capacity Area: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</si>
  <si>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</si>
  <si>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</si>
  <si>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</si>
  <si>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</si>
  <si>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</si>
  <si>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</si>
  <si>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</si>
  <si>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</si>
  <si>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</si>
  <si>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</si>
  <si>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</si>
  <si>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</si>
  <si>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</si>
  <si>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</si>
  <si>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</si>
  <si>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</si>
  <si>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</si>
  <si>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</si>
  <si>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</si>
  <si>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</si>
  <si>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</si>
  <si>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</si>
  <si>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</si>
  <si>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</si>
  <si>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</si>
  <si>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</si>
  <si>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</si>
  <si>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</si>
  <si>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</si>
  <si>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</si>
  <si>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</si>
  <si>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</si>
  <si>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</si>
  <si>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</si>
  <si>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</si>
  <si>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</si>
  <si>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</si>
  <si>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</si>
  <si>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</si>
  <si>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</si>
  <si>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</si>
  <si>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</si>
  <si>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</si>
  <si>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</si>
  <si>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</si>
  <si>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</si>
  <si>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</si>
  <si>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</si>
  <si>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</si>
  <si>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</si>
  <si>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</si>
  <si>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</si>
  <si>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</si>
  <si>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</si>
  <si>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</si>
  <si>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</si>
  <si>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</si>
  <si>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</si>
  <si>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</si>
  <si>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</si>
  <si>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</si>
  <si>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</si>
  <si>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</si>
  <si>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</si>
  <si>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</si>
  <si>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</si>
  <si>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</si>
  <si>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</si>
  <si>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</si>
  <si>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</si>
  <si>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</si>
  <si>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</si>
  <si>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</si>
  <si>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</si>
  <si>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</si>
  <si>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</si>
  <si>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</si>
  <si>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</si>
  <si>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</si>
  <si>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</si>
  <si>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</si>
  <si>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</si>
  <si>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</si>
  <si>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</si>
  <si>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</si>
  <si>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</si>
  <si>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</si>
  <si>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</si>
  <si>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</si>
  <si>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</si>
  <si>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</si>
  <si>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</si>
  <si>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</si>
  <si>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</si>
  <si>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</si>
  <si>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</si>
  <si>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</si>
  <si>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</si>
  <si>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</si>
  <si>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</si>
  <si>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</si>
  <si>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</si>
  <si>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</si>
  <si>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</si>
  <si>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</si>
  <si>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</si>
  <si>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</si>
  <si>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</si>
  <si>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</si>
  <si>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</si>
  <si>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</si>
  <si>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</si>
  <si>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</si>
  <si>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</si>
  <si>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</si>
  <si>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</si>
  <si>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</si>
  <si>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</si>
  <si>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</si>
  <si>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</si>
  <si>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</si>
  <si>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</si>
  <si>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</si>
  <si>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</si>
  <si>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</si>
  <si>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</si>
  <si>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</si>
  <si>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</si>
  <si>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</si>
  <si>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</si>
  <si>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</si>
  <si>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</si>
  <si>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</si>
  <si>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</si>
  <si>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</si>
  <si>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</si>
  <si>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</si>
  <si>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</si>
  <si>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</si>
  <si>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</si>
  <si>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</si>
  <si>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</si>
  <si>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</si>
  <si>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</si>
  <si>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</si>
  <si>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</si>
  <si>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</si>
  <si>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</si>
  <si>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</si>
  <si>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</si>
  <si>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</si>
  <si>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</si>
  <si>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</si>
  <si>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</si>
  <si>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</si>
  <si>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</si>
  <si>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</si>
  <si>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</si>
  <si>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</si>
  <si>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</si>
  <si>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</si>
  <si>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</si>
  <si>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</si>
  <si>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</si>
  <si>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</si>
  <si>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</si>
  <si>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</si>
  <si>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</si>
  <si>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</si>
  <si>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</si>
  <si>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</si>
  <si>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</si>
  <si>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</si>
  <si>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</si>
  <si>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</si>
  <si>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</si>
  <si>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</si>
  <si>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</si>
  <si>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</si>
  <si>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</si>
  <si>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</si>
  <si>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</si>
  <si>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</si>
  <si>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Results Type</t>
  </si>
  <si>
    <t>Two-way tab flag</t>
  </si>
  <si>
    <t>By Period:</t>
  </si>
  <si>
    <t xml:space="preserve"> Number of Accounts Enrolled:</t>
  </si>
  <si>
    <t>Average per Enrolled Customer</t>
  </si>
  <si>
    <t>stderr_evt_hr</t>
  </si>
  <si>
    <t>active results</t>
  </si>
  <si>
    <t>Care</t>
  </si>
  <si>
    <t>Never</t>
  </si>
  <si>
    <t>CARE Status:</t>
  </si>
  <si>
    <t>Always/Sometimes</t>
  </si>
  <si>
    <t>enrolled</t>
  </si>
  <si>
    <t>Average Weekday</t>
  </si>
  <si>
    <t>Monthly Peak</t>
  </si>
  <si>
    <t>March</t>
  </si>
  <si>
    <t>April</t>
  </si>
  <si>
    <t>May</t>
  </si>
  <si>
    <t>June</t>
  </si>
  <si>
    <t>July</t>
  </si>
  <si>
    <t>August</t>
  </si>
  <si>
    <t>September</t>
  </si>
  <si>
    <t>Month:</t>
  </si>
  <si>
    <t>Daytype:</t>
  </si>
  <si>
    <t>Month</t>
  </si>
  <si>
    <t>Daytype</t>
  </si>
  <si>
    <t>peakday</t>
  </si>
  <si>
    <t>month</t>
  </si>
  <si>
    <t>Winter</t>
  </si>
  <si>
    <t>Summer</t>
  </si>
  <si>
    <t>Off-Peak</t>
  </si>
  <si>
    <t>Peak</t>
  </si>
  <si>
    <t>Current</t>
  </si>
  <si>
    <t>hour</t>
  </si>
  <si>
    <t>stderr_peak</t>
  </si>
  <si>
    <t>stderr_offpeak</t>
  </si>
  <si>
    <t>stderr_daily</t>
  </si>
  <si>
    <t>Utility</t>
  </si>
  <si>
    <t>Program</t>
  </si>
  <si>
    <t>ResultType</t>
  </si>
  <si>
    <t>10th %ile</t>
  </si>
  <si>
    <t>30th %ile</t>
  </si>
  <si>
    <t>50th %ile</t>
  </si>
  <si>
    <t>70th %ile</t>
  </si>
  <si>
    <t>90th %ile</t>
  </si>
  <si>
    <t>Average %</t>
  </si>
  <si>
    <t>Load Impact</t>
  </si>
  <si>
    <t>E-1 to E-TOUB</t>
  </si>
  <si>
    <t>pass</t>
  </si>
  <si>
    <t>Pass</t>
  </si>
  <si>
    <t>January</t>
  </si>
  <si>
    <t>February</t>
  </si>
  <si>
    <t>October</t>
  </si>
  <si>
    <t>November</t>
  </si>
  <si>
    <t>December</t>
  </si>
  <si>
    <t>custs</t>
  </si>
  <si>
    <t>stderr_partpeak</t>
  </si>
  <si>
    <t>Public Version. Redactions in “2020 Load Impact Evaluation of Pacific Gas and Electric Company’s Residential Time-of-Use Rates” and appendices.</t>
  </si>
  <si>
    <t>Confidential content removed and blacked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</si>
</sst>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#,##0.0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0C2577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1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4" fillId="2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5" xfId="0" applyNumberFormat="1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16" xfId="0" applyNumberForma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3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4" fontId="0" fillId="0" borderId="0" xfId="0" applyNumberFormat="1"/>
    <xf numFmtId="2" fontId="9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4" fontId="10" fillId="0" borderId="8" xfId="0" applyNumberFormat="1" applyFont="1" applyBorder="1" applyAlignment="1">
      <alignment horizontal="center"/>
    </xf>
    <xf numFmtId="4" fontId="10" fillId="0" borderId="19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169" fontId="0" fillId="0" borderId="0" xfId="1" applyNumberFormat="1" applyFont="1"/>
    <xf numFmtId="169" fontId="0" fillId="0" borderId="0" xfId="0" applyNumberFormat="1"/>
    <xf numFmtId="166" fontId="10" fillId="0" borderId="19" xfId="1" applyNumberFormat="1" applyFont="1" applyBorder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4" fontId="10" fillId="0" borderId="24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3" borderId="9" xfId="0" applyFont="1" applyFill="1" applyBorder="1" applyAlignment="1">
      <alignment horizontal="centerContinuous"/>
    </xf>
    <xf numFmtId="0" fontId="7" fillId="3" borderId="10" xfId="0" applyFont="1" applyFill="1" applyBorder="1" applyAlignment="1">
      <alignment horizontal="centerContinuous"/>
    </xf>
    <xf numFmtId="0" fontId="7" fillId="3" borderId="11" xfId="0" applyFont="1" applyFill="1" applyBorder="1" applyAlignment="1">
      <alignment horizontal="centerContinuous"/>
    </xf>
    <xf numFmtId="0" fontId="5" fillId="3" borderId="12" xfId="0" applyFont="1" applyFill="1" applyBorder="1" applyAlignment="1">
      <alignment horizontal="centerContinuous"/>
    </xf>
    <xf numFmtId="0" fontId="5" fillId="3" borderId="13" xfId="0" applyFont="1" applyFill="1" applyBorder="1" applyAlignment="1">
      <alignment horizontal="centerContinuous"/>
    </xf>
    <xf numFmtId="0" fontId="5" fillId="3" borderId="14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/>
    </xf>
    <xf numFmtId="4" fontId="5" fillId="3" borderId="5" xfId="0" applyNumberFormat="1" applyFont="1" applyFill="1" applyBorder="1" applyAlignment="1">
      <alignment horizontal="centerContinuous"/>
    </xf>
    <xf numFmtId="0" fontId="5" fillId="3" borderId="22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 wrapText="1"/>
    </xf>
    <xf numFmtId="1" fontId="0" fillId="0" borderId="0" xfId="0" applyNumberFormat="1"/>
    <xf numFmtId="2" fontId="5" fillId="3" borderId="5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2" fontId="5" fillId="3" borderId="5" xfId="0" quotePrefix="1" applyNumberFormat="1" applyFont="1" applyFill="1" applyBorder="1" applyAlignment="1">
      <alignment horizontal="center" wrapText="1"/>
    </xf>
    <xf numFmtId="0" fontId="5" fillId="3" borderId="17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18" xfId="0" applyFont="1" applyFill="1" applyBorder="1" applyAlignment="1">
      <alignment horizontal="center" wrapText="1"/>
    </xf>
    <xf numFmtId="0" fontId="5" fillId="3" borderId="17" xfId="0" quotePrefix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10">
    <dxf>
      <fill>
        <patternFill>
          <bgColor theme="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0C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(kWh/hour)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1.4771190881729126</c:v>
                </c:pt>
                <c:pt idx="1">
                  <c:v>1.3364362716674805</c:v>
                </c:pt>
                <c:pt idx="2">
                  <c:v>1.2413793802261353</c:v>
                </c:pt>
                <c:pt idx="3">
                  <c:v>1.1747225522994995</c:v>
                </c:pt>
                <c:pt idx="4">
                  <c:v>1.1304560899734497</c:v>
                </c:pt>
                <c:pt idx="5">
                  <c:v>1.1358293294906616</c:v>
                </c:pt>
                <c:pt idx="6">
                  <c:v>1.2001883983612061</c:v>
                </c:pt>
                <c:pt idx="7">
                  <c:v>1.2982714176177979</c:v>
                </c:pt>
                <c:pt idx="8">
                  <c:v>1.3873214721679688</c:v>
                </c:pt>
                <c:pt idx="9">
                  <c:v>1.4867410659790039</c:v>
                </c:pt>
                <c:pt idx="10">
                  <c:v>1.6102267503738403</c:v>
                </c:pt>
                <c:pt idx="11">
                  <c:v>1.7621248960494995</c:v>
                </c:pt>
                <c:pt idx="12">
                  <c:v>1.9105219841003418</c:v>
                </c:pt>
                <c:pt idx="13">
                  <c:v>2.055187463760376</c:v>
                </c:pt>
                <c:pt idx="14">
                  <c:v>2.1792776584625244</c:v>
                </c:pt>
                <c:pt idx="15">
                  <c:v>2.3045802116394043</c:v>
                </c:pt>
                <c:pt idx="16">
                  <c:v>2.4009959697723389</c:v>
                </c:pt>
                <c:pt idx="17">
                  <c:v>2.4686465263366699</c:v>
                </c:pt>
                <c:pt idx="18">
                  <c:v>2.4189612865447998</c:v>
                </c:pt>
                <c:pt idx="19">
                  <c:v>2.342329740524292</c:v>
                </c:pt>
                <c:pt idx="20">
                  <c:v>2.2586886882781982</c:v>
                </c:pt>
                <c:pt idx="21">
                  <c:v>2.1317000389099121</c:v>
                </c:pt>
                <c:pt idx="22">
                  <c:v>1.891890287399292</c:v>
                </c:pt>
                <c:pt idx="23">
                  <c:v>1.6552587747573853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BB-42A9-A5B0-A4C23948EEF8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(kWh/hour)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1.5947930291295052</c:v>
                </c:pt>
                <c:pt idx="1">
                  <c:v>1.453859455883503</c:v>
                </c:pt>
                <c:pt idx="2">
                  <c:v>1.3406101688742638</c:v>
                </c:pt>
                <c:pt idx="3">
                  <c:v>1.2746483534574509</c:v>
                </c:pt>
                <c:pt idx="4">
                  <c:v>1.2399621084332466</c:v>
                </c:pt>
                <c:pt idx="5">
                  <c:v>1.2423398867249489</c:v>
                </c:pt>
                <c:pt idx="6">
                  <c:v>1.3033042177557945</c:v>
                </c:pt>
                <c:pt idx="7">
                  <c:v>1.4109090566635132</c:v>
                </c:pt>
                <c:pt idx="8">
                  <c:v>1.5208694934844971</c:v>
                </c:pt>
                <c:pt idx="9">
                  <c:v>1.6241387724876404</c:v>
                </c:pt>
                <c:pt idx="10">
                  <c:v>1.7612791359424591</c:v>
                </c:pt>
                <c:pt idx="11">
                  <c:v>1.9252845942974091</c:v>
                </c:pt>
                <c:pt idx="12">
                  <c:v>2.0884588807821274</c:v>
                </c:pt>
                <c:pt idx="13">
                  <c:v>2.2160349488258362</c:v>
                </c:pt>
                <c:pt idx="14">
                  <c:v>2.3212096691131592</c:v>
                </c:pt>
                <c:pt idx="15">
                  <c:v>2.405606135725975</c:v>
                </c:pt>
                <c:pt idx="16">
                  <c:v>2.4518342465162277</c:v>
                </c:pt>
                <c:pt idx="17">
                  <c:v>2.499238396063447</c:v>
                </c:pt>
                <c:pt idx="18">
                  <c:v>2.463835820555687</c:v>
                </c:pt>
                <c:pt idx="19">
                  <c:v>2.360952815040946</c:v>
                </c:pt>
                <c:pt idx="20">
                  <c:v>2.2975092045962811</c:v>
                </c:pt>
                <c:pt idx="21">
                  <c:v>2.2517437189817429</c:v>
                </c:pt>
                <c:pt idx="22">
                  <c:v>2.024064838886261</c:v>
                </c:pt>
                <c:pt idx="23">
                  <c:v>1.7761703804135323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BB-42A9-A5B0-A4C23948E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32256"/>
        <c:axId val="875033376"/>
      </c:scatterChart>
      <c:valAx>
        <c:axId val="87503225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3376"/>
        <c:crosses val="autoZero"/>
        <c:crossBetween val="midCat"/>
        <c:majorUnit val="1"/>
      </c:valAx>
      <c:valAx>
        <c:axId val="87503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2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36</xdr:row>
      <xdr:rowOff>0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320499</xdr:colOff>
      <xdr:row>0</xdr:row>
      <xdr:rowOff>11906</xdr:rowOff>
    </xdr:from>
    <xdr:to>
      <xdr:col>14</xdr:col>
      <xdr:colOff>16668</xdr:colOff>
      <xdr:row>3</xdr:row>
      <xdr:rowOff>202406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9F1E9-11AF-4AEA-BCBB-C4F076CC8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224" y="11906"/>
          <a:ext cx="3087069" cy="8477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le_for_PGE CBP_expost_private" growShrinkType="overwriteClear" connectionId="1" xr16:uid="{00000000-0016-0000-02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39"/>
  <sheetViews>
    <sheetView tabSelected="1" zoomScale="80" zoomScaleNormal="80" workbookViewId="0">
      <selection activeCell="C7" sqref="C7"/>
    </sheetView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140625" customWidth="1"/>
    <col min="5" max="9" width="15.5703125" customWidth="1"/>
    <col min="10" max="15" width="12.5703125" customWidth="1"/>
    <col min="16" max="16" width="9.140625" customWidth="1"/>
  </cols>
  <sheetData>
    <row r="1" spans="1:17" ht="17.25" customHeight="1" thickBot="1" x14ac:dyDescent="0.3">
      <c r="A1" s="2" t="str">
        <f>IF(Two_way_tab_flag=1,"Two-way tabulations not available.  Select 'All' in at least one cell.","")</f>
        <v/>
      </c>
      <c r="B1" s="2"/>
      <c r="C1" s="2"/>
      <c r="F1" s="4"/>
      <c r="G1" s="4"/>
      <c r="I1" s="3"/>
      <c r="J1" s="3"/>
      <c r="K1" s="38"/>
      <c r="L1" s="40"/>
    </row>
    <row r="2" spans="1:17" ht="17.25" customHeight="1" thickBot="1" x14ac:dyDescent="0.3">
      <c r="A2" s="28" t="s">
        <v>7</v>
      </c>
      <c r="B2" s="7" t="str">
        <f t="array" ref="B2:B3">TRANSPOSE(Data!A2:B2)</f>
        <v>Pacific Gas &amp; Electric</v>
      </c>
      <c r="C2" s="5"/>
      <c r="D2" s="5"/>
      <c r="F2" s="4"/>
      <c r="G2" s="4"/>
      <c r="I2" s="37"/>
      <c r="J2" s="3"/>
      <c r="K2" s="38"/>
      <c r="L2" s="40"/>
    </row>
    <row r="3" spans="1:17" ht="17.25" customHeight="1" thickTop="1" thickBot="1" x14ac:dyDescent="0.3">
      <c r="A3" s="29" t="s">
        <v>4</v>
      </c>
      <c r="B3" s="26" t="str">
        <v>E-1 to E-TOUB</v>
      </c>
      <c r="C3" s="5"/>
      <c r="D3" s="5"/>
      <c r="F3" s="3" t="s">
        <v>193</v>
      </c>
      <c r="G3" s="30">
        <f>IF(Two_way_tab_flag=1,"n/a",DGET(data,"enrolled",_xlnm.Criteria))</f>
        <v>9722</v>
      </c>
      <c r="I3" s="44"/>
      <c r="J3" s="45"/>
      <c r="K3" s="39"/>
    </row>
    <row r="4" spans="1:17" ht="17.25" customHeight="1" thickBot="1" x14ac:dyDescent="0.25">
      <c r="A4" s="28" t="s">
        <v>8</v>
      </c>
      <c r="B4" s="7" t="s">
        <v>194</v>
      </c>
      <c r="C4" s="5"/>
      <c r="D4" s="5"/>
    </row>
    <row r="5" spans="1:17" ht="17.25" customHeight="1" thickBot="1" x14ac:dyDescent="0.3">
      <c r="A5" s="28" t="s">
        <v>211</v>
      </c>
      <c r="B5" s="11" t="s">
        <v>209</v>
      </c>
      <c r="C5" s="5"/>
      <c r="D5" s="5"/>
      <c r="E5" s="82" t="s">
        <v>3</v>
      </c>
      <c r="F5" s="82" t="str">
        <f>"Estimated Reference Load ("&amp;IF(Result_type="Aggregate impact","MWh","kWh")&amp;"/hour)"</f>
        <v>Estimated Reference Load (kWh/hour)</v>
      </c>
      <c r="G5" s="82" t="str">
        <f>"Observed Load ("&amp;IF(Result_type="Aggregate Impact","MWh/hour)","kWh/hour)")</f>
        <v>Observed Load (kWh/hour)</v>
      </c>
      <c r="H5" s="82" t="str">
        <f>"Estimated Load Impact ("&amp;IF(Result_type="Aggregate Impact","MWh/hour)","kWh/hour)")</f>
        <v>Estimated Load Impact (kWh/hour)</v>
      </c>
      <c r="I5" s="85" t="s">
        <v>153</v>
      </c>
      <c r="J5" s="64"/>
      <c r="K5" s="65"/>
      <c r="L5" s="65"/>
      <c r="M5" s="65"/>
      <c r="N5" s="66"/>
    </row>
    <row r="6" spans="1:17" ht="17.25" customHeight="1" thickBot="1" x14ac:dyDescent="0.35">
      <c r="A6" s="28" t="s">
        <v>212</v>
      </c>
      <c r="B6" s="47" t="s">
        <v>202</v>
      </c>
      <c r="C6" s="12"/>
      <c r="D6" s="5"/>
      <c r="E6" s="83"/>
      <c r="F6" s="83"/>
      <c r="G6" s="83"/>
      <c r="H6" s="83"/>
      <c r="I6" s="83"/>
      <c r="J6" s="67" t="str">
        <f>"Uncertainty Adjusted Impact ("&amp;IF(Result_type="Aggregate Impact","MWh/hr)- Percentiles","kWh/hr)- Percentiles")</f>
        <v>Uncertainty Adjusted Impact (kWh/hr)- Percentiles</v>
      </c>
      <c r="K6" s="68"/>
      <c r="L6" s="68"/>
      <c r="M6" s="68"/>
      <c r="N6" s="69"/>
    </row>
    <row r="7" spans="1:17" ht="39" customHeight="1" thickBot="1" x14ac:dyDescent="0.35">
      <c r="A7" s="5"/>
      <c r="B7" s="5"/>
      <c r="C7" s="5"/>
      <c r="D7" s="5"/>
      <c r="E7" s="84"/>
      <c r="F7" s="84"/>
      <c r="G7" s="84"/>
      <c r="H7" s="84"/>
      <c r="I7" s="84"/>
      <c r="J7" s="70" t="s">
        <v>229</v>
      </c>
      <c r="K7" s="70" t="s">
        <v>230</v>
      </c>
      <c r="L7" s="70" t="s">
        <v>231</v>
      </c>
      <c r="M7" s="70" t="s">
        <v>232</v>
      </c>
      <c r="N7" s="71" t="s">
        <v>233</v>
      </c>
    </row>
    <row r="8" spans="1:17" ht="17.25" customHeight="1" thickBot="1" x14ac:dyDescent="0.25">
      <c r="A8" s="29" t="s">
        <v>6</v>
      </c>
      <c r="B8" s="27" t="s">
        <v>1</v>
      </c>
      <c r="C8" s="8"/>
      <c r="D8" s="8"/>
      <c r="E8" s="60">
        <v>1</v>
      </c>
      <c r="F8" s="61">
        <f>IF(Enrolled=0,"n/a",DGET(data,"Ref_hr1",_xlnm.Criteria))</f>
        <v>1.4771190881729126</v>
      </c>
      <c r="G8" s="61">
        <f t="shared" ref="G8:G31" si="0">IF(Enrolled=0,"n/a",F8-H8)</f>
        <v>1.5947930291295052</v>
      </c>
      <c r="H8" s="61">
        <f>IF(Enrolled=0,"n/a",DGET(data,"Pctile50_hr1",_xlnm.Criteria))</f>
        <v>-0.11767394095659256</v>
      </c>
      <c r="I8" s="61">
        <f>IF(Enrolled=0,"n/a",DGET(data,"Temp_hr1",_xlnm.Criteria))</f>
        <v>69.676773071289063</v>
      </c>
      <c r="J8" s="62">
        <f>IF(Enrolled=0,"n/a",DGET(data,"Pctile10_hr1",_xlnm.Criteria))</f>
        <v>-0.15225383639335632</v>
      </c>
      <c r="K8" s="62">
        <f>IF(Enrolled=0,"n/a",DGET(data,"Pctile30_hr1",_xlnm.Criteria))</f>
        <v>-0.13182374835014343</v>
      </c>
      <c r="L8" s="62">
        <f>IF(Enrolled=0,"n/a",DGET(data,"Pctile50_hr1",_xlnm.Criteria))</f>
        <v>-0.11767394095659256</v>
      </c>
      <c r="M8" s="62">
        <f>IF(Enrolled=0,"n/a",DGET(data,"Pctile70_hr1",_xlnm.Criteria))</f>
        <v>-0.10352412611246109</v>
      </c>
      <c r="N8" s="62">
        <f>IF(Enrolled=0,"n/a",DGET(data,"Pctile90_hr1",_xlnm.Criteria))</f>
        <v>-8.3094045519828796E-2</v>
      </c>
      <c r="P8" s="57"/>
      <c r="Q8" s="58"/>
    </row>
    <row r="9" spans="1:17" ht="17.25" customHeight="1" thickBot="1" x14ac:dyDescent="0.25">
      <c r="A9" s="28" t="s">
        <v>199</v>
      </c>
      <c r="B9" s="47" t="s">
        <v>1</v>
      </c>
      <c r="C9" s="10"/>
      <c r="D9" s="10"/>
      <c r="E9" s="60">
        <v>2</v>
      </c>
      <c r="F9" s="61">
        <f>IF(Enrolled=0,"n/a",DGET(data,"Ref_hr2",_xlnm.Criteria))</f>
        <v>1.3364362716674805</v>
      </c>
      <c r="G9" s="61">
        <f t="shared" si="0"/>
        <v>1.453859455883503</v>
      </c>
      <c r="H9" s="61">
        <f>IF(Enrolled=0,"n/a",DGET(data,"Pctile50_hr2",_xlnm.Criteria))</f>
        <v>-0.11742318421602249</v>
      </c>
      <c r="I9" s="61">
        <f>IF(Enrolled=0,"n/a",DGET(data,"Temp_hr2",_xlnm.Criteria))</f>
        <v>68.548507690429688</v>
      </c>
      <c r="J9" s="62">
        <f>IF(Enrolled=0,"n/a",DGET(data,"Pctile10_hr2",_xlnm.Criteria))</f>
        <v>-0.15045419335365295</v>
      </c>
      <c r="K9" s="62">
        <f>IF(Enrolled=0,"n/a",DGET(data,"Pctile30_hr2",_xlnm.Criteria))</f>
        <v>-0.13093921542167664</v>
      </c>
      <c r="L9" s="62">
        <f>IF(Enrolled=0,"n/a",DGET(data,"Pctile50_hr2",_xlnm.Criteria))</f>
        <v>-0.11742318421602249</v>
      </c>
      <c r="M9" s="62">
        <f>IF(Enrolled=0,"n/a",DGET(data,"Pctile70_hr2",_xlnm.Criteria))</f>
        <v>-0.10390716791152954</v>
      </c>
      <c r="N9" s="62">
        <f>IF(Enrolled=0,"n/a",DGET(data,"Pctile90_hr2",_xlnm.Criteria))</f>
        <v>-8.4392189979553223E-2</v>
      </c>
      <c r="P9" s="57"/>
      <c r="Q9" s="58"/>
    </row>
    <row r="10" spans="1:17" ht="17.25" customHeight="1" x14ac:dyDescent="0.2">
      <c r="D10" s="12"/>
      <c r="E10" s="60">
        <v>3</v>
      </c>
      <c r="F10" s="61">
        <f>IF(Enrolled=0,"n/a",DGET(data,"Ref_hr3",_xlnm.Criteria))</f>
        <v>1.2413793802261353</v>
      </c>
      <c r="G10" s="61">
        <f t="shared" si="0"/>
        <v>1.3406101688742638</v>
      </c>
      <c r="H10" s="61">
        <f>IF(Enrolled=0,"n/a",DGET(data,"Pctile50_hr3",_xlnm.Criteria))</f>
        <v>-9.923078864812851E-2</v>
      </c>
      <c r="I10" s="61">
        <f>IF(Enrolled=0,"n/a",DGET(data,"Temp_hr3",_xlnm.Criteria))</f>
        <v>67.510520935058594</v>
      </c>
      <c r="J10" s="62">
        <f>IF(Enrolled=0,"n/a",DGET(data,"Pctile10_hr3",_xlnm.Criteria))</f>
        <v>-0.13129563629627228</v>
      </c>
      <c r="K10" s="62">
        <f>IF(Enrolled=0,"n/a",DGET(data,"Pctile30_hr3",_xlnm.Criteria))</f>
        <v>-0.11235146969556808</v>
      </c>
      <c r="L10" s="62">
        <f>IF(Enrolled=0,"n/a",DGET(data,"Pctile50_hr3",_xlnm.Criteria))</f>
        <v>-9.923078864812851E-2</v>
      </c>
      <c r="M10" s="62">
        <f>IF(Enrolled=0,"n/a",DGET(data,"Pctile70_hr3",_xlnm.Criteria))</f>
        <v>-8.6110115051269531E-2</v>
      </c>
      <c r="N10" s="62">
        <f>IF(Enrolled=0,"n/a",DGET(data,"Pctile90_hr3",_xlnm.Criteria))</f>
        <v>-6.7165940999984741E-2</v>
      </c>
      <c r="P10" s="57"/>
      <c r="Q10" s="58"/>
    </row>
    <row r="11" spans="1:17" ht="17.25" customHeight="1" x14ac:dyDescent="0.2">
      <c r="A11" s="43"/>
      <c r="B11" s="63" t="str">
        <f>IF(Pass=0,"Results are confidential for the selected LCA or CARE group","")</f>
        <v/>
      </c>
      <c r="C11" s="13"/>
      <c r="D11" s="13"/>
      <c r="E11" s="60">
        <v>4</v>
      </c>
      <c r="F11" s="61">
        <f>IF(Enrolled=0,"n/a",DGET(data,"Ref_hr4",_xlnm.Criteria))</f>
        <v>1.1747225522994995</v>
      </c>
      <c r="G11" s="61">
        <f t="shared" si="0"/>
        <v>1.2746483534574509</v>
      </c>
      <c r="H11" s="61">
        <f>IF(Enrolled=0,"n/a",DGET(data,"Pctile50_hr4",_xlnm.Criteria))</f>
        <v>-9.9925801157951355E-2</v>
      </c>
      <c r="I11" s="61">
        <f>IF(Enrolled=0,"n/a",DGET(data,"Temp_hr4",_xlnm.Criteria))</f>
        <v>66.635223388671875</v>
      </c>
      <c r="J11" s="62">
        <f>IF(Enrolled=0,"n/a",DGET(data,"Pctile10_hr4",_xlnm.Criteria))</f>
        <v>-0.1322704404592514</v>
      </c>
      <c r="K11" s="62">
        <f>IF(Enrolled=0,"n/a",DGET(data,"Pctile30_hr4",_xlnm.Criteria))</f>
        <v>-0.11316096782684326</v>
      </c>
      <c r="L11" s="62">
        <f>IF(Enrolled=0,"n/a",DGET(data,"Pctile50_hr4",_xlnm.Criteria))</f>
        <v>-9.9925801157951355E-2</v>
      </c>
      <c r="M11" s="62">
        <f>IF(Enrolled=0,"n/a",DGET(data,"Pctile70_hr4",_xlnm.Criteria))</f>
        <v>-8.6690641939640045E-2</v>
      </c>
      <c r="N11" s="62">
        <f>IF(Enrolled=0,"n/a",DGET(data,"Pctile90_hr4",_xlnm.Criteria))</f>
        <v>-6.7581169307231903E-2</v>
      </c>
      <c r="P11" s="57"/>
      <c r="Q11" s="58"/>
    </row>
    <row r="12" spans="1:17" ht="17.25" customHeight="1" x14ac:dyDescent="0.2">
      <c r="C12" s="13"/>
      <c r="D12" s="13"/>
      <c r="E12" s="60">
        <v>5</v>
      </c>
      <c r="F12" s="61">
        <f>IF(Enrolled=0,"n/a",DGET(data,"Ref_hr5",_xlnm.Criteria))</f>
        <v>1.1304560899734497</v>
      </c>
      <c r="G12" s="61">
        <f t="shared" si="0"/>
        <v>1.2399621084332466</v>
      </c>
      <c r="H12" s="61">
        <f>IF(Enrolled=0,"n/a",DGET(data,"Pctile50_hr5",_xlnm.Criteria))</f>
        <v>-0.10950601845979691</v>
      </c>
      <c r="I12" s="61">
        <f>IF(Enrolled=0,"n/a",DGET(data,"Temp_hr5",_xlnm.Criteria))</f>
        <v>65.696006774902344</v>
      </c>
      <c r="J12" s="62">
        <f>IF(Enrolled=0,"n/a",DGET(data,"Pctile10_hr5",_xlnm.Criteria))</f>
        <v>-0.14315326511859894</v>
      </c>
      <c r="K12" s="62">
        <f>IF(Enrolled=0,"n/a",DGET(data,"Pctile30_hr5",_xlnm.Criteria))</f>
        <v>-0.12327420711517334</v>
      </c>
      <c r="L12" s="62">
        <f>IF(Enrolled=0,"n/a",DGET(data,"Pctile50_hr5",_xlnm.Criteria))</f>
        <v>-0.10950601845979691</v>
      </c>
      <c r="M12" s="62">
        <f>IF(Enrolled=0,"n/a",DGET(data,"Pctile70_hr5",_xlnm.Criteria))</f>
        <v>-9.5737837255001068E-2</v>
      </c>
      <c r="N12" s="62">
        <f>IF(Enrolled=0,"n/a",DGET(data,"Pctile90_hr5",_xlnm.Criteria))</f>
        <v>-7.5858771800994873E-2</v>
      </c>
      <c r="P12" s="57"/>
      <c r="Q12" s="58"/>
    </row>
    <row r="13" spans="1:17" ht="17.25" customHeight="1" x14ac:dyDescent="0.2">
      <c r="D13" s="5"/>
      <c r="E13" s="60">
        <v>6</v>
      </c>
      <c r="F13" s="61">
        <f>IF(Enrolled=0,"n/a",DGET(data,"Ref_hr6",_xlnm.Criteria))</f>
        <v>1.1358293294906616</v>
      </c>
      <c r="G13" s="61">
        <f t="shared" si="0"/>
        <v>1.2423398867249489</v>
      </c>
      <c r="H13" s="61">
        <f>IF(Enrolled=0,"n/a",DGET(data,"Pctile50_hr6",_xlnm.Criteria))</f>
        <v>-0.10651055723428726</v>
      </c>
      <c r="I13" s="61">
        <f>IF(Enrolled=0,"n/a",DGET(data,"Temp_hr6",_xlnm.Criteria))</f>
        <v>64.98211669921875</v>
      </c>
      <c r="J13" s="62">
        <f>IF(Enrolled=0,"n/a",DGET(data,"Pctile10_hr6",_xlnm.Criteria))</f>
        <v>-0.1398807168006897</v>
      </c>
      <c r="K13" s="62">
        <f>IF(Enrolled=0,"n/a",DGET(data,"Pctile30_hr6",_xlnm.Criteria))</f>
        <v>-0.12016535550355911</v>
      </c>
      <c r="L13" s="62">
        <f>IF(Enrolled=0,"n/a",DGET(data,"Pctile50_hr6",_xlnm.Criteria))</f>
        <v>-0.10651055723428726</v>
      </c>
      <c r="M13" s="62">
        <f>IF(Enrolled=0,"n/a",DGET(data,"Pctile70_hr6",_xlnm.Criteria))</f>
        <v>-9.2855758965015411E-2</v>
      </c>
      <c r="N13" s="62">
        <f>IF(Enrolled=0,"n/a",DGET(data,"Pctile90_hr6",_xlnm.Criteria))</f>
        <v>-7.3140397667884827E-2</v>
      </c>
      <c r="P13" s="57"/>
      <c r="Q13" s="58"/>
    </row>
    <row r="14" spans="1:17" ht="16.5" x14ac:dyDescent="0.2">
      <c r="D14" s="5"/>
      <c r="E14" s="60">
        <v>7</v>
      </c>
      <c r="F14" s="61">
        <f>IF(Enrolled=0,"n/a",DGET(data,"Ref_hr7",_xlnm.Criteria))</f>
        <v>1.2001883983612061</v>
      </c>
      <c r="G14" s="61">
        <f t="shared" si="0"/>
        <v>1.3033042177557945</v>
      </c>
      <c r="H14" s="61">
        <f>IF(Enrolled=0,"n/a",DGET(data,"Pctile50_hr7",_xlnm.Criteria))</f>
        <v>-0.10311581939458847</v>
      </c>
      <c r="I14" s="61">
        <f>IF(Enrolled=0,"n/a",DGET(data,"Temp_hr7",_xlnm.Criteria))</f>
        <v>64.309379577636719</v>
      </c>
      <c r="J14" s="62">
        <f>IF(Enrolled=0,"n/a",DGET(data,"Pctile10_hr7",_xlnm.Criteria))</f>
        <v>-0.1370091438293457</v>
      </c>
      <c r="K14" s="62">
        <f>IF(Enrolled=0,"n/a",DGET(data,"Pctile30_hr7",_xlnm.Criteria))</f>
        <v>-0.11698469519615173</v>
      </c>
      <c r="L14" s="62">
        <f>IF(Enrolled=0,"n/a",DGET(data,"Pctile50_hr7",_xlnm.Criteria))</f>
        <v>-0.10311581939458847</v>
      </c>
      <c r="M14" s="62">
        <f>IF(Enrolled=0,"n/a",DGET(data,"Pctile70_hr7",_xlnm.Criteria))</f>
        <v>-8.9246936142444611E-2</v>
      </c>
      <c r="N14" s="62">
        <f>IF(Enrolled=0,"n/a",DGET(data,"Pctile90_hr7",_xlnm.Criteria))</f>
        <v>-6.9222487509250641E-2</v>
      </c>
      <c r="P14" s="57"/>
      <c r="Q14" s="58"/>
    </row>
    <row r="15" spans="1:17" ht="16.5" x14ac:dyDescent="0.2">
      <c r="A15" s="14"/>
      <c r="C15" s="5"/>
      <c r="D15" s="5"/>
      <c r="E15" s="60">
        <v>8</v>
      </c>
      <c r="F15" s="61">
        <f>IF(Enrolled=0,"n/a",DGET(data,"Ref_hr8",_xlnm.Criteria))</f>
        <v>1.2982714176177979</v>
      </c>
      <c r="G15" s="61">
        <f t="shared" si="0"/>
        <v>1.4109090566635132</v>
      </c>
      <c r="H15" s="61">
        <f>IF(Enrolled=0,"n/a",DGET(data,"Pctile50_hr8",_xlnm.Criteria))</f>
        <v>-0.11263763904571533</v>
      </c>
      <c r="I15" s="61">
        <f>IF(Enrolled=0,"n/a",DGET(data,"Temp_hr8",_xlnm.Criteria))</f>
        <v>64.947502136230469</v>
      </c>
      <c r="J15" s="62">
        <f>IF(Enrolled=0,"n/a",DGET(data,"Pctile10_hr8",_xlnm.Criteria))</f>
        <v>-0.14523535966873169</v>
      </c>
      <c r="K15" s="62">
        <f>IF(Enrolled=0,"n/a",DGET(data,"Pctile30_hr8",_xlnm.Criteria))</f>
        <v>-0.12597636878490448</v>
      </c>
      <c r="L15" s="62">
        <f>IF(Enrolled=0,"n/a",DGET(data,"Pctile50_hr8",_xlnm.Criteria))</f>
        <v>-0.11263763904571533</v>
      </c>
      <c r="M15" s="62">
        <f>IF(Enrolled=0,"n/a",DGET(data,"Pctile70_hr8",_xlnm.Criteria))</f>
        <v>-9.9298901855945587E-2</v>
      </c>
      <c r="N15" s="62">
        <f>IF(Enrolled=0,"n/a",DGET(data,"Pctile90_hr8",_xlnm.Criteria))</f>
        <v>-8.0039896070957184E-2</v>
      </c>
      <c r="P15" s="57"/>
      <c r="Q15" s="58"/>
    </row>
    <row r="16" spans="1:17" ht="16.5" x14ac:dyDescent="0.2">
      <c r="C16" s="5"/>
      <c r="D16" s="5"/>
      <c r="E16" s="60">
        <v>9</v>
      </c>
      <c r="F16" s="61">
        <f>IF(Enrolled=0,"n/a",DGET(data,"Ref_hr9",_xlnm.Criteria))</f>
        <v>1.3873214721679688</v>
      </c>
      <c r="G16" s="61">
        <f t="shared" si="0"/>
        <v>1.5208694934844971</v>
      </c>
      <c r="H16" s="61">
        <f>IF(Enrolled=0,"n/a",DGET(data,"Pctile50_hr9",_xlnm.Criteria))</f>
        <v>-0.13354802131652832</v>
      </c>
      <c r="I16" s="61">
        <f>IF(Enrolled=0,"n/a",DGET(data,"Temp_hr9",_xlnm.Criteria))</f>
        <v>67.823341369628906</v>
      </c>
      <c r="J16" s="62">
        <f>IF(Enrolled=0,"n/a",DGET(data,"Pctile10_hr9",_xlnm.Criteria))</f>
        <v>-0.16526645421981812</v>
      </c>
      <c r="K16" s="62">
        <f>IF(Enrolled=0,"n/a",DGET(data,"Pctile30_hr9",_xlnm.Criteria))</f>
        <v>-0.14652696251869202</v>
      </c>
      <c r="L16" s="62">
        <f>IF(Enrolled=0,"n/a",DGET(data,"Pctile50_hr9",_xlnm.Criteria))</f>
        <v>-0.13354802131652832</v>
      </c>
      <c r="M16" s="62">
        <f>IF(Enrolled=0,"n/a",DGET(data,"Pctile70_hr9",_xlnm.Criteria))</f>
        <v>-0.12056910246610641</v>
      </c>
      <c r="N16" s="62">
        <f>IF(Enrolled=0,"n/a",DGET(data,"Pctile90_hr9",_xlnm.Criteria))</f>
        <v>-0.10182960331439972</v>
      </c>
      <c r="P16" s="57"/>
      <c r="Q16" s="58"/>
    </row>
    <row r="17" spans="3:23" ht="16.5" x14ac:dyDescent="0.2">
      <c r="C17" s="5"/>
      <c r="D17" s="5"/>
      <c r="E17" s="60">
        <v>10</v>
      </c>
      <c r="F17" s="61">
        <f>IF(Enrolled=0,"n/a",DGET(data,"Ref_hr10",_xlnm.Criteria))</f>
        <v>1.4867410659790039</v>
      </c>
      <c r="G17" s="61">
        <f t="shared" si="0"/>
        <v>1.6241387724876404</v>
      </c>
      <c r="H17" s="61">
        <f>IF(Enrolled=0,"n/a",DGET(data,"Pctile50_hr10",_xlnm.Criteria))</f>
        <v>-0.13739770650863647</v>
      </c>
      <c r="I17" s="61">
        <f>IF(Enrolled=0,"n/a",DGET(data,"Temp_hr10",_xlnm.Criteria))</f>
        <v>71.56085205078125</v>
      </c>
      <c r="J17" s="62">
        <f>IF(Enrolled=0,"n/a",DGET(data,"Pctile10_hr10",_xlnm.Criteria))</f>
        <v>-0.16791543364524841</v>
      </c>
      <c r="K17" s="62">
        <f>IF(Enrolled=0,"n/a",DGET(data,"Pctile30_hr10",_xlnm.Criteria))</f>
        <v>-0.14988531172275543</v>
      </c>
      <c r="L17" s="62">
        <f>IF(Enrolled=0,"n/a",DGET(data,"Pctile50_hr10",_xlnm.Criteria))</f>
        <v>-0.13739770650863647</v>
      </c>
      <c r="M17" s="62">
        <f>IF(Enrolled=0,"n/a",DGET(data,"Pctile70_hr10",_xlnm.Criteria))</f>
        <v>-0.12491008639335632</v>
      </c>
      <c r="N17" s="62">
        <f>IF(Enrolled=0,"n/a",DGET(data,"Pctile90_hr10",_xlnm.Criteria))</f>
        <v>-0.10687995702028275</v>
      </c>
      <c r="P17" s="57"/>
      <c r="Q17" s="58"/>
    </row>
    <row r="18" spans="3:23" ht="16.5" x14ac:dyDescent="0.2">
      <c r="C18" s="5"/>
      <c r="D18" s="5"/>
      <c r="E18" s="60">
        <v>11</v>
      </c>
      <c r="F18" s="61">
        <f>IF(Enrolled=0,"n/a",DGET(data,"Ref_hr11",_xlnm.Criteria))</f>
        <v>1.6102267503738403</v>
      </c>
      <c r="G18" s="61">
        <f t="shared" si="0"/>
        <v>1.7612791359424591</v>
      </c>
      <c r="H18" s="61">
        <f>IF(Enrolled=0,"n/a",DGET(data,"Pctile50_hr11",_xlnm.Criteria))</f>
        <v>-0.15105238556861877</v>
      </c>
      <c r="I18" s="61">
        <f>IF(Enrolled=0,"n/a",DGET(data,"Temp_hr11",_xlnm.Criteria))</f>
        <v>75.489273071289063</v>
      </c>
      <c r="J18" s="62">
        <f>IF(Enrolled=0,"n/a",DGET(data,"Pctile10_hr11",_xlnm.Criteria))</f>
        <v>-0.18187390267848969</v>
      </c>
      <c r="K18" s="62">
        <f>IF(Enrolled=0,"n/a",DGET(data,"Pctile30_hr11",_xlnm.Criteria))</f>
        <v>-0.16366428136825562</v>
      </c>
      <c r="L18" s="62">
        <f>IF(Enrolled=0,"n/a",DGET(data,"Pctile50_hr11",_xlnm.Criteria))</f>
        <v>-0.15105238556861877</v>
      </c>
      <c r="M18" s="62">
        <f>IF(Enrolled=0,"n/a",DGET(data,"Pctile70_hr11",_xlnm.Criteria))</f>
        <v>-0.13844047486782074</v>
      </c>
      <c r="N18" s="62">
        <f>IF(Enrolled=0,"n/a",DGET(data,"Pctile90_hr11",_xlnm.Criteria))</f>
        <v>-0.12023086845874786</v>
      </c>
      <c r="P18" s="57"/>
      <c r="Q18" s="58"/>
      <c r="S18" s="31"/>
      <c r="T18" s="31"/>
      <c r="U18" s="31"/>
      <c r="V18" s="31"/>
      <c r="W18" s="31"/>
    </row>
    <row r="19" spans="3:23" ht="16.5" x14ac:dyDescent="0.2">
      <c r="C19" s="5"/>
      <c r="D19" s="5"/>
      <c r="E19" s="60">
        <v>12</v>
      </c>
      <c r="F19" s="61">
        <f>IF(Enrolled=0,"n/a",DGET(data,"Ref_hr12",_xlnm.Criteria))</f>
        <v>1.7621248960494995</v>
      </c>
      <c r="G19" s="61">
        <f t="shared" si="0"/>
        <v>1.9252845942974091</v>
      </c>
      <c r="H19" s="61">
        <f>IF(Enrolled=0,"n/a",DGET(data,"Pctile50_hr12",_xlnm.Criteria))</f>
        <v>-0.16315969824790955</v>
      </c>
      <c r="I19" s="61">
        <f>IF(Enrolled=0,"n/a",DGET(data,"Temp_hr12",_xlnm.Criteria))</f>
        <v>79.305404663085938</v>
      </c>
      <c r="J19" s="62">
        <f>IF(Enrolled=0,"n/a",DGET(data,"Pctile10_hr12",_xlnm.Criteria))</f>
        <v>-0.19440843164920807</v>
      </c>
      <c r="K19" s="62">
        <f>IF(Enrolled=0,"n/a",DGET(data,"Pctile30_hr12",_xlnm.Criteria))</f>
        <v>-0.17594641447067261</v>
      </c>
      <c r="L19" s="62">
        <f>IF(Enrolled=0,"n/a",DGET(data,"Pctile50_hr12",_xlnm.Criteria))</f>
        <v>-0.16315969824790955</v>
      </c>
      <c r="M19" s="62">
        <f>IF(Enrolled=0,"n/a",DGET(data,"Pctile70_hr12",_xlnm.Criteria))</f>
        <v>-0.15037296712398529</v>
      </c>
      <c r="N19" s="62">
        <f>IF(Enrolled=0,"n/a",DGET(data,"Pctile90_hr12",_xlnm.Criteria))</f>
        <v>-0.13191096484661102</v>
      </c>
      <c r="P19" s="57"/>
      <c r="Q19" s="58"/>
      <c r="S19" s="31"/>
      <c r="T19" s="31"/>
      <c r="U19" s="31"/>
      <c r="V19" s="31"/>
      <c r="W19" s="31"/>
    </row>
    <row r="20" spans="3:23" ht="16.5" x14ac:dyDescent="0.2">
      <c r="C20" s="5"/>
      <c r="D20" s="5"/>
      <c r="E20" s="60">
        <v>13</v>
      </c>
      <c r="F20" s="61">
        <f>IF(Enrolled=0,"n/a",DGET(data,"Ref_hr13",_xlnm.Criteria))</f>
        <v>1.9105219841003418</v>
      </c>
      <c r="G20" s="61">
        <f t="shared" si="0"/>
        <v>2.0884588807821274</v>
      </c>
      <c r="H20" s="61">
        <f>IF(Enrolled=0,"n/a",DGET(data,"Pctile50_hr13",_xlnm.Criteria))</f>
        <v>-0.17793689668178558</v>
      </c>
      <c r="I20" s="61">
        <f>IF(Enrolled=0,"n/a",DGET(data,"Temp_hr13",_xlnm.Criteria))</f>
        <v>82.805320739746094</v>
      </c>
      <c r="J20" s="62">
        <f>IF(Enrolled=0,"n/a",DGET(data,"Pctile10_hr13",_xlnm.Criteria))</f>
        <v>-0.21020971238613129</v>
      </c>
      <c r="K20" s="62">
        <f>IF(Enrolled=0,"n/a",DGET(data,"Pctile30_hr13",_xlnm.Criteria))</f>
        <v>-0.19114266335964203</v>
      </c>
      <c r="L20" s="62">
        <f>IF(Enrolled=0,"n/a",DGET(data,"Pctile50_hr13",_xlnm.Criteria))</f>
        <v>-0.17793689668178558</v>
      </c>
      <c r="M20" s="62">
        <f>IF(Enrolled=0,"n/a",DGET(data,"Pctile70_hr13",_xlnm.Criteria))</f>
        <v>-0.16473110020160675</v>
      </c>
      <c r="N20" s="62">
        <f>IF(Enrolled=0,"n/a",DGET(data,"Pctile90_hr13",_xlnm.Criteria))</f>
        <v>-0.14566405117511749</v>
      </c>
      <c r="P20" s="57"/>
      <c r="Q20" s="58"/>
      <c r="S20" s="31"/>
      <c r="T20" s="31"/>
      <c r="U20" s="31"/>
      <c r="V20" s="31"/>
      <c r="W20" s="31"/>
    </row>
    <row r="21" spans="3:23" ht="16.5" x14ac:dyDescent="0.2">
      <c r="C21" s="5"/>
      <c r="D21" s="5"/>
      <c r="E21" s="60">
        <v>14</v>
      </c>
      <c r="F21" s="61">
        <f>IF(Enrolled=0,"n/a",DGET(data,"Ref_hr14",_xlnm.Criteria))</f>
        <v>2.055187463760376</v>
      </c>
      <c r="G21" s="61">
        <f t="shared" si="0"/>
        <v>2.2160349488258362</v>
      </c>
      <c r="H21" s="61">
        <f>IF(Enrolled=0,"n/a",DGET(data,"Pctile50_hr14",_xlnm.Criteria))</f>
        <v>-0.16084748506546021</v>
      </c>
      <c r="I21" s="61">
        <f>IF(Enrolled=0,"n/a",DGET(data,"Temp_hr14",_xlnm.Criteria))</f>
        <v>85.691825866699219</v>
      </c>
      <c r="J21" s="62">
        <f>IF(Enrolled=0,"n/a",DGET(data,"Pctile10_hr14",_xlnm.Criteria))</f>
        <v>-0.19394436478614807</v>
      </c>
      <c r="K21" s="62">
        <f>IF(Enrolled=0,"n/a",DGET(data,"Pctile30_hr14",_xlnm.Criteria))</f>
        <v>-0.17439046502113342</v>
      </c>
      <c r="L21" s="62">
        <f>IF(Enrolled=0,"n/a",DGET(data,"Pctile50_hr14",_xlnm.Criteria))</f>
        <v>-0.16084748506546021</v>
      </c>
      <c r="M21" s="62">
        <f>IF(Enrolled=0,"n/a",DGET(data,"Pctile70_hr14",_xlnm.Criteria))</f>
        <v>-0.14730450510978699</v>
      </c>
      <c r="N21" s="62">
        <f>IF(Enrolled=0,"n/a",DGET(data,"Pctile90_hr14",_xlnm.Criteria))</f>
        <v>-0.12775059044361115</v>
      </c>
      <c r="P21" s="57"/>
      <c r="Q21" s="58"/>
      <c r="S21" s="31"/>
      <c r="T21" s="31"/>
      <c r="U21" s="31"/>
      <c r="V21" s="31"/>
      <c r="W21" s="31"/>
    </row>
    <row r="22" spans="3:23" ht="16.5" x14ac:dyDescent="0.2">
      <c r="C22" s="5"/>
      <c r="D22" s="5"/>
      <c r="E22" s="60">
        <v>15</v>
      </c>
      <c r="F22" s="61">
        <f>IF(Enrolled=0,"n/a",DGET(data,"Ref_hr15",_xlnm.Criteria))</f>
        <v>2.1792776584625244</v>
      </c>
      <c r="G22" s="61">
        <f t="shared" si="0"/>
        <v>2.3212096691131592</v>
      </c>
      <c r="H22" s="61">
        <f>IF(Enrolled=0,"n/a",DGET(data,"Pctile50_hr15",_xlnm.Criteria))</f>
        <v>-0.14193201065063477</v>
      </c>
      <c r="I22" s="61">
        <f>IF(Enrolled=0,"n/a",DGET(data,"Temp_hr15",_xlnm.Criteria))</f>
        <v>87.611595153808594</v>
      </c>
      <c r="J22" s="62">
        <f>IF(Enrolled=0,"n/a",DGET(data,"Pctile10_hr15",_xlnm.Criteria))</f>
        <v>-0.1759093850851059</v>
      </c>
      <c r="K22" s="62">
        <f>IF(Enrolled=0,"n/a",DGET(data,"Pctile30_hr15",_xlnm.Criteria))</f>
        <v>-0.15583527088165283</v>
      </c>
      <c r="L22" s="62">
        <f>IF(Enrolled=0,"n/a",DGET(data,"Pctile50_hr15",_xlnm.Criteria))</f>
        <v>-0.14193201065063477</v>
      </c>
      <c r="M22" s="62">
        <f>IF(Enrolled=0,"n/a",DGET(data,"Pctile70_hr15",_xlnm.Criteria))</f>
        <v>-0.12802872061729431</v>
      </c>
      <c r="N22" s="62">
        <f>IF(Enrolled=0,"n/a",DGET(data,"Pctile90_hr15",_xlnm.Criteria))</f>
        <v>-0.10795462131500244</v>
      </c>
      <c r="P22" s="57"/>
      <c r="Q22" s="58"/>
      <c r="S22" s="31"/>
      <c r="T22" s="31"/>
      <c r="U22" s="31"/>
      <c r="V22" s="31"/>
      <c r="W22" s="31"/>
    </row>
    <row r="23" spans="3:23" ht="16.5" x14ac:dyDescent="0.2">
      <c r="C23" s="5"/>
      <c r="D23" s="5"/>
      <c r="E23" s="60">
        <v>16</v>
      </c>
      <c r="F23" s="61">
        <f>IF(Enrolled=0,"n/a",DGET(data,"Ref_hr16",_xlnm.Criteria))</f>
        <v>2.3045802116394043</v>
      </c>
      <c r="G23" s="61">
        <f t="shared" si="0"/>
        <v>2.405606135725975</v>
      </c>
      <c r="H23" s="61">
        <f>IF(Enrolled=0,"n/a",DGET(data,"Pctile50_hr16",_xlnm.Criteria))</f>
        <v>-0.10102592408657074</v>
      </c>
      <c r="I23" s="61">
        <f>IF(Enrolled=0,"n/a",DGET(data,"Temp_hr16",_xlnm.Criteria))</f>
        <v>88.576499938964844</v>
      </c>
      <c r="J23" s="62">
        <f>IF(Enrolled=0,"n/a",DGET(data,"Pctile10_hr16",_xlnm.Criteria))</f>
        <v>-0.1346384584903717</v>
      </c>
      <c r="K23" s="62">
        <f>IF(Enrolled=0,"n/a",DGET(data,"Pctile30_hr16",_xlnm.Criteria))</f>
        <v>-0.11477989703416824</v>
      </c>
      <c r="L23" s="62">
        <f>IF(Enrolled=0,"n/a",DGET(data,"Pctile50_hr16",_xlnm.Criteria))</f>
        <v>-0.10102592408657074</v>
      </c>
      <c r="M23" s="62">
        <f>IF(Enrolled=0,"n/a",DGET(data,"Pctile70_hr16",_xlnm.Criteria))</f>
        <v>-8.7271943688392639E-2</v>
      </c>
      <c r="N23" s="62">
        <f>IF(Enrolled=0,"n/a",DGET(data,"Pctile90_hr16",_xlnm.Criteria))</f>
        <v>-6.7413382232189178E-2</v>
      </c>
      <c r="P23" s="57"/>
      <c r="Q23" s="58"/>
      <c r="S23" s="31"/>
      <c r="T23" s="31"/>
      <c r="U23" s="31"/>
      <c r="V23" s="31"/>
      <c r="W23" s="31"/>
    </row>
    <row r="24" spans="3:23" ht="16.5" x14ac:dyDescent="0.2">
      <c r="C24" s="5"/>
      <c r="D24" s="5"/>
      <c r="E24" s="60">
        <v>17</v>
      </c>
      <c r="F24" s="61">
        <f>IF(Enrolled=0,"n/a",DGET(data,"Ref_hr17",_xlnm.Criteria))</f>
        <v>2.4009959697723389</v>
      </c>
      <c r="G24" s="61">
        <f t="shared" si="0"/>
        <v>2.4518342465162277</v>
      </c>
      <c r="H24" s="61">
        <f>IF(Enrolled=0,"n/a",DGET(data,"Pctile50_hr17",_xlnm.Criteria))</f>
        <v>-5.0838276743888855E-2</v>
      </c>
      <c r="I24" s="61">
        <f>IF(Enrolled=0,"n/a",DGET(data,"Temp_hr17",_xlnm.Criteria))</f>
        <v>88.484138488769531</v>
      </c>
      <c r="J24" s="62">
        <f>IF(Enrolled=0,"n/a",DGET(data,"Pctile10_hr17",_xlnm.Criteria))</f>
        <v>-8.5388697683811188E-2</v>
      </c>
      <c r="K24" s="62">
        <f>IF(Enrolled=0,"n/a",DGET(data,"Pctile30_hr17",_xlnm.Criteria))</f>
        <v>-6.4976036548614502E-2</v>
      </c>
      <c r="L24" s="62">
        <f>IF(Enrolled=0,"n/a",DGET(data,"Pctile50_hr17",_xlnm.Criteria))</f>
        <v>-5.0838276743888855E-2</v>
      </c>
      <c r="M24" s="62">
        <f>IF(Enrolled=0,"n/a",DGET(data,"Pctile70_hr17",_xlnm.Criteria))</f>
        <v>-3.6700524389743805E-2</v>
      </c>
      <c r="N24" s="62">
        <f>IF(Enrolled=0,"n/a",DGET(data,"Pctile90_hr17",_xlnm.Criteria))</f>
        <v>-1.6287852078676224E-2</v>
      </c>
      <c r="P24" s="57"/>
      <c r="Q24" s="58"/>
      <c r="S24" s="31"/>
      <c r="T24" s="31"/>
      <c r="U24" s="31"/>
      <c r="V24" s="31"/>
      <c r="W24" s="31"/>
    </row>
    <row r="25" spans="3:23" ht="16.5" x14ac:dyDescent="0.2">
      <c r="C25" s="5"/>
      <c r="D25" s="5"/>
      <c r="E25" s="60">
        <v>18</v>
      </c>
      <c r="F25" s="61">
        <f>IF(Enrolled=0,"n/a",DGET(data,"Ref_hr18",_xlnm.Criteria))</f>
        <v>2.4686465263366699</v>
      </c>
      <c r="G25" s="61">
        <f t="shared" si="0"/>
        <v>2.499238396063447</v>
      </c>
      <c r="H25" s="61">
        <f>IF(Enrolled=0,"n/a",DGET(data,"Pctile50_hr18",_xlnm.Criteria))</f>
        <v>-3.0591869726777077E-2</v>
      </c>
      <c r="I25" s="61">
        <f>IF(Enrolled=0,"n/a",DGET(data,"Temp_hr18",_xlnm.Criteria))</f>
        <v>87.152374267578125</v>
      </c>
      <c r="J25" s="62">
        <f>IF(Enrolled=0,"n/a",DGET(data,"Pctile10_hr18",_xlnm.Criteria))</f>
        <v>-6.4547523856163025E-2</v>
      </c>
      <c r="K25" s="62">
        <f>IF(Enrolled=0,"n/a",DGET(data,"Pctile30_hr18",_xlnm.Criteria))</f>
        <v>-4.4486250728368759E-2</v>
      </c>
      <c r="L25" s="62">
        <f>IF(Enrolled=0,"n/a",DGET(data,"Pctile50_hr18",_xlnm.Criteria))</f>
        <v>-3.0591869726777077E-2</v>
      </c>
      <c r="M25" s="62">
        <f>IF(Enrolled=0,"n/a",DGET(data,"Pctile70_hr18",_xlnm.Criteria))</f>
        <v>-1.6697488725185394E-2</v>
      </c>
      <c r="N25" s="62">
        <f>IF(Enrolled=0,"n/a",DGET(data,"Pctile90_hr18",_xlnm.Criteria))</f>
        <v>3.3637899905443192E-3</v>
      </c>
      <c r="P25" s="57"/>
      <c r="Q25" s="58"/>
      <c r="S25" s="31"/>
      <c r="T25" s="31"/>
      <c r="U25" s="31"/>
      <c r="V25" s="31"/>
      <c r="W25" s="31"/>
    </row>
    <row r="26" spans="3:23" ht="16.5" x14ac:dyDescent="0.2">
      <c r="C26" s="5"/>
      <c r="D26" s="5"/>
      <c r="E26" s="60">
        <v>19</v>
      </c>
      <c r="F26" s="61">
        <f>IF(Enrolled=0,"n/a",DGET(data,"Ref_hr19",_xlnm.Criteria))</f>
        <v>2.4189612865447998</v>
      </c>
      <c r="G26" s="61">
        <f t="shared" si="0"/>
        <v>2.463835820555687</v>
      </c>
      <c r="H26" s="61">
        <f>IF(Enrolled=0,"n/a",DGET(data,"Pctile50_hr19",_xlnm.Criteria))</f>
        <v>-4.4874534010887146E-2</v>
      </c>
      <c r="I26" s="61">
        <f>IF(Enrolled=0,"n/a",DGET(data,"Temp_hr19",_xlnm.Criteria))</f>
        <v>84.819168090820313</v>
      </c>
      <c r="J26" s="62">
        <f>IF(Enrolled=0,"n/a",DGET(data,"Pctile10_hr19",_xlnm.Criteria))</f>
        <v>-7.8861162066459656E-2</v>
      </c>
      <c r="K26" s="62">
        <f>IF(Enrolled=0,"n/a",DGET(data,"Pctile30_hr19",_xlnm.Criteria))</f>
        <v>-5.8781586587429047E-2</v>
      </c>
      <c r="L26" s="62">
        <f>IF(Enrolled=0,"n/a",DGET(data,"Pctile50_hr19",_xlnm.Criteria))</f>
        <v>-4.4874534010887146E-2</v>
      </c>
      <c r="M26" s="62">
        <f>IF(Enrolled=0,"n/a",DGET(data,"Pctile70_hr19",_xlnm.Criteria))</f>
        <v>-3.0967479571700096E-2</v>
      </c>
      <c r="N26" s="62">
        <f>IF(Enrolled=0,"n/a",DGET(data,"Pctile90_hr19",_xlnm.Criteria))</f>
        <v>-1.0887905955314636E-2</v>
      </c>
      <c r="P26" s="57"/>
      <c r="Q26" s="58"/>
      <c r="S26" s="31"/>
      <c r="T26" s="31"/>
      <c r="U26" s="31"/>
      <c r="V26" s="31"/>
      <c r="W26" s="31"/>
    </row>
    <row r="27" spans="3:23" ht="16.5" x14ac:dyDescent="0.2">
      <c r="C27" s="5"/>
      <c r="D27" s="5"/>
      <c r="E27" s="60">
        <v>20</v>
      </c>
      <c r="F27" s="61">
        <f>IF(Enrolled=0,"n/a",DGET(data,"Ref_hr20",_xlnm.Criteria))</f>
        <v>2.342329740524292</v>
      </c>
      <c r="G27" s="61">
        <f t="shared" si="0"/>
        <v>2.360952815040946</v>
      </c>
      <c r="H27" s="61">
        <f>IF(Enrolled=0,"n/a",DGET(data,"Pctile50_hr20",_xlnm.Criteria))</f>
        <v>-1.8623074516654015E-2</v>
      </c>
      <c r="I27" s="61">
        <f>IF(Enrolled=0,"n/a",DGET(data,"Temp_hr20",_xlnm.Criteria))</f>
        <v>81.232955932617188</v>
      </c>
      <c r="J27" s="62">
        <f>IF(Enrolled=0,"n/a",DGET(data,"Pctile10_hr20",_xlnm.Criteria))</f>
        <v>-5.2911520004272461E-2</v>
      </c>
      <c r="K27" s="62">
        <f>IF(Enrolled=0,"n/a",DGET(data,"Pctile30_hr20",_xlnm.Criteria))</f>
        <v>-3.2653629779815674E-2</v>
      </c>
      <c r="L27" s="62">
        <f>IF(Enrolled=0,"n/a",DGET(data,"Pctile50_hr20",_xlnm.Criteria))</f>
        <v>-1.8623074516654015E-2</v>
      </c>
      <c r="M27" s="62">
        <f>IF(Enrolled=0,"n/a",DGET(data,"Pctile70_hr20",_xlnm.Criteria))</f>
        <v>-4.5925192534923553E-3</v>
      </c>
      <c r="N27" s="62">
        <f>IF(Enrolled=0,"n/a",DGET(data,"Pctile90_hr20",_xlnm.Criteria))</f>
        <v>1.5665370970964432E-2</v>
      </c>
      <c r="P27" s="57"/>
      <c r="Q27" s="58"/>
      <c r="S27" s="31"/>
      <c r="T27" s="31"/>
      <c r="U27" s="31"/>
      <c r="V27" s="31"/>
      <c r="W27" s="31"/>
    </row>
    <row r="28" spans="3:23" ht="16.5" x14ac:dyDescent="0.2">
      <c r="C28" s="5"/>
      <c r="D28" s="5"/>
      <c r="E28" s="60">
        <v>21</v>
      </c>
      <c r="F28" s="61">
        <f>IF(Enrolled=0,"n/a",DGET(data,"Ref_hr21",_xlnm.Criteria))</f>
        <v>2.2586886882781982</v>
      </c>
      <c r="G28" s="61">
        <f t="shared" si="0"/>
        <v>2.2975092045962811</v>
      </c>
      <c r="H28" s="61">
        <f>IF(Enrolled=0,"n/a",DGET(data,"Pctile50_hr21",_xlnm.Criteria))</f>
        <v>-3.8820516318082809E-2</v>
      </c>
      <c r="I28" s="61">
        <f>IF(Enrolled=0,"n/a",DGET(data,"Temp_hr21",_xlnm.Criteria))</f>
        <v>77.158432006835938</v>
      </c>
      <c r="J28" s="62">
        <f>IF(Enrolled=0,"n/a",DGET(data,"Pctile10_hr21",_xlnm.Criteria))</f>
        <v>-7.222573459148407E-2</v>
      </c>
      <c r="K28" s="62">
        <f>IF(Enrolled=0,"n/a",DGET(data,"Pctile30_hr21",_xlnm.Criteria))</f>
        <v>-5.2489664405584335E-2</v>
      </c>
      <c r="L28" s="62">
        <f>IF(Enrolled=0,"n/a",DGET(data,"Pctile50_hr21",_xlnm.Criteria))</f>
        <v>-3.8820516318082809E-2</v>
      </c>
      <c r="M28" s="62">
        <f>IF(Enrolled=0,"n/a",DGET(data,"Pctile70_hr21",_xlnm.Criteria))</f>
        <v>-2.5151371955871582E-2</v>
      </c>
      <c r="N28" s="62">
        <f>IF(Enrolled=0,"n/a",DGET(data,"Pctile90_hr21",_xlnm.Criteria))</f>
        <v>-5.4152975790202618E-3</v>
      </c>
      <c r="P28" s="57"/>
      <c r="Q28" s="58"/>
      <c r="S28" s="31"/>
      <c r="T28" s="31"/>
      <c r="U28" s="31"/>
      <c r="V28" s="31"/>
      <c r="W28" s="31"/>
    </row>
    <row r="29" spans="3:23" ht="16.5" x14ac:dyDescent="0.2">
      <c r="C29" s="5"/>
      <c r="D29" s="5"/>
      <c r="E29" s="60">
        <v>22</v>
      </c>
      <c r="F29" s="61">
        <f>IF(Enrolled=0,"n/a",DGET(data,"Ref_hr22",_xlnm.Criteria))</f>
        <v>2.1317000389099121</v>
      </c>
      <c r="G29" s="61">
        <f t="shared" si="0"/>
        <v>2.2517437189817429</v>
      </c>
      <c r="H29" s="61">
        <f>IF(Enrolled=0,"n/a",DGET(data,"Pctile50_hr22",_xlnm.Criteria))</f>
        <v>-0.12004368007183075</v>
      </c>
      <c r="I29" s="61">
        <f>IF(Enrolled=0,"n/a",DGET(data,"Temp_hr22",_xlnm.Criteria))</f>
        <v>74.396011352539063</v>
      </c>
      <c r="J29" s="62">
        <f>IF(Enrolled=0,"n/a",DGET(data,"Pctile10_hr22",_xlnm.Criteria))</f>
        <v>-0.15600039064884186</v>
      </c>
      <c r="K29" s="62">
        <f>IF(Enrolled=0,"n/a",DGET(data,"Pctile30_hr22",_xlnm.Criteria))</f>
        <v>-0.13475687801837921</v>
      </c>
      <c r="L29" s="62">
        <f>IF(Enrolled=0,"n/a",DGET(data,"Pctile50_hr22",_xlnm.Criteria))</f>
        <v>-0.12004368007183075</v>
      </c>
      <c r="M29" s="62">
        <f>IF(Enrolled=0,"n/a",DGET(data,"Pctile70_hr22",_xlnm.Criteria))</f>
        <v>-0.10533048212528229</v>
      </c>
      <c r="N29" s="62">
        <f>IF(Enrolled=0,"n/a",DGET(data,"Pctile90_hr22",_xlnm.Criteria))</f>
        <v>-8.4086976945400238E-2</v>
      </c>
      <c r="P29" s="57"/>
      <c r="Q29" s="58"/>
    </row>
    <row r="30" spans="3:23" ht="16.5" x14ac:dyDescent="0.2">
      <c r="C30" s="5"/>
      <c r="D30" s="5"/>
      <c r="E30" s="60">
        <v>23</v>
      </c>
      <c r="F30" s="61">
        <f>IF(Enrolled=0,"n/a",DGET(data,"Ref_hr23",_xlnm.Criteria))</f>
        <v>1.891890287399292</v>
      </c>
      <c r="G30" s="61">
        <f t="shared" si="0"/>
        <v>2.024064838886261</v>
      </c>
      <c r="H30" s="61">
        <f>IF(Enrolled=0,"n/a",DGET(data,"Pctile50_hr23",_xlnm.Criteria))</f>
        <v>-0.13217455148696899</v>
      </c>
      <c r="I30" s="61">
        <f>IF(Enrolled=0,"n/a",DGET(data,"Temp_hr23",_xlnm.Criteria))</f>
        <v>72.469505310058594</v>
      </c>
      <c r="J30" s="62">
        <f>IF(Enrolled=0,"n/a",DGET(data,"Pctile10_hr23",_xlnm.Criteria))</f>
        <v>-0.16740472614765167</v>
      </c>
      <c r="K30" s="62">
        <f>IF(Enrolled=0,"n/a",DGET(data,"Pctile30_hr23",_xlnm.Criteria))</f>
        <v>-0.146590456366539</v>
      </c>
      <c r="L30" s="62">
        <f>IF(Enrolled=0,"n/a",DGET(data,"Pctile50_hr23",_xlnm.Criteria))</f>
        <v>-0.13217455148696899</v>
      </c>
      <c r="M30" s="62">
        <f>IF(Enrolled=0,"n/a",DGET(data,"Pctile70_hr23",_xlnm.Criteria))</f>
        <v>-0.11775866150856018</v>
      </c>
      <c r="N30" s="62">
        <f>IF(Enrolled=0,"n/a",DGET(data,"Pctile90_hr23",_xlnm.Criteria))</f>
        <v>-9.6944384276866913E-2</v>
      </c>
      <c r="P30" s="57"/>
      <c r="Q30" s="58"/>
    </row>
    <row r="31" spans="3:23" ht="16.5" x14ac:dyDescent="0.2">
      <c r="C31" s="5"/>
      <c r="D31" s="5"/>
      <c r="E31" s="60">
        <v>24</v>
      </c>
      <c r="F31" s="61">
        <f>IF(Enrolled=0,"n/a",DGET(data,"Ref_hr24",_xlnm.Criteria))</f>
        <v>1.6552587747573853</v>
      </c>
      <c r="G31" s="61">
        <f t="shared" si="0"/>
        <v>1.7761703804135323</v>
      </c>
      <c r="H31" s="61">
        <f>IF(Enrolled=0,"n/a",DGET(data,"Pctile50_hr24",_xlnm.Criteria))</f>
        <v>-0.120911605656147</v>
      </c>
      <c r="I31" s="61">
        <f>IF(Enrolled=0,"n/a",DGET(data,"Temp_hr24",_xlnm.Criteria))</f>
        <v>70.832550048828125</v>
      </c>
      <c r="J31" s="62">
        <f>IF(Enrolled=0,"n/a",DGET(data,"Pctile10_hr24",_xlnm.Criteria))</f>
        <v>-0.15653309226036072</v>
      </c>
      <c r="K31" s="62">
        <f>IF(Enrolled=0,"n/a",DGET(data,"Pctile30_hr24",_xlnm.Criteria))</f>
        <v>-0.1354876309633255</v>
      </c>
      <c r="L31" s="62">
        <f>IF(Enrolled=0,"n/a",DGET(data,"Pctile50_hr24",_xlnm.Criteria))</f>
        <v>-0.120911605656147</v>
      </c>
      <c r="M31" s="62">
        <f>IF(Enrolled=0,"n/a",DGET(data,"Pctile70_hr24",_xlnm.Criteria))</f>
        <v>-0.1063355952501297</v>
      </c>
      <c r="N31" s="62">
        <f>IF(Enrolled=0,"n/a",DGET(data,"Pctile90_hr24",_xlnm.Criteria))</f>
        <v>-8.5290133953094482E-2</v>
      </c>
      <c r="P31" s="57"/>
      <c r="Q31" s="58"/>
    </row>
    <row r="32" spans="3:23" ht="49.5" customHeight="1" thickBot="1" x14ac:dyDescent="0.35">
      <c r="C32" s="5"/>
      <c r="D32" s="5"/>
      <c r="E32" s="72"/>
      <c r="F32" s="79" t="str">
        <f>"Estimated Reference
Energy Use
("&amp;IF(Result_type="Aggregate Impact","MWh)","kWh)")</f>
        <v>Estimated Reference
Energy Use
(kWh)</v>
      </c>
      <c r="G32" s="79" t="str">
        <f>"Observed 
Event Day Energy Use ("&amp;IF(Result_type="Aggregate Impact","MWh)","kWh)")</f>
        <v>Observed 
Event Day Energy Use (kWh)</v>
      </c>
      <c r="H32" s="79" t="str">
        <f>"Estimated 
Change in Energy Use ("&amp;IF(Result_type="Aggregate Impact","MWh)","kWh)")</f>
        <v>Estimated 
Change in Energy Use (kWh)</v>
      </c>
      <c r="I32" s="81" t="s">
        <v>187</v>
      </c>
      <c r="J32" s="73" t="str">
        <f>"Uncertainty Adjusted Impact ("&amp;IF(Result_type="Aggregate Impact","MWh/hour) - Percentiles","kWh/hour) - Percentiles")</f>
        <v>Uncertainty Adjusted Impact (kWh/hour) - Percentiles</v>
      </c>
      <c r="K32" s="73"/>
      <c r="L32" s="73"/>
      <c r="M32" s="73"/>
      <c r="N32" s="74"/>
      <c r="O32" s="75" t="s">
        <v>234</v>
      </c>
    </row>
    <row r="33" spans="1:15" ht="16.5" x14ac:dyDescent="0.3">
      <c r="C33" s="5"/>
      <c r="D33" s="5"/>
      <c r="E33" s="76" t="s">
        <v>192</v>
      </c>
      <c r="F33" s="80"/>
      <c r="G33" s="80"/>
      <c r="H33" s="80"/>
      <c r="I33" s="80"/>
      <c r="J33" s="70" t="s">
        <v>229</v>
      </c>
      <c r="K33" s="70" t="s">
        <v>230</v>
      </c>
      <c r="L33" s="70" t="s">
        <v>231</v>
      </c>
      <c r="M33" s="70" t="s">
        <v>232</v>
      </c>
      <c r="N33" s="70" t="s">
        <v>233</v>
      </c>
      <c r="O33" s="77" t="s">
        <v>235</v>
      </c>
    </row>
    <row r="34" spans="1:15" ht="17.25" thickBot="1" x14ac:dyDescent="0.35">
      <c r="C34" s="5"/>
      <c r="D34" s="5"/>
      <c r="E34" s="15" t="s">
        <v>5</v>
      </c>
      <c r="F34" s="16">
        <f>IF(Enrolled=0,"n/a",SUM(F8:F31))</f>
        <v>42.25885534286499</v>
      </c>
      <c r="G34" s="17">
        <f>IF(Enrolled=0,"n/a",SUM(G8:G31))</f>
        <v>44.848657328635454</v>
      </c>
      <c r="H34" s="17">
        <f>IF(Enrolled=0,"n/a",SUM(H8:H31))</f>
        <v>-2.5898019857704639</v>
      </c>
      <c r="I34" s="18">
        <f>IF(Enrolled=0,"n/a",SUM(Lookups!C8:C31))</f>
        <v>93.326988220214844</v>
      </c>
      <c r="J34" s="53">
        <f>IF(Enrolled=0,"n/a",Lookups!C34)</f>
        <v>-2.6153859958892105</v>
      </c>
      <c r="K34" s="53">
        <f>IF(Enrolled=0,"n/a",Lookups!D34)</f>
        <v>-2.6002707553339399</v>
      </c>
      <c r="L34" s="53">
        <f>IF(Enrolled=0,"n/a",Lookups!E34)</f>
        <v>-2.5898019857704639</v>
      </c>
      <c r="M34" s="53">
        <f>IF(Enrolled=0,"n/a",Lookups!F34)</f>
        <v>-2.579333216206988</v>
      </c>
      <c r="N34" s="54">
        <f>IF(Enrolled=0,"n/a",Lookups!G34)</f>
        <v>-2.5642179756517174</v>
      </c>
      <c r="O34" s="59">
        <f>IF(Enrolled=0,"n/a",IFERROR(H34/F34,0))</f>
        <v>-6.1284243616118853E-2</v>
      </c>
    </row>
    <row r="35" spans="1:15" ht="17.25" thickBot="1" x14ac:dyDescent="0.35">
      <c r="E35" s="15" t="s">
        <v>220</v>
      </c>
      <c r="F35" s="56">
        <f>IF(Enrolled=0,"n/a",IFERROR(AVERAGEIF(Lookups!$F$8:$F$31,$E35,F$8:F$31),0))</f>
        <v>2.3779244422912598</v>
      </c>
      <c r="G35" s="53">
        <f>IF(Enrolled=0,"n/a",IFERROR(AVERAGEIF(Lookups!$F$8:$F$31,$E35,G$8:G$31),0))</f>
        <v>2.4146740965545179</v>
      </c>
      <c r="H35" s="53">
        <f>IF(Enrolled=0,"n/a",IFERROR(AVERAGEIF(Lookups!$F$8:$F$31,$E35,H$8:H$31),0))</f>
        <v>-3.6749654263257978E-2</v>
      </c>
      <c r="I35" s="18">
        <f>IF(Enrolled=0,"n/a",SUMIF(Lookups!$F$8:$F$31,$E35,Lookups!$C$8:$C$31))</f>
        <v>43.847068786621094</v>
      </c>
      <c r="J35" s="53">
        <f>IF(Enrolled=0,"n/a",Lookups!C35)</f>
        <v>-6.7331644933306234E-2</v>
      </c>
      <c r="K35" s="53">
        <f>IF(Enrolled=0,"n/a",Lookups!D35)</f>
        <v>-4.9263556956038623E-2</v>
      </c>
      <c r="L35" s="53">
        <f>IF(Enrolled=0,"n/a",Lookups!E35)</f>
        <v>-3.6749654263257978E-2</v>
      </c>
      <c r="M35" s="53">
        <f>IF(Enrolled=0,"n/a",Lookups!F35)</f>
        <v>-2.4235751570477335E-2</v>
      </c>
      <c r="N35" s="55">
        <f>IF(Enrolled=0,"n/a",Lookups!G35)</f>
        <v>-6.1676635932097212E-3</v>
      </c>
      <c r="O35" s="59">
        <f>IF(Enrolled=0,"n/a",IFERROR(H35/F35,0))</f>
        <v>-1.5454508818559299E-2</v>
      </c>
    </row>
    <row r="36" spans="1:15" ht="17.25" thickBot="1" x14ac:dyDescent="0.35">
      <c r="E36" s="15" t="s">
        <v>219</v>
      </c>
      <c r="F36" s="56">
        <f>IF(Enrolled=0,"n/a",AVERAGEIF(Lookups!$F$8:$F$31,$E36,F$8:F$31))</f>
        <v>1.5983806911267733</v>
      </c>
      <c r="G36" s="53">
        <f>IF(Enrolled=0,"n/a",AVERAGEIF(Lookups!$F$8:$F$31,$E36,G$8:G$31))</f>
        <v>1.725015097150677</v>
      </c>
      <c r="H36" s="53">
        <f>IF(Enrolled=0,"n/a",AVERAGEIF(Lookups!$F$8:$F$31,$E36,H$8:H$31))</f>
        <v>-0.12663440602390388</v>
      </c>
      <c r="I36" s="18">
        <f>IF(Enrolled=0,"n/a",SUMIF(Lookups!$F$8:$F$31,$E36,Lookups!$C$8:$C$31))</f>
        <v>49.47991943359375</v>
      </c>
      <c r="J36" s="53">
        <f>IF(Enrolled=0,"n/a",Lookups!C36)</f>
        <v>-0.15285732175655922</v>
      </c>
      <c r="K36" s="53">
        <f>IF(Enrolled=0,"n/a",Lookups!D36)</f>
        <v>-0.13736461058579408</v>
      </c>
      <c r="L36" s="53">
        <f>IF(Enrolled=0,"n/a",Lookups!E36)</f>
        <v>-0.12663440602390388</v>
      </c>
      <c r="M36" s="53">
        <f>IF(Enrolled=0,"n/a",Lookups!F36)</f>
        <v>-0.11590420146201368</v>
      </c>
      <c r="N36" s="55">
        <f>IF(Enrolled=0,"n/a",Lookups!G36)</f>
        <v>-0.10041149029124855</v>
      </c>
      <c r="O36" s="59">
        <f>IF(Enrolled=0,"n/a",IFERROR(H36/F36,0))</f>
        <v>-7.9226686562782089E-2</v>
      </c>
    </row>
    <row r="37" spans="1:15" ht="15" x14ac:dyDescent="0.25">
      <c r="E37" s="19"/>
      <c r="F37" s="31"/>
      <c r="G37" s="48"/>
      <c r="H37" s="49"/>
    </row>
    <row r="38" spans="1:15" x14ac:dyDescent="0.2">
      <c r="A38" s="35" t="s">
        <v>246</v>
      </c>
    </row>
    <row r="39" spans="1:15" x14ac:dyDescent="0.2">
      <c r="A39" s="34" t="s">
        <v>247</v>
      </c>
      <c r="E39" s="19"/>
      <c r="F39" s="31"/>
      <c r="G39" s="31"/>
      <c r="H39" s="31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9" priority="46" stopIfTrue="1">
      <formula>$A$1&lt;&gt;""</formula>
    </cfRule>
  </conditionalFormatting>
  <conditionalFormatting sqref="C2">
    <cfRule type="expression" dxfId="8" priority="38">
      <formula>size_lca_flag=1</formula>
    </cfRule>
  </conditionalFormatting>
  <conditionalFormatting sqref="B8:B9">
    <cfRule type="expression" dxfId="7" priority="28">
      <formula>Two_way_tab_flag=1</formula>
    </cfRule>
    <cfRule type="expression" dxfId="6" priority="29">
      <formula>size_lca_flag=1</formula>
    </cfRule>
  </conditionalFormatting>
  <conditionalFormatting sqref="C1">
    <cfRule type="expression" dxfId="5" priority="27" stopIfTrue="1">
      <formula>$A$1&lt;&gt;""</formula>
    </cfRule>
  </conditionalFormatting>
  <conditionalFormatting sqref="F34:O36">
    <cfRule type="expression" dxfId="4" priority="2">
      <formula>Pass=0</formula>
    </cfRule>
  </conditionalFormatting>
  <conditionalFormatting sqref="F8:N31">
    <cfRule type="expression" dxfId="3" priority="1">
      <formula>Pass=0</formula>
    </cfRule>
  </conditionalFormatting>
  <dataValidations count="5">
    <dataValidation type="list" allowBlank="1" showInputMessage="1" showErrorMessage="1" sqref="B6" xr:uid="{00000000-0002-0000-0000-000000000000}">
      <formula1>dual_enrol_list</formula1>
    </dataValidation>
    <dataValidation type="list" allowBlank="1" showInputMessage="1" showErrorMessage="1" sqref="B8" xr:uid="{00000000-0002-0000-0000-000001000000}">
      <formula1>lca_list</formula1>
    </dataValidation>
    <dataValidation type="list" allowBlank="1" showInputMessage="1" showErrorMessage="1" sqref="B5" xr:uid="{00000000-0002-0000-0000-000002000000}">
      <formula1>date_list</formula1>
    </dataValidation>
    <dataValidation type="list" allowBlank="1" showInputMessage="1" showErrorMessage="1" sqref="B4" xr:uid="{00000000-0002-0000-0000-000003000000}">
      <formula1>Result_type_list</formula1>
    </dataValidation>
    <dataValidation type="list" allowBlank="1" showInputMessage="1" showErrorMessage="1" sqref="B9" xr:uid="{00000000-0002-0000-0000-000004000000}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33AD0DE-5996-4014-B9F0-F341EBF3E849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5" id="{05A5A794-D281-4902-83E7-A2E48D2E8118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9"/>
  <sheetViews>
    <sheetView workbookViewId="0"/>
  </sheetViews>
  <sheetFormatPr defaultRowHeight="12.75" x14ac:dyDescent="0.2"/>
  <cols>
    <col min="1" max="7" width="15.5703125" customWidth="1"/>
    <col min="9" max="9" width="25.5703125" bestFit="1" customWidth="1"/>
    <col min="10" max="10" width="16" bestFit="1" customWidth="1"/>
    <col min="11" max="11" width="15.5703125" bestFit="1" customWidth="1"/>
    <col min="12" max="12" width="16.42578125" bestFit="1" customWidth="1"/>
    <col min="13" max="13" width="13.42578125" bestFit="1" customWidth="1"/>
  </cols>
  <sheetData>
    <row r="1" spans="1:16" ht="12.75" customHeight="1" x14ac:dyDescent="0.2">
      <c r="B1" s="34" t="s">
        <v>238</v>
      </c>
      <c r="C1">
        <f>DGET(data,"pass",_xlnm.Criteria)</f>
        <v>1</v>
      </c>
      <c r="F1" s="1"/>
      <c r="G1" s="1"/>
    </row>
    <row r="2" spans="1:16" ht="12.75" customHeight="1" x14ac:dyDescent="0.2"/>
    <row r="3" spans="1:16" ht="12.75" customHeight="1" x14ac:dyDescent="0.25">
      <c r="A3" s="21"/>
      <c r="B3" s="20" t="s">
        <v>216</v>
      </c>
      <c r="C3" s="20" t="s">
        <v>228</v>
      </c>
      <c r="D3" s="20" t="s">
        <v>0</v>
      </c>
      <c r="E3" s="20" t="s">
        <v>197</v>
      </c>
      <c r="F3" s="20" t="s">
        <v>215</v>
      </c>
      <c r="I3" s="2" t="s">
        <v>190</v>
      </c>
      <c r="J3" s="9" t="s">
        <v>213</v>
      </c>
      <c r="K3" s="9" t="s">
        <v>0</v>
      </c>
      <c r="L3" s="32" t="s">
        <v>197</v>
      </c>
      <c r="M3" s="9" t="s">
        <v>214</v>
      </c>
    </row>
    <row r="4" spans="1:16" ht="12.75" customHeight="1" x14ac:dyDescent="0.2">
      <c r="A4" s="23"/>
      <c r="B4" s="46" t="str">
        <f>month</f>
        <v>August</v>
      </c>
      <c r="C4" t="str">
        <f>Result_type</f>
        <v>Average per Enrolled Customer</v>
      </c>
      <c r="D4" s="5" t="str">
        <f>lca</f>
        <v>All</v>
      </c>
      <c r="E4" t="str">
        <f>Care</f>
        <v>All</v>
      </c>
      <c r="F4" s="5" t="str">
        <f>daytype</f>
        <v>Average Weekday</v>
      </c>
      <c r="I4" t="s">
        <v>2</v>
      </c>
      <c r="J4" s="34" t="s">
        <v>239</v>
      </c>
      <c r="K4" t="s">
        <v>1</v>
      </c>
      <c r="L4" s="33" t="s">
        <v>1</v>
      </c>
      <c r="M4" s="34" t="s">
        <v>202</v>
      </c>
      <c r="O4" s="46"/>
      <c r="P4" s="34" t="s">
        <v>239</v>
      </c>
    </row>
    <row r="5" spans="1:16" ht="12.75" customHeight="1" x14ac:dyDescent="0.25">
      <c r="A5" s="21"/>
      <c r="B5" s="21"/>
      <c r="C5" s="21"/>
      <c r="D5" s="21"/>
      <c r="E5" s="21"/>
      <c r="F5" s="22"/>
      <c r="G5" s="22"/>
      <c r="I5" s="35" t="s">
        <v>194</v>
      </c>
      <c r="J5" s="34" t="s">
        <v>240</v>
      </c>
      <c r="K5" t="s">
        <v>178</v>
      </c>
      <c r="L5" s="35" t="s">
        <v>198</v>
      </c>
      <c r="M5" s="35" t="s">
        <v>203</v>
      </c>
      <c r="O5" s="46"/>
      <c r="P5" s="34" t="s">
        <v>240</v>
      </c>
    </row>
    <row r="6" spans="1:16" ht="12.75" customHeight="1" x14ac:dyDescent="0.2">
      <c r="A6" s="23"/>
      <c r="B6" s="23"/>
      <c r="C6" s="41" t="s">
        <v>191</v>
      </c>
      <c r="D6">
        <f>IF(COUNTIF(Table!B7:B9,"All")=0,1,0)</f>
        <v>0</v>
      </c>
      <c r="E6" s="23"/>
      <c r="F6">
        <f>MATCH(month,P4:P15,0)</f>
        <v>8</v>
      </c>
      <c r="G6" s="24"/>
      <c r="J6" s="34" t="s">
        <v>204</v>
      </c>
      <c r="K6" t="s">
        <v>179</v>
      </c>
      <c r="L6" s="36" t="s">
        <v>200</v>
      </c>
      <c r="O6" s="46"/>
      <c r="P6" s="34" t="s">
        <v>204</v>
      </c>
    </row>
    <row r="7" spans="1:16" ht="12.75" customHeight="1" x14ac:dyDescent="0.25">
      <c r="A7" s="21"/>
      <c r="B7" s="41" t="s">
        <v>222</v>
      </c>
      <c r="C7" s="41" t="s">
        <v>188</v>
      </c>
      <c r="D7" s="41" t="s">
        <v>217</v>
      </c>
      <c r="E7" s="41" t="s">
        <v>218</v>
      </c>
      <c r="F7" s="41" t="s">
        <v>221</v>
      </c>
      <c r="J7" s="34" t="s">
        <v>205</v>
      </c>
      <c r="K7" t="s">
        <v>180</v>
      </c>
      <c r="O7" s="46"/>
      <c r="P7" s="34" t="s">
        <v>205</v>
      </c>
    </row>
    <row r="8" spans="1:16" ht="12.75" customHeight="1" x14ac:dyDescent="0.25">
      <c r="A8" s="22"/>
      <c r="B8">
        <v>1</v>
      </c>
      <c r="C8" s="42">
        <f>MAX(0,Table!I8-75)</f>
        <v>0</v>
      </c>
      <c r="D8" s="41" t="s">
        <v>219</v>
      </c>
      <c r="E8" s="41" t="s">
        <v>219</v>
      </c>
      <c r="F8" s="52" t="str">
        <f>IF(AND($F$6&gt;=6,$F$6&lt;=9),E8,D8)</f>
        <v>Off-Peak</v>
      </c>
      <c r="J8" s="34" t="s">
        <v>206</v>
      </c>
      <c r="K8" t="s">
        <v>181</v>
      </c>
      <c r="L8" s="25"/>
      <c r="O8" s="46"/>
      <c r="P8" s="34" t="s">
        <v>206</v>
      </c>
    </row>
    <row r="9" spans="1:16" ht="12.75" customHeight="1" x14ac:dyDescent="0.2">
      <c r="B9">
        <f>B8+1</f>
        <v>2</v>
      </c>
      <c r="C9" s="42">
        <f>MAX(0,Table!I9-75)</f>
        <v>0</v>
      </c>
      <c r="D9" s="41" t="s">
        <v>219</v>
      </c>
      <c r="E9" s="41" t="s">
        <v>219</v>
      </c>
      <c r="F9" s="52" t="str">
        <f t="shared" ref="F9:F31" si="0">IF(AND($F$6&gt;=6,$F$6&lt;=9),E9,D9)</f>
        <v>Off-Peak</v>
      </c>
      <c r="J9" s="34" t="s">
        <v>207</v>
      </c>
      <c r="K9" t="s">
        <v>182</v>
      </c>
      <c r="L9" s="25"/>
      <c r="O9" s="46"/>
      <c r="P9" s="34" t="s">
        <v>207</v>
      </c>
    </row>
    <row r="10" spans="1:16" ht="12.75" customHeight="1" x14ac:dyDescent="0.2">
      <c r="B10">
        <f t="shared" ref="B10:B31" si="1">B9+1</f>
        <v>3</v>
      </c>
      <c r="C10" s="42">
        <f>MAX(0,Table!I10-75)</f>
        <v>0</v>
      </c>
      <c r="D10" s="41" t="s">
        <v>219</v>
      </c>
      <c r="E10" s="41" t="s">
        <v>219</v>
      </c>
      <c r="F10" s="52" t="str">
        <f t="shared" si="0"/>
        <v>Off-Peak</v>
      </c>
      <c r="J10" s="34" t="s">
        <v>208</v>
      </c>
      <c r="K10" t="s">
        <v>183</v>
      </c>
      <c r="L10" s="25"/>
      <c r="O10" s="46"/>
      <c r="P10" s="34" t="s">
        <v>208</v>
      </c>
    </row>
    <row r="11" spans="1:16" ht="12.75" customHeight="1" x14ac:dyDescent="0.2">
      <c r="B11">
        <f t="shared" si="1"/>
        <v>4</v>
      </c>
      <c r="C11" s="42">
        <f>MAX(0,Table!I11-75)</f>
        <v>0</v>
      </c>
      <c r="D11" s="41" t="s">
        <v>219</v>
      </c>
      <c r="E11" s="41" t="s">
        <v>219</v>
      </c>
      <c r="F11" s="52" t="str">
        <f t="shared" si="0"/>
        <v>Off-Peak</v>
      </c>
      <c r="J11" s="34" t="s">
        <v>209</v>
      </c>
      <c r="K11" t="s">
        <v>184</v>
      </c>
      <c r="L11" s="25"/>
      <c r="O11" s="46"/>
      <c r="P11" s="34" t="s">
        <v>209</v>
      </c>
    </row>
    <row r="12" spans="1:16" ht="12.75" customHeight="1" x14ac:dyDescent="0.2">
      <c r="B12">
        <f t="shared" si="1"/>
        <v>5</v>
      </c>
      <c r="C12" s="42">
        <f>MAX(0,Table!I12-75)</f>
        <v>0</v>
      </c>
      <c r="D12" s="41" t="s">
        <v>219</v>
      </c>
      <c r="E12" s="41" t="s">
        <v>219</v>
      </c>
      <c r="F12" s="52" t="str">
        <f t="shared" si="0"/>
        <v>Off-Peak</v>
      </c>
      <c r="J12" s="34" t="s">
        <v>210</v>
      </c>
      <c r="K12" t="s">
        <v>185</v>
      </c>
      <c r="O12" s="46"/>
      <c r="P12" s="34" t="s">
        <v>210</v>
      </c>
    </row>
    <row r="13" spans="1:16" ht="12.75" customHeight="1" x14ac:dyDescent="0.2">
      <c r="B13">
        <f t="shared" si="1"/>
        <v>6</v>
      </c>
      <c r="C13" s="42">
        <f>MAX(0,Table!I13-75)</f>
        <v>0</v>
      </c>
      <c r="D13" s="41" t="s">
        <v>219</v>
      </c>
      <c r="E13" s="41" t="s">
        <v>219</v>
      </c>
      <c r="F13" s="52" t="str">
        <f t="shared" si="0"/>
        <v>Off-Peak</v>
      </c>
      <c r="J13" s="34" t="s">
        <v>241</v>
      </c>
      <c r="O13" s="46"/>
      <c r="P13" s="34" t="s">
        <v>241</v>
      </c>
    </row>
    <row r="14" spans="1:16" ht="12.75" customHeight="1" x14ac:dyDescent="0.2">
      <c r="B14">
        <f t="shared" si="1"/>
        <v>7</v>
      </c>
      <c r="C14" s="42">
        <f>MAX(0,Table!I14-75)</f>
        <v>0</v>
      </c>
      <c r="D14" s="41" t="s">
        <v>219</v>
      </c>
      <c r="E14" s="41" t="s">
        <v>219</v>
      </c>
      <c r="F14" s="52" t="str">
        <f t="shared" si="0"/>
        <v>Off-Peak</v>
      </c>
      <c r="J14" s="34" t="s">
        <v>242</v>
      </c>
      <c r="O14" s="46"/>
      <c r="P14" s="34" t="s">
        <v>242</v>
      </c>
    </row>
    <row r="15" spans="1:16" ht="12.75" customHeight="1" x14ac:dyDescent="0.2">
      <c r="B15">
        <f t="shared" si="1"/>
        <v>8</v>
      </c>
      <c r="C15" s="42">
        <f>MAX(0,Table!I15-75)</f>
        <v>0</v>
      </c>
      <c r="D15" s="41" t="s">
        <v>219</v>
      </c>
      <c r="E15" s="41" t="s">
        <v>219</v>
      </c>
      <c r="F15" s="52" t="str">
        <f t="shared" si="0"/>
        <v>Off-Peak</v>
      </c>
      <c r="J15" s="34" t="s">
        <v>243</v>
      </c>
      <c r="O15" s="46"/>
      <c r="P15" s="34" t="s">
        <v>243</v>
      </c>
    </row>
    <row r="16" spans="1:16" ht="12.75" customHeight="1" x14ac:dyDescent="0.2">
      <c r="B16">
        <f t="shared" si="1"/>
        <v>9</v>
      </c>
      <c r="C16" s="42">
        <f>MAX(0,Table!I16-75)</f>
        <v>0</v>
      </c>
      <c r="D16" s="41" t="s">
        <v>219</v>
      </c>
      <c r="E16" s="41" t="s">
        <v>219</v>
      </c>
      <c r="F16" s="52" t="str">
        <f t="shared" si="0"/>
        <v>Off-Peak</v>
      </c>
      <c r="O16" s="46"/>
    </row>
    <row r="17" spans="1:15" ht="12.75" customHeight="1" x14ac:dyDescent="0.2">
      <c r="B17">
        <f t="shared" si="1"/>
        <v>10</v>
      </c>
      <c r="C17" s="42">
        <f>MAX(0,Table!I17-75)</f>
        <v>0</v>
      </c>
      <c r="D17" s="41" t="s">
        <v>219</v>
      </c>
      <c r="E17" s="41" t="s">
        <v>219</v>
      </c>
      <c r="F17" s="52" t="str">
        <f t="shared" si="0"/>
        <v>Off-Peak</v>
      </c>
      <c r="O17" s="46"/>
    </row>
    <row r="18" spans="1:15" ht="12.75" customHeight="1" x14ac:dyDescent="0.2">
      <c r="B18">
        <f t="shared" si="1"/>
        <v>11</v>
      </c>
      <c r="C18" s="42">
        <f>MAX(0,Table!I18-75)</f>
        <v>0.4892730712890625</v>
      </c>
      <c r="D18" s="41" t="s">
        <v>219</v>
      </c>
      <c r="E18" s="41" t="s">
        <v>219</v>
      </c>
      <c r="F18" s="52" t="str">
        <f t="shared" si="0"/>
        <v>Off-Peak</v>
      </c>
      <c r="J18" s="46"/>
      <c r="O18" s="46"/>
    </row>
    <row r="19" spans="1:15" ht="12.75" customHeight="1" x14ac:dyDescent="0.2">
      <c r="B19">
        <f t="shared" si="1"/>
        <v>12</v>
      </c>
      <c r="C19" s="42">
        <f>MAX(0,Table!I19-75)</f>
        <v>4.3054046630859375</v>
      </c>
      <c r="D19" s="41" t="s">
        <v>219</v>
      </c>
      <c r="E19" s="41" t="s">
        <v>219</v>
      </c>
      <c r="F19" s="52" t="str">
        <f t="shared" si="0"/>
        <v>Off-Peak</v>
      </c>
      <c r="M19" s="25"/>
    </row>
    <row r="20" spans="1:15" ht="12.75" customHeight="1" x14ac:dyDescent="0.2">
      <c r="B20">
        <f t="shared" si="1"/>
        <v>13</v>
      </c>
      <c r="C20" s="42">
        <f>MAX(0,Table!I20-75)</f>
        <v>7.8053207397460938</v>
      </c>
      <c r="D20" s="41" t="s">
        <v>219</v>
      </c>
      <c r="E20" s="41" t="s">
        <v>219</v>
      </c>
      <c r="F20" s="52" t="str">
        <f t="shared" si="0"/>
        <v>Off-Peak</v>
      </c>
      <c r="M20" s="25"/>
    </row>
    <row r="21" spans="1:15" ht="12.75" customHeight="1" x14ac:dyDescent="0.2">
      <c r="B21">
        <f t="shared" si="1"/>
        <v>14</v>
      </c>
      <c r="C21" s="42">
        <f>MAX(0,Table!I21-75)</f>
        <v>10.691825866699219</v>
      </c>
      <c r="D21" s="41" t="s">
        <v>219</v>
      </c>
      <c r="E21" s="41" t="s">
        <v>219</v>
      </c>
      <c r="F21" s="52" t="str">
        <f t="shared" si="0"/>
        <v>Off-Peak</v>
      </c>
      <c r="M21" s="25"/>
    </row>
    <row r="22" spans="1:15" ht="12.75" customHeight="1" x14ac:dyDescent="0.2">
      <c r="B22">
        <f t="shared" si="1"/>
        <v>15</v>
      </c>
      <c r="C22" s="42">
        <f>MAX(0,Table!I22-75)</f>
        <v>12.611595153808594</v>
      </c>
      <c r="D22" s="41" t="s">
        <v>219</v>
      </c>
      <c r="E22" s="41" t="s">
        <v>219</v>
      </c>
      <c r="F22" s="52" t="str">
        <f t="shared" si="0"/>
        <v>Off-Peak</v>
      </c>
      <c r="M22" s="25"/>
    </row>
    <row r="23" spans="1:15" ht="12.75" customHeight="1" x14ac:dyDescent="0.2">
      <c r="B23">
        <f t="shared" si="1"/>
        <v>16</v>
      </c>
      <c r="C23" s="42">
        <f>MAX(0,Table!I23-75)</f>
        <v>13.576499938964844</v>
      </c>
      <c r="D23" s="41" t="s">
        <v>219</v>
      </c>
      <c r="E23" s="41" t="s">
        <v>219</v>
      </c>
      <c r="F23" s="52" t="str">
        <f t="shared" si="0"/>
        <v>Off-Peak</v>
      </c>
      <c r="M23" s="25"/>
    </row>
    <row r="24" spans="1:15" ht="12.75" customHeight="1" x14ac:dyDescent="0.2">
      <c r="B24">
        <f t="shared" si="1"/>
        <v>17</v>
      </c>
      <c r="C24" s="42">
        <f>MAX(0,Table!I24-75)</f>
        <v>13.484138488769531</v>
      </c>
      <c r="D24" s="41" t="s">
        <v>220</v>
      </c>
      <c r="E24" s="41" t="s">
        <v>220</v>
      </c>
      <c r="F24" s="52" t="str">
        <f t="shared" si="0"/>
        <v>Peak</v>
      </c>
      <c r="M24" s="25"/>
    </row>
    <row r="25" spans="1:15" ht="12.75" customHeight="1" x14ac:dyDescent="0.2">
      <c r="B25">
        <f t="shared" si="1"/>
        <v>18</v>
      </c>
      <c r="C25" s="42">
        <f>MAX(0,Table!I25-75)</f>
        <v>12.152374267578125</v>
      </c>
      <c r="D25" s="41" t="s">
        <v>220</v>
      </c>
      <c r="E25" s="41" t="s">
        <v>220</v>
      </c>
      <c r="F25" s="52" t="str">
        <f t="shared" si="0"/>
        <v>Peak</v>
      </c>
      <c r="M25" s="25"/>
    </row>
    <row r="26" spans="1:15" ht="12.75" customHeight="1" x14ac:dyDescent="0.2">
      <c r="B26">
        <f t="shared" si="1"/>
        <v>19</v>
      </c>
      <c r="C26" s="42">
        <f>MAX(0,Table!I26-75)</f>
        <v>9.8191680908203125</v>
      </c>
      <c r="D26" s="41" t="s">
        <v>220</v>
      </c>
      <c r="E26" s="41" t="s">
        <v>220</v>
      </c>
      <c r="F26" s="52" t="str">
        <f t="shared" si="0"/>
        <v>Peak</v>
      </c>
    </row>
    <row r="27" spans="1:15" ht="12.75" customHeight="1" x14ac:dyDescent="0.2">
      <c r="B27">
        <f t="shared" si="1"/>
        <v>20</v>
      </c>
      <c r="C27" s="42">
        <f>MAX(0,Table!I27-75)</f>
        <v>6.2329559326171875</v>
      </c>
      <c r="D27" s="41" t="s">
        <v>220</v>
      </c>
      <c r="E27" s="41" t="s">
        <v>220</v>
      </c>
      <c r="F27" s="52" t="str">
        <f t="shared" si="0"/>
        <v>Peak</v>
      </c>
    </row>
    <row r="28" spans="1:15" ht="12.75" customHeight="1" x14ac:dyDescent="0.2">
      <c r="A28" s="6"/>
      <c r="B28">
        <f t="shared" si="1"/>
        <v>21</v>
      </c>
      <c r="C28" s="42">
        <f>MAX(0,Table!I28-75)</f>
        <v>2.1584320068359375</v>
      </c>
      <c r="D28" s="41" t="s">
        <v>220</v>
      </c>
      <c r="E28" s="41" t="s">
        <v>220</v>
      </c>
      <c r="F28" s="52" t="str">
        <f t="shared" si="0"/>
        <v>Peak</v>
      </c>
    </row>
    <row r="29" spans="1:15" ht="12.75" customHeight="1" x14ac:dyDescent="0.2">
      <c r="A29" s="6"/>
      <c r="B29">
        <f t="shared" si="1"/>
        <v>22</v>
      </c>
      <c r="C29" s="42">
        <f>MAX(0,Table!I29-75)</f>
        <v>0</v>
      </c>
      <c r="D29" s="41" t="s">
        <v>219</v>
      </c>
      <c r="E29" s="41" t="s">
        <v>219</v>
      </c>
      <c r="F29" s="52" t="str">
        <f t="shared" si="0"/>
        <v>Off-Peak</v>
      </c>
    </row>
    <row r="30" spans="1:15" ht="12.75" customHeight="1" x14ac:dyDescent="0.2">
      <c r="A30" s="6"/>
      <c r="B30">
        <f t="shared" si="1"/>
        <v>23</v>
      </c>
      <c r="C30" s="42">
        <f>MAX(0,Table!I30-75)</f>
        <v>0</v>
      </c>
      <c r="D30" s="41" t="s">
        <v>219</v>
      </c>
      <c r="E30" s="41" t="s">
        <v>219</v>
      </c>
      <c r="F30" s="52" t="str">
        <f t="shared" si="0"/>
        <v>Off-Peak</v>
      </c>
    </row>
    <row r="31" spans="1:15" ht="12.75" customHeight="1" x14ac:dyDescent="0.2">
      <c r="B31">
        <f t="shared" si="1"/>
        <v>24</v>
      </c>
      <c r="C31" s="42">
        <f>MAX(0,Table!I31-75)</f>
        <v>0</v>
      </c>
      <c r="D31" s="41" t="s">
        <v>219</v>
      </c>
      <c r="E31" s="41" t="s">
        <v>219</v>
      </c>
      <c r="F31" s="52" t="str">
        <f t="shared" si="0"/>
        <v>Off-Peak</v>
      </c>
      <c r="G31" s="34"/>
      <c r="H31" s="34"/>
      <c r="I31" s="34"/>
      <c r="J31" s="34"/>
      <c r="K31" s="34"/>
    </row>
    <row r="32" spans="1:15" ht="12.75" customHeight="1" x14ac:dyDescent="0.2">
      <c r="G32" s="6"/>
      <c r="H32" s="6"/>
      <c r="I32" s="6"/>
      <c r="J32" s="6"/>
      <c r="K32" s="31"/>
    </row>
    <row r="33" spans="1:7" ht="12.75" customHeight="1" x14ac:dyDescent="0.2">
      <c r="A33" s="34" t="s">
        <v>196</v>
      </c>
      <c r="B33" t="s">
        <v>195</v>
      </c>
      <c r="C33">
        <v>0.1</v>
      </c>
      <c r="D33">
        <v>0.3</v>
      </c>
      <c r="E33">
        <v>0.5</v>
      </c>
      <c r="F33">
        <v>0.7</v>
      </c>
      <c r="G33" s="6">
        <v>0.9</v>
      </c>
    </row>
    <row r="34" spans="1:7" ht="12.75" customHeight="1" x14ac:dyDescent="0.2">
      <c r="A34" s="34" t="s">
        <v>5</v>
      </c>
      <c r="B34" s="51">
        <f>DGET(data,"stderr_daily",_xlnm.Criteria)</f>
        <v>1.9963309168815613E-2</v>
      </c>
      <c r="C34" s="50">
        <f>IF($B34=0,"n/a",NORMINV(C$33,Table!$H34,$B34))</f>
        <v>-2.6153859958892105</v>
      </c>
      <c r="D34" s="50">
        <f>IF($B34=0,"n/a",NORMINV(D$33,Table!$H34,$B34))</f>
        <v>-2.6002707553339399</v>
      </c>
      <c r="E34" s="50">
        <f>IF($B34=0,"n/a",NORMINV(E$33,Table!$H34,$B34))</f>
        <v>-2.5898019857704639</v>
      </c>
      <c r="F34" s="50">
        <f>IF($B34=0,"n/a",NORMINV(F$33,Table!$H34,$B34))</f>
        <v>-2.579333216206988</v>
      </c>
      <c r="G34" s="50">
        <f>IF($B34=0,"n/a",NORMINV(G$33,Table!$H34,$B34))</f>
        <v>-2.5642179756517174</v>
      </c>
    </row>
    <row r="35" spans="1:7" ht="12.75" customHeight="1" x14ac:dyDescent="0.2">
      <c r="A35" t="s">
        <v>220</v>
      </c>
      <c r="B35" s="51">
        <f>DGET(data,"stderr_peak",_xlnm.Criteria)</f>
        <v>2.3863254114985466E-2</v>
      </c>
      <c r="C35" s="50">
        <f>IF($B35=0,"n/a",NORMINV(C$33,Table!$H35,$B35))</f>
        <v>-6.7331644933306234E-2</v>
      </c>
      <c r="D35" s="50">
        <f>IF($B35=0,"n/a",NORMINV(D$33,Table!$H35,$B35))</f>
        <v>-4.9263556956038623E-2</v>
      </c>
      <c r="E35" s="50">
        <f>IF($B35=0,"n/a",NORMINV(E$33,Table!$H35,$B35))</f>
        <v>-3.6749654263257978E-2</v>
      </c>
      <c r="F35" s="50">
        <f>IF($B35=0,"n/a",NORMINV(F$33,Table!$H35,$B35))</f>
        <v>-2.4235751570477335E-2</v>
      </c>
      <c r="G35" s="50">
        <f>IF($B35=0,"n/a",NORMINV(G$33,Table!$H35,$B35))</f>
        <v>-6.1676635932097212E-3</v>
      </c>
    </row>
    <row r="36" spans="1:7" ht="12.75" customHeight="1" x14ac:dyDescent="0.2">
      <c r="A36" s="35" t="s">
        <v>219</v>
      </c>
      <c r="B36" s="51">
        <f>DGET(data,"stderr_offpeak",_xlnm.Criteria)</f>
        <v>2.0461849868297577E-2</v>
      </c>
      <c r="C36" s="50">
        <f>IF($B36=0,"n/a",NORMINV(C$33,Table!$H36,$B36))</f>
        <v>-0.15285732175655922</v>
      </c>
      <c r="D36" s="50">
        <f>IF($B36=0,"n/a",NORMINV(D$33,Table!$H36,$B36))</f>
        <v>-0.13736461058579408</v>
      </c>
      <c r="E36" s="50">
        <f>IF($B36=0,"n/a",NORMINV(E$33,Table!$H36,$B36))</f>
        <v>-0.12663440602390388</v>
      </c>
      <c r="F36" s="50">
        <f>IF($B36=0,"n/a",NORMINV(F$33,Table!$H36,$B36))</f>
        <v>-0.11590420146201368</v>
      </c>
      <c r="G36" s="50">
        <f>IF($B36=0,"n/a",NORMINV(G$33,Table!$H36,$B36))</f>
        <v>-0.10041149029124855</v>
      </c>
    </row>
    <row r="37" spans="1:7" x14ac:dyDescent="0.2">
      <c r="B37" s="34"/>
      <c r="F37" s="6"/>
      <c r="G37" s="6"/>
    </row>
    <row r="38" spans="1:7" x14ac:dyDescent="0.2">
      <c r="A38" s="34"/>
      <c r="B38" s="51"/>
      <c r="F38" s="6"/>
      <c r="G38" s="6"/>
    </row>
    <row r="39" spans="1:7" x14ac:dyDescent="0.2">
      <c r="B39" s="51"/>
      <c r="F39" s="6"/>
      <c r="G39" s="6"/>
    </row>
    <row r="40" spans="1:7" x14ac:dyDescent="0.2">
      <c r="B40" s="51"/>
      <c r="F40" s="6"/>
      <c r="G40" s="6"/>
    </row>
    <row r="41" spans="1:7" x14ac:dyDescent="0.2">
      <c r="A41" s="35"/>
      <c r="B41" s="51"/>
      <c r="F41" s="6"/>
      <c r="G41" s="6"/>
    </row>
    <row r="42" spans="1:7" x14ac:dyDescent="0.2">
      <c r="B42" s="34"/>
      <c r="F42" s="6"/>
      <c r="G42" s="6"/>
    </row>
    <row r="43" spans="1:7" x14ac:dyDescent="0.2">
      <c r="A43" s="34"/>
      <c r="B43" s="51"/>
      <c r="F43" s="6"/>
      <c r="G43" s="6"/>
    </row>
    <row r="44" spans="1:7" x14ac:dyDescent="0.2">
      <c r="B44" s="51"/>
      <c r="F44" s="6"/>
      <c r="G44" s="6"/>
    </row>
    <row r="45" spans="1:7" x14ac:dyDescent="0.2">
      <c r="B45" s="51"/>
      <c r="G45" s="6"/>
    </row>
    <row r="46" spans="1:7" x14ac:dyDescent="0.2">
      <c r="A46" s="35"/>
      <c r="B46" s="51"/>
      <c r="G46" s="6"/>
    </row>
    <row r="47" spans="1:7" x14ac:dyDescent="0.2">
      <c r="G47" s="6"/>
    </row>
    <row r="48" spans="1:7" x14ac:dyDescent="0.2">
      <c r="G48" s="6"/>
    </row>
    <row r="49" spans="7:7" x14ac:dyDescent="0.2">
      <c r="G49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Z775"/>
  <sheetViews>
    <sheetView zoomScaleNormal="100" workbookViewId="0">
      <pane xSplit="8" ySplit="1" topLeftCell="I2" activePane="bottomRight" state="frozen"/>
      <selection pane="topRight"/>
      <selection pane="bottomLeft"/>
      <selection pane="bottomRight" activeCell="I2" sqref="I2"/>
    </sheetView>
  </sheetViews>
  <sheetFormatPr defaultRowHeight="12.75" x14ac:dyDescent="0.2"/>
  <cols>
    <col min="1" max="4" width="15.5703125" customWidth="1"/>
    <col min="5" max="5" width="16.42578125" customWidth="1"/>
    <col min="6" max="6" width="11.85546875" customWidth="1"/>
    <col min="7" max="7" width="16" customWidth="1"/>
    <col min="8" max="180" width="10.5703125" customWidth="1"/>
    <col min="181" max="181" width="12" bestFit="1" customWidth="1"/>
    <col min="182" max="182" width="9.140625" customWidth="1"/>
    <col min="183" max="185" width="10.140625" bestFit="1" customWidth="1"/>
  </cols>
  <sheetData>
    <row r="1" spans="1:182" x14ac:dyDescent="0.2">
      <c r="A1" t="s">
        <v>226</v>
      </c>
      <c r="B1" t="s">
        <v>227</v>
      </c>
      <c r="C1" t="s">
        <v>228</v>
      </c>
      <c r="D1" t="s">
        <v>215</v>
      </c>
      <c r="E1" t="s">
        <v>216</v>
      </c>
      <c r="F1" t="s">
        <v>189</v>
      </c>
      <c r="G1" t="s">
        <v>197</v>
      </c>
      <c r="H1" t="s">
        <v>201</v>
      </c>
      <c r="I1" t="s">
        <v>154</v>
      </c>
      <c r="J1" t="s">
        <v>155</v>
      </c>
      <c r="K1" t="s">
        <v>156</v>
      </c>
      <c r="L1" t="s">
        <v>157</v>
      </c>
      <c r="M1" t="s">
        <v>158</v>
      </c>
      <c r="N1" t="s">
        <v>159</v>
      </c>
      <c r="O1" t="s">
        <v>160</v>
      </c>
      <c r="P1" t="s">
        <v>161</v>
      </c>
      <c r="Q1" t="s">
        <v>162</v>
      </c>
      <c r="R1" t="s">
        <v>163</v>
      </c>
      <c r="S1" t="s">
        <v>164</v>
      </c>
      <c r="T1" t="s">
        <v>165</v>
      </c>
      <c r="U1" t="s">
        <v>166</v>
      </c>
      <c r="V1" t="s">
        <v>167</v>
      </c>
      <c r="W1" t="s">
        <v>168</v>
      </c>
      <c r="X1" t="s">
        <v>169</v>
      </c>
      <c r="Y1" t="s">
        <v>170</v>
      </c>
      <c r="Z1" t="s">
        <v>171</v>
      </c>
      <c r="AA1" t="s">
        <v>172</v>
      </c>
      <c r="AB1" t="s">
        <v>173</v>
      </c>
      <c r="AC1" t="s">
        <v>174</v>
      </c>
      <c r="AD1" t="s">
        <v>175</v>
      </c>
      <c r="AE1" t="s">
        <v>176</v>
      </c>
      <c r="AF1" t="s">
        <v>177</v>
      </c>
      <c r="AG1" t="s">
        <v>9</v>
      </c>
      <c r="AH1" t="s">
        <v>10</v>
      </c>
      <c r="AI1" t="s">
        <v>11</v>
      </c>
      <c r="AJ1" t="s">
        <v>12</v>
      </c>
      <c r="AK1" t="s">
        <v>13</v>
      </c>
      <c r="AL1" t="s">
        <v>14</v>
      </c>
      <c r="AM1" t="s">
        <v>15</v>
      </c>
      <c r="AN1" t="s">
        <v>16</v>
      </c>
      <c r="AO1" t="s">
        <v>17</v>
      </c>
      <c r="AP1" t="s">
        <v>18</v>
      </c>
      <c r="AQ1" t="s">
        <v>19</v>
      </c>
      <c r="AR1" t="s">
        <v>20</v>
      </c>
      <c r="AS1" t="s">
        <v>21</v>
      </c>
      <c r="AT1" t="s">
        <v>22</v>
      </c>
      <c r="AU1" t="s">
        <v>23</v>
      </c>
      <c r="AV1" t="s">
        <v>24</v>
      </c>
      <c r="AW1" t="s">
        <v>25</v>
      </c>
      <c r="AX1" t="s">
        <v>26</v>
      </c>
      <c r="AY1" t="s">
        <v>27</v>
      </c>
      <c r="AZ1" t="s">
        <v>28</v>
      </c>
      <c r="BA1" t="s">
        <v>29</v>
      </c>
      <c r="BB1" t="s">
        <v>30</v>
      </c>
      <c r="BC1" t="s">
        <v>31</v>
      </c>
      <c r="BD1" t="s">
        <v>32</v>
      </c>
      <c r="BE1" t="s">
        <v>33</v>
      </c>
      <c r="BF1" t="s">
        <v>34</v>
      </c>
      <c r="BG1" t="s">
        <v>35</v>
      </c>
      <c r="BH1" t="s">
        <v>36</v>
      </c>
      <c r="BI1" t="s">
        <v>37</v>
      </c>
      <c r="BJ1" t="s">
        <v>38</v>
      </c>
      <c r="BK1" t="s">
        <v>39</v>
      </c>
      <c r="BL1" t="s">
        <v>40</v>
      </c>
      <c r="BM1" t="s">
        <v>41</v>
      </c>
      <c r="BN1" t="s">
        <v>42</v>
      </c>
      <c r="BO1" t="s">
        <v>43</v>
      </c>
      <c r="BP1" t="s">
        <v>44</v>
      </c>
      <c r="BQ1" t="s">
        <v>45</v>
      </c>
      <c r="BR1" t="s">
        <v>46</v>
      </c>
      <c r="BS1" t="s">
        <v>47</v>
      </c>
      <c r="BT1" t="s">
        <v>48</v>
      </c>
      <c r="BU1" t="s">
        <v>49</v>
      </c>
      <c r="BV1" t="s">
        <v>50</v>
      </c>
      <c r="BW1" t="s">
        <v>51</v>
      </c>
      <c r="BX1" t="s">
        <v>52</v>
      </c>
      <c r="BY1" t="s">
        <v>53</v>
      </c>
      <c r="BZ1" t="s">
        <v>54</v>
      </c>
      <c r="CA1" t="s">
        <v>55</v>
      </c>
      <c r="CB1" t="s">
        <v>56</v>
      </c>
      <c r="CC1" t="s">
        <v>57</v>
      </c>
      <c r="CD1" t="s">
        <v>58</v>
      </c>
      <c r="CE1" t="s">
        <v>59</v>
      </c>
      <c r="CF1" t="s">
        <v>60</v>
      </c>
      <c r="CG1" t="s">
        <v>61</v>
      </c>
      <c r="CH1" t="s">
        <v>62</v>
      </c>
      <c r="CI1" t="s">
        <v>63</v>
      </c>
      <c r="CJ1" t="s">
        <v>64</v>
      </c>
      <c r="CK1" t="s">
        <v>65</v>
      </c>
      <c r="CL1" t="s">
        <v>66</v>
      </c>
      <c r="CM1" t="s">
        <v>67</v>
      </c>
      <c r="CN1" t="s">
        <v>68</v>
      </c>
      <c r="CO1" t="s">
        <v>69</v>
      </c>
      <c r="CP1" t="s">
        <v>70</v>
      </c>
      <c r="CQ1" t="s">
        <v>71</v>
      </c>
      <c r="CR1" t="s">
        <v>72</v>
      </c>
      <c r="CS1" t="s">
        <v>73</v>
      </c>
      <c r="CT1" t="s">
        <v>74</v>
      </c>
      <c r="CU1" t="s">
        <v>75</v>
      </c>
      <c r="CV1" t="s">
        <v>76</v>
      </c>
      <c r="CW1" t="s">
        <v>77</v>
      </c>
      <c r="CX1" t="s">
        <v>78</v>
      </c>
      <c r="CY1" t="s">
        <v>79</v>
      </c>
      <c r="CZ1" t="s">
        <v>80</v>
      </c>
      <c r="DA1" t="s">
        <v>81</v>
      </c>
      <c r="DB1" t="s">
        <v>82</v>
      </c>
      <c r="DC1" t="s">
        <v>83</v>
      </c>
      <c r="DD1" t="s">
        <v>84</v>
      </c>
      <c r="DE1" t="s">
        <v>85</v>
      </c>
      <c r="DF1" t="s">
        <v>86</v>
      </c>
      <c r="DG1" t="s">
        <v>87</v>
      </c>
      <c r="DH1" t="s">
        <v>88</v>
      </c>
      <c r="DI1" t="s">
        <v>89</v>
      </c>
      <c r="DJ1" t="s">
        <v>90</v>
      </c>
      <c r="DK1" t="s">
        <v>91</v>
      </c>
      <c r="DL1" t="s">
        <v>92</v>
      </c>
      <c r="DM1" t="s">
        <v>93</v>
      </c>
      <c r="DN1" t="s">
        <v>94</v>
      </c>
      <c r="DO1" t="s">
        <v>95</v>
      </c>
      <c r="DP1" t="s">
        <v>96</v>
      </c>
      <c r="DQ1" t="s">
        <v>97</v>
      </c>
      <c r="DR1" t="s">
        <v>98</v>
      </c>
      <c r="DS1" t="s">
        <v>99</v>
      </c>
      <c r="DT1" t="s">
        <v>100</v>
      </c>
      <c r="DU1" t="s">
        <v>101</v>
      </c>
      <c r="DV1" t="s">
        <v>102</v>
      </c>
      <c r="DW1" t="s">
        <v>103</v>
      </c>
      <c r="DX1" t="s">
        <v>104</v>
      </c>
      <c r="DY1" t="s">
        <v>105</v>
      </c>
      <c r="DZ1" t="s">
        <v>106</v>
      </c>
      <c r="EA1" t="s">
        <v>107</v>
      </c>
      <c r="EB1" t="s">
        <v>108</v>
      </c>
      <c r="EC1" t="s">
        <v>109</v>
      </c>
      <c r="ED1" t="s">
        <v>110</v>
      </c>
      <c r="EE1" t="s">
        <v>111</v>
      </c>
      <c r="EF1" t="s">
        <v>112</v>
      </c>
      <c r="EG1" t="s">
        <v>113</v>
      </c>
      <c r="EH1" t="s">
        <v>114</v>
      </c>
      <c r="EI1" t="s">
        <v>115</v>
      </c>
      <c r="EJ1" t="s">
        <v>116</v>
      </c>
      <c r="EK1" t="s">
        <v>117</v>
      </c>
      <c r="EL1" t="s">
        <v>118</v>
      </c>
      <c r="EM1" t="s">
        <v>119</v>
      </c>
      <c r="EN1" t="s">
        <v>120</v>
      </c>
      <c r="EO1" t="s">
        <v>121</v>
      </c>
      <c r="EP1" t="s">
        <v>122</v>
      </c>
      <c r="EQ1" t="s">
        <v>123</v>
      </c>
      <c r="ER1" t="s">
        <v>124</v>
      </c>
      <c r="ES1" t="s">
        <v>125</v>
      </c>
      <c r="ET1" t="s">
        <v>126</v>
      </c>
      <c r="EU1" t="s">
        <v>127</v>
      </c>
      <c r="EV1" t="s">
        <v>128</v>
      </c>
      <c r="EW1" t="s">
        <v>129</v>
      </c>
      <c r="EX1" t="s">
        <v>130</v>
      </c>
      <c r="EY1" t="s">
        <v>131</v>
      </c>
      <c r="EZ1" t="s">
        <v>132</v>
      </c>
      <c r="FA1" t="s">
        <v>133</v>
      </c>
      <c r="FB1" t="s">
        <v>134</v>
      </c>
      <c r="FC1" t="s">
        <v>135</v>
      </c>
      <c r="FD1" t="s">
        <v>136</v>
      </c>
      <c r="FE1" t="s">
        <v>137</v>
      </c>
      <c r="FF1" t="s">
        <v>138</v>
      </c>
      <c r="FG1" t="s">
        <v>139</v>
      </c>
      <c r="FH1" t="s">
        <v>140</v>
      </c>
      <c r="FI1" t="s">
        <v>141</v>
      </c>
      <c r="FJ1" t="s">
        <v>142</v>
      </c>
      <c r="FK1" t="s">
        <v>143</v>
      </c>
      <c r="FL1" t="s">
        <v>144</v>
      </c>
      <c r="FM1" t="s">
        <v>145</v>
      </c>
      <c r="FN1" t="s">
        <v>146</v>
      </c>
      <c r="FO1" t="s">
        <v>147</v>
      </c>
      <c r="FP1" t="s">
        <v>148</v>
      </c>
      <c r="FQ1" t="s">
        <v>149</v>
      </c>
      <c r="FR1" t="s">
        <v>150</v>
      </c>
      <c r="FS1" t="s">
        <v>151</v>
      </c>
      <c r="FT1" t="s">
        <v>152</v>
      </c>
      <c r="FU1" t="s">
        <v>225</v>
      </c>
      <c r="FV1" t="s">
        <v>223</v>
      </c>
      <c r="FW1" t="s">
        <v>224</v>
      </c>
      <c r="FX1" t="s">
        <v>245</v>
      </c>
      <c r="FY1" t="s">
        <v>244</v>
      </c>
      <c r="FZ1" t="s">
        <v>237</v>
      </c>
    </row>
    <row r="2" spans="1:182" x14ac:dyDescent="0.2">
      <c r="A2" t="s">
        <v>186</v>
      </c>
      <c r="B2" t="s">
        <v>236</v>
      </c>
      <c r="C2" t="s">
        <v>2</v>
      </c>
      <c r="D2" t="s">
        <v>202</v>
      </c>
      <c r="E2" t="s">
        <v>239</v>
      </c>
      <c r="F2" t="s">
        <v>1</v>
      </c>
      <c r="G2" t="s">
        <v>198</v>
      </c>
      <c r="H2" s="78">
        <v>4374</v>
      </c>
      <c r="I2" s="78">
        <v>6.8916702270507813</v>
      </c>
      <c r="J2" s="78">
        <v>6.5598483085632324</v>
      </c>
      <c r="K2" s="78">
        <v>6.4023451805114746</v>
      </c>
      <c r="L2" s="78">
        <v>6.2889952659606934</v>
      </c>
      <c r="M2" s="78">
        <v>6.3617219924926758</v>
      </c>
      <c r="N2" s="78">
        <v>6.8865456581115723</v>
      </c>
      <c r="O2" s="78">
        <v>7.645744800567627</v>
      </c>
      <c r="P2" s="78">
        <v>8.2246694564819336</v>
      </c>
      <c r="Q2" s="78">
        <v>8.1260356903076172</v>
      </c>
      <c r="R2" s="78">
        <v>7.905968189239502</v>
      </c>
      <c r="S2" s="78">
        <v>7.8226046562194824</v>
      </c>
      <c r="T2" s="78">
        <v>7.5661568641662598</v>
      </c>
      <c r="U2" s="78">
        <v>7.2990970611572266</v>
      </c>
      <c r="V2" s="78">
        <v>7.1196722984313965</v>
      </c>
      <c r="W2" s="78">
        <v>6.9228706359863281</v>
      </c>
      <c r="X2" s="78">
        <v>7.0029916763305664</v>
      </c>
      <c r="Y2" s="78">
        <v>7.6570558547973633</v>
      </c>
      <c r="Z2" s="78">
        <v>8.909332275390625</v>
      </c>
      <c r="AA2" s="78">
        <v>9.7085771560668945</v>
      </c>
      <c r="AB2" s="78">
        <v>9.7535886764526367</v>
      </c>
      <c r="AC2" s="78">
        <v>9.55712890625</v>
      </c>
      <c r="AD2" s="78">
        <v>9.1339101791381836</v>
      </c>
      <c r="AE2" s="78">
        <v>8.2515239715576172</v>
      </c>
      <c r="AF2" s="78">
        <v>7.4583353996276855</v>
      </c>
      <c r="AG2" s="78">
        <v>-0.63422107696533203</v>
      </c>
      <c r="AH2" s="78">
        <v>-0.63214743137359619</v>
      </c>
      <c r="AI2" s="78">
        <v>-0.60734736919403076</v>
      </c>
      <c r="AJ2" s="78">
        <v>-0.60172861814498901</v>
      </c>
      <c r="AK2" s="78">
        <v>-0.61562627553939819</v>
      </c>
      <c r="AL2" s="78">
        <v>-0.5783964991569519</v>
      </c>
      <c r="AM2" s="78">
        <v>-0.58974534273147583</v>
      </c>
      <c r="AN2" s="78">
        <v>-0.48962828516960144</v>
      </c>
      <c r="AO2" s="78">
        <v>-0.42348936200141907</v>
      </c>
      <c r="AP2" s="78">
        <v>-0.28606197237968445</v>
      </c>
      <c r="AQ2" s="78">
        <v>-0.24667340517044067</v>
      </c>
      <c r="AR2" s="78">
        <v>-0.29590794444084167</v>
      </c>
      <c r="AS2" s="78">
        <v>-0.32041829824447632</v>
      </c>
      <c r="AT2" s="78">
        <v>-0.27447167038917542</v>
      </c>
      <c r="AU2" s="78">
        <v>-0.27928093075752258</v>
      </c>
      <c r="AV2" s="78">
        <v>-0.15339463949203491</v>
      </c>
      <c r="AW2" s="78">
        <v>-8.7456488981842995E-3</v>
      </c>
      <c r="AX2" s="78">
        <v>6.6717363893985748E-2</v>
      </c>
      <c r="AY2" s="78">
        <v>0.16900539398193359</v>
      </c>
      <c r="AZ2" s="78">
        <v>0.26586145162582397</v>
      </c>
      <c r="BA2" s="78">
        <v>0.24312397837638855</v>
      </c>
      <c r="BB2" s="78">
        <v>-0.33663970232009888</v>
      </c>
      <c r="BC2" s="78">
        <v>-0.51728099584579468</v>
      </c>
      <c r="BD2" s="78">
        <v>-0.58690321445465088</v>
      </c>
      <c r="BE2" s="78">
        <v>-0.49644514918327332</v>
      </c>
      <c r="BF2" s="78">
        <v>-0.49473509192466736</v>
      </c>
      <c r="BG2" s="78">
        <v>-0.47128129005432129</v>
      </c>
      <c r="BH2" s="78">
        <v>-0.46823802590370178</v>
      </c>
      <c r="BI2" s="78">
        <v>-0.48294565081596375</v>
      </c>
      <c r="BJ2" s="78">
        <v>-0.43909987807273865</v>
      </c>
      <c r="BK2" s="78">
        <v>-0.43969404697418213</v>
      </c>
      <c r="BL2" s="78">
        <v>-0.33893883228302002</v>
      </c>
      <c r="BM2" s="78">
        <v>-0.27128025889396667</v>
      </c>
      <c r="BN2" s="78">
        <v>-0.15531028807163239</v>
      </c>
      <c r="BO2" s="78">
        <v>-0.12143862247467041</v>
      </c>
      <c r="BP2" s="78">
        <v>-0.17512516677379608</v>
      </c>
      <c r="BQ2" s="78">
        <v>-0.19865001738071442</v>
      </c>
      <c r="BR2" s="78">
        <v>-0.15416523814201355</v>
      </c>
      <c r="BS2" s="78">
        <v>-0.16151377558708191</v>
      </c>
      <c r="BT2" s="78">
        <v>-3.681708499789238E-2</v>
      </c>
      <c r="BU2" s="78">
        <v>0.11415130645036697</v>
      </c>
      <c r="BV2" s="78">
        <v>0.19539524614810944</v>
      </c>
      <c r="BW2" s="78">
        <v>0.30023708939552307</v>
      </c>
      <c r="BX2" s="78">
        <v>0.39093318581581116</v>
      </c>
      <c r="BY2" s="78">
        <v>0.36226275563240051</v>
      </c>
      <c r="BZ2" s="78">
        <v>-0.20392817258834839</v>
      </c>
      <c r="CA2" s="78">
        <v>-0.37516090273857117</v>
      </c>
      <c r="CB2" s="78">
        <v>-0.44623762369155884</v>
      </c>
      <c r="CC2" s="78">
        <v>-0.40102192759513855</v>
      </c>
      <c r="CD2" s="78">
        <v>-0.39956372976303101</v>
      </c>
      <c r="CE2" s="78">
        <v>-0.37704232335090637</v>
      </c>
      <c r="CF2" s="78">
        <v>-0.37578281760215759</v>
      </c>
      <c r="CG2" s="78">
        <v>-0.39105147123336792</v>
      </c>
      <c r="CH2" s="78">
        <v>-0.34262347221374512</v>
      </c>
      <c r="CI2" s="78">
        <v>-0.3357689380645752</v>
      </c>
      <c r="CJ2" s="78">
        <v>-0.23457178473472595</v>
      </c>
      <c r="CK2" s="78">
        <v>-0.16586071252822876</v>
      </c>
      <c r="CL2" s="78">
        <v>-6.4752064645290375E-2</v>
      </c>
      <c r="CM2" s="78">
        <v>-3.47013920545578E-2</v>
      </c>
      <c r="CN2" s="78">
        <v>-9.1471381485462189E-2</v>
      </c>
      <c r="CO2" s="78">
        <v>-0.11431366950273514</v>
      </c>
      <c r="CP2" s="78">
        <v>-7.0841372013092041E-2</v>
      </c>
      <c r="CQ2" s="78">
        <v>-7.9948604106903076E-2</v>
      </c>
      <c r="CR2" s="78">
        <v>4.3924171477556229E-2</v>
      </c>
      <c r="CS2" s="78">
        <v>0.1992693692445755</v>
      </c>
      <c r="CT2" s="78">
        <v>0.28451716899871826</v>
      </c>
      <c r="CU2" s="78">
        <v>0.39112776517868042</v>
      </c>
      <c r="CV2" s="78">
        <v>0.4775574803352356</v>
      </c>
      <c r="CW2" s="78">
        <v>0.44477790594100952</v>
      </c>
      <c r="CX2" s="78">
        <v>-0.11201257258653641</v>
      </c>
      <c r="CY2" s="78">
        <v>-0.27672895789146423</v>
      </c>
      <c r="CZ2" s="78">
        <v>-0.34881308674812317</v>
      </c>
      <c r="DA2" s="78">
        <v>-0.30559870600700378</v>
      </c>
      <c r="DB2" s="78">
        <v>-0.30439236760139465</v>
      </c>
      <c r="DC2" s="78">
        <v>-0.28280335664749146</v>
      </c>
      <c r="DD2" s="78">
        <v>-0.2833276093006134</v>
      </c>
      <c r="DE2" s="78">
        <v>-0.29915729165077209</v>
      </c>
      <c r="DF2" s="78">
        <v>-0.24614705145359039</v>
      </c>
      <c r="DG2" s="78">
        <v>-0.23184384405612946</v>
      </c>
      <c r="DH2" s="78">
        <v>-0.13020473718643188</v>
      </c>
      <c r="DI2" s="78">
        <v>-6.0441158711910248E-2</v>
      </c>
      <c r="DJ2" s="78">
        <v>2.5806156918406487E-2</v>
      </c>
      <c r="DK2" s="78">
        <v>5.203583836555481E-2</v>
      </c>
      <c r="DL2" s="78">
        <v>-7.8175924718379974E-3</v>
      </c>
      <c r="DM2" s="78">
        <v>-2.9977323487401009E-2</v>
      </c>
      <c r="DN2" s="78">
        <v>1.2482491321861744E-2</v>
      </c>
      <c r="DO2" s="78">
        <v>1.6165631823241711E-3</v>
      </c>
      <c r="DP2" s="78">
        <v>0.12466542422771454</v>
      </c>
      <c r="DQ2" s="78">
        <v>0.28438743948936462</v>
      </c>
      <c r="DR2" s="78">
        <v>0.37363907694816589</v>
      </c>
      <c r="DS2" s="78">
        <v>0.48201844096183777</v>
      </c>
      <c r="DT2" s="78">
        <v>0.56418180465698242</v>
      </c>
      <c r="DU2" s="78">
        <v>0.52729308605194092</v>
      </c>
      <c r="DV2" s="78">
        <v>-2.0096965134143829E-2</v>
      </c>
      <c r="DW2" s="78">
        <v>-0.17829699814319611</v>
      </c>
      <c r="DX2" s="78">
        <v>-0.2513885498046875</v>
      </c>
      <c r="DY2" s="78">
        <v>-0.16782274842262268</v>
      </c>
      <c r="DZ2" s="78">
        <v>-0.16698002815246582</v>
      </c>
      <c r="EA2" s="78">
        <v>-0.14673729240894318</v>
      </c>
      <c r="EB2" s="78">
        <v>-0.14983700215816498</v>
      </c>
      <c r="EC2" s="78">
        <v>-0.16647668182849884</v>
      </c>
      <c r="ED2" s="78">
        <v>-0.10685042291879654</v>
      </c>
      <c r="EE2" s="78">
        <v>-8.179251104593277E-2</v>
      </c>
      <c r="EF2" s="78">
        <v>2.0484702661633492E-2</v>
      </c>
      <c r="EG2" s="78">
        <v>9.1767929494380951E-2</v>
      </c>
      <c r="EH2" s="78">
        <v>0.1565578430891037</v>
      </c>
      <c r="EI2" s="78">
        <v>0.17727062106132507</v>
      </c>
      <c r="EJ2" s="78">
        <v>0.11296519637107849</v>
      </c>
      <c r="EK2" s="78">
        <v>9.1790966689586639E-2</v>
      </c>
      <c r="EL2" s="78">
        <v>0.13278891146183014</v>
      </c>
      <c r="EM2" s="78">
        <v>0.11938370764255524</v>
      </c>
      <c r="EN2" s="78">
        <v>0.24124297499656677</v>
      </c>
      <c r="EO2" s="78">
        <v>0.40728437900543213</v>
      </c>
      <c r="EP2" s="78">
        <v>0.50231695175170898</v>
      </c>
      <c r="EQ2" s="78">
        <v>0.61325013637542725</v>
      </c>
      <c r="ER2" s="78">
        <v>0.68925350904464722</v>
      </c>
      <c r="ES2" s="78">
        <v>0.64643186330795288</v>
      </c>
      <c r="ET2" s="78">
        <v>0.11261457204818726</v>
      </c>
      <c r="EU2" s="78">
        <v>-3.61768938601017E-2</v>
      </c>
      <c r="EV2" s="78">
        <v>-0.11072298139333725</v>
      </c>
      <c r="EW2" s="78">
        <v>47.086231231689453</v>
      </c>
      <c r="EX2" s="78">
        <v>46.422782897949219</v>
      </c>
      <c r="EY2" s="78">
        <v>45.991703033447266</v>
      </c>
      <c r="EZ2" s="78">
        <v>45.576385498046875</v>
      </c>
      <c r="FA2" s="78">
        <v>45.215721130371094</v>
      </c>
      <c r="FB2" s="78">
        <v>44.899726867675781</v>
      </c>
      <c r="FC2" s="78">
        <v>44.792076110839844</v>
      </c>
      <c r="FD2" s="78">
        <v>44.770153045654297</v>
      </c>
      <c r="FE2" s="78">
        <v>45.943679809570313</v>
      </c>
      <c r="FF2" s="78">
        <v>48.912063598632813</v>
      </c>
      <c r="FG2" s="78">
        <v>51.741691589355469</v>
      </c>
      <c r="FH2" s="78">
        <v>53.977916717529297</v>
      </c>
      <c r="FI2" s="78">
        <v>55.622829437255859</v>
      </c>
      <c r="FJ2" s="78">
        <v>56.873008728027344</v>
      </c>
      <c r="FK2" s="78">
        <v>57.697792053222656</v>
      </c>
      <c r="FL2" s="78">
        <v>57.801944732666016</v>
      </c>
      <c r="FM2" s="78">
        <v>56.904933929443359</v>
      </c>
      <c r="FN2" s="78">
        <v>54.699638366699219</v>
      </c>
      <c r="FO2" s="78">
        <v>52.863330841064453</v>
      </c>
      <c r="FP2" s="78">
        <v>51.468387603759766</v>
      </c>
      <c r="FQ2" s="78">
        <v>50.383174896240234</v>
      </c>
      <c r="FR2" s="78">
        <v>49.575489044189453</v>
      </c>
      <c r="FS2" s="78">
        <v>48.747226715087891</v>
      </c>
      <c r="FT2" s="78">
        <v>48.007232666015625</v>
      </c>
      <c r="FU2" s="78">
        <v>0.14111736416816711</v>
      </c>
      <c r="FV2" s="78">
        <v>0.15388481318950653</v>
      </c>
      <c r="FW2" s="78">
        <v>0.1503034234046936</v>
      </c>
      <c r="FX2" s="78">
        <v>0</v>
      </c>
      <c r="FY2" s="78">
        <v>1036.04541015625</v>
      </c>
      <c r="FZ2" s="78">
        <v>1</v>
      </c>
    </row>
    <row r="3" spans="1:182" x14ac:dyDescent="0.2">
      <c r="A3" t="s">
        <v>186</v>
      </c>
      <c r="B3" t="s">
        <v>236</v>
      </c>
      <c r="C3" t="s">
        <v>2</v>
      </c>
      <c r="D3" t="s">
        <v>202</v>
      </c>
      <c r="E3" t="s">
        <v>239</v>
      </c>
      <c r="F3" t="s">
        <v>1</v>
      </c>
      <c r="G3" t="s">
        <v>200</v>
      </c>
      <c r="H3" s="78">
        <v>1101</v>
      </c>
      <c r="I3" s="78">
        <v>1.5166717767715454</v>
      </c>
      <c r="J3" s="78">
        <v>1.4239974021911621</v>
      </c>
      <c r="K3" s="78">
        <v>1.3728384971618652</v>
      </c>
      <c r="L3" s="78">
        <v>1.3535522222518921</v>
      </c>
      <c r="M3" s="78">
        <v>1.38164222240448</v>
      </c>
      <c r="N3" s="78">
        <v>1.435816764831543</v>
      </c>
      <c r="O3" s="78">
        <v>1.6343263387680054</v>
      </c>
      <c r="P3" s="78">
        <v>1.7195022106170654</v>
      </c>
      <c r="Q3" s="78">
        <v>1.6177521944046021</v>
      </c>
      <c r="R3" s="78">
        <v>1.5637028217315674</v>
      </c>
      <c r="S3" s="78">
        <v>1.5420393943786621</v>
      </c>
      <c r="T3" s="78">
        <v>1.5182428359985352</v>
      </c>
      <c r="U3" s="78">
        <v>1.4803948402404785</v>
      </c>
      <c r="V3" s="78">
        <v>1.4407885074615479</v>
      </c>
      <c r="W3" s="78">
        <v>1.4298752546310425</v>
      </c>
      <c r="X3" s="78">
        <v>1.4840215444564819</v>
      </c>
      <c r="Y3" s="78">
        <v>1.6021876335144043</v>
      </c>
      <c r="Z3" s="78">
        <v>1.8700263500213623</v>
      </c>
      <c r="AA3" s="78">
        <v>2.0398290157318115</v>
      </c>
      <c r="AB3" s="78">
        <v>2.0585734844207764</v>
      </c>
      <c r="AC3" s="78">
        <v>2.0496253967285156</v>
      </c>
      <c r="AD3" s="78">
        <v>2.0003082752227783</v>
      </c>
      <c r="AE3" s="78">
        <v>1.8410290479660034</v>
      </c>
      <c r="AF3" s="78">
        <v>1.6672472953796387</v>
      </c>
      <c r="AG3" s="78">
        <v>-0.12119477987289429</v>
      </c>
      <c r="AH3" s="78">
        <v>-9.988480806350708E-2</v>
      </c>
      <c r="AI3" s="78">
        <v>-8.611375093460083E-2</v>
      </c>
      <c r="AJ3" s="78">
        <v>-9.7061246633529663E-2</v>
      </c>
      <c r="AK3" s="78">
        <v>-9.233199805021286E-2</v>
      </c>
      <c r="AL3" s="78">
        <v>-6.9427162408828735E-2</v>
      </c>
      <c r="AM3" s="78">
        <v>-5.0675656646490097E-2</v>
      </c>
      <c r="AN3" s="78">
        <v>-4.0693122893571854E-2</v>
      </c>
      <c r="AO3" s="78">
        <v>-2.6646837592124939E-2</v>
      </c>
      <c r="AP3" s="78">
        <v>-6.4413244836032391E-3</v>
      </c>
      <c r="AQ3" s="78">
        <v>-3.8871895521879196E-2</v>
      </c>
      <c r="AR3" s="78">
        <v>-4.9816306680440903E-2</v>
      </c>
      <c r="AS3" s="78">
        <v>-5.3905598819255829E-2</v>
      </c>
      <c r="AT3" s="78">
        <v>-5.0714649260044098E-2</v>
      </c>
      <c r="AU3" s="78">
        <v>-2.3471830412745476E-2</v>
      </c>
      <c r="AV3" s="78">
        <v>-6.2526324763894081E-3</v>
      </c>
      <c r="AW3" s="78">
        <v>8.4580313414335251E-3</v>
      </c>
      <c r="AX3" s="78">
        <v>1.6996193677186966E-2</v>
      </c>
      <c r="AY3" s="78">
        <v>2.7946826070547104E-2</v>
      </c>
      <c r="AZ3" s="78">
        <v>4.2421311140060425E-2</v>
      </c>
      <c r="BA3" s="78">
        <v>3.0065042898058891E-2</v>
      </c>
      <c r="BB3" s="78">
        <v>-5.4003361612558365E-2</v>
      </c>
      <c r="BC3" s="78">
        <v>-0.10788750648498535</v>
      </c>
      <c r="BD3" s="78">
        <v>-0.1250891387462616</v>
      </c>
      <c r="BE3" s="78">
        <v>-8.0303207039833069E-2</v>
      </c>
      <c r="BF3" s="78">
        <v>-5.9903398156166077E-2</v>
      </c>
      <c r="BG3" s="78">
        <v>-4.6069134026765823E-2</v>
      </c>
      <c r="BH3" s="78">
        <v>-5.6639060378074646E-2</v>
      </c>
      <c r="BI3" s="78">
        <v>-5.1876235753297806E-2</v>
      </c>
      <c r="BJ3" s="78">
        <v>-3.002174012362957E-2</v>
      </c>
      <c r="BK3" s="78">
        <v>-9.1051962226629257E-3</v>
      </c>
      <c r="BL3" s="78">
        <v>2.4891280918382108E-4</v>
      </c>
      <c r="BM3" s="78">
        <v>7.0027108304202557E-3</v>
      </c>
      <c r="BN3" s="78">
        <v>2.2956954315304756E-2</v>
      </c>
      <c r="BO3" s="78">
        <v>-1.0805083438754082E-2</v>
      </c>
      <c r="BP3" s="78">
        <v>-2.2627264261245728E-2</v>
      </c>
      <c r="BQ3" s="78">
        <v>-2.7205122634768486E-2</v>
      </c>
      <c r="BR3" s="78">
        <v>-2.4253407493233681E-2</v>
      </c>
      <c r="BS3" s="78">
        <v>2.8375384863466024E-3</v>
      </c>
      <c r="BT3" s="78">
        <v>2.0236415788531303E-2</v>
      </c>
      <c r="BU3" s="78">
        <v>3.4270718693733215E-2</v>
      </c>
      <c r="BV3" s="78">
        <v>4.7095306217670441E-2</v>
      </c>
      <c r="BW3" s="78">
        <v>5.8116782456636429E-2</v>
      </c>
      <c r="BX3" s="78">
        <v>7.2563745081424713E-2</v>
      </c>
      <c r="BY3" s="78">
        <v>6.5546512603759766E-2</v>
      </c>
      <c r="BZ3" s="78">
        <v>-1.5017488040030003E-2</v>
      </c>
      <c r="CA3" s="78">
        <v>-6.7139171063899994E-2</v>
      </c>
      <c r="CB3" s="78">
        <v>-8.3692081272602081E-2</v>
      </c>
      <c r="CC3" s="78">
        <v>-5.1981821656227112E-2</v>
      </c>
      <c r="CD3" s="78">
        <v>-3.2212391495704651E-2</v>
      </c>
      <c r="CE3" s="78">
        <v>-1.8334357067942619E-2</v>
      </c>
      <c r="CF3" s="78">
        <v>-2.8642777353525162E-2</v>
      </c>
      <c r="CG3" s="78">
        <v>-2.3856701329350471E-2</v>
      </c>
      <c r="CH3" s="78">
        <v>-2.7296624612063169E-3</v>
      </c>
      <c r="CI3" s="78">
        <v>1.9686378538608551E-2</v>
      </c>
      <c r="CJ3" s="78">
        <v>2.8605241328477859E-2</v>
      </c>
      <c r="CK3" s="78">
        <v>3.0308285728096962E-2</v>
      </c>
      <c r="CL3" s="78">
        <v>4.3318111449480057E-2</v>
      </c>
      <c r="CM3" s="78">
        <v>8.6339041590690613E-3</v>
      </c>
      <c r="CN3" s="78">
        <v>-3.7962156347930431E-3</v>
      </c>
      <c r="CO3" s="78">
        <v>-8.7124546989798546E-3</v>
      </c>
      <c r="CP3" s="78">
        <v>-5.9264316223561764E-3</v>
      </c>
      <c r="CQ3" s="78">
        <v>2.1059326827526093E-2</v>
      </c>
      <c r="CR3" s="78">
        <v>3.8582649081945419E-2</v>
      </c>
      <c r="CS3" s="78">
        <v>5.214850977063179E-2</v>
      </c>
      <c r="CT3" s="78">
        <v>6.7941859364509583E-2</v>
      </c>
      <c r="CU3" s="78">
        <v>7.9012401401996613E-2</v>
      </c>
      <c r="CV3" s="78">
        <v>9.3440309166908264E-2</v>
      </c>
      <c r="CW3" s="78">
        <v>9.0120866894721985E-2</v>
      </c>
      <c r="CX3" s="78">
        <v>1.1984009295701981E-2</v>
      </c>
      <c r="CY3" s="78">
        <v>-3.8916997611522675E-2</v>
      </c>
      <c r="CZ3" s="78">
        <v>-5.5020604282617569E-2</v>
      </c>
      <c r="DA3" s="78">
        <v>-2.3660438135266304E-2</v>
      </c>
      <c r="DB3" s="78">
        <v>-4.5213857665657997E-3</v>
      </c>
      <c r="DC3" s="78">
        <v>9.4004217535257339E-3</v>
      </c>
      <c r="DD3" s="78">
        <v>-6.4649281557649374E-4</v>
      </c>
      <c r="DE3" s="78">
        <v>4.1628340259194374E-3</v>
      </c>
      <c r="DF3" s="78">
        <v>2.4562414735555649E-2</v>
      </c>
      <c r="DG3" s="78">
        <v>4.8477955162525177E-2</v>
      </c>
      <c r="DH3" s="78">
        <v>5.6961569935083389E-2</v>
      </c>
      <c r="DI3" s="78">
        <v>5.3613860160112381E-2</v>
      </c>
      <c r="DJ3" s="78">
        <v>6.3679270446300507E-2</v>
      </c>
      <c r="DK3" s="78">
        <v>2.8072891756892204E-2</v>
      </c>
      <c r="DL3" s="78">
        <v>1.5034832060337067E-2</v>
      </c>
      <c r="DM3" s="78">
        <v>9.7802132368087769E-3</v>
      </c>
      <c r="DN3" s="78">
        <v>1.2400544248521328E-2</v>
      </c>
      <c r="DO3" s="78">
        <v>3.9281114935874939E-2</v>
      </c>
      <c r="DP3" s="78">
        <v>5.6928884238004684E-2</v>
      </c>
      <c r="DQ3" s="78">
        <v>7.0026300847530365E-2</v>
      </c>
      <c r="DR3" s="78">
        <v>8.8788412511348724E-2</v>
      </c>
      <c r="DS3" s="78">
        <v>9.9908024072647095E-2</v>
      </c>
      <c r="DT3" s="78">
        <v>0.11431687325239182</v>
      </c>
      <c r="DU3" s="78">
        <v>0.1146952211856842</v>
      </c>
      <c r="DV3" s="78">
        <v>3.8985505700111389E-2</v>
      </c>
      <c r="DW3" s="78">
        <v>-1.0694824159145355E-2</v>
      </c>
      <c r="DX3" s="78">
        <v>-2.6349127292633057E-2</v>
      </c>
      <c r="DY3" s="78">
        <v>1.7231140285730362E-2</v>
      </c>
      <c r="DZ3" s="78">
        <v>3.5460028797388077E-2</v>
      </c>
      <c r="EA3" s="78">
        <v>4.9445036798715591E-2</v>
      </c>
      <c r="EB3" s="78">
        <v>3.9775695651769638E-2</v>
      </c>
      <c r="EC3" s="78">
        <v>4.4618591666221619E-2</v>
      </c>
      <c r="ED3" s="78">
        <v>6.3967838883399963E-2</v>
      </c>
      <c r="EE3" s="78">
        <v>9.0048417448997498E-2</v>
      </c>
      <c r="EF3" s="78">
        <v>9.7903601825237274E-2</v>
      </c>
      <c r="EG3" s="78">
        <v>8.7263412773609161E-2</v>
      </c>
      <c r="EH3" s="78">
        <v>9.307754784822464E-2</v>
      </c>
      <c r="EI3" s="78">
        <v>5.6139703840017319E-2</v>
      </c>
      <c r="EJ3" s="78">
        <v>4.2223874479532242E-2</v>
      </c>
      <c r="EK3" s="78">
        <v>3.648068755865097E-2</v>
      </c>
      <c r="EL3" s="78">
        <v>3.8861785084009171E-2</v>
      </c>
      <c r="EM3" s="78">
        <v>6.559048593044281E-2</v>
      </c>
      <c r="EN3" s="78">
        <v>8.3417929708957672E-2</v>
      </c>
      <c r="EO3" s="78">
        <v>9.5838986337184906E-2</v>
      </c>
      <c r="EP3" s="78">
        <v>0.1188875287771225</v>
      </c>
      <c r="EQ3" s="78">
        <v>0.13007797300815582</v>
      </c>
      <c r="ER3" s="78">
        <v>0.1444593071937561</v>
      </c>
      <c r="ES3" s="78">
        <v>0.15017668902873993</v>
      </c>
      <c r="ET3" s="78">
        <v>7.7971376478672028E-2</v>
      </c>
      <c r="EU3" s="78">
        <v>3.0053511261940002E-2</v>
      </c>
      <c r="EV3" s="78">
        <v>1.5047930181026459E-2</v>
      </c>
      <c r="EW3" s="78">
        <v>46.383243560791016</v>
      </c>
      <c r="EX3" s="78">
        <v>45.728580474853516</v>
      </c>
      <c r="EY3" s="78">
        <v>45.272525787353516</v>
      </c>
      <c r="EZ3" s="78">
        <v>44.940956115722656</v>
      </c>
      <c r="FA3" s="78">
        <v>44.494476318359375</v>
      </c>
      <c r="FB3" s="78">
        <v>44.221595764160156</v>
      </c>
      <c r="FC3" s="78">
        <v>44.04302978515625</v>
      </c>
      <c r="FD3" s="78">
        <v>43.913913726806641</v>
      </c>
      <c r="FE3" s="78">
        <v>44.9267578125</v>
      </c>
      <c r="FF3" s="78">
        <v>47.773983001708984</v>
      </c>
      <c r="FG3" s="78">
        <v>50.7037353515625</v>
      </c>
      <c r="FH3" s="78">
        <v>52.864910125732422</v>
      </c>
      <c r="FI3" s="78">
        <v>54.606025695800781</v>
      </c>
      <c r="FJ3" s="78">
        <v>55.854953765869141</v>
      </c>
      <c r="FK3" s="78">
        <v>56.688705444335938</v>
      </c>
      <c r="FL3" s="78">
        <v>56.839164733886719</v>
      </c>
      <c r="FM3" s="78">
        <v>56.048984527587891</v>
      </c>
      <c r="FN3" s="78">
        <v>54.057735443115234</v>
      </c>
      <c r="FO3" s="78">
        <v>52.174400329589844</v>
      </c>
      <c r="FP3" s="78">
        <v>50.714530944824219</v>
      </c>
      <c r="FQ3" s="78">
        <v>49.623214721679688</v>
      </c>
      <c r="FR3" s="78">
        <v>48.830852508544922</v>
      </c>
      <c r="FS3" s="78">
        <v>48.031562805175781</v>
      </c>
      <c r="FT3" s="78">
        <v>47.331089019775391</v>
      </c>
      <c r="FU3" s="78">
        <v>3.8164790719747543E-2</v>
      </c>
      <c r="FV3" s="78">
        <v>3.6628007888793945E-2</v>
      </c>
      <c r="FW3" s="78">
        <v>4.0600821375846863E-2</v>
      </c>
      <c r="FX3" s="78">
        <v>0</v>
      </c>
      <c r="FY3" s="78">
        <v>492.1363525390625</v>
      </c>
      <c r="FZ3" s="78">
        <v>1</v>
      </c>
    </row>
    <row r="4" spans="1:182" x14ac:dyDescent="0.2">
      <c r="A4" t="s">
        <v>186</v>
      </c>
      <c r="B4" t="s">
        <v>236</v>
      </c>
      <c r="C4" t="s">
        <v>2</v>
      </c>
      <c r="D4" t="s">
        <v>202</v>
      </c>
      <c r="E4" t="s">
        <v>239</v>
      </c>
      <c r="F4" t="s">
        <v>1</v>
      </c>
      <c r="G4" t="s">
        <v>1</v>
      </c>
      <c r="H4" s="78">
        <v>5475</v>
      </c>
      <c r="I4" s="78">
        <v>8.4083423614501953</v>
      </c>
      <c r="J4" s="78">
        <v>7.9838457107543945</v>
      </c>
      <c r="K4" s="78">
        <v>7.7751836776733398</v>
      </c>
      <c r="L4" s="78">
        <v>7.6425471305847168</v>
      </c>
      <c r="M4" s="78">
        <v>7.7433638572692871</v>
      </c>
      <c r="N4" s="78">
        <v>8.3223628997802734</v>
      </c>
      <c r="O4" s="78">
        <v>9.2800712585449219</v>
      </c>
      <c r="P4" s="78">
        <v>9.9441709518432617</v>
      </c>
      <c r="Q4" s="78">
        <v>9.7437877655029297</v>
      </c>
      <c r="R4" s="78">
        <v>9.469670295715332</v>
      </c>
      <c r="S4" s="78">
        <v>9.3646440505981445</v>
      </c>
      <c r="T4" s="78">
        <v>9.0843992233276367</v>
      </c>
      <c r="U4" s="78">
        <v>8.7794914245605469</v>
      </c>
      <c r="V4" s="78">
        <v>8.5604610443115234</v>
      </c>
      <c r="W4" s="78">
        <v>8.3527460098266602</v>
      </c>
      <c r="X4" s="78">
        <v>8.4870128631591797</v>
      </c>
      <c r="Y4" s="78">
        <v>9.2592439651489258</v>
      </c>
      <c r="Z4" s="78">
        <v>10.779358863830566</v>
      </c>
      <c r="AA4" s="78">
        <v>11.748406410217285</v>
      </c>
      <c r="AB4" s="78">
        <v>11.812161445617676</v>
      </c>
      <c r="AC4" s="78">
        <v>11.606754302978516</v>
      </c>
      <c r="AD4" s="78">
        <v>11.134218215942383</v>
      </c>
      <c r="AE4" s="78">
        <v>10.09255313873291</v>
      </c>
      <c r="AF4" s="78">
        <v>9.1255826950073242</v>
      </c>
      <c r="AG4" s="78">
        <v>-0.69625729322433472</v>
      </c>
      <c r="AH4" s="78">
        <v>-0.67400479316711426</v>
      </c>
      <c r="AI4" s="78">
        <v>-0.63544845581054688</v>
      </c>
      <c r="AJ4" s="78">
        <v>-0.6405031681060791</v>
      </c>
      <c r="AK4" s="78">
        <v>-0.64969044923782349</v>
      </c>
      <c r="AL4" s="78">
        <v>-0.59037858247756958</v>
      </c>
      <c r="AM4" s="78">
        <v>-0.57962542772293091</v>
      </c>
      <c r="AN4" s="78">
        <v>-0.47026953101158142</v>
      </c>
      <c r="AO4" s="78">
        <v>-0.39940163493156433</v>
      </c>
      <c r="AP4" s="78">
        <v>-0.24826887249946594</v>
      </c>
      <c r="AQ4" s="78">
        <v>-0.24329763650894165</v>
      </c>
      <c r="AR4" s="78">
        <v>-0.30481988191604614</v>
      </c>
      <c r="AS4" s="78">
        <v>-0.33402740955352783</v>
      </c>
      <c r="AT4" s="78">
        <v>-0.2852654755115509</v>
      </c>
      <c r="AU4" s="78">
        <v>-0.26313519477844238</v>
      </c>
      <c r="AV4" s="78">
        <v>-0.11984167248010635</v>
      </c>
      <c r="AW4" s="78">
        <v>3.8864105939865112E-2</v>
      </c>
      <c r="AX4" s="78">
        <v>0.12878018617630005</v>
      </c>
      <c r="AY4" s="78">
        <v>0.24222341179847717</v>
      </c>
      <c r="AZ4" s="78">
        <v>0.35324069857597351</v>
      </c>
      <c r="BA4" s="78">
        <v>0.32449197769165039</v>
      </c>
      <c r="BB4" s="78">
        <v>-0.33414751291275024</v>
      </c>
      <c r="BC4" s="78">
        <v>-0.56589025259017944</v>
      </c>
      <c r="BD4" s="78">
        <v>-0.65202009677886963</v>
      </c>
      <c r="BE4" s="78">
        <v>-0.55254113674163818</v>
      </c>
      <c r="BF4" s="78">
        <v>-0.53089410066604614</v>
      </c>
      <c r="BG4" s="78">
        <v>-0.49361211061477661</v>
      </c>
      <c r="BH4" s="78">
        <v>-0.50102663040161133</v>
      </c>
      <c r="BI4" s="78">
        <v>-0.51097917556762695</v>
      </c>
      <c r="BJ4" s="78">
        <v>-0.44561555981636047</v>
      </c>
      <c r="BK4" s="78">
        <v>-0.42392218112945557</v>
      </c>
      <c r="BL4" s="78">
        <v>-0.3141171932220459</v>
      </c>
      <c r="BM4" s="78">
        <v>-0.24351738393306732</v>
      </c>
      <c r="BN4" s="78">
        <v>-0.1142529621720314</v>
      </c>
      <c r="BO4" s="78">
        <v>-0.11495630443096161</v>
      </c>
      <c r="BP4" s="78">
        <v>-0.18101470172405243</v>
      </c>
      <c r="BQ4" s="78">
        <v>-0.20936614274978638</v>
      </c>
      <c r="BR4" s="78">
        <v>-0.16208335757255554</v>
      </c>
      <c r="BS4" s="78">
        <v>-0.14246505498886108</v>
      </c>
      <c r="BT4" s="78">
        <v>-2.9254364199005067E-4</v>
      </c>
      <c r="BU4" s="78">
        <v>0.16444259881973267</v>
      </c>
      <c r="BV4" s="78">
        <v>0.26093146204948425</v>
      </c>
      <c r="BW4" s="78">
        <v>0.37687847018241882</v>
      </c>
      <c r="BX4" s="78">
        <v>0.48189333081245422</v>
      </c>
      <c r="BY4" s="78">
        <v>0.44880202412605286</v>
      </c>
      <c r="BZ4" s="78">
        <v>-0.1958281546831131</v>
      </c>
      <c r="CA4" s="78">
        <v>-0.41804388165473938</v>
      </c>
      <c r="CB4" s="78">
        <v>-0.50538957118988037</v>
      </c>
      <c r="CC4" s="78">
        <v>-0.45300376415252686</v>
      </c>
      <c r="CD4" s="78">
        <v>-0.43177610635757446</v>
      </c>
      <c r="CE4" s="78">
        <v>-0.39537668228149414</v>
      </c>
      <c r="CF4" s="78">
        <v>-0.40442562103271484</v>
      </c>
      <c r="CG4" s="78">
        <v>-0.41490817070007324</v>
      </c>
      <c r="CH4" s="78">
        <v>-0.34535312652587891</v>
      </c>
      <c r="CI4" s="78">
        <v>-0.31608256697654724</v>
      </c>
      <c r="CJ4" s="78">
        <v>-0.20596654713153839</v>
      </c>
      <c r="CK4" s="78">
        <v>-0.13555242121219635</v>
      </c>
      <c r="CL4" s="78">
        <v>-2.1433953195810318E-2</v>
      </c>
      <c r="CM4" s="78">
        <v>-2.6067489758133888E-2</v>
      </c>
      <c r="CN4" s="78">
        <v>-9.5267601311206818E-2</v>
      </c>
      <c r="CO4" s="78">
        <v>-0.12302612513303757</v>
      </c>
      <c r="CP4" s="78">
        <v>-7.6767802238464355E-2</v>
      </c>
      <c r="CQ4" s="78">
        <v>-5.8889277279376984E-2</v>
      </c>
      <c r="CR4" s="78">
        <v>8.2506820559501648E-2</v>
      </c>
      <c r="CS4" s="78">
        <v>0.25141787528991699</v>
      </c>
      <c r="CT4" s="78">
        <v>0.35245901346206665</v>
      </c>
      <c r="CU4" s="78">
        <v>0.47014015913009644</v>
      </c>
      <c r="CV4" s="78">
        <v>0.57099777460098267</v>
      </c>
      <c r="CW4" s="78">
        <v>0.53489875793457031</v>
      </c>
      <c r="CX4" s="78">
        <v>-0.10002856701612473</v>
      </c>
      <c r="CY4" s="78">
        <v>-0.31564593315124512</v>
      </c>
      <c r="CZ4" s="78">
        <v>-0.40383368730545044</v>
      </c>
      <c r="DA4" s="78">
        <v>-0.35346639156341553</v>
      </c>
      <c r="DB4" s="78">
        <v>-0.3326580822467804</v>
      </c>
      <c r="DC4" s="78">
        <v>-0.29714125394821167</v>
      </c>
      <c r="DD4" s="78">
        <v>-0.30782461166381836</v>
      </c>
      <c r="DE4" s="78">
        <v>-0.31883716583251953</v>
      </c>
      <c r="DF4" s="78">
        <v>-0.24509067833423615</v>
      </c>
      <c r="DG4" s="78">
        <v>-0.20824296772480011</v>
      </c>
      <c r="DH4" s="78">
        <v>-9.7815901041030884E-2</v>
      </c>
      <c r="DI4" s="78">
        <v>-2.7587464079260826E-2</v>
      </c>
      <c r="DJ4" s="78">
        <v>7.1385055780410767E-2</v>
      </c>
      <c r="DK4" s="78">
        <v>6.2821328639984131E-2</v>
      </c>
      <c r="DL4" s="78">
        <v>-9.5205027610063553E-3</v>
      </c>
      <c r="DM4" s="78">
        <v>-3.6686111241579056E-2</v>
      </c>
      <c r="DN4" s="78">
        <v>8.5477549582719803E-3</v>
      </c>
      <c r="DO4" s="78">
        <v>2.4686496704816818E-2</v>
      </c>
      <c r="DP4" s="78">
        <v>0.16530618071556091</v>
      </c>
      <c r="DQ4" s="78">
        <v>0.33839315176010132</v>
      </c>
      <c r="DR4" s="78">
        <v>0.44398656487464905</v>
      </c>
      <c r="DS4" s="78">
        <v>0.56340181827545166</v>
      </c>
      <c r="DT4" s="78">
        <v>0.66010218858718872</v>
      </c>
      <c r="DU4" s="78">
        <v>0.62099552154541016</v>
      </c>
      <c r="DV4" s="78">
        <v>-4.2289867997169495E-3</v>
      </c>
      <c r="DW4" s="78">
        <v>-0.21324798464775085</v>
      </c>
      <c r="DX4" s="78">
        <v>-0.30227780342102051</v>
      </c>
      <c r="DY4" s="78">
        <v>-0.20975020527839661</v>
      </c>
      <c r="DZ4" s="78">
        <v>-0.18954741954803467</v>
      </c>
      <c r="EA4" s="78">
        <v>-0.15530490875244141</v>
      </c>
      <c r="EB4" s="78">
        <v>-0.16834808886051178</v>
      </c>
      <c r="EC4" s="78">
        <v>-0.18012592196464539</v>
      </c>
      <c r="ED4" s="78">
        <v>-0.10032764077186584</v>
      </c>
      <c r="EE4" s="78">
        <v>-5.2539702504873276E-2</v>
      </c>
      <c r="EF4" s="78">
        <v>5.8336451649665833E-2</v>
      </c>
      <c r="EG4" s="78">
        <v>0.12829679250717163</v>
      </c>
      <c r="EH4" s="78">
        <v>0.20540095865726471</v>
      </c>
      <c r="EI4" s="78">
        <v>0.19116266071796417</v>
      </c>
      <c r="EJ4" s="78">
        <v>0.1142846867442131</v>
      </c>
      <c r="EK4" s="78">
        <v>8.7975159287452698E-2</v>
      </c>
      <c r="EL4" s="78">
        <v>0.13172987103462219</v>
      </c>
      <c r="EM4" s="78">
        <v>0.14535664021968842</v>
      </c>
      <c r="EN4" s="78">
        <v>0.28485530614852905</v>
      </c>
      <c r="EO4" s="78">
        <v>0.46397164463996887</v>
      </c>
      <c r="EP4" s="78">
        <v>0.57613784074783325</v>
      </c>
      <c r="EQ4" s="78">
        <v>0.69805687665939331</v>
      </c>
      <c r="ER4" s="78">
        <v>0.78875488042831421</v>
      </c>
      <c r="ES4" s="78">
        <v>0.74530553817749023</v>
      </c>
      <c r="ET4" s="78">
        <v>0.13409039378166199</v>
      </c>
      <c r="EU4" s="78">
        <v>-6.5401598811149597E-2</v>
      </c>
      <c r="EV4" s="78">
        <v>-0.15564727783203125</v>
      </c>
      <c r="EW4" s="78">
        <v>46.961788177490234</v>
      </c>
      <c r="EX4" s="78">
        <v>46.302658081054688</v>
      </c>
      <c r="EY4" s="78">
        <v>45.869251251220703</v>
      </c>
      <c r="EZ4" s="78">
        <v>45.467243194580078</v>
      </c>
      <c r="FA4" s="78">
        <v>45.091464996337891</v>
      </c>
      <c r="FB4" s="78">
        <v>44.787178039550781</v>
      </c>
      <c r="FC4" s="78">
        <v>44.666042327880859</v>
      </c>
      <c r="FD4" s="78">
        <v>44.627513885498047</v>
      </c>
      <c r="FE4" s="78">
        <v>45.780277252197266</v>
      </c>
      <c r="FF4" s="78">
        <v>48.729755401611328</v>
      </c>
      <c r="FG4" s="78">
        <v>51.57220458984375</v>
      </c>
      <c r="FH4" s="78">
        <v>53.793373107910156</v>
      </c>
      <c r="FI4" s="78">
        <v>55.452747344970703</v>
      </c>
      <c r="FJ4" s="78">
        <v>56.702487945556641</v>
      </c>
      <c r="FK4" s="78">
        <v>57.528789520263672</v>
      </c>
      <c r="FL4" s="78">
        <v>57.636363983154297</v>
      </c>
      <c r="FM4" s="78">
        <v>56.757644653320313</v>
      </c>
      <c r="FN4" s="78">
        <v>54.588699340820313</v>
      </c>
      <c r="FO4" s="78">
        <v>52.743553161621094</v>
      </c>
      <c r="FP4" s="78">
        <v>51.336601257324219</v>
      </c>
      <c r="FQ4" s="78">
        <v>50.248676300048828</v>
      </c>
      <c r="FR4" s="78">
        <v>49.443698883056641</v>
      </c>
      <c r="FS4" s="78">
        <v>48.617961883544922</v>
      </c>
      <c r="FT4" s="78">
        <v>47.885032653808594</v>
      </c>
      <c r="FU4" s="78">
        <v>0.14618706703186035</v>
      </c>
      <c r="FV4" s="78">
        <v>0.15818390250205994</v>
      </c>
      <c r="FW4" s="78">
        <v>0.15569055080413818</v>
      </c>
      <c r="FX4" s="78">
        <v>0</v>
      </c>
      <c r="FY4" s="78">
        <v>1528.1817626953125</v>
      </c>
      <c r="FZ4" s="78">
        <v>1</v>
      </c>
    </row>
    <row r="5" spans="1:182" x14ac:dyDescent="0.2">
      <c r="A5" t="s">
        <v>186</v>
      </c>
      <c r="B5" t="s">
        <v>236</v>
      </c>
      <c r="C5" t="s">
        <v>2</v>
      </c>
      <c r="D5" t="s">
        <v>202</v>
      </c>
      <c r="E5" t="s">
        <v>239</v>
      </c>
      <c r="F5" t="s">
        <v>178</v>
      </c>
      <c r="G5" t="s">
        <v>1</v>
      </c>
      <c r="H5" s="78">
        <v>2686</v>
      </c>
      <c r="I5" s="78">
        <v>3.8237762451171875</v>
      </c>
      <c r="J5" s="78">
        <v>3.5401389598846436</v>
      </c>
      <c r="K5" s="78">
        <v>3.3881771564483643</v>
      </c>
      <c r="L5" s="78">
        <v>3.3318099975585938</v>
      </c>
      <c r="M5" s="78">
        <v>3.3686487674713135</v>
      </c>
      <c r="N5" s="78">
        <v>3.5715510845184326</v>
      </c>
      <c r="O5" s="78">
        <v>4.0444035530090332</v>
      </c>
      <c r="P5" s="78">
        <v>4.5464844703674316</v>
      </c>
      <c r="Q5" s="78">
        <v>4.4329066276550293</v>
      </c>
      <c r="R5" s="78">
        <v>4.3805136680603027</v>
      </c>
      <c r="S5" s="78">
        <v>4.3638520240783691</v>
      </c>
      <c r="T5" s="78">
        <v>4.29718017578125</v>
      </c>
      <c r="U5" s="78">
        <v>4.1669683456420898</v>
      </c>
      <c r="V5" s="78">
        <v>4.0417070388793945</v>
      </c>
      <c r="W5" s="78">
        <v>3.940748929977417</v>
      </c>
      <c r="X5" s="78">
        <v>4.0069394111633301</v>
      </c>
      <c r="Y5" s="78">
        <v>4.3837060928344727</v>
      </c>
      <c r="Z5" s="78">
        <v>5.1809554100036621</v>
      </c>
      <c r="AA5" s="78">
        <v>5.6868033409118652</v>
      </c>
      <c r="AB5" s="78">
        <v>5.6901922225952148</v>
      </c>
      <c r="AC5" s="78">
        <v>5.5492415428161621</v>
      </c>
      <c r="AD5" s="78">
        <v>5.2905421257019043</v>
      </c>
      <c r="AE5" s="78">
        <v>4.7735867500305176</v>
      </c>
      <c r="AF5" s="78">
        <v>4.240264892578125</v>
      </c>
      <c r="AG5" s="78">
        <v>-0.33424443006515503</v>
      </c>
      <c r="AH5" s="78">
        <v>-0.31822636723518372</v>
      </c>
      <c r="AI5" s="78">
        <v>-0.2945476770401001</v>
      </c>
      <c r="AJ5" s="78">
        <v>-0.28224685788154602</v>
      </c>
      <c r="AK5" s="78">
        <v>-0.28099054098129272</v>
      </c>
      <c r="AL5" s="78">
        <v>-0.28088361024856567</v>
      </c>
      <c r="AM5" s="78">
        <v>-0.22142252326011658</v>
      </c>
      <c r="AN5" s="78">
        <v>-0.13243681192398071</v>
      </c>
      <c r="AO5" s="78">
        <v>-0.11257249116897583</v>
      </c>
      <c r="AP5" s="78">
        <v>-0.1074635237455368</v>
      </c>
      <c r="AQ5" s="78">
        <v>-0.13102820515632629</v>
      </c>
      <c r="AR5" s="78">
        <v>-0.12840603291988373</v>
      </c>
      <c r="AS5" s="78">
        <v>-0.12829503417015076</v>
      </c>
      <c r="AT5" s="78">
        <v>-6.3224263489246368E-2</v>
      </c>
      <c r="AU5" s="78">
        <v>-6.5405204892158508E-2</v>
      </c>
      <c r="AV5" s="78">
        <v>-1.4163874089717865E-2</v>
      </c>
      <c r="AW5" s="78">
        <v>0.11317514628171921</v>
      </c>
      <c r="AX5" s="78">
        <v>0.13017089664936066</v>
      </c>
      <c r="AY5" s="78">
        <v>0.15103337168693542</v>
      </c>
      <c r="AZ5" s="78">
        <v>0.17317789793014526</v>
      </c>
      <c r="BA5" s="78">
        <v>0.17805194854736328</v>
      </c>
      <c r="BB5" s="78">
        <v>-0.1656564325094223</v>
      </c>
      <c r="BC5" s="78">
        <v>-0.29053980112075806</v>
      </c>
      <c r="BD5" s="78">
        <v>-0.32993829250335693</v>
      </c>
      <c r="BE5" s="78">
        <v>-0.26919996738433838</v>
      </c>
      <c r="BF5" s="78">
        <v>-0.25449749827384949</v>
      </c>
      <c r="BG5" s="78">
        <v>-0.23235028982162476</v>
      </c>
      <c r="BH5" s="78">
        <v>-0.21924781799316406</v>
      </c>
      <c r="BI5" s="78">
        <v>-0.21855585277080536</v>
      </c>
      <c r="BJ5" s="78">
        <v>-0.21926610171794891</v>
      </c>
      <c r="BK5" s="78">
        <v>-0.16075067222118378</v>
      </c>
      <c r="BL5" s="78">
        <v>-6.907963752746582E-2</v>
      </c>
      <c r="BM5" s="78">
        <v>-5.0714354962110519E-2</v>
      </c>
      <c r="BN5" s="78">
        <v>-5.2770841866731644E-2</v>
      </c>
      <c r="BO5" s="78">
        <v>-7.7403523027896881E-2</v>
      </c>
      <c r="BP5" s="78">
        <v>-7.572135329246521E-2</v>
      </c>
      <c r="BQ5" s="78">
        <v>-7.5798019766807556E-2</v>
      </c>
      <c r="BR5" s="78">
        <v>-1.0596133768558502E-2</v>
      </c>
      <c r="BS5" s="78">
        <v>-1.4134723693132401E-2</v>
      </c>
      <c r="BT5" s="78">
        <v>3.4833211451768875E-2</v>
      </c>
      <c r="BU5" s="78">
        <v>0.16280503571033478</v>
      </c>
      <c r="BV5" s="78">
        <v>0.18353517353534698</v>
      </c>
      <c r="BW5" s="78">
        <v>0.20777730643749237</v>
      </c>
      <c r="BX5" s="78">
        <v>0.23160034418106079</v>
      </c>
      <c r="BY5" s="78">
        <v>0.23440399765968323</v>
      </c>
      <c r="BZ5" s="78">
        <v>-0.10233836621046066</v>
      </c>
      <c r="CA5" s="78">
        <v>-0.22429004311561584</v>
      </c>
      <c r="CB5" s="78">
        <v>-0.26418447494506836</v>
      </c>
      <c r="CC5" s="78">
        <v>-0.2241503894329071</v>
      </c>
      <c r="CD5" s="78">
        <v>-0.21035908162593842</v>
      </c>
      <c r="CE5" s="78">
        <v>-0.18927255272865295</v>
      </c>
      <c r="CF5" s="78">
        <v>-0.17561487853527069</v>
      </c>
      <c r="CG5" s="78">
        <v>-0.17531377077102661</v>
      </c>
      <c r="CH5" s="78">
        <v>-0.17659001052379608</v>
      </c>
      <c r="CI5" s="78">
        <v>-0.11872952431440353</v>
      </c>
      <c r="CJ5" s="78">
        <v>-2.5198649615049362E-2</v>
      </c>
      <c r="CK5" s="78">
        <v>-7.8716007992625237E-3</v>
      </c>
      <c r="CL5" s="78">
        <v>-1.4890855178236961E-2</v>
      </c>
      <c r="CM5" s="78">
        <v>-4.0263235569000244E-2</v>
      </c>
      <c r="CN5" s="78">
        <v>-3.9232112467288971E-2</v>
      </c>
      <c r="CO5" s="78">
        <v>-3.9438743144273758E-2</v>
      </c>
      <c r="CP5" s="78">
        <v>2.5853946805000305E-2</v>
      </c>
      <c r="CQ5" s="78">
        <v>2.1375056356191635E-2</v>
      </c>
      <c r="CR5" s="78">
        <v>6.8768441677093506E-2</v>
      </c>
      <c r="CS5" s="78">
        <v>0.19717854261398315</v>
      </c>
      <c r="CT5" s="78">
        <v>0.22049510478973389</v>
      </c>
      <c r="CU5" s="78">
        <v>0.24707797169685364</v>
      </c>
      <c r="CV5" s="78">
        <v>0.27206355333328247</v>
      </c>
      <c r="CW5" s="78">
        <v>0.27343326807022095</v>
      </c>
      <c r="CX5" s="78">
        <v>-5.8484472334384918E-2</v>
      </c>
      <c r="CY5" s="78">
        <v>-0.17840567231178284</v>
      </c>
      <c r="CZ5" s="78">
        <v>-0.21864360570907593</v>
      </c>
      <c r="DA5" s="78">
        <v>-0.17910079658031464</v>
      </c>
      <c r="DB5" s="78">
        <v>-0.16622066497802734</v>
      </c>
      <c r="DC5" s="78">
        <v>-0.14619481563568115</v>
      </c>
      <c r="DD5" s="78">
        <v>-0.13198193907737732</v>
      </c>
      <c r="DE5" s="78">
        <v>-0.13207168877124786</v>
      </c>
      <c r="DF5" s="78">
        <v>-0.13391391932964325</v>
      </c>
      <c r="DG5" s="78">
        <v>-7.6708376407623291E-2</v>
      </c>
      <c r="DH5" s="78">
        <v>1.8682338297367096E-2</v>
      </c>
      <c r="DI5" s="78">
        <v>3.4971155226230621E-2</v>
      </c>
      <c r="DJ5" s="78">
        <v>2.2989131510257721E-2</v>
      </c>
      <c r="DK5" s="78">
        <v>-3.1229460146278143E-3</v>
      </c>
      <c r="DL5" s="78">
        <v>-2.7428688481450081E-3</v>
      </c>
      <c r="DM5" s="78">
        <v>-3.079467685893178E-3</v>
      </c>
      <c r="DN5" s="78">
        <v>6.2304027378559113E-2</v>
      </c>
      <c r="DO5" s="78">
        <v>5.6884836405515671E-2</v>
      </c>
      <c r="DP5" s="78">
        <v>0.10270367562770844</v>
      </c>
      <c r="DQ5" s="78">
        <v>0.23155204951763153</v>
      </c>
      <c r="DR5" s="78">
        <v>0.25745505094528198</v>
      </c>
      <c r="DS5" s="78">
        <v>0.2863786518573761</v>
      </c>
      <c r="DT5" s="78">
        <v>0.31252676248550415</v>
      </c>
      <c r="DU5" s="78">
        <v>0.31246253848075867</v>
      </c>
      <c r="DV5" s="78">
        <v>-1.463057566434145E-2</v>
      </c>
      <c r="DW5" s="78">
        <v>-0.13252130150794983</v>
      </c>
      <c r="DX5" s="78">
        <v>-0.1731027215719223</v>
      </c>
      <c r="DY5" s="78">
        <v>-0.11405634135007858</v>
      </c>
      <c r="DZ5" s="78">
        <v>-0.10249180346727371</v>
      </c>
      <c r="EA5" s="78">
        <v>-8.3997413516044617E-2</v>
      </c>
      <c r="EB5" s="78">
        <v>-6.8982914090156555E-2</v>
      </c>
      <c r="EC5" s="78">
        <v>-6.9636985659599304E-2</v>
      </c>
      <c r="ED5" s="78">
        <v>-7.2296410799026489E-2</v>
      </c>
      <c r="EE5" s="78">
        <v>-1.6036519780755043E-2</v>
      </c>
      <c r="EF5" s="78">
        <v>8.2039520144462585E-2</v>
      </c>
      <c r="EG5" s="78">
        <v>9.6829287707805634E-2</v>
      </c>
      <c r="EH5" s="78">
        <v>7.768181711435318E-2</v>
      </c>
      <c r="EI5" s="78">
        <v>5.0501734018325806E-2</v>
      </c>
      <c r="EJ5" s="78">
        <v>4.9941804260015488E-2</v>
      </c>
      <c r="EK5" s="78">
        <v>4.9417551606893539E-2</v>
      </c>
      <c r="EL5" s="78">
        <v>0.11493215709924698</v>
      </c>
      <c r="EM5" s="78">
        <v>0.10815531760454178</v>
      </c>
      <c r="EN5" s="78">
        <v>0.15170074999332428</v>
      </c>
      <c r="EO5" s="78">
        <v>0.2811819314956665</v>
      </c>
      <c r="EP5" s="78">
        <v>0.31081929802894592</v>
      </c>
      <c r="EQ5" s="78">
        <v>0.34312257170677185</v>
      </c>
      <c r="ER5" s="78">
        <v>0.37094920873641968</v>
      </c>
      <c r="ES5" s="78">
        <v>0.36881458759307861</v>
      </c>
      <c r="ET5" s="78">
        <v>4.8687487840652466E-2</v>
      </c>
      <c r="EU5" s="78">
        <v>-6.6271550953388214E-2</v>
      </c>
      <c r="EV5" s="78">
        <v>-0.10734893381595612</v>
      </c>
      <c r="EW5" s="78">
        <v>48.4603271484375</v>
      </c>
      <c r="EX5" s="78">
        <v>47.843914031982422</v>
      </c>
      <c r="EY5" s="78">
        <v>47.443576812744141</v>
      </c>
      <c r="EZ5" s="78">
        <v>46.963432312011719</v>
      </c>
      <c r="FA5" s="78">
        <v>46.656009674072266</v>
      </c>
      <c r="FB5" s="78">
        <v>46.378761291503906</v>
      </c>
      <c r="FC5" s="78">
        <v>46.297122955322266</v>
      </c>
      <c r="FD5" s="78">
        <v>46.299785614013672</v>
      </c>
      <c r="FE5" s="78">
        <v>47.659984588623047</v>
      </c>
      <c r="FF5" s="78">
        <v>50.540569305419922</v>
      </c>
      <c r="FG5" s="78">
        <v>53.063255310058594</v>
      </c>
      <c r="FH5" s="78">
        <v>55.070285797119141</v>
      </c>
      <c r="FI5" s="78">
        <v>56.556461334228516</v>
      </c>
      <c r="FJ5" s="78">
        <v>57.695724487304688</v>
      </c>
      <c r="FK5" s="78">
        <v>58.576255798339844</v>
      </c>
      <c r="FL5" s="78">
        <v>58.616291046142578</v>
      </c>
      <c r="FM5" s="78">
        <v>57.736625671386719</v>
      </c>
      <c r="FN5" s="78">
        <v>55.565826416015625</v>
      </c>
      <c r="FO5" s="78">
        <v>53.837245941162109</v>
      </c>
      <c r="FP5" s="78">
        <v>52.555751800537109</v>
      </c>
      <c r="FQ5" s="78">
        <v>51.559799194335938</v>
      </c>
      <c r="FR5" s="78">
        <v>50.864082336425781</v>
      </c>
      <c r="FS5" s="78">
        <v>49.995189666748047</v>
      </c>
      <c r="FT5" s="78">
        <v>49.324687957763672</v>
      </c>
      <c r="FU5" s="78">
        <v>6.1303574591875076E-2</v>
      </c>
      <c r="FV5" s="78">
        <v>6.7034229636192322E-2</v>
      </c>
      <c r="FW5" s="78">
        <v>6.4414076507091522E-2</v>
      </c>
      <c r="FX5" s="78">
        <v>0</v>
      </c>
      <c r="FY5" s="78">
        <v>846.1363525390625</v>
      </c>
      <c r="FZ5" s="78">
        <v>1</v>
      </c>
    </row>
    <row r="6" spans="1:182" x14ac:dyDescent="0.2">
      <c r="A6" t="s">
        <v>186</v>
      </c>
      <c r="B6" t="s">
        <v>236</v>
      </c>
      <c r="C6" t="s">
        <v>2</v>
      </c>
      <c r="D6" t="s">
        <v>202</v>
      </c>
      <c r="E6" t="s">
        <v>239</v>
      </c>
      <c r="F6" t="s">
        <v>179</v>
      </c>
      <c r="G6" t="s">
        <v>1</v>
      </c>
      <c r="H6" s="78">
        <v>442</v>
      </c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>
        <v>0</v>
      </c>
      <c r="FY6" s="78">
        <v>84.545455932617188</v>
      </c>
      <c r="FZ6" s="78">
        <v>0</v>
      </c>
    </row>
    <row r="7" spans="1:182" x14ac:dyDescent="0.2">
      <c r="A7" t="s">
        <v>186</v>
      </c>
      <c r="B7" t="s">
        <v>236</v>
      </c>
      <c r="C7" t="s">
        <v>2</v>
      </c>
      <c r="D7" t="s">
        <v>202</v>
      </c>
      <c r="E7" t="s">
        <v>239</v>
      </c>
      <c r="F7" t="s">
        <v>180</v>
      </c>
      <c r="G7" t="s">
        <v>1</v>
      </c>
      <c r="H7" s="78">
        <v>129</v>
      </c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>
        <v>0</v>
      </c>
      <c r="FY7" s="78">
        <v>58.045455932617188</v>
      </c>
      <c r="FZ7" s="78">
        <v>0</v>
      </c>
    </row>
    <row r="8" spans="1:182" x14ac:dyDescent="0.2">
      <c r="A8" t="s">
        <v>186</v>
      </c>
      <c r="B8" t="s">
        <v>236</v>
      </c>
      <c r="C8" t="s">
        <v>2</v>
      </c>
      <c r="D8" t="s">
        <v>202</v>
      </c>
      <c r="E8" t="s">
        <v>239</v>
      </c>
      <c r="F8" t="s">
        <v>181</v>
      </c>
      <c r="G8" t="s">
        <v>1</v>
      </c>
      <c r="H8" s="78">
        <v>126</v>
      </c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>
        <v>0</v>
      </c>
      <c r="FY8" s="78">
        <v>20.136363983154297</v>
      </c>
      <c r="FZ8" s="78">
        <v>0</v>
      </c>
    </row>
    <row r="9" spans="1:182" x14ac:dyDescent="0.2">
      <c r="A9" t="s">
        <v>186</v>
      </c>
      <c r="B9" t="s">
        <v>236</v>
      </c>
      <c r="C9" t="s">
        <v>2</v>
      </c>
      <c r="D9" t="s">
        <v>202</v>
      </c>
      <c r="E9" t="s">
        <v>239</v>
      </c>
      <c r="F9" t="s">
        <v>182</v>
      </c>
      <c r="G9" t="s">
        <v>1</v>
      </c>
      <c r="H9" s="78">
        <v>513</v>
      </c>
      <c r="I9" s="78">
        <v>0.85377895832061768</v>
      </c>
      <c r="J9" s="78">
        <v>0.83883893489837646</v>
      </c>
      <c r="K9" s="78">
        <v>0.81897878646850586</v>
      </c>
      <c r="L9" s="78">
        <v>0.80621933937072754</v>
      </c>
      <c r="M9" s="78">
        <v>0.81625157594680786</v>
      </c>
      <c r="N9" s="78">
        <v>0.86275565624237061</v>
      </c>
      <c r="O9" s="78">
        <v>0.98634898662567139</v>
      </c>
      <c r="P9" s="78">
        <v>1.092975378036499</v>
      </c>
      <c r="Q9" s="78">
        <v>1.0745593309402466</v>
      </c>
      <c r="R9" s="78">
        <v>1.0537917613983154</v>
      </c>
      <c r="S9" s="78">
        <v>1.0390797853469849</v>
      </c>
      <c r="T9" s="78">
        <v>0.96656894683837891</v>
      </c>
      <c r="U9" s="78">
        <v>0.9171907901763916</v>
      </c>
      <c r="V9" s="78">
        <v>0.89137327671051025</v>
      </c>
      <c r="W9" s="78">
        <v>0.85559761524200439</v>
      </c>
      <c r="X9" s="78">
        <v>0.84706085920333862</v>
      </c>
      <c r="Y9" s="78">
        <v>0.90815907716751099</v>
      </c>
      <c r="Z9" s="78">
        <v>1.056842565536499</v>
      </c>
      <c r="AA9" s="78">
        <v>1.137505054473877</v>
      </c>
      <c r="AB9" s="78">
        <v>1.1496782302856445</v>
      </c>
      <c r="AC9" s="78">
        <v>1.1189662218093872</v>
      </c>
      <c r="AD9" s="78">
        <v>1.065705418586731</v>
      </c>
      <c r="AE9" s="78">
        <v>0.96549052000045776</v>
      </c>
      <c r="AF9" s="78">
        <v>0.89103388786315918</v>
      </c>
      <c r="AG9" s="78">
        <v>-6.9032236933708191E-2</v>
      </c>
      <c r="AH9" s="78">
        <v>-7.0853143930435181E-2</v>
      </c>
      <c r="AI9" s="78">
        <v>-7.8039355576038361E-2</v>
      </c>
      <c r="AJ9" s="78">
        <v>-7.3531173169612885E-2</v>
      </c>
      <c r="AK9" s="78">
        <v>-6.1255328357219696E-2</v>
      </c>
      <c r="AL9" s="78">
        <v>-6.8862065672874451E-2</v>
      </c>
      <c r="AM9" s="78">
        <v>-8.1804335117340088E-2</v>
      </c>
      <c r="AN9" s="78">
        <v>-9.0341262519359589E-2</v>
      </c>
      <c r="AO9" s="78">
        <v>-6.6814258694648743E-2</v>
      </c>
      <c r="AP9" s="78">
        <v>-3.655146062374115E-2</v>
      </c>
      <c r="AQ9" s="78">
        <v>-2.5572700425982475E-2</v>
      </c>
      <c r="AR9" s="78">
        <v>-4.1865999810397625E-3</v>
      </c>
      <c r="AS9" s="78">
        <v>-2.4169407784938812E-2</v>
      </c>
      <c r="AT9" s="78">
        <v>-2.5721557438373566E-2</v>
      </c>
      <c r="AU9" s="78">
        <v>-1.1456772685050964E-2</v>
      </c>
      <c r="AV9" s="78">
        <v>-2.1517334505915642E-2</v>
      </c>
      <c r="AW9" s="78">
        <v>-1.482634712010622E-2</v>
      </c>
      <c r="AX9" s="78">
        <v>9.0136583894491196E-3</v>
      </c>
      <c r="AY9" s="78">
        <v>2.0351836457848549E-2</v>
      </c>
      <c r="AZ9" s="78">
        <v>2.7540687471628189E-2</v>
      </c>
      <c r="BA9" s="78">
        <v>1.7873834818601608E-2</v>
      </c>
      <c r="BB9" s="78">
        <v>-3.3866953104734421E-2</v>
      </c>
      <c r="BC9" s="78">
        <v>-4.3335147202014923E-2</v>
      </c>
      <c r="BD9" s="78">
        <v>-6.9488286972045898E-2</v>
      </c>
      <c r="BE9" s="78">
        <v>-4.2438000440597534E-2</v>
      </c>
      <c r="BF9" s="78">
        <v>-4.4843778014183044E-2</v>
      </c>
      <c r="BG9" s="78">
        <v>-5.2514445036649704E-2</v>
      </c>
      <c r="BH9" s="78">
        <v>-4.8062045127153397E-2</v>
      </c>
      <c r="BI9" s="78">
        <v>-3.5958714783191681E-2</v>
      </c>
      <c r="BJ9" s="78">
        <v>-4.057713970541954E-2</v>
      </c>
      <c r="BK9" s="78">
        <v>-5.1956698298454285E-2</v>
      </c>
      <c r="BL9" s="78">
        <v>-5.9009693562984467E-2</v>
      </c>
      <c r="BM9" s="78">
        <v>-3.5636704415082932E-2</v>
      </c>
      <c r="BN9" s="78">
        <v>-3.4527294337749481E-3</v>
      </c>
      <c r="BO9" s="78">
        <v>4.4583878479897976E-3</v>
      </c>
      <c r="BP9" s="78">
        <v>1.4294377528131008E-2</v>
      </c>
      <c r="BQ9" s="78">
        <v>-6.9690966047346592E-3</v>
      </c>
      <c r="BR9" s="78">
        <v>-7.3289177380502224E-3</v>
      </c>
      <c r="BS9" s="78">
        <v>6.8326178006827831E-3</v>
      </c>
      <c r="BT9" s="78">
        <v>-4.5129084028303623E-3</v>
      </c>
      <c r="BU9" s="78">
        <v>3.3669369295239449E-3</v>
      </c>
      <c r="BV9" s="78">
        <v>2.8001213446259499E-2</v>
      </c>
      <c r="BW9" s="78">
        <v>3.9919227361679077E-2</v>
      </c>
      <c r="BX9" s="78">
        <v>4.6579748392105103E-2</v>
      </c>
      <c r="BY9" s="78">
        <v>3.7043239921331406E-2</v>
      </c>
      <c r="BZ9" s="78">
        <v>-1.2090714648365974E-2</v>
      </c>
      <c r="CA9" s="78">
        <v>-2.0886030048131943E-2</v>
      </c>
      <c r="CB9" s="78">
        <v>-4.4398225843906403E-2</v>
      </c>
      <c r="CC9" s="78">
        <v>-2.40189079195261E-2</v>
      </c>
      <c r="CD9" s="78">
        <v>-2.682977169752121E-2</v>
      </c>
      <c r="CE9" s="78">
        <v>-3.4835968166589737E-2</v>
      </c>
      <c r="CF9" s="78">
        <v>-3.042219951748848E-2</v>
      </c>
      <c r="CG9" s="78">
        <v>-1.843835785984993E-2</v>
      </c>
      <c r="CH9" s="78">
        <v>-2.098708413541317E-2</v>
      </c>
      <c r="CI9" s="78">
        <v>-3.1284313648939133E-2</v>
      </c>
      <c r="CJ9" s="78">
        <v>-3.7309542298316956E-2</v>
      </c>
      <c r="CK9" s="78">
        <v>-1.4043224975466728E-2</v>
      </c>
      <c r="CL9" s="78">
        <v>1.9471351057291031E-2</v>
      </c>
      <c r="CM9" s="78">
        <v>2.5257827714085579E-2</v>
      </c>
      <c r="CN9" s="78">
        <v>2.7094246819615364E-2</v>
      </c>
      <c r="CO9" s="78">
        <v>4.9437857232987881E-3</v>
      </c>
      <c r="CP9" s="78">
        <v>5.4097683168947697E-3</v>
      </c>
      <c r="CQ9" s="78">
        <v>1.9499793648719788E-2</v>
      </c>
      <c r="CR9" s="78">
        <v>7.2643053717911243E-3</v>
      </c>
      <c r="CS9" s="78">
        <v>1.5967549756169319E-2</v>
      </c>
      <c r="CT9" s="78">
        <v>4.115193709731102E-2</v>
      </c>
      <c r="CU9" s="78">
        <v>5.347154289484024E-2</v>
      </c>
      <c r="CV9" s="78">
        <v>5.9766143560409546E-2</v>
      </c>
      <c r="CW9" s="78">
        <v>5.0319913774728775E-2</v>
      </c>
      <c r="CX9" s="78">
        <v>2.9914432670921087E-3</v>
      </c>
      <c r="CY9" s="78">
        <v>-5.3378390148282051E-3</v>
      </c>
      <c r="CZ9" s="78">
        <v>-2.7020925655961037E-2</v>
      </c>
      <c r="DA9" s="78">
        <v>-5.5998172610998154E-3</v>
      </c>
      <c r="DB9" s="78">
        <v>-8.8157663121819496E-3</v>
      </c>
      <c r="DC9" s="78">
        <v>-1.715749129652977E-2</v>
      </c>
      <c r="DD9" s="78">
        <v>-1.2782355770468712E-2</v>
      </c>
      <c r="DE9" s="78">
        <v>-9.1800058726221323E-4</v>
      </c>
      <c r="DF9" s="78">
        <v>-1.3970285654067993E-3</v>
      </c>
      <c r="DG9" s="78">
        <v>-1.0611929930746555E-2</v>
      </c>
      <c r="DH9" s="78">
        <v>-1.5609391964972019E-2</v>
      </c>
      <c r="DI9" s="78">
        <v>7.5502553954720497E-3</v>
      </c>
      <c r="DJ9" s="78">
        <v>4.239543154835701E-2</v>
      </c>
      <c r="DK9" s="78">
        <v>4.6057268977165222E-2</v>
      </c>
      <c r="DL9" s="78">
        <v>3.9894115179777145E-2</v>
      </c>
      <c r="DM9" s="78">
        <v>1.6856668516993523E-2</v>
      </c>
      <c r="DN9" s="78">
        <v>1.8148453906178474E-2</v>
      </c>
      <c r="DO9" s="78">
        <v>3.2166969031095505E-2</v>
      </c>
      <c r="DP9" s="78">
        <v>1.9041519612073898E-2</v>
      </c>
      <c r="DQ9" s="78">
        <v>2.8568163514137268E-2</v>
      </c>
      <c r="DR9" s="78">
        <v>5.4302658885717392E-2</v>
      </c>
      <c r="DS9" s="78">
        <v>6.7023858428001404E-2</v>
      </c>
      <c r="DT9" s="78">
        <v>7.2952538728713989E-2</v>
      </c>
      <c r="DU9" s="78">
        <v>6.3596583902835846E-2</v>
      </c>
      <c r="DV9" s="78">
        <v>1.8073601648211479E-2</v>
      </c>
      <c r="DW9" s="78">
        <v>1.0210352018475533E-2</v>
      </c>
      <c r="DX9" s="78">
        <v>-9.6436254680156708E-3</v>
      </c>
      <c r="DY9" s="78">
        <v>2.0994424819946289E-2</v>
      </c>
      <c r="DZ9" s="78">
        <v>1.7193596810102463E-2</v>
      </c>
      <c r="EA9" s="78">
        <v>8.3674220368266106E-3</v>
      </c>
      <c r="EB9" s="78">
        <v>1.2686777859926224E-2</v>
      </c>
      <c r="EC9" s="78">
        <v>2.4378612637519836E-2</v>
      </c>
      <c r="ED9" s="78">
        <v>2.6887901127338409E-2</v>
      </c>
      <c r="EE9" s="78">
        <v>1.9235709682106972E-2</v>
      </c>
      <c r="EF9" s="78">
        <v>1.5722177922725677E-2</v>
      </c>
      <c r="EG9" s="78">
        <v>3.8727812469005585E-2</v>
      </c>
      <c r="EH9" s="78">
        <v>7.5494162738323212E-2</v>
      </c>
      <c r="EI9" s="78">
        <v>7.6088353991508484E-2</v>
      </c>
      <c r="EJ9" s="78">
        <v>5.8375094085931778E-2</v>
      </c>
      <c r="EK9" s="78">
        <v>3.4056980162858963E-2</v>
      </c>
      <c r="EL9" s="78">
        <v>3.654109314084053E-2</v>
      </c>
      <c r="EM9" s="78">
        <v>5.045635998249054E-2</v>
      </c>
      <c r="EN9" s="78">
        <v>3.6045946180820465E-2</v>
      </c>
      <c r="EO9" s="78">
        <v>4.6761445701122284E-2</v>
      </c>
      <c r="EP9" s="78">
        <v>7.3290213942527771E-2</v>
      </c>
      <c r="EQ9" s="78">
        <v>8.6591251194477081E-2</v>
      </c>
      <c r="ER9" s="78">
        <v>9.1991603374481201E-2</v>
      </c>
      <c r="ES9" s="78">
        <v>8.2765989005565643E-2</v>
      </c>
      <c r="ET9" s="78">
        <v>3.9849840104579926E-2</v>
      </c>
      <c r="EU9" s="78">
        <v>3.2659471035003662E-2</v>
      </c>
      <c r="EV9" s="78">
        <v>1.54464365914464E-2</v>
      </c>
      <c r="EW9" s="78">
        <v>46.013435363769531</v>
      </c>
      <c r="EX9" s="78">
        <v>45.302761077880859</v>
      </c>
      <c r="EY9" s="78">
        <v>44.905693054199219</v>
      </c>
      <c r="EZ9" s="78">
        <v>44.583667755126953</v>
      </c>
      <c r="FA9" s="78">
        <v>43.855686187744141</v>
      </c>
      <c r="FB9" s="78">
        <v>43.653141021728516</v>
      </c>
      <c r="FC9" s="78">
        <v>43.548442840576172</v>
      </c>
      <c r="FD9" s="78">
        <v>43.427860260009766</v>
      </c>
      <c r="FE9" s="78">
        <v>44.176784515380859</v>
      </c>
      <c r="FF9" s="78">
        <v>46.798305511474609</v>
      </c>
      <c r="FG9" s="78">
        <v>49.898845672607422</v>
      </c>
      <c r="FH9" s="78">
        <v>52.862689971923828</v>
      </c>
      <c r="FI9" s="78">
        <v>55.116359710693359</v>
      </c>
      <c r="FJ9" s="78">
        <v>57.106536865234375</v>
      </c>
      <c r="FK9" s="78">
        <v>58.281471252441406</v>
      </c>
      <c r="FL9" s="78">
        <v>58.465339660644531</v>
      </c>
      <c r="FM9" s="78">
        <v>57.397254943847656</v>
      </c>
      <c r="FN9" s="78">
        <v>54.555671691894531</v>
      </c>
      <c r="FO9" s="78">
        <v>52.579410552978516</v>
      </c>
      <c r="FP9" s="78">
        <v>50.932483673095703</v>
      </c>
      <c r="FQ9" s="78">
        <v>49.645191192626953</v>
      </c>
      <c r="FR9" s="78">
        <v>48.700794219970703</v>
      </c>
      <c r="FS9" s="78">
        <v>47.924388885498047</v>
      </c>
      <c r="FT9" s="78">
        <v>47.027797698974609</v>
      </c>
      <c r="FU9" s="78">
        <v>2.2406741976737976E-2</v>
      </c>
      <c r="FV9" s="78">
        <v>2.2506279870867729E-2</v>
      </c>
      <c r="FW9" s="78">
        <v>2.5235936045646667E-2</v>
      </c>
      <c r="FX9" s="78">
        <v>0</v>
      </c>
      <c r="FY9" s="78">
        <v>203</v>
      </c>
      <c r="FZ9" s="78">
        <v>1</v>
      </c>
    </row>
    <row r="10" spans="1:182" x14ac:dyDescent="0.2">
      <c r="A10" t="s">
        <v>186</v>
      </c>
      <c r="B10" t="s">
        <v>236</v>
      </c>
      <c r="C10" t="s">
        <v>2</v>
      </c>
      <c r="D10" t="s">
        <v>202</v>
      </c>
      <c r="E10" t="s">
        <v>239</v>
      </c>
      <c r="F10" t="s">
        <v>183</v>
      </c>
      <c r="G10" t="s">
        <v>1</v>
      </c>
      <c r="H10" s="78">
        <v>939</v>
      </c>
      <c r="I10" s="78">
        <v>1.5558915138244629</v>
      </c>
      <c r="J10" s="78">
        <v>1.4818766117095947</v>
      </c>
      <c r="K10" s="78">
        <v>1.4727543592453003</v>
      </c>
      <c r="L10" s="78">
        <v>1.4888759851455688</v>
      </c>
      <c r="M10" s="78">
        <v>1.5476888418197632</v>
      </c>
      <c r="N10" s="78">
        <v>1.7392294406890869</v>
      </c>
      <c r="O10" s="78">
        <v>1.8757692575454712</v>
      </c>
      <c r="P10" s="78">
        <v>1.837360143661499</v>
      </c>
      <c r="Q10" s="78">
        <v>1.7988876104354858</v>
      </c>
      <c r="R10" s="78">
        <v>1.6168230772018433</v>
      </c>
      <c r="S10" s="78">
        <v>1.5624964237213135</v>
      </c>
      <c r="T10" s="78">
        <v>1.5208003520965576</v>
      </c>
      <c r="U10" s="78">
        <v>1.455756664276123</v>
      </c>
      <c r="V10" s="78">
        <v>1.4010306596755981</v>
      </c>
      <c r="W10" s="78">
        <v>1.3809962272644043</v>
      </c>
      <c r="X10" s="78">
        <v>1.4492480754852295</v>
      </c>
      <c r="Y10" s="78">
        <v>1.6266099214553833</v>
      </c>
      <c r="Z10" s="78">
        <v>1.8757615089416504</v>
      </c>
      <c r="AA10" s="78">
        <v>2.071110725402832</v>
      </c>
      <c r="AB10" s="78">
        <v>2.0831820964813232</v>
      </c>
      <c r="AC10" s="78">
        <v>2.0066816806793213</v>
      </c>
      <c r="AD10" s="78">
        <v>1.983829140663147</v>
      </c>
      <c r="AE10" s="78">
        <v>1.8207756280899048</v>
      </c>
      <c r="AF10" s="78">
        <v>1.6772249937057495</v>
      </c>
      <c r="AG10" s="78">
        <v>-0.27520686388015747</v>
      </c>
      <c r="AH10" s="78">
        <v>-0.27763301134109497</v>
      </c>
      <c r="AI10" s="78">
        <v>-0.26040947437286377</v>
      </c>
      <c r="AJ10" s="78">
        <v>-0.26701506972312927</v>
      </c>
      <c r="AK10" s="78">
        <v>-0.29976096749305725</v>
      </c>
      <c r="AL10" s="78">
        <v>-0.27434960007667542</v>
      </c>
      <c r="AM10" s="78">
        <v>-0.33439290523529053</v>
      </c>
      <c r="AN10" s="78">
        <v>-0.32994362711906433</v>
      </c>
      <c r="AO10" s="78">
        <v>-0.37369638681411743</v>
      </c>
      <c r="AP10" s="78">
        <v>-0.30898687243461609</v>
      </c>
      <c r="AQ10" s="78">
        <v>-0.28573718667030334</v>
      </c>
      <c r="AR10" s="78">
        <v>-0.29683810472488403</v>
      </c>
      <c r="AS10" s="78">
        <v>-0.27200338244438171</v>
      </c>
      <c r="AT10" s="78">
        <v>-0.29839357733726501</v>
      </c>
      <c r="AU10" s="78">
        <v>-0.26723304390907288</v>
      </c>
      <c r="AV10" s="78">
        <v>-0.21920429170131683</v>
      </c>
      <c r="AW10" s="78">
        <v>-0.18776401877403259</v>
      </c>
      <c r="AX10" s="78">
        <v>-0.15901736915111542</v>
      </c>
      <c r="AY10" s="78">
        <v>-6.935526430606842E-2</v>
      </c>
      <c r="AZ10" s="78">
        <v>4.8523786244913936E-4</v>
      </c>
      <c r="BA10" s="78">
        <v>8.7447511032223701E-3</v>
      </c>
      <c r="BB10" s="78">
        <v>-0.17918214201927185</v>
      </c>
      <c r="BC10" s="78">
        <v>-0.26902687549591064</v>
      </c>
      <c r="BD10" s="78">
        <v>-0.26680541038513184</v>
      </c>
      <c r="BE10" s="78">
        <v>-0.17738643288612366</v>
      </c>
      <c r="BF10" s="78">
        <v>-0.17972303926944733</v>
      </c>
      <c r="BG10" s="78">
        <v>-0.16344535350799561</v>
      </c>
      <c r="BH10" s="78">
        <v>-0.17342424392700195</v>
      </c>
      <c r="BI10" s="78">
        <v>-0.20410387217998505</v>
      </c>
      <c r="BJ10" s="78">
        <v>-0.17257398366928101</v>
      </c>
      <c r="BK10" s="78">
        <v>-0.21911624073982239</v>
      </c>
      <c r="BL10" s="78">
        <v>-0.21455162763595581</v>
      </c>
      <c r="BM10" s="78">
        <v>-0.25551813840866089</v>
      </c>
      <c r="BN10" s="78">
        <v>-0.2175656259059906</v>
      </c>
      <c r="BO10" s="78">
        <v>-0.19885177910327911</v>
      </c>
      <c r="BP10" s="78">
        <v>-0.21045124530792236</v>
      </c>
      <c r="BQ10" s="78">
        <v>-0.18481956422328949</v>
      </c>
      <c r="BR10" s="78">
        <v>-0.21243509650230408</v>
      </c>
      <c r="BS10" s="78">
        <v>-0.18328751623630524</v>
      </c>
      <c r="BT10" s="78">
        <v>-0.13578863441944122</v>
      </c>
      <c r="BU10" s="78">
        <v>-0.10125733911991119</v>
      </c>
      <c r="BV10" s="78">
        <v>-7.0967704057693481E-2</v>
      </c>
      <c r="BW10" s="78">
        <v>2.28075310587883E-2</v>
      </c>
      <c r="BX10" s="78">
        <v>8.2096882164478302E-2</v>
      </c>
      <c r="BY10" s="78">
        <v>8.126533031463623E-2</v>
      </c>
      <c r="BZ10" s="78">
        <v>-9.209907054901123E-2</v>
      </c>
      <c r="CA10" s="78">
        <v>-0.16666492819786072</v>
      </c>
      <c r="CB10" s="78">
        <v>-0.16500166058540344</v>
      </c>
      <c r="CC10" s="78">
        <v>-0.10963629931211472</v>
      </c>
      <c r="CD10" s="78">
        <v>-0.11191087961196899</v>
      </c>
      <c r="CE10" s="78">
        <v>-9.6288293600082397E-2</v>
      </c>
      <c r="CF10" s="78">
        <v>-0.10860351473093033</v>
      </c>
      <c r="CG10" s="78">
        <v>-0.13785205781459808</v>
      </c>
      <c r="CH10" s="78">
        <v>-0.10208448767662048</v>
      </c>
      <c r="CI10" s="78">
        <v>-0.13927596807479858</v>
      </c>
      <c r="CJ10" s="78">
        <v>-0.13463148474693298</v>
      </c>
      <c r="CK10" s="78">
        <v>-0.17366823554039001</v>
      </c>
      <c r="CL10" s="78">
        <v>-0.15424753725528717</v>
      </c>
      <c r="CM10" s="78">
        <v>-0.13867521286010742</v>
      </c>
      <c r="CN10" s="78">
        <v>-0.1506199836730957</v>
      </c>
      <c r="CO10" s="78">
        <v>-0.12443633377552032</v>
      </c>
      <c r="CP10" s="78">
        <v>-0.15290051698684692</v>
      </c>
      <c r="CQ10" s="78">
        <v>-0.12514710426330566</v>
      </c>
      <c r="CR10" s="78">
        <v>-7.8015200793743134E-2</v>
      </c>
      <c r="CS10" s="78">
        <v>-4.1343074291944504E-2</v>
      </c>
      <c r="CT10" s="78">
        <v>-9.9847717210650444E-3</v>
      </c>
      <c r="CU10" s="78">
        <v>8.6639203131198883E-2</v>
      </c>
      <c r="CV10" s="78">
        <v>0.13862085342407227</v>
      </c>
      <c r="CW10" s="78">
        <v>0.13149286806583405</v>
      </c>
      <c r="CX10" s="78">
        <v>-3.1785603612661362E-2</v>
      </c>
      <c r="CY10" s="78">
        <v>-9.5769360661506653E-2</v>
      </c>
      <c r="CZ10" s="78">
        <v>-9.4492696225643158E-2</v>
      </c>
      <c r="DA10" s="78">
        <v>-4.1886165738105774E-2</v>
      </c>
      <c r="DB10" s="78">
        <v>-4.409872367978096E-2</v>
      </c>
      <c r="DC10" s="78">
        <v>-2.9131233692169189E-2</v>
      </c>
      <c r="DD10" s="78">
        <v>-4.3782785534858704E-2</v>
      </c>
      <c r="DE10" s="78">
        <v>-7.1600243449211121E-2</v>
      </c>
      <c r="DF10" s="78">
        <v>-3.1594995409250259E-2</v>
      </c>
      <c r="DG10" s="78">
        <v>-5.943569540977478E-2</v>
      </c>
      <c r="DH10" s="78">
        <v>-5.4711341857910156E-2</v>
      </c>
      <c r="DI10" s="78">
        <v>-9.1818340122699738E-2</v>
      </c>
      <c r="DJ10" s="78">
        <v>-9.0929456055164337E-2</v>
      </c>
      <c r="DK10" s="78">
        <v>-7.849864661693573E-2</v>
      </c>
      <c r="DL10" s="78">
        <v>-9.0788714587688446E-2</v>
      </c>
      <c r="DM10" s="78">
        <v>-6.4053095877170563E-2</v>
      </c>
      <c r="DN10" s="78">
        <v>-9.3365937471389771E-2</v>
      </c>
      <c r="DO10" s="78">
        <v>-6.7006692290306091E-2</v>
      </c>
      <c r="DP10" s="78">
        <v>-2.0241767168045044E-2</v>
      </c>
      <c r="DQ10" s="78">
        <v>1.8571188673377037E-2</v>
      </c>
      <c r="DR10" s="78">
        <v>5.0998162478208542E-2</v>
      </c>
      <c r="DS10" s="78">
        <v>0.15047086775302887</v>
      </c>
      <c r="DT10" s="78">
        <v>0.19514483213424683</v>
      </c>
      <c r="DU10" s="78">
        <v>0.18172040581703186</v>
      </c>
      <c r="DV10" s="78">
        <v>2.8527861461043358E-2</v>
      </c>
      <c r="DW10" s="78">
        <v>-2.4873794987797737E-2</v>
      </c>
      <c r="DX10" s="78">
        <v>-2.3983726277947426E-2</v>
      </c>
      <c r="DY10" s="78">
        <v>5.5934268981218338E-2</v>
      </c>
      <c r="DZ10" s="78">
        <v>5.3811259567737579E-2</v>
      </c>
      <c r="EA10" s="78">
        <v>6.7832894623279572E-2</v>
      </c>
      <c r="EB10" s="78">
        <v>4.980805516242981E-2</v>
      </c>
      <c r="EC10" s="78">
        <v>2.4056859314441681E-2</v>
      </c>
      <c r="ED10" s="78">
        <v>7.0180639624595642E-2</v>
      </c>
      <c r="EE10" s="78">
        <v>5.5840976536273956E-2</v>
      </c>
      <c r="EF10" s="78">
        <v>6.0680646449327469E-2</v>
      </c>
      <c r="EG10" s="78">
        <v>2.6359912008047104E-2</v>
      </c>
      <c r="EH10" s="78">
        <v>4.9180351197719574E-4</v>
      </c>
      <c r="EI10" s="78">
        <v>8.3867516368627548E-3</v>
      </c>
      <c r="EJ10" s="78">
        <v>-4.4018733315169811E-3</v>
      </c>
      <c r="EK10" s="78">
        <v>2.3130709305405617E-2</v>
      </c>
      <c r="EL10" s="78">
        <v>-7.4074561707675457E-3</v>
      </c>
      <c r="EM10" s="78">
        <v>1.6938822343945503E-2</v>
      </c>
      <c r="EN10" s="78">
        <v>6.3173897564411163E-2</v>
      </c>
      <c r="EO10" s="78">
        <v>0.10507787019014359</v>
      </c>
      <c r="EP10" s="78">
        <v>0.13904783129692078</v>
      </c>
      <c r="EQ10" s="78">
        <v>0.24263367056846619</v>
      </c>
      <c r="ER10" s="78">
        <v>0.27675646543502808</v>
      </c>
      <c r="ES10" s="78">
        <v>0.25424098968505859</v>
      </c>
      <c r="ET10" s="78">
        <v>0.11561092734336853</v>
      </c>
      <c r="EU10" s="78">
        <v>7.7488139271736145E-2</v>
      </c>
      <c r="EV10" s="78">
        <v>7.7820025384426117E-2</v>
      </c>
      <c r="EW10" s="78">
        <v>46.241691589355469</v>
      </c>
      <c r="EX10" s="78">
        <v>45.601428985595703</v>
      </c>
      <c r="EY10" s="78">
        <v>45.280387878417969</v>
      </c>
      <c r="EZ10" s="78">
        <v>44.839622497558594</v>
      </c>
      <c r="FA10" s="78">
        <v>44.500495910644531</v>
      </c>
      <c r="FB10" s="78">
        <v>44.142303466796875</v>
      </c>
      <c r="FC10" s="78">
        <v>43.996490478515625</v>
      </c>
      <c r="FD10" s="78">
        <v>43.888591766357422</v>
      </c>
      <c r="FE10" s="78">
        <v>45.138126373291016</v>
      </c>
      <c r="FF10" s="78">
        <v>48.342735290527344</v>
      </c>
      <c r="FG10" s="78">
        <v>51.526351928710938</v>
      </c>
      <c r="FH10" s="78">
        <v>53.973468780517578</v>
      </c>
      <c r="FI10" s="78">
        <v>55.843276977539063</v>
      </c>
      <c r="FJ10" s="78">
        <v>57.212593078613281</v>
      </c>
      <c r="FK10" s="78">
        <v>57.866230010986328</v>
      </c>
      <c r="FL10" s="78">
        <v>57.676578521728516</v>
      </c>
      <c r="FM10" s="78">
        <v>56.678012847900391</v>
      </c>
      <c r="FN10" s="78">
        <v>54.369594573974609</v>
      </c>
      <c r="FO10" s="78">
        <v>52.436103820800781</v>
      </c>
      <c r="FP10" s="78">
        <v>50.851448059082031</v>
      </c>
      <c r="FQ10" s="78">
        <v>49.712223052978516</v>
      </c>
      <c r="FR10" s="78">
        <v>48.717411041259766</v>
      </c>
      <c r="FS10" s="78">
        <v>47.811611175537109</v>
      </c>
      <c r="FT10" s="78">
        <v>47.047504425048828</v>
      </c>
      <c r="FU10" s="78">
        <v>9.8510049283504486E-2</v>
      </c>
      <c r="FV10" s="78">
        <v>0.10299985110759735</v>
      </c>
      <c r="FW10" s="78">
        <v>0.10959545522928238</v>
      </c>
      <c r="FX10" s="78">
        <v>0</v>
      </c>
      <c r="FY10" s="78">
        <v>175.40908813476563</v>
      </c>
      <c r="FZ10" s="78">
        <v>1</v>
      </c>
    </row>
    <row r="11" spans="1:182" x14ac:dyDescent="0.2">
      <c r="A11" t="s">
        <v>186</v>
      </c>
      <c r="B11" t="s">
        <v>236</v>
      </c>
      <c r="C11" t="s">
        <v>2</v>
      </c>
      <c r="D11" t="s">
        <v>202</v>
      </c>
      <c r="E11" t="s">
        <v>239</v>
      </c>
      <c r="F11" t="s">
        <v>184</v>
      </c>
      <c r="G11" t="s">
        <v>1</v>
      </c>
      <c r="H11" s="78">
        <v>452</v>
      </c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>
        <v>0</v>
      </c>
      <c r="FY11" s="78">
        <v>93.636360168457031</v>
      </c>
      <c r="FZ11" s="78">
        <v>0</v>
      </c>
    </row>
    <row r="12" spans="1:182" x14ac:dyDescent="0.2">
      <c r="A12" t="s">
        <v>186</v>
      </c>
      <c r="B12" t="s">
        <v>236</v>
      </c>
      <c r="C12" t="s">
        <v>2</v>
      </c>
      <c r="D12" t="s">
        <v>202</v>
      </c>
      <c r="E12" t="s">
        <v>239</v>
      </c>
      <c r="F12" t="s">
        <v>185</v>
      </c>
      <c r="G12" t="s">
        <v>1</v>
      </c>
      <c r="H12" s="78">
        <v>188</v>
      </c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>
        <v>0</v>
      </c>
      <c r="FY12" s="78">
        <v>47.272727966308594</v>
      </c>
      <c r="FZ12" s="78">
        <v>0</v>
      </c>
    </row>
    <row r="13" spans="1:182" x14ac:dyDescent="0.2">
      <c r="A13" t="s">
        <v>186</v>
      </c>
      <c r="B13" t="s">
        <v>236</v>
      </c>
      <c r="C13" t="s">
        <v>2</v>
      </c>
      <c r="D13" t="s">
        <v>202</v>
      </c>
      <c r="E13" t="s">
        <v>240</v>
      </c>
      <c r="F13" t="s">
        <v>1</v>
      </c>
      <c r="G13" t="s">
        <v>198</v>
      </c>
      <c r="H13" s="78">
        <v>5105</v>
      </c>
      <c r="I13" s="78">
        <v>6.8958268165588379</v>
      </c>
      <c r="J13" s="78">
        <v>6.6178202629089355</v>
      </c>
      <c r="K13" s="78">
        <v>6.444953441619873</v>
      </c>
      <c r="L13" s="78">
        <v>6.4491481781005859</v>
      </c>
      <c r="M13" s="78">
        <v>6.6008515357971191</v>
      </c>
      <c r="N13" s="78">
        <v>7.2693662643432617</v>
      </c>
      <c r="O13" s="78">
        <v>8.31884765625</v>
      </c>
      <c r="P13" s="78">
        <v>8.8469095230102539</v>
      </c>
      <c r="Q13" s="78">
        <v>8.4614028930664063</v>
      </c>
      <c r="R13" s="78">
        <v>8.122899055480957</v>
      </c>
      <c r="S13" s="78">
        <v>7.8138132095336914</v>
      </c>
      <c r="T13" s="78">
        <v>7.5052871704101563</v>
      </c>
      <c r="U13" s="78">
        <v>7.2228255271911621</v>
      </c>
      <c r="V13" s="78">
        <v>6.9799418449401855</v>
      </c>
      <c r="W13" s="78">
        <v>6.6354522705078125</v>
      </c>
      <c r="X13" s="78">
        <v>6.5980014801025391</v>
      </c>
      <c r="Y13" s="78">
        <v>6.931053638458252</v>
      </c>
      <c r="Z13" s="78">
        <v>8.0741872787475586</v>
      </c>
      <c r="AA13" s="78">
        <v>9.3191213607788086</v>
      </c>
      <c r="AB13" s="78">
        <v>9.5100202560424805</v>
      </c>
      <c r="AC13" s="78">
        <v>9.3702564239501953</v>
      </c>
      <c r="AD13" s="78">
        <v>9.0389585494995117</v>
      </c>
      <c r="AE13" s="78">
        <v>8.183009147644043</v>
      </c>
      <c r="AF13" s="78">
        <v>7.4360060691833496</v>
      </c>
      <c r="AG13" s="78">
        <v>-1.2598692178726196</v>
      </c>
      <c r="AH13" s="78">
        <v>-1.1704199314117432</v>
      </c>
      <c r="AI13" s="78">
        <v>-1.1325222253799438</v>
      </c>
      <c r="AJ13" s="78">
        <v>-1.1103816032409668</v>
      </c>
      <c r="AK13" s="78">
        <v>-1.1098839044570923</v>
      </c>
      <c r="AL13" s="78">
        <v>-1.0814880132675171</v>
      </c>
      <c r="AM13" s="78">
        <v>-1.0743154287338257</v>
      </c>
      <c r="AN13" s="78">
        <v>-0.92917239665985107</v>
      </c>
      <c r="AO13" s="78">
        <v>-0.89018785953521729</v>
      </c>
      <c r="AP13" s="78">
        <v>-0.45999246835708618</v>
      </c>
      <c r="AQ13" s="78">
        <v>-0.47031733393669128</v>
      </c>
      <c r="AR13" s="78">
        <v>-0.55451130867004395</v>
      </c>
      <c r="AS13" s="78">
        <v>-0.55689877271652222</v>
      </c>
      <c r="AT13" s="78">
        <v>-0.43200355768203735</v>
      </c>
      <c r="AU13" s="78">
        <v>-0.53699284791946411</v>
      </c>
      <c r="AV13" s="78">
        <v>-0.45986992120742798</v>
      </c>
      <c r="AW13" s="78">
        <v>-0.3425636887550354</v>
      </c>
      <c r="AX13" s="78">
        <v>-0.32590493559837341</v>
      </c>
      <c r="AY13" s="78">
        <v>-0.29959160089492798</v>
      </c>
      <c r="AZ13" s="78">
        <v>-0.34293752908706665</v>
      </c>
      <c r="BA13" s="78">
        <v>-0.40001338720321655</v>
      </c>
      <c r="BB13" s="78">
        <v>-1.0136886835098267</v>
      </c>
      <c r="BC13" s="78">
        <v>-1.2004951238632202</v>
      </c>
      <c r="BD13" s="78">
        <v>-1.2223536968231201</v>
      </c>
      <c r="BE13" s="78">
        <v>-1.0893996953964233</v>
      </c>
      <c r="BF13" s="78">
        <v>-1.002918004989624</v>
      </c>
      <c r="BG13" s="78">
        <v>-0.96488243341445923</v>
      </c>
      <c r="BH13" s="78">
        <v>-0.93049120903015137</v>
      </c>
      <c r="BI13" s="78">
        <v>-0.92986011505126953</v>
      </c>
      <c r="BJ13" s="78">
        <v>-0.89950984716415405</v>
      </c>
      <c r="BK13" s="78">
        <v>-0.89010030031204224</v>
      </c>
      <c r="BL13" s="78">
        <v>-0.74463737010955811</v>
      </c>
      <c r="BM13" s="78">
        <v>-0.70522165298461914</v>
      </c>
      <c r="BN13" s="78">
        <v>-0.31083974242210388</v>
      </c>
      <c r="BO13" s="78">
        <v>-0.32049748301506042</v>
      </c>
      <c r="BP13" s="78">
        <v>-0.4028589129447937</v>
      </c>
      <c r="BQ13" s="78">
        <v>-0.40900149941444397</v>
      </c>
      <c r="BR13" s="78">
        <v>-0.28660774230957031</v>
      </c>
      <c r="BS13" s="78">
        <v>-0.39894950389862061</v>
      </c>
      <c r="BT13" s="78">
        <v>-0.32685980200767517</v>
      </c>
      <c r="BU13" s="78">
        <v>-0.20530694723129272</v>
      </c>
      <c r="BV13" s="78">
        <v>-0.17621222138404846</v>
      </c>
      <c r="BW13" s="78">
        <v>-0.14749486744403839</v>
      </c>
      <c r="BX13" s="78">
        <v>-0.1899711936712265</v>
      </c>
      <c r="BY13" s="78">
        <v>-0.24665239453315735</v>
      </c>
      <c r="BZ13" s="78">
        <v>-0.84102946519851685</v>
      </c>
      <c r="CA13" s="78">
        <v>-1.0300679206848145</v>
      </c>
      <c r="CB13" s="78">
        <v>-1.0526323318481445</v>
      </c>
      <c r="CC13" s="78">
        <v>-0.9713330864906311</v>
      </c>
      <c r="CD13" s="78">
        <v>-0.88690656423568726</v>
      </c>
      <c r="CE13" s="78">
        <v>-0.84877562522888184</v>
      </c>
      <c r="CF13" s="78">
        <v>-0.80589962005615234</v>
      </c>
      <c r="CG13" s="78">
        <v>-0.80517613887786865</v>
      </c>
      <c r="CH13" s="78">
        <v>-0.77347230911254883</v>
      </c>
      <c r="CI13" s="78">
        <v>-0.76251345872879028</v>
      </c>
      <c r="CJ13" s="78">
        <v>-0.61682897806167603</v>
      </c>
      <c r="CK13" s="78">
        <v>-0.57711464166641235</v>
      </c>
      <c r="CL13" s="78">
        <v>-0.20753702521324158</v>
      </c>
      <c r="CM13" s="78">
        <v>-0.21673272550106049</v>
      </c>
      <c r="CN13" s="78">
        <v>-0.2978249192237854</v>
      </c>
      <c r="CO13" s="78">
        <v>-0.30656832456588745</v>
      </c>
      <c r="CP13" s="78">
        <v>-0.1859070211648941</v>
      </c>
      <c r="CQ13" s="78">
        <v>-0.3033410906791687</v>
      </c>
      <c r="CR13" s="78">
        <v>-0.23473739624023438</v>
      </c>
      <c r="CS13" s="78">
        <v>-0.11024332791566849</v>
      </c>
      <c r="CT13" s="78">
        <v>-7.2535507380962372E-2</v>
      </c>
      <c r="CU13" s="78">
        <v>-4.2153134942054749E-2</v>
      </c>
      <c r="CV13" s="78">
        <v>-8.4027163684368134E-2</v>
      </c>
      <c r="CW13" s="78">
        <v>-0.14043503999710083</v>
      </c>
      <c r="CX13" s="78">
        <v>-0.72144621610641479</v>
      </c>
      <c r="CY13" s="78">
        <v>-0.91203051805496216</v>
      </c>
      <c r="CZ13" s="78">
        <v>-0.93508392572402954</v>
      </c>
      <c r="DA13" s="78">
        <v>-0.85326641798019409</v>
      </c>
      <c r="DB13" s="78">
        <v>-0.77089518308639526</v>
      </c>
      <c r="DC13" s="78">
        <v>-0.73266881704330444</v>
      </c>
      <c r="DD13" s="78">
        <v>-0.68130803108215332</v>
      </c>
      <c r="DE13" s="78">
        <v>-0.68049216270446777</v>
      </c>
      <c r="DF13" s="78">
        <v>-0.6474347710609436</v>
      </c>
      <c r="DG13" s="78">
        <v>-0.63492661714553833</v>
      </c>
      <c r="DH13" s="78">
        <v>-0.48902058601379395</v>
      </c>
      <c r="DI13" s="78">
        <v>-0.44900763034820557</v>
      </c>
      <c r="DJ13" s="78">
        <v>-0.10423430800437927</v>
      </c>
      <c r="DK13" s="78">
        <v>-0.11296795308589935</v>
      </c>
      <c r="DL13" s="78">
        <v>-0.1927909255027771</v>
      </c>
      <c r="DM13" s="78">
        <v>-0.20413514971733093</v>
      </c>
      <c r="DN13" s="78">
        <v>-8.5206307470798492E-2</v>
      </c>
      <c r="DO13" s="78">
        <v>-0.2077326774597168</v>
      </c>
      <c r="DP13" s="78">
        <v>-0.14261499047279358</v>
      </c>
      <c r="DQ13" s="78">
        <v>-1.5179716050624847E-2</v>
      </c>
      <c r="DR13" s="78">
        <v>3.1141204759478569E-2</v>
      </c>
      <c r="DS13" s="78">
        <v>6.3188597559928894E-2</v>
      </c>
      <c r="DT13" s="78">
        <v>2.1916864439845085E-2</v>
      </c>
      <c r="DU13" s="78">
        <v>-3.4217678010463715E-2</v>
      </c>
      <c r="DV13" s="78">
        <v>-0.60186296701431274</v>
      </c>
      <c r="DW13" s="78">
        <v>-0.79399311542510986</v>
      </c>
      <c r="DX13" s="78">
        <v>-0.81753545999526978</v>
      </c>
      <c r="DY13" s="78">
        <v>-0.6827968955039978</v>
      </c>
      <c r="DZ13" s="78">
        <v>-0.60339313745498657</v>
      </c>
      <c r="EA13" s="78">
        <v>-0.56502896547317505</v>
      </c>
      <c r="EB13" s="78">
        <v>-0.50141763687133789</v>
      </c>
      <c r="EC13" s="78">
        <v>-0.50046831369400024</v>
      </c>
      <c r="ED13" s="78">
        <v>-0.46545663475990295</v>
      </c>
      <c r="EE13" s="78">
        <v>-0.45071148872375488</v>
      </c>
      <c r="EF13" s="78">
        <v>-0.30448555946350098</v>
      </c>
      <c r="EG13" s="78">
        <v>-0.26404142379760742</v>
      </c>
      <c r="EH13" s="78">
        <v>4.4918406754732132E-2</v>
      </c>
      <c r="EI13" s="78">
        <v>3.6851890385150909E-2</v>
      </c>
      <c r="EJ13" s="78">
        <v>-4.1138526052236557E-2</v>
      </c>
      <c r="EK13" s="78">
        <v>-5.6237902492284775E-2</v>
      </c>
      <c r="EL13" s="78">
        <v>6.0189522802829742E-2</v>
      </c>
      <c r="EM13" s="78">
        <v>-6.9689303636550903E-2</v>
      </c>
      <c r="EN13" s="78">
        <v>-9.6048833802342415E-3</v>
      </c>
      <c r="EO13" s="78">
        <v>0.12207704037427902</v>
      </c>
      <c r="EP13" s="78">
        <v>0.18083390593528748</v>
      </c>
      <c r="EQ13" s="78">
        <v>0.21528533101081848</v>
      </c>
      <c r="ER13" s="78">
        <v>0.17488321661949158</v>
      </c>
      <c r="ES13" s="78">
        <v>0.11914332211017609</v>
      </c>
      <c r="ET13" s="78">
        <v>-0.42920377850532532</v>
      </c>
      <c r="EU13" s="78">
        <v>-0.6235659122467041</v>
      </c>
      <c r="EV13" s="78">
        <v>-0.64781421422958374</v>
      </c>
      <c r="EW13" s="78">
        <v>48.250431060791016</v>
      </c>
      <c r="EX13" s="78">
        <v>47.219715118408203</v>
      </c>
      <c r="EY13" s="78">
        <v>46.355518341064453</v>
      </c>
      <c r="EZ13" s="78">
        <v>45.619335174560547</v>
      </c>
      <c r="FA13" s="78">
        <v>45.016887664794922</v>
      </c>
      <c r="FB13" s="78">
        <v>44.392406463623047</v>
      </c>
      <c r="FC13" s="78">
        <v>44.005821228027344</v>
      </c>
      <c r="FD13" s="78">
        <v>44.232624053955078</v>
      </c>
      <c r="FE13" s="78">
        <v>48.321743011474609</v>
      </c>
      <c r="FF13" s="78">
        <v>53.471450805664063</v>
      </c>
      <c r="FG13" s="78">
        <v>57.599227905273438</v>
      </c>
      <c r="FH13" s="78">
        <v>61.083278656005859</v>
      </c>
      <c r="FI13" s="78">
        <v>63.863265991210938</v>
      </c>
      <c r="FJ13" s="78">
        <v>65.795654296875</v>
      </c>
      <c r="FK13" s="78">
        <v>66.956817626953125</v>
      </c>
      <c r="FL13" s="78">
        <v>67.213417053222656</v>
      </c>
      <c r="FM13" s="78">
        <v>66.266311645507813</v>
      </c>
      <c r="FN13" s="78">
        <v>63.496791839599609</v>
      </c>
      <c r="FO13" s="78">
        <v>59.458240509033203</v>
      </c>
      <c r="FP13" s="78">
        <v>56.555854797363281</v>
      </c>
      <c r="FQ13" s="78">
        <v>54.291172027587891</v>
      </c>
      <c r="FR13" s="78">
        <v>52.709041595458984</v>
      </c>
      <c r="FS13" s="78">
        <v>51.279003143310547</v>
      </c>
      <c r="FT13" s="78">
        <v>49.986618041992188</v>
      </c>
      <c r="FU13" s="78">
        <v>0.17421087622642517</v>
      </c>
      <c r="FV13" s="78">
        <v>0.1814974844455719</v>
      </c>
      <c r="FW13" s="78">
        <v>0.18164630234241486</v>
      </c>
      <c r="FX13" s="78">
        <v>0</v>
      </c>
      <c r="FY13" s="78">
        <v>1446</v>
      </c>
      <c r="FZ13" s="78">
        <v>1</v>
      </c>
    </row>
    <row r="14" spans="1:182" x14ac:dyDescent="0.2">
      <c r="A14" t="s">
        <v>186</v>
      </c>
      <c r="B14" t="s">
        <v>236</v>
      </c>
      <c r="C14" t="s">
        <v>2</v>
      </c>
      <c r="D14" t="s">
        <v>202</v>
      </c>
      <c r="E14" t="s">
        <v>240</v>
      </c>
      <c r="F14" t="s">
        <v>1</v>
      </c>
      <c r="G14" t="s">
        <v>200</v>
      </c>
      <c r="H14" s="78">
        <v>1387</v>
      </c>
      <c r="I14" s="78">
        <v>1.6299054622650146</v>
      </c>
      <c r="J14" s="78">
        <v>1.544147253036499</v>
      </c>
      <c r="K14" s="78">
        <v>1.501457691192627</v>
      </c>
      <c r="L14" s="78">
        <v>1.4978429079055786</v>
      </c>
      <c r="M14" s="78">
        <v>1.559665322303772</v>
      </c>
      <c r="N14" s="78">
        <v>1.6905120611190796</v>
      </c>
      <c r="O14" s="78">
        <v>1.9026545286178589</v>
      </c>
      <c r="P14" s="78">
        <v>1.9735517501831055</v>
      </c>
      <c r="Q14" s="78">
        <v>1.8080706596374512</v>
      </c>
      <c r="R14" s="78">
        <v>1.705985426902771</v>
      </c>
      <c r="S14" s="78">
        <v>1.6070958375930786</v>
      </c>
      <c r="T14" s="78">
        <v>1.5629202127456665</v>
      </c>
      <c r="U14" s="78">
        <v>1.5385241508483887</v>
      </c>
      <c r="V14" s="78">
        <v>1.4872705936431885</v>
      </c>
      <c r="W14" s="78">
        <v>1.4450280666351318</v>
      </c>
      <c r="X14" s="78">
        <v>1.4856317043304443</v>
      </c>
      <c r="Y14" s="78">
        <v>1.5866106748580933</v>
      </c>
      <c r="Z14" s="78">
        <v>1.8377965688705444</v>
      </c>
      <c r="AA14" s="78">
        <v>2.1105873584747314</v>
      </c>
      <c r="AB14" s="78">
        <v>2.1864490509033203</v>
      </c>
      <c r="AC14" s="78">
        <v>2.196619987487793</v>
      </c>
      <c r="AD14" s="78">
        <v>2.1170265674591064</v>
      </c>
      <c r="AE14" s="78">
        <v>1.9730789661407471</v>
      </c>
      <c r="AF14" s="78">
        <v>1.7678283452987671</v>
      </c>
      <c r="AG14" s="78">
        <v>-0.31875497102737427</v>
      </c>
      <c r="AH14" s="78">
        <v>-0.28979343175888062</v>
      </c>
      <c r="AI14" s="78">
        <v>-0.27951553463935852</v>
      </c>
      <c r="AJ14" s="78">
        <v>-0.26253253221511841</v>
      </c>
      <c r="AK14" s="78">
        <v>-0.25992962718009949</v>
      </c>
      <c r="AL14" s="78">
        <v>-0.23765537142753601</v>
      </c>
      <c r="AM14" s="78">
        <v>-0.27257144451141357</v>
      </c>
      <c r="AN14" s="78">
        <v>-0.2582949697971344</v>
      </c>
      <c r="AO14" s="78">
        <v>-0.22970245778560638</v>
      </c>
      <c r="AP14" s="78">
        <v>-0.15724281966686249</v>
      </c>
      <c r="AQ14" s="78">
        <v>-0.20294840633869171</v>
      </c>
      <c r="AR14" s="78">
        <v>-0.20664362609386444</v>
      </c>
      <c r="AS14" s="78">
        <v>-0.15416224300861359</v>
      </c>
      <c r="AT14" s="78">
        <v>-0.16132491827011108</v>
      </c>
      <c r="AU14" s="78">
        <v>-0.16322024166584015</v>
      </c>
      <c r="AV14" s="78">
        <v>-0.12755317986011505</v>
      </c>
      <c r="AW14" s="78">
        <v>-0.11966943740844727</v>
      </c>
      <c r="AX14" s="78">
        <v>-0.11641162633895874</v>
      </c>
      <c r="AY14" s="78">
        <v>-0.13933007419109344</v>
      </c>
      <c r="AZ14" s="78">
        <v>-0.11030585318803787</v>
      </c>
      <c r="BA14" s="78">
        <v>-0.14198377728462219</v>
      </c>
      <c r="BB14" s="78">
        <v>-0.29397103190422058</v>
      </c>
      <c r="BC14" s="78">
        <v>-0.30997085571289063</v>
      </c>
      <c r="BD14" s="78">
        <v>-0.32731568813323975</v>
      </c>
      <c r="BE14" s="78">
        <v>-0.26129531860351563</v>
      </c>
      <c r="BF14" s="78">
        <v>-0.23362453281879425</v>
      </c>
      <c r="BG14" s="78">
        <v>-0.223586305975914</v>
      </c>
      <c r="BH14" s="78">
        <v>-0.20674373209476471</v>
      </c>
      <c r="BI14" s="78">
        <v>-0.20354433357715607</v>
      </c>
      <c r="BJ14" s="78">
        <v>-0.18454071879386902</v>
      </c>
      <c r="BK14" s="78">
        <v>-0.21899119019508362</v>
      </c>
      <c r="BL14" s="78">
        <v>-0.2045433521270752</v>
      </c>
      <c r="BM14" s="78">
        <v>-0.18154299259185791</v>
      </c>
      <c r="BN14" s="78">
        <v>-0.11713257431983948</v>
      </c>
      <c r="BO14" s="78">
        <v>-0.16493147611618042</v>
      </c>
      <c r="BP14" s="78">
        <v>-0.16925972700119019</v>
      </c>
      <c r="BQ14" s="78">
        <v>-0.11699464172124863</v>
      </c>
      <c r="BR14" s="78">
        <v>-0.12487775087356567</v>
      </c>
      <c r="BS14" s="78">
        <v>-0.12803633511066437</v>
      </c>
      <c r="BT14" s="78">
        <v>-9.4062134623527527E-2</v>
      </c>
      <c r="BU14" s="78">
        <v>-8.5028067231178284E-2</v>
      </c>
      <c r="BV14" s="78">
        <v>-7.545364648103714E-2</v>
      </c>
      <c r="BW14" s="78">
        <v>-9.6492215991020203E-2</v>
      </c>
      <c r="BX14" s="78">
        <v>-6.8208023905754089E-2</v>
      </c>
      <c r="BY14" s="78">
        <v>-9.4795152544975281E-2</v>
      </c>
      <c r="BZ14" s="78">
        <v>-0.23880261182785034</v>
      </c>
      <c r="CA14" s="78">
        <v>-0.25216296315193176</v>
      </c>
      <c r="CB14" s="78">
        <v>-0.27034494280815125</v>
      </c>
      <c r="CC14" s="78">
        <v>-0.22149895131587982</v>
      </c>
      <c r="CD14" s="78">
        <v>-0.19472211599349976</v>
      </c>
      <c r="CE14" s="78">
        <v>-0.18484988808631897</v>
      </c>
      <c r="CF14" s="78">
        <v>-0.16810458898544312</v>
      </c>
      <c r="CG14" s="78">
        <v>-0.16449204087257385</v>
      </c>
      <c r="CH14" s="78">
        <v>-0.14775367081165314</v>
      </c>
      <c r="CI14" s="78">
        <v>-0.18188166618347168</v>
      </c>
      <c r="CJ14" s="78">
        <v>-0.16731514036655426</v>
      </c>
      <c r="CK14" s="78">
        <v>-0.14818789064884186</v>
      </c>
      <c r="CL14" s="78">
        <v>-8.9352339506149292E-2</v>
      </c>
      <c r="CM14" s="78">
        <v>-0.13860104978084564</v>
      </c>
      <c r="CN14" s="78">
        <v>-0.14336773753166199</v>
      </c>
      <c r="CO14" s="78">
        <v>-9.125247597694397E-2</v>
      </c>
      <c r="CP14" s="78">
        <v>-9.9634550511837006E-2</v>
      </c>
      <c r="CQ14" s="78">
        <v>-0.10366805642843246</v>
      </c>
      <c r="CR14" s="78">
        <v>-7.0866338908672333E-2</v>
      </c>
      <c r="CS14" s="78">
        <v>-6.1035562306642532E-2</v>
      </c>
      <c r="CT14" s="78">
        <v>-4.7086268663406372E-2</v>
      </c>
      <c r="CU14" s="78">
        <v>-6.6822841763496399E-2</v>
      </c>
      <c r="CV14" s="78">
        <v>-3.9051201194524765E-2</v>
      </c>
      <c r="CW14" s="78">
        <v>-6.2112454324960709E-2</v>
      </c>
      <c r="CX14" s="78">
        <v>-0.20059312880039215</v>
      </c>
      <c r="CY14" s="78">
        <v>-0.21212537586688995</v>
      </c>
      <c r="CZ14" s="78">
        <v>-0.23088718950748444</v>
      </c>
      <c r="DA14" s="78">
        <v>-0.18170258402824402</v>
      </c>
      <c r="DB14" s="78">
        <v>-0.15581969916820526</v>
      </c>
      <c r="DC14" s="78">
        <v>-0.14611347019672394</v>
      </c>
      <c r="DD14" s="78">
        <v>-0.12946544587612152</v>
      </c>
      <c r="DE14" s="78">
        <v>-0.12543974816799164</v>
      </c>
      <c r="DF14" s="78">
        <v>-0.11096662282943726</v>
      </c>
      <c r="DG14" s="78">
        <v>-0.14477214217185974</v>
      </c>
      <c r="DH14" s="78">
        <v>-0.13008692860603333</v>
      </c>
      <c r="DI14" s="78">
        <v>-0.11483278870582581</v>
      </c>
      <c r="DJ14" s="78">
        <v>-6.1572108417749405E-2</v>
      </c>
      <c r="DK14" s="78">
        <v>-0.11227063089609146</v>
      </c>
      <c r="DL14" s="78">
        <v>-0.11747575551271439</v>
      </c>
      <c r="DM14" s="78">
        <v>-6.5510310232639313E-2</v>
      </c>
      <c r="DN14" s="78">
        <v>-7.4391350150108337E-2</v>
      </c>
      <c r="DO14" s="78">
        <v>-7.9299785196781158E-2</v>
      </c>
      <c r="DP14" s="78">
        <v>-4.767053946852684E-2</v>
      </c>
      <c r="DQ14" s="78">
        <v>-3.7043057382106781E-2</v>
      </c>
      <c r="DR14" s="78">
        <v>-1.8718892708420753E-2</v>
      </c>
      <c r="DS14" s="78">
        <v>-3.7153467535972595E-2</v>
      </c>
      <c r="DT14" s="78">
        <v>-9.8943766206502914E-3</v>
      </c>
      <c r="DU14" s="78">
        <v>-2.9429756104946136E-2</v>
      </c>
      <c r="DV14" s="78">
        <v>-0.16238364577293396</v>
      </c>
      <c r="DW14" s="78">
        <v>-0.17208780348300934</v>
      </c>
      <c r="DX14" s="78">
        <v>-0.19142942130565643</v>
      </c>
      <c r="DY14" s="78">
        <v>-0.12424293905496597</v>
      </c>
      <c r="DZ14" s="78">
        <v>-9.9650800228118896E-2</v>
      </c>
      <c r="EA14" s="78">
        <v>-9.0184241533279419E-2</v>
      </c>
      <c r="EB14" s="78">
        <v>-7.3676660656929016E-2</v>
      </c>
      <c r="EC14" s="78">
        <v>-6.9054454565048218E-2</v>
      </c>
      <c r="ED14" s="78">
        <v>-5.7851966470479965E-2</v>
      </c>
      <c r="EE14" s="78">
        <v>-9.1191895306110382E-2</v>
      </c>
      <c r="EF14" s="78">
        <v>-7.6335318386554718E-2</v>
      </c>
      <c r="EG14" s="78">
        <v>-6.6673323512077332E-2</v>
      </c>
      <c r="EH14" s="78">
        <v>-2.1461863070726395E-2</v>
      </c>
      <c r="EI14" s="78">
        <v>-7.4253685772418976E-2</v>
      </c>
      <c r="EJ14" s="78">
        <v>-8.0091841518878937E-2</v>
      </c>
      <c r="EK14" s="78">
        <v>-2.8342710807919502E-2</v>
      </c>
      <c r="EL14" s="78">
        <v>-3.7944179028272629E-2</v>
      </c>
      <c r="EM14" s="78">
        <v>-4.411587119102478E-2</v>
      </c>
      <c r="EN14" s="78">
        <v>-1.4179490506649017E-2</v>
      </c>
      <c r="EO14" s="78">
        <v>-2.4016895331442356E-3</v>
      </c>
      <c r="EP14" s="78">
        <v>2.2239090874791145E-2</v>
      </c>
      <c r="EQ14" s="78">
        <v>5.6843934580683708E-3</v>
      </c>
      <c r="ER14" s="78">
        <v>3.2203447073698044E-2</v>
      </c>
      <c r="ES14" s="78">
        <v>1.7758868634700775E-2</v>
      </c>
      <c r="ET14" s="78">
        <v>-0.10721522569656372</v>
      </c>
      <c r="EU14" s="78">
        <v>-0.11427990347146988</v>
      </c>
      <c r="EV14" s="78">
        <v>-0.13445869088172913</v>
      </c>
      <c r="EW14" s="78">
        <v>47.741619110107422</v>
      </c>
      <c r="EX14" s="78">
        <v>46.656795501708984</v>
      </c>
      <c r="EY14" s="78">
        <v>45.748760223388672</v>
      </c>
      <c r="EZ14" s="78">
        <v>44.97332763671875</v>
      </c>
      <c r="FA14" s="78">
        <v>44.369220733642578</v>
      </c>
      <c r="FB14" s="78">
        <v>43.827156066894531</v>
      </c>
      <c r="FC14" s="78">
        <v>43.232616424560547</v>
      </c>
      <c r="FD14" s="78">
        <v>43.319320678710938</v>
      </c>
      <c r="FE14" s="78">
        <v>47.498329162597656</v>
      </c>
      <c r="FF14" s="78">
        <v>52.687717437744141</v>
      </c>
      <c r="FG14" s="78">
        <v>57.086944580078125</v>
      </c>
      <c r="FH14" s="78">
        <v>60.737590789794922</v>
      </c>
      <c r="FI14" s="78">
        <v>63.524425506591797</v>
      </c>
      <c r="FJ14" s="78">
        <v>65.536781311035156</v>
      </c>
      <c r="FK14" s="78">
        <v>66.843673706054688</v>
      </c>
      <c r="FL14" s="78">
        <v>67.295478820800781</v>
      </c>
      <c r="FM14" s="78">
        <v>66.483299255371094</v>
      </c>
      <c r="FN14" s="78">
        <v>63.870868682861328</v>
      </c>
      <c r="FO14" s="78">
        <v>59.857204437255859</v>
      </c>
      <c r="FP14" s="78">
        <v>56.696212768554688</v>
      </c>
      <c r="FQ14" s="78">
        <v>54.277690887451172</v>
      </c>
      <c r="FR14" s="78">
        <v>52.535331726074219</v>
      </c>
      <c r="FS14" s="78">
        <v>50.920917510986328</v>
      </c>
      <c r="FT14" s="78">
        <v>49.640422821044922</v>
      </c>
      <c r="FU14" s="78">
        <v>4.9023006111383438E-2</v>
      </c>
      <c r="FV14" s="78">
        <v>4.8315156251192093E-2</v>
      </c>
      <c r="FW14" s="78">
        <v>5.2168715745210648E-2</v>
      </c>
      <c r="FX14" s="78">
        <v>0</v>
      </c>
      <c r="FY14" s="78">
        <v>703</v>
      </c>
      <c r="FZ14" s="78">
        <v>1</v>
      </c>
    </row>
    <row r="15" spans="1:182" x14ac:dyDescent="0.2">
      <c r="A15" t="s">
        <v>186</v>
      </c>
      <c r="B15" t="s">
        <v>236</v>
      </c>
      <c r="C15" t="s">
        <v>2</v>
      </c>
      <c r="D15" t="s">
        <v>202</v>
      </c>
      <c r="E15" t="s">
        <v>240</v>
      </c>
      <c r="F15" t="s">
        <v>1</v>
      </c>
      <c r="G15" t="s">
        <v>1</v>
      </c>
      <c r="H15" s="78">
        <v>6492</v>
      </c>
      <c r="I15" s="78">
        <v>8.5257329940795898</v>
      </c>
      <c r="J15" s="78">
        <v>8.1619672775268555</v>
      </c>
      <c r="K15" s="78">
        <v>7.9464111328125</v>
      </c>
      <c r="L15" s="78">
        <v>7.946990966796875</v>
      </c>
      <c r="M15" s="78">
        <v>8.1605167388916016</v>
      </c>
      <c r="N15" s="78">
        <v>8.9598779678344727</v>
      </c>
      <c r="O15" s="78">
        <v>10.221502304077148</v>
      </c>
      <c r="P15" s="78">
        <v>10.820461273193359</v>
      </c>
      <c r="Q15" s="78">
        <v>10.269473075866699</v>
      </c>
      <c r="R15" s="78">
        <v>9.8288841247558594</v>
      </c>
      <c r="S15" s="78">
        <v>9.4209089279174805</v>
      </c>
      <c r="T15" s="78">
        <v>9.0682077407836914</v>
      </c>
      <c r="U15" s="78">
        <v>8.7613496780395508</v>
      </c>
      <c r="V15" s="78">
        <v>8.4672126770019531</v>
      </c>
      <c r="W15" s="78">
        <v>8.0804805755615234</v>
      </c>
      <c r="X15" s="78">
        <v>8.0836334228515625</v>
      </c>
      <c r="Y15" s="78">
        <v>8.5176639556884766</v>
      </c>
      <c r="Z15" s="78">
        <v>9.9119844436645508</v>
      </c>
      <c r="AA15" s="78">
        <v>11.429708480834961</v>
      </c>
      <c r="AB15" s="78">
        <v>11.696469306945801</v>
      </c>
      <c r="AC15" s="78">
        <v>11.566876411437988</v>
      </c>
      <c r="AD15" s="78">
        <v>11.155984878540039</v>
      </c>
      <c r="AE15" s="78">
        <v>10.156087875366211</v>
      </c>
      <c r="AF15" s="78">
        <v>9.2038345336914063</v>
      </c>
      <c r="AG15" s="78">
        <v>-1.4973182678222656</v>
      </c>
      <c r="AH15" s="78">
        <v>-1.3806577920913696</v>
      </c>
      <c r="AI15" s="78">
        <v>-1.3327471017837524</v>
      </c>
      <c r="AJ15" s="78">
        <v>-1.2927924394607544</v>
      </c>
      <c r="AK15" s="78">
        <v>-1.2889723777770996</v>
      </c>
      <c r="AL15" s="78">
        <v>-1.2420934438705444</v>
      </c>
      <c r="AM15" s="78">
        <v>-1.2691183090209961</v>
      </c>
      <c r="AN15" s="78">
        <v>-1.1094681024551392</v>
      </c>
      <c r="AO15" s="78">
        <v>-1.0488137006759644</v>
      </c>
      <c r="AP15" s="78">
        <v>-0.55831402540206909</v>
      </c>
      <c r="AQ15" s="78">
        <v>-0.61695516109466553</v>
      </c>
      <c r="AR15" s="78">
        <v>-0.70556312799453735</v>
      </c>
      <c r="AS15" s="78">
        <v>-0.65593504905700684</v>
      </c>
      <c r="AT15" s="78">
        <v>-0.53925246000289917</v>
      </c>
      <c r="AU15" s="78">
        <v>-0.64813071489334106</v>
      </c>
      <c r="AV15" s="78">
        <v>-0.53776329755783081</v>
      </c>
      <c r="AW15" s="78">
        <v>-0.41088417172431946</v>
      </c>
      <c r="AX15" s="78">
        <v>-0.38230422139167786</v>
      </c>
      <c r="AY15" s="78">
        <v>-0.37643039226531982</v>
      </c>
      <c r="AZ15" s="78">
        <v>-0.39161479473114014</v>
      </c>
      <c r="BA15" s="78">
        <v>-0.47413605451583862</v>
      </c>
      <c r="BB15" s="78">
        <v>-1.2288374900817871</v>
      </c>
      <c r="BC15" s="78">
        <v>-1.4287631511688232</v>
      </c>
      <c r="BD15" s="78">
        <v>-1.4689931869506836</v>
      </c>
      <c r="BE15" s="78">
        <v>-1.3174252510070801</v>
      </c>
      <c r="BF15" s="78">
        <v>-1.2039890289306641</v>
      </c>
      <c r="BG15" s="78">
        <v>-1.1560236215591431</v>
      </c>
      <c r="BH15" s="78">
        <v>-1.1044497489929199</v>
      </c>
      <c r="BI15" s="78">
        <v>-1.1003248691558838</v>
      </c>
      <c r="BJ15" s="78">
        <v>-1.0525223016738892</v>
      </c>
      <c r="BK15" s="78">
        <v>-1.0772691965103149</v>
      </c>
      <c r="BL15" s="78">
        <v>-0.91726404428482056</v>
      </c>
      <c r="BM15" s="78">
        <v>-0.85768067836761475</v>
      </c>
      <c r="BN15" s="78">
        <v>-0.40386223793029785</v>
      </c>
      <c r="BO15" s="78">
        <v>-0.46238711476325989</v>
      </c>
      <c r="BP15" s="78">
        <v>-0.54937088489532471</v>
      </c>
      <c r="BQ15" s="78">
        <v>-0.50343906879425049</v>
      </c>
      <c r="BR15" s="78">
        <v>-0.38935801386833191</v>
      </c>
      <c r="BS15" s="78">
        <v>-0.50567412376403809</v>
      </c>
      <c r="BT15" s="78">
        <v>-0.40060153603553772</v>
      </c>
      <c r="BU15" s="78">
        <v>-0.2693234384059906</v>
      </c>
      <c r="BV15" s="78">
        <v>-0.22710931301116943</v>
      </c>
      <c r="BW15" s="78">
        <v>-0.21841615438461304</v>
      </c>
      <c r="BX15" s="78">
        <v>-0.23296128213405609</v>
      </c>
      <c r="BY15" s="78">
        <v>-0.31367933750152588</v>
      </c>
      <c r="BZ15" s="78">
        <v>-1.0475786924362183</v>
      </c>
      <c r="CA15" s="78">
        <v>-1.2487987279891968</v>
      </c>
      <c r="CB15" s="78">
        <v>-1.2899652719497681</v>
      </c>
      <c r="CC15" s="78">
        <v>-1.1928319931030273</v>
      </c>
      <c r="CD15" s="78">
        <v>-1.081628680229187</v>
      </c>
      <c r="CE15" s="78">
        <v>-1.0336254835128784</v>
      </c>
      <c r="CF15" s="78">
        <v>-0.97400420904159546</v>
      </c>
      <c r="CG15" s="78">
        <v>-0.96966820955276489</v>
      </c>
      <c r="CH15" s="78">
        <v>-0.92122596502304077</v>
      </c>
      <c r="CI15" s="78">
        <v>-0.94439512491226196</v>
      </c>
      <c r="CJ15" s="78">
        <v>-0.78414410352706909</v>
      </c>
      <c r="CK15" s="78">
        <v>-0.72530251741409302</v>
      </c>
      <c r="CL15" s="78">
        <v>-0.29688936471939087</v>
      </c>
      <c r="CM15" s="78">
        <v>-0.35533377528190613</v>
      </c>
      <c r="CN15" s="78">
        <v>-0.44119265675544739</v>
      </c>
      <c r="CO15" s="78">
        <v>-0.39782080054283142</v>
      </c>
      <c r="CP15" s="78">
        <v>-0.28554156422615051</v>
      </c>
      <c r="CQ15" s="78">
        <v>-0.40700915455818176</v>
      </c>
      <c r="CR15" s="78">
        <v>-0.3056037425994873</v>
      </c>
      <c r="CS15" s="78">
        <v>-0.17127889394760132</v>
      </c>
      <c r="CT15" s="78">
        <v>-0.11962178349494934</v>
      </c>
      <c r="CU15" s="78">
        <v>-0.10897597670555115</v>
      </c>
      <c r="CV15" s="78">
        <v>-0.1230783611536026</v>
      </c>
      <c r="CW15" s="78">
        <v>-0.20254749059677124</v>
      </c>
      <c r="CX15" s="78">
        <v>-0.92203938961029053</v>
      </c>
      <c r="CY15" s="78">
        <v>-1.1241558790206909</v>
      </c>
      <c r="CZ15" s="78">
        <v>-1.1659711599349976</v>
      </c>
      <c r="DA15" s="78">
        <v>-1.0682387351989746</v>
      </c>
      <c r="DB15" s="78">
        <v>-0.95926839113235474</v>
      </c>
      <c r="DC15" s="78">
        <v>-0.91122734546661377</v>
      </c>
      <c r="DD15" s="78">
        <v>-0.843558669090271</v>
      </c>
      <c r="DE15" s="78">
        <v>-0.83901149034500122</v>
      </c>
      <c r="DF15" s="78">
        <v>-0.78992956876754761</v>
      </c>
      <c r="DG15" s="78">
        <v>-0.81152105331420898</v>
      </c>
      <c r="DH15" s="78">
        <v>-0.65102416276931763</v>
      </c>
      <c r="DI15" s="78">
        <v>-0.59292435646057129</v>
      </c>
      <c r="DJ15" s="78">
        <v>-0.18991650640964508</v>
      </c>
      <c r="DK15" s="78">
        <v>-0.24828043580055237</v>
      </c>
      <c r="DL15" s="78">
        <v>-0.33301439881324768</v>
      </c>
      <c r="DM15" s="78">
        <v>-0.29220253229141235</v>
      </c>
      <c r="DN15" s="78">
        <v>-0.18172512948513031</v>
      </c>
      <c r="DO15" s="78">
        <v>-0.30834415555000305</v>
      </c>
      <c r="DP15" s="78">
        <v>-0.21060594916343689</v>
      </c>
      <c r="DQ15" s="78">
        <v>-7.3234356939792633E-2</v>
      </c>
      <c r="DR15" s="78">
        <v>-1.2134255841374397E-2</v>
      </c>
      <c r="DS15" s="78">
        <v>4.6419931459240615E-4</v>
      </c>
      <c r="DT15" s="78">
        <v>-1.3195434585213661E-2</v>
      </c>
      <c r="DU15" s="78">
        <v>-9.1415643692016602E-2</v>
      </c>
      <c r="DV15" s="78">
        <v>-0.79650008678436279</v>
      </c>
      <c r="DW15" s="78">
        <v>-0.99951308965682983</v>
      </c>
      <c r="DX15" s="78">
        <v>-1.0419770479202271</v>
      </c>
      <c r="DY15" s="78">
        <v>-0.88834577798843384</v>
      </c>
      <c r="DZ15" s="78">
        <v>-0.78259956836700439</v>
      </c>
      <c r="EA15" s="78">
        <v>-0.73450386524200439</v>
      </c>
      <c r="EB15" s="78">
        <v>-0.65521597862243652</v>
      </c>
      <c r="EC15" s="78">
        <v>-0.6503639817237854</v>
      </c>
      <c r="ED15" s="78">
        <v>-0.60035842657089233</v>
      </c>
      <c r="EE15" s="78">
        <v>-0.61967200040817261</v>
      </c>
      <c r="EF15" s="78">
        <v>-0.45882004499435425</v>
      </c>
      <c r="EG15" s="78">
        <v>-0.40179136395454407</v>
      </c>
      <c r="EH15" s="78">
        <v>-3.5464689135551453E-2</v>
      </c>
      <c r="EI15" s="78">
        <v>-9.3712404370307922E-2</v>
      </c>
      <c r="EJ15" s="78">
        <v>-0.17682218551635742</v>
      </c>
      <c r="EK15" s="78">
        <v>-0.1397065669298172</v>
      </c>
      <c r="EL15" s="78">
        <v>-3.1830683350563049E-2</v>
      </c>
      <c r="EM15" s="78">
        <v>-0.16588756442070007</v>
      </c>
      <c r="EN15" s="78">
        <v>-7.344420999288559E-2</v>
      </c>
      <c r="EO15" s="78">
        <v>6.8326376378536224E-2</v>
      </c>
      <c r="EP15" s="78">
        <v>0.14306066930294037</v>
      </c>
      <c r="EQ15" s="78">
        <v>0.15847843885421753</v>
      </c>
      <c r="ER15" s="78">
        <v>0.14545805752277374</v>
      </c>
      <c r="ES15" s="78">
        <v>6.9041088223457336E-2</v>
      </c>
      <c r="ET15" s="78">
        <v>-0.61524128913879395</v>
      </c>
      <c r="EU15" s="78">
        <v>-0.81954866647720337</v>
      </c>
      <c r="EV15" s="78">
        <v>-0.86294913291931152</v>
      </c>
      <c r="EW15" s="78">
        <v>48.153499603271484</v>
      </c>
      <c r="EX15" s="78">
        <v>47.113822937011719</v>
      </c>
      <c r="EY15" s="78">
        <v>46.2415771484375</v>
      </c>
      <c r="EZ15" s="78">
        <v>45.498695373535156</v>
      </c>
      <c r="FA15" s="78">
        <v>44.894580841064453</v>
      </c>
      <c r="FB15" s="78">
        <v>44.287246704101563</v>
      </c>
      <c r="FC15" s="78">
        <v>43.861473083496094</v>
      </c>
      <c r="FD15" s="78">
        <v>44.064132690429688</v>
      </c>
      <c r="FE15" s="78">
        <v>48.175239562988281</v>
      </c>
      <c r="FF15" s="78">
        <v>53.332492828369141</v>
      </c>
      <c r="FG15" s="78">
        <v>57.50775146484375</v>
      </c>
      <c r="FH15" s="78">
        <v>61.021251678466797</v>
      </c>
      <c r="FI15" s="78">
        <v>63.802970886230469</v>
      </c>
      <c r="FJ15" s="78">
        <v>65.74871826171875</v>
      </c>
      <c r="FK15" s="78">
        <v>66.936172485351563</v>
      </c>
      <c r="FL15" s="78">
        <v>67.228645324707031</v>
      </c>
      <c r="FM15" s="78">
        <v>66.307456970214844</v>
      </c>
      <c r="FN15" s="78">
        <v>63.56707763671875</v>
      </c>
      <c r="FO15" s="78">
        <v>59.533527374267578</v>
      </c>
      <c r="FP15" s="78">
        <v>56.582283020019531</v>
      </c>
      <c r="FQ15" s="78">
        <v>54.288585662841797</v>
      </c>
      <c r="FR15" s="78">
        <v>52.675708770751953</v>
      </c>
      <c r="FS15" s="78">
        <v>51.209632873535156</v>
      </c>
      <c r="FT15" s="78">
        <v>49.919891357421875</v>
      </c>
      <c r="FU15" s="78">
        <v>0.18097703158855438</v>
      </c>
      <c r="FV15" s="78">
        <v>0.187818244099617</v>
      </c>
      <c r="FW15" s="78">
        <v>0.1889892965555191</v>
      </c>
      <c r="FX15" s="78">
        <v>0</v>
      </c>
      <c r="FY15" s="78">
        <v>2149</v>
      </c>
      <c r="FZ15" s="78">
        <v>1</v>
      </c>
    </row>
    <row r="16" spans="1:182" x14ac:dyDescent="0.2">
      <c r="A16" t="s">
        <v>186</v>
      </c>
      <c r="B16" t="s">
        <v>236</v>
      </c>
      <c r="C16" t="s">
        <v>2</v>
      </c>
      <c r="D16" t="s">
        <v>202</v>
      </c>
      <c r="E16" t="s">
        <v>240</v>
      </c>
      <c r="F16" t="s">
        <v>178</v>
      </c>
      <c r="G16" t="s">
        <v>1</v>
      </c>
      <c r="H16" s="78">
        <v>3324</v>
      </c>
      <c r="I16" s="78">
        <v>4.0451393127441406</v>
      </c>
      <c r="J16" s="78">
        <v>3.7400412559509277</v>
      </c>
      <c r="K16" s="78">
        <v>3.6056585311889648</v>
      </c>
      <c r="L16" s="78">
        <v>3.590712308883667</v>
      </c>
      <c r="M16" s="78">
        <v>3.6685471534729004</v>
      </c>
      <c r="N16" s="78">
        <v>3.9425687789916992</v>
      </c>
      <c r="O16" s="78">
        <v>4.5822319984436035</v>
      </c>
      <c r="P16" s="78">
        <v>4.993889331817627</v>
      </c>
      <c r="Q16" s="78">
        <v>4.7395682334899902</v>
      </c>
      <c r="R16" s="78">
        <v>4.6770992279052734</v>
      </c>
      <c r="S16" s="78">
        <v>4.5600986480712891</v>
      </c>
      <c r="T16" s="78">
        <v>4.4494471549987793</v>
      </c>
      <c r="U16" s="78">
        <v>4.3509707450866699</v>
      </c>
      <c r="V16" s="78">
        <v>4.1722493171691895</v>
      </c>
      <c r="W16" s="78">
        <v>4.0080885887145996</v>
      </c>
      <c r="X16" s="78">
        <v>3.9634373188018799</v>
      </c>
      <c r="Y16" s="78">
        <v>4.1678733825683594</v>
      </c>
      <c r="Z16" s="78">
        <v>4.8727846145629883</v>
      </c>
      <c r="AA16" s="78">
        <v>5.7372150421142578</v>
      </c>
      <c r="AB16" s="78">
        <v>5.9008088111877441</v>
      </c>
      <c r="AC16" s="78">
        <v>5.8072705268859863</v>
      </c>
      <c r="AD16" s="78">
        <v>5.5574526786804199</v>
      </c>
      <c r="AE16" s="78">
        <v>5.0265741348266602</v>
      </c>
      <c r="AF16" s="78">
        <v>4.4749503135681152</v>
      </c>
      <c r="AG16" s="78">
        <v>-0.56478238105773926</v>
      </c>
      <c r="AH16" s="78">
        <v>-0.54254794120788574</v>
      </c>
      <c r="AI16" s="78">
        <v>-0.47994160652160645</v>
      </c>
      <c r="AJ16" s="78">
        <v>-0.43017539381980896</v>
      </c>
      <c r="AK16" s="78">
        <v>-0.41933062672615051</v>
      </c>
      <c r="AL16" s="78">
        <v>-0.40517124533653259</v>
      </c>
      <c r="AM16" s="78">
        <v>-0.32099750638008118</v>
      </c>
      <c r="AN16" s="78">
        <v>-0.30783972144126892</v>
      </c>
      <c r="AO16" s="78">
        <v>-0.28486302495002747</v>
      </c>
      <c r="AP16" s="78">
        <v>-0.16494747996330261</v>
      </c>
      <c r="AQ16" s="78">
        <v>-0.20946325361728668</v>
      </c>
      <c r="AR16" s="78">
        <v>-0.21102054417133331</v>
      </c>
      <c r="AS16" s="78">
        <v>-0.1320817619562149</v>
      </c>
      <c r="AT16" s="78">
        <v>-9.0739160776138306E-2</v>
      </c>
      <c r="AU16" s="78">
        <v>-0.12209694087505341</v>
      </c>
      <c r="AV16" s="78">
        <v>-9.27257239818573E-2</v>
      </c>
      <c r="AW16" s="78">
        <v>3.5306799691170454E-3</v>
      </c>
      <c r="AX16" s="78">
        <v>-3.1348306685686111E-2</v>
      </c>
      <c r="AY16" s="78">
        <v>3.1606551259756088E-2</v>
      </c>
      <c r="AZ16" s="78">
        <v>8.8648952543735504E-2</v>
      </c>
      <c r="BA16" s="78">
        <v>5.8384116739034653E-2</v>
      </c>
      <c r="BB16" s="78">
        <v>-0.38467305898666382</v>
      </c>
      <c r="BC16" s="78">
        <v>-0.48072397708892822</v>
      </c>
      <c r="BD16" s="78">
        <v>-0.54871684312820435</v>
      </c>
      <c r="BE16" s="78">
        <v>-0.48272696137428284</v>
      </c>
      <c r="BF16" s="78">
        <v>-0.46306130290031433</v>
      </c>
      <c r="BG16" s="78">
        <v>-0.40054440498352051</v>
      </c>
      <c r="BH16" s="78">
        <v>-0.34941336512565613</v>
      </c>
      <c r="BI16" s="78">
        <v>-0.33925929665565491</v>
      </c>
      <c r="BJ16" s="78">
        <v>-0.32681027054786682</v>
      </c>
      <c r="BK16" s="78">
        <v>-0.24057523906230927</v>
      </c>
      <c r="BL16" s="78">
        <v>-0.22767974436283112</v>
      </c>
      <c r="BM16" s="78">
        <v>-0.20815043151378632</v>
      </c>
      <c r="BN16" s="78">
        <v>-9.7350738942623138E-2</v>
      </c>
      <c r="BO16" s="78">
        <v>-0.14264489710330963</v>
      </c>
      <c r="BP16" s="78">
        <v>-0.142173171043396</v>
      </c>
      <c r="BQ16" s="78">
        <v>-6.5007142722606659E-2</v>
      </c>
      <c r="BR16" s="78">
        <v>-2.6995869353413582E-2</v>
      </c>
      <c r="BS16" s="78">
        <v>-5.9520170092582703E-2</v>
      </c>
      <c r="BT16" s="78">
        <v>-3.1057976186275482E-2</v>
      </c>
      <c r="BU16" s="78">
        <v>6.1963941901922226E-2</v>
      </c>
      <c r="BV16" s="78">
        <v>3.2193724066019058E-2</v>
      </c>
      <c r="BW16" s="78">
        <v>0.10170383006334305</v>
      </c>
      <c r="BX16" s="78">
        <v>0.15846140682697296</v>
      </c>
      <c r="BY16" s="78">
        <v>0.12965986132621765</v>
      </c>
      <c r="BZ16" s="78">
        <v>-0.29981213808059692</v>
      </c>
      <c r="CA16" s="78">
        <v>-0.39587768912315369</v>
      </c>
      <c r="CB16" s="78">
        <v>-0.46425697207450867</v>
      </c>
      <c r="CC16" s="78">
        <v>-0.42589563131332397</v>
      </c>
      <c r="CD16" s="78">
        <v>-0.4080091118812561</v>
      </c>
      <c r="CE16" s="78">
        <v>-0.34555414319038391</v>
      </c>
      <c r="CF16" s="78">
        <v>-0.29347783327102661</v>
      </c>
      <c r="CG16" s="78">
        <v>-0.28380215167999268</v>
      </c>
      <c r="CH16" s="78">
        <v>-0.2725377082824707</v>
      </c>
      <c r="CI16" s="78">
        <v>-0.18487504124641418</v>
      </c>
      <c r="CJ16" s="78">
        <v>-0.17216119170188904</v>
      </c>
      <c r="CK16" s="78">
        <v>-0.15501952171325684</v>
      </c>
      <c r="CL16" s="78">
        <v>-5.0533447414636612E-2</v>
      </c>
      <c r="CM16" s="78">
        <v>-9.6366696059703827E-2</v>
      </c>
      <c r="CN16" s="78">
        <v>-9.4489686191082001E-2</v>
      </c>
      <c r="CO16" s="78">
        <v>-1.855146512389183E-2</v>
      </c>
      <c r="CP16" s="78">
        <v>1.7152542248368263E-2</v>
      </c>
      <c r="CQ16" s="78">
        <v>-1.6179688274860382E-2</v>
      </c>
      <c r="CR16" s="78">
        <v>1.1652915738523006E-2</v>
      </c>
      <c r="CS16" s="78">
        <v>0.10243464261293411</v>
      </c>
      <c r="CT16" s="78">
        <v>7.6202742755413055E-2</v>
      </c>
      <c r="CU16" s="78">
        <v>0.15025299787521362</v>
      </c>
      <c r="CV16" s="78">
        <v>0.20681329071521759</v>
      </c>
      <c r="CW16" s="78">
        <v>0.17902523279190063</v>
      </c>
      <c r="CX16" s="78">
        <v>-0.24103774130344391</v>
      </c>
      <c r="CY16" s="78">
        <v>-0.33711341023445129</v>
      </c>
      <c r="CZ16" s="78">
        <v>-0.40576031804084778</v>
      </c>
      <c r="DA16" s="78">
        <v>-0.36906430125236511</v>
      </c>
      <c r="DB16" s="78">
        <v>-0.35295692086219788</v>
      </c>
      <c r="DC16" s="78">
        <v>-0.29056388139724731</v>
      </c>
      <c r="DD16" s="78">
        <v>-0.23754230141639709</v>
      </c>
      <c r="DE16" s="78">
        <v>-0.22834500670433044</v>
      </c>
      <c r="DF16" s="78">
        <v>-0.21826514601707458</v>
      </c>
      <c r="DG16" s="78">
        <v>-0.1291748434305191</v>
      </c>
      <c r="DH16" s="78">
        <v>-0.11664263159036636</v>
      </c>
      <c r="DI16" s="78">
        <v>-0.10188861936330795</v>
      </c>
      <c r="DJ16" s="78">
        <v>-3.7161528598517179E-3</v>
      </c>
      <c r="DK16" s="78">
        <v>-5.0088498741388321E-2</v>
      </c>
      <c r="DL16" s="78">
        <v>-4.6806205064058304E-2</v>
      </c>
      <c r="DM16" s="78">
        <v>2.7904214337468147E-2</v>
      </c>
      <c r="DN16" s="78">
        <v>6.1300955712795258E-2</v>
      </c>
      <c r="DO16" s="78">
        <v>2.7160793542861938E-2</v>
      </c>
      <c r="DP16" s="78">
        <v>5.4363805800676346E-2</v>
      </c>
      <c r="DQ16" s="78">
        <v>0.1429053395986557</v>
      </c>
      <c r="DR16" s="78">
        <v>0.12021175771951675</v>
      </c>
      <c r="DS16" s="78">
        <v>0.1988021582365036</v>
      </c>
      <c r="DT16" s="78">
        <v>0.25516518950462341</v>
      </c>
      <c r="DU16" s="78">
        <v>0.22839060425758362</v>
      </c>
      <c r="DV16" s="78">
        <v>-0.18226334452629089</v>
      </c>
      <c r="DW16" s="78">
        <v>-0.2783491313457489</v>
      </c>
      <c r="DX16" s="78">
        <v>-0.34726366400718689</v>
      </c>
      <c r="DY16" s="78">
        <v>-0.28700888156890869</v>
      </c>
      <c r="DZ16" s="78">
        <v>-0.27347028255462646</v>
      </c>
      <c r="EA16" s="78">
        <v>-0.21116669476032257</v>
      </c>
      <c r="EB16" s="78">
        <v>-0.15678025782108307</v>
      </c>
      <c r="EC16" s="78">
        <v>-0.14827369153499603</v>
      </c>
      <c r="ED16" s="78">
        <v>-0.13990417122840881</v>
      </c>
      <c r="EE16" s="78">
        <v>-4.8752587288618088E-2</v>
      </c>
      <c r="EF16" s="78">
        <v>-3.648265078663826E-2</v>
      </c>
      <c r="EG16" s="78">
        <v>-2.5176031515002251E-2</v>
      </c>
      <c r="EH16" s="78">
        <v>6.3880585134029388E-2</v>
      </c>
      <c r="EI16" s="78">
        <v>1.6729865223169327E-2</v>
      </c>
      <c r="EJ16" s="78">
        <v>2.2041169926524162E-2</v>
      </c>
      <c r="EK16" s="78">
        <v>9.4978839159011841E-2</v>
      </c>
      <c r="EL16" s="78">
        <v>0.12504424154758453</v>
      </c>
      <c r="EM16" s="78">
        <v>8.9737564325332642E-2</v>
      </c>
      <c r="EN16" s="78">
        <v>0.11603154987096786</v>
      </c>
      <c r="EO16" s="78">
        <v>0.20133860409259796</v>
      </c>
      <c r="EP16" s="78">
        <v>0.18375378847122192</v>
      </c>
      <c r="EQ16" s="78">
        <v>0.26889944076538086</v>
      </c>
      <c r="ER16" s="78">
        <v>0.32497763633728027</v>
      </c>
      <c r="ES16" s="78">
        <v>0.29966634511947632</v>
      </c>
      <c r="ET16" s="78">
        <v>-9.7402431070804596E-2</v>
      </c>
      <c r="EU16" s="78">
        <v>-0.19350284337997437</v>
      </c>
      <c r="EV16" s="78">
        <v>-0.2628038227558136</v>
      </c>
      <c r="EW16" s="78">
        <v>50.103206634521484</v>
      </c>
      <c r="EX16" s="78">
        <v>49.268131256103516</v>
      </c>
      <c r="EY16" s="78">
        <v>48.435840606689453</v>
      </c>
      <c r="EZ16" s="78">
        <v>47.795803070068359</v>
      </c>
      <c r="FA16" s="78">
        <v>47.158668518066406</v>
      </c>
      <c r="FB16" s="78">
        <v>46.645736694335938</v>
      </c>
      <c r="FC16" s="78">
        <v>46.499374389648438</v>
      </c>
      <c r="FD16" s="78">
        <v>46.668651580810547</v>
      </c>
      <c r="FE16" s="78">
        <v>50.640506744384766</v>
      </c>
      <c r="FF16" s="78">
        <v>55.018989562988281</v>
      </c>
      <c r="FG16" s="78">
        <v>58.523029327392578</v>
      </c>
      <c r="FH16" s="78">
        <v>61.421787261962891</v>
      </c>
      <c r="FI16" s="78">
        <v>64.058677673339844</v>
      </c>
      <c r="FJ16" s="78">
        <v>65.851600646972656</v>
      </c>
      <c r="FK16" s="78">
        <v>66.921546936035156</v>
      </c>
      <c r="FL16" s="78">
        <v>67.139877319335938</v>
      </c>
      <c r="FM16" s="78">
        <v>66.347877502441406</v>
      </c>
      <c r="FN16" s="78">
        <v>63.779304504394531</v>
      </c>
      <c r="FO16" s="78">
        <v>60.038314819335938</v>
      </c>
      <c r="FP16" s="78">
        <v>57.373699188232422</v>
      </c>
      <c r="FQ16" s="78">
        <v>55.319671630859375</v>
      </c>
      <c r="FR16" s="78">
        <v>54.006633758544922</v>
      </c>
      <c r="FS16" s="78">
        <v>52.802371978759766</v>
      </c>
      <c r="FT16" s="78">
        <v>51.655609130859375</v>
      </c>
      <c r="FU16" s="78">
        <v>7.4652411043643951E-2</v>
      </c>
      <c r="FV16" s="78">
        <v>7.7368371188640594E-2</v>
      </c>
      <c r="FW16" s="78">
        <v>7.9199835658073425E-2</v>
      </c>
      <c r="FX16" s="78">
        <v>0</v>
      </c>
      <c r="FY16" s="78">
        <v>1222.26318359375</v>
      </c>
      <c r="FZ16" s="78">
        <v>1</v>
      </c>
    </row>
    <row r="17" spans="1:182" x14ac:dyDescent="0.2">
      <c r="A17" t="s">
        <v>186</v>
      </c>
      <c r="B17" t="s">
        <v>236</v>
      </c>
      <c r="C17" t="s">
        <v>2</v>
      </c>
      <c r="D17" t="s">
        <v>202</v>
      </c>
      <c r="E17" t="s">
        <v>240</v>
      </c>
      <c r="F17" t="s">
        <v>179</v>
      </c>
      <c r="G17" t="s">
        <v>1</v>
      </c>
      <c r="H17" s="78">
        <v>492</v>
      </c>
      <c r="I17" s="78">
        <v>0.60135102272033691</v>
      </c>
      <c r="J17" s="78">
        <v>0.60349488258361816</v>
      </c>
      <c r="K17" s="78">
        <v>0.57332372665405273</v>
      </c>
      <c r="L17" s="78">
        <v>0.57001113891601563</v>
      </c>
      <c r="M17" s="78">
        <v>0.58110451698303223</v>
      </c>
      <c r="N17" s="78">
        <v>0.62908953428268433</v>
      </c>
      <c r="O17" s="78">
        <v>0.69373071193695068</v>
      </c>
      <c r="P17" s="78">
        <v>0.71183764934539795</v>
      </c>
      <c r="Q17" s="78">
        <v>0.66165256500244141</v>
      </c>
      <c r="R17" s="78">
        <v>0.67095303535461426</v>
      </c>
      <c r="S17" s="78">
        <v>0.6498677134513855</v>
      </c>
      <c r="T17" s="78">
        <v>0.60073083639144897</v>
      </c>
      <c r="U17" s="78">
        <v>0.59423112869262695</v>
      </c>
      <c r="V17" s="78">
        <v>0.59827667474746704</v>
      </c>
      <c r="W17" s="78">
        <v>0.57599163055419922</v>
      </c>
      <c r="X17" s="78">
        <v>0.55731451511383057</v>
      </c>
      <c r="Y17" s="78">
        <v>0.56409406661987305</v>
      </c>
      <c r="Z17" s="78">
        <v>0.64071601629257202</v>
      </c>
      <c r="AA17" s="78">
        <v>0.74553191661834717</v>
      </c>
      <c r="AB17" s="78">
        <v>0.72811383008956909</v>
      </c>
      <c r="AC17" s="78">
        <v>0.75624758005142212</v>
      </c>
      <c r="AD17" s="78">
        <v>0.75800323486328125</v>
      </c>
      <c r="AE17" s="78">
        <v>0.71047192811965942</v>
      </c>
      <c r="AF17" s="78">
        <v>0.63435763120651245</v>
      </c>
      <c r="AG17" s="78">
        <v>-0.31445181369781494</v>
      </c>
      <c r="AH17" s="78">
        <v>-0.2955593466758728</v>
      </c>
      <c r="AI17" s="78">
        <v>-0.32700690627098083</v>
      </c>
      <c r="AJ17" s="78">
        <v>-0.32389307022094727</v>
      </c>
      <c r="AK17" s="78">
        <v>-0.27972832322120667</v>
      </c>
      <c r="AL17" s="78">
        <v>-0.24189464747905731</v>
      </c>
      <c r="AM17" s="78">
        <v>-0.26383960247039795</v>
      </c>
      <c r="AN17" s="78">
        <v>-0.21544544398784637</v>
      </c>
      <c r="AO17" s="78">
        <v>-0.18104881048202515</v>
      </c>
      <c r="AP17" s="78">
        <v>-9.1173842549324036E-2</v>
      </c>
      <c r="AQ17" s="78">
        <v>-0.1042703241109848</v>
      </c>
      <c r="AR17" s="78">
        <v>-0.14362181723117828</v>
      </c>
      <c r="AS17" s="78">
        <v>-0.13433074951171875</v>
      </c>
      <c r="AT17" s="78">
        <v>-0.10157719999551773</v>
      </c>
      <c r="AU17" s="78">
        <v>-0.11811136454343796</v>
      </c>
      <c r="AV17" s="78">
        <v>-0.11967868357896805</v>
      </c>
      <c r="AW17" s="78">
        <v>-0.19932417571544647</v>
      </c>
      <c r="AX17" s="78">
        <v>-0.26041916012763977</v>
      </c>
      <c r="AY17" s="78">
        <v>-0.24932725727558136</v>
      </c>
      <c r="AZ17" s="78">
        <v>-0.2637513279914856</v>
      </c>
      <c r="BA17" s="78">
        <v>-0.27659633755683899</v>
      </c>
      <c r="BB17" s="78">
        <v>-0.28237143158912659</v>
      </c>
      <c r="BC17" s="78">
        <v>-0.28494930267333984</v>
      </c>
      <c r="BD17" s="78">
        <v>-0.30375874042510986</v>
      </c>
      <c r="BE17" s="78">
        <v>-0.22282519936561584</v>
      </c>
      <c r="BF17" s="78">
        <v>-0.20459540188312531</v>
      </c>
      <c r="BG17" s="78">
        <v>-0.23574525117874146</v>
      </c>
      <c r="BH17" s="78">
        <v>-0.23086197674274445</v>
      </c>
      <c r="BI17" s="78">
        <v>-0.19699430465698242</v>
      </c>
      <c r="BJ17" s="78">
        <v>-0.16741609573364258</v>
      </c>
      <c r="BK17" s="78">
        <v>-0.18930031359195709</v>
      </c>
      <c r="BL17" s="78">
        <v>-0.14260165393352509</v>
      </c>
      <c r="BM17" s="78">
        <v>-0.11797654628753662</v>
      </c>
      <c r="BN17" s="78">
        <v>-2.8593145310878754E-2</v>
      </c>
      <c r="BO17" s="78">
        <v>-3.9619561284780502E-2</v>
      </c>
      <c r="BP17" s="78">
        <v>-8.1827975809574127E-2</v>
      </c>
      <c r="BQ17" s="78">
        <v>-7.0837952196598053E-2</v>
      </c>
      <c r="BR17" s="78">
        <v>-3.5906117409467697E-2</v>
      </c>
      <c r="BS17" s="78">
        <v>-5.7520855218172073E-2</v>
      </c>
      <c r="BT17" s="78">
        <v>-6.4227961003780365E-2</v>
      </c>
      <c r="BU17" s="78">
        <v>-0.13115441799163818</v>
      </c>
      <c r="BV17" s="78">
        <v>-0.17930963635444641</v>
      </c>
      <c r="BW17" s="78">
        <v>-0.16629898548126221</v>
      </c>
      <c r="BX17" s="78">
        <v>-0.18286588788032532</v>
      </c>
      <c r="BY17" s="78">
        <v>-0.19138681888580322</v>
      </c>
      <c r="BZ17" s="78">
        <v>-0.19297234714031219</v>
      </c>
      <c r="CA17" s="78">
        <v>-0.19627445936203003</v>
      </c>
      <c r="CB17" s="78">
        <v>-0.21173499524593353</v>
      </c>
      <c r="CC17" s="78">
        <v>-0.15936487913131714</v>
      </c>
      <c r="CD17" s="78">
        <v>-0.14159403741359711</v>
      </c>
      <c r="CE17" s="78">
        <v>-0.17253769934177399</v>
      </c>
      <c r="CF17" s="78">
        <v>-0.16642892360687256</v>
      </c>
      <c r="CG17" s="78">
        <v>-0.13969297707080841</v>
      </c>
      <c r="CH17" s="78">
        <v>-0.11583247035741806</v>
      </c>
      <c r="CI17" s="78">
        <v>-0.13767462968826294</v>
      </c>
      <c r="CJ17" s="78">
        <v>-9.2150256037712097E-2</v>
      </c>
      <c r="CK17" s="78">
        <v>-7.4292883276939392E-2</v>
      </c>
      <c r="CL17" s="78">
        <v>1.4750055037438869E-2</v>
      </c>
      <c r="CM17" s="78">
        <v>5.1573561504483223E-3</v>
      </c>
      <c r="CN17" s="78">
        <v>-3.9029750972986221E-2</v>
      </c>
      <c r="CO17" s="78">
        <v>-2.6863031089305878E-2</v>
      </c>
      <c r="CP17" s="78">
        <v>9.5774689689278603E-3</v>
      </c>
      <c r="CQ17" s="78">
        <v>-1.5556048601865768E-2</v>
      </c>
      <c r="CR17" s="78">
        <v>-2.5822963565587997E-2</v>
      </c>
      <c r="CS17" s="78">
        <v>-8.394024521112442E-2</v>
      </c>
      <c r="CT17" s="78">
        <v>-0.12313342094421387</v>
      </c>
      <c r="CU17" s="78">
        <v>-0.10879386216402054</v>
      </c>
      <c r="CV17" s="78">
        <v>-0.12684488296508789</v>
      </c>
      <c r="CW17" s="78">
        <v>-0.13237097859382629</v>
      </c>
      <c r="CX17" s="78">
        <v>-0.1310548335313797</v>
      </c>
      <c r="CY17" s="78">
        <v>-0.13485854864120483</v>
      </c>
      <c r="CZ17" s="78">
        <v>-0.14799964427947998</v>
      </c>
      <c r="DA17" s="78">
        <v>-9.5904558897018433E-2</v>
      </c>
      <c r="DB17" s="78">
        <v>-7.8592672944068909E-2</v>
      </c>
      <c r="DC17" s="78">
        <v>-0.10933015495538712</v>
      </c>
      <c r="DD17" s="78">
        <v>-0.10199586302042007</v>
      </c>
      <c r="DE17" s="78">
        <v>-8.2391642034053802E-2</v>
      </c>
      <c r="DF17" s="78">
        <v>-6.4248844981193542E-2</v>
      </c>
      <c r="DG17" s="78">
        <v>-8.6048945784568787E-2</v>
      </c>
      <c r="DH17" s="78">
        <v>-4.1698865592479706E-2</v>
      </c>
      <c r="DI17" s="78">
        <v>-3.0609222128987312E-2</v>
      </c>
      <c r="DJ17" s="78">
        <v>5.8093253523111343E-2</v>
      </c>
      <c r="DK17" s="78">
        <v>4.9934275448322296E-2</v>
      </c>
      <c r="DL17" s="78">
        <v>3.7684764247387648E-3</v>
      </c>
      <c r="DM17" s="78">
        <v>1.7111890017986298E-2</v>
      </c>
      <c r="DN17" s="78">
        <v>5.5061057209968567E-2</v>
      </c>
      <c r="DO17" s="78">
        <v>2.6408756151795387E-2</v>
      </c>
      <c r="DP17" s="78">
        <v>1.2582037597894669E-2</v>
      </c>
      <c r="DQ17" s="78">
        <v>-3.6726079881191254E-2</v>
      </c>
      <c r="DR17" s="78">
        <v>-6.6957205533981323E-2</v>
      </c>
      <c r="DS17" s="78">
        <v>-5.128873884677887E-2</v>
      </c>
      <c r="DT17" s="78">
        <v>-7.0823870599269867E-2</v>
      </c>
      <c r="DU17" s="78">
        <v>-7.3355130851268768E-2</v>
      </c>
      <c r="DV17" s="78">
        <v>-6.9137312471866608E-2</v>
      </c>
      <c r="DW17" s="78">
        <v>-7.3442630469799042E-2</v>
      </c>
      <c r="DX17" s="78">
        <v>-8.4264285862445831E-2</v>
      </c>
      <c r="DY17" s="78">
        <v>-4.2779389768838882E-3</v>
      </c>
      <c r="DZ17" s="78">
        <v>1.2371284887194633E-2</v>
      </c>
      <c r="EA17" s="78">
        <v>-1.8068492412567139E-2</v>
      </c>
      <c r="EB17" s="78">
        <v>-8.9647620916366577E-3</v>
      </c>
      <c r="EC17" s="78">
        <v>3.4237917861901224E-4</v>
      </c>
      <c r="ED17" s="78">
        <v>1.022971048951149E-2</v>
      </c>
      <c r="EE17" s="78">
        <v>-1.150965690612793E-2</v>
      </c>
      <c r="EF17" s="78">
        <v>3.114493191242218E-2</v>
      </c>
      <c r="EG17" s="78">
        <v>3.2463043928146362E-2</v>
      </c>
      <c r="EH17" s="78">
        <v>0.12067395448684692</v>
      </c>
      <c r="EI17" s="78">
        <v>0.1145850345492363</v>
      </c>
      <c r="EJ17" s="78">
        <v>6.5562322735786438E-2</v>
      </c>
      <c r="EK17" s="78">
        <v>8.0604694783687592E-2</v>
      </c>
      <c r="EL17" s="78">
        <v>0.1207321360707283</v>
      </c>
      <c r="EM17" s="78">
        <v>8.6999267339706421E-2</v>
      </c>
      <c r="EN17" s="78">
        <v>6.8032756447792053E-2</v>
      </c>
      <c r="EO17" s="78">
        <v>3.1443681567907333E-2</v>
      </c>
      <c r="EP17" s="78">
        <v>1.4152320101857185E-2</v>
      </c>
      <c r="EQ17" s="78">
        <v>3.1739525496959686E-2</v>
      </c>
      <c r="ER17" s="78">
        <v>1.0061564855277538E-2</v>
      </c>
      <c r="ES17" s="78">
        <v>1.1854375712573528E-2</v>
      </c>
      <c r="ET17" s="78">
        <v>2.0261751487851143E-2</v>
      </c>
      <c r="EU17" s="78">
        <v>1.5232195146381855E-2</v>
      </c>
      <c r="EV17" s="78">
        <v>7.7594416216015816E-3</v>
      </c>
      <c r="EW17" s="78">
        <v>48.093761444091797</v>
      </c>
      <c r="EX17" s="78">
        <v>46.913795471191406</v>
      </c>
      <c r="EY17" s="78">
        <v>46.040775299072266</v>
      </c>
      <c r="EZ17" s="78">
        <v>45.083164215087891</v>
      </c>
      <c r="FA17" s="78">
        <v>44.310214996337891</v>
      </c>
      <c r="FB17" s="78">
        <v>43.601436614990234</v>
      </c>
      <c r="FC17" s="78">
        <v>42.928073883056641</v>
      </c>
      <c r="FD17" s="78">
        <v>42.934112548828125</v>
      </c>
      <c r="FE17" s="78">
        <v>46.795402526855469</v>
      </c>
      <c r="FF17" s="78">
        <v>52.25738525390625</v>
      </c>
      <c r="FG17" s="78">
        <v>56.762481689453125</v>
      </c>
      <c r="FH17" s="78">
        <v>60.571006774902344</v>
      </c>
      <c r="FI17" s="78">
        <v>63.387393951416016</v>
      </c>
      <c r="FJ17" s="78">
        <v>65.27215576171875</v>
      </c>
      <c r="FK17" s="78">
        <v>66.953773498535156</v>
      </c>
      <c r="FL17" s="78">
        <v>67.706649780273438</v>
      </c>
      <c r="FM17" s="78">
        <v>67.344131469726563</v>
      </c>
      <c r="FN17" s="78">
        <v>65.802963256835938</v>
      </c>
      <c r="FO17" s="78">
        <v>62.305454254150391</v>
      </c>
      <c r="FP17" s="78">
        <v>59.144794464111328</v>
      </c>
      <c r="FQ17" s="78">
        <v>56.445186614990234</v>
      </c>
      <c r="FR17" s="78">
        <v>54.361289978027344</v>
      </c>
      <c r="FS17" s="78">
        <v>52.349067687988281</v>
      </c>
      <c r="FT17" s="78">
        <v>50.802242279052734</v>
      </c>
      <c r="FU17" s="78">
        <v>8.8238999247550964E-2</v>
      </c>
      <c r="FV17" s="78">
        <v>9.9914640188217163E-2</v>
      </c>
      <c r="FW17" s="78">
        <v>8.8077999651432037E-2</v>
      </c>
      <c r="FX17" s="78">
        <v>0</v>
      </c>
      <c r="FY17" s="78">
        <v>118.10526275634766</v>
      </c>
      <c r="FZ17" s="78">
        <v>1</v>
      </c>
    </row>
    <row r="18" spans="1:182" x14ac:dyDescent="0.2">
      <c r="A18" t="s">
        <v>186</v>
      </c>
      <c r="B18" t="s">
        <v>236</v>
      </c>
      <c r="C18" t="s">
        <v>2</v>
      </c>
      <c r="D18" t="s">
        <v>202</v>
      </c>
      <c r="E18" t="s">
        <v>240</v>
      </c>
      <c r="F18" t="s">
        <v>180</v>
      </c>
      <c r="G18" t="s">
        <v>1</v>
      </c>
      <c r="H18" s="78">
        <v>165</v>
      </c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>
        <v>0</v>
      </c>
      <c r="FY18" s="78">
        <v>76.526313781738281</v>
      </c>
      <c r="FZ18" s="78">
        <v>0</v>
      </c>
    </row>
    <row r="19" spans="1:182" x14ac:dyDescent="0.2">
      <c r="A19" t="s">
        <v>186</v>
      </c>
      <c r="B19" t="s">
        <v>236</v>
      </c>
      <c r="C19" t="s">
        <v>2</v>
      </c>
      <c r="D19" t="s">
        <v>202</v>
      </c>
      <c r="E19" t="s">
        <v>240</v>
      </c>
      <c r="F19" t="s">
        <v>181</v>
      </c>
      <c r="G19" t="s">
        <v>1</v>
      </c>
      <c r="H19" s="78">
        <v>126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>
        <v>0</v>
      </c>
      <c r="FY19" s="78">
        <v>22</v>
      </c>
      <c r="FZ19" s="78">
        <v>0</v>
      </c>
    </row>
    <row r="20" spans="1:182" x14ac:dyDescent="0.2">
      <c r="A20" t="s">
        <v>186</v>
      </c>
      <c r="B20" t="s">
        <v>236</v>
      </c>
      <c r="C20" t="s">
        <v>2</v>
      </c>
      <c r="D20" t="s">
        <v>202</v>
      </c>
      <c r="E20" t="s">
        <v>240</v>
      </c>
      <c r="F20" t="s">
        <v>182</v>
      </c>
      <c r="G20" t="s">
        <v>1</v>
      </c>
      <c r="H20" s="78">
        <v>638</v>
      </c>
      <c r="I20" s="78">
        <v>0.95399487018585205</v>
      </c>
      <c r="J20" s="78">
        <v>0.92934799194335938</v>
      </c>
      <c r="K20" s="78">
        <v>0.91785329580307007</v>
      </c>
      <c r="L20" s="78">
        <v>0.92839318513870239</v>
      </c>
      <c r="M20" s="78">
        <v>0.98907607793807983</v>
      </c>
      <c r="N20" s="78">
        <v>1.0644116401672363</v>
      </c>
      <c r="O20" s="78">
        <v>1.2076728343963623</v>
      </c>
      <c r="P20" s="78">
        <v>1.3216376304626465</v>
      </c>
      <c r="Q20" s="78">
        <v>1.2626924514770508</v>
      </c>
      <c r="R20" s="78">
        <v>1.2107654809951782</v>
      </c>
      <c r="S20" s="78">
        <v>1.1551035642623901</v>
      </c>
      <c r="T20" s="78">
        <v>1.1013889312744141</v>
      </c>
      <c r="U20" s="78">
        <v>1.0368807315826416</v>
      </c>
      <c r="V20" s="78">
        <v>1.0030027627944946</v>
      </c>
      <c r="W20" s="78">
        <v>0.95151418447494507</v>
      </c>
      <c r="X20" s="78">
        <v>0.95293688774108887</v>
      </c>
      <c r="Y20" s="78">
        <v>1.0133367776870728</v>
      </c>
      <c r="Z20" s="78">
        <v>1.1554532051086426</v>
      </c>
      <c r="AA20" s="78">
        <v>1.3062777519226074</v>
      </c>
      <c r="AB20" s="78">
        <v>1.3381996154785156</v>
      </c>
      <c r="AC20" s="78">
        <v>1.3007690906524658</v>
      </c>
      <c r="AD20" s="78">
        <v>1.2099635601043701</v>
      </c>
      <c r="AE20" s="78">
        <v>1.0976858139038086</v>
      </c>
      <c r="AF20" s="78">
        <v>1.0207494497299194</v>
      </c>
      <c r="AG20" s="78">
        <v>-0.1366783082485199</v>
      </c>
      <c r="AH20" s="78">
        <v>-0.13006643950939178</v>
      </c>
      <c r="AI20" s="78">
        <v>-0.13432064652442932</v>
      </c>
      <c r="AJ20" s="78">
        <v>-0.10733694583177567</v>
      </c>
      <c r="AK20" s="78">
        <v>-6.0883995145559311E-2</v>
      </c>
      <c r="AL20" s="78">
        <v>-8.2073085010051727E-2</v>
      </c>
      <c r="AM20" s="78">
        <v>-0.13199304044246674</v>
      </c>
      <c r="AN20" s="78">
        <v>-8.0741636455059052E-2</v>
      </c>
      <c r="AO20" s="78">
        <v>-4.9529992043972015E-2</v>
      </c>
      <c r="AP20" s="78">
        <v>-8.298373781144619E-3</v>
      </c>
      <c r="AQ20" s="78">
        <v>-5.1487395539879799E-3</v>
      </c>
      <c r="AR20" s="78">
        <v>-1.9694015383720398E-2</v>
      </c>
      <c r="AS20" s="78">
        <v>-5.5062208324670792E-2</v>
      </c>
      <c r="AT20" s="78">
        <v>-5.4103266447782516E-2</v>
      </c>
      <c r="AU20" s="78">
        <v>-5.6154798716306686E-2</v>
      </c>
      <c r="AV20" s="78">
        <v>-4.8900492489337921E-2</v>
      </c>
      <c r="AW20" s="78">
        <v>7.2300643660128117E-3</v>
      </c>
      <c r="AX20" s="78">
        <v>2.0657142624258995E-2</v>
      </c>
      <c r="AY20" s="78">
        <v>3.8948066532611847E-2</v>
      </c>
      <c r="AZ20" s="78">
        <v>1.3336192816495895E-2</v>
      </c>
      <c r="BA20" s="78">
        <v>-2.7243943884968758E-2</v>
      </c>
      <c r="BB20" s="78">
        <v>-7.6636098325252533E-2</v>
      </c>
      <c r="BC20" s="78">
        <v>-0.10886190086603165</v>
      </c>
      <c r="BD20" s="78">
        <v>-0.11237908899784088</v>
      </c>
      <c r="BE20" s="78">
        <v>-9.6686907112598419E-2</v>
      </c>
      <c r="BF20" s="78">
        <v>-9.4550006091594696E-2</v>
      </c>
      <c r="BG20" s="78">
        <v>-0.10053707659244537</v>
      </c>
      <c r="BH20" s="78">
        <v>-7.394050806760788E-2</v>
      </c>
      <c r="BI20" s="78">
        <v>-2.0891917869448662E-2</v>
      </c>
      <c r="BJ20" s="78">
        <v>-3.709518164396286E-2</v>
      </c>
      <c r="BK20" s="78">
        <v>-8.9472591876983643E-2</v>
      </c>
      <c r="BL20" s="78">
        <v>-3.8747217506170273E-2</v>
      </c>
      <c r="BM20" s="78">
        <v>-1.0793611407279968E-2</v>
      </c>
      <c r="BN20" s="78">
        <v>2.8470126911997795E-2</v>
      </c>
      <c r="BO20" s="78">
        <v>2.9175801202654839E-2</v>
      </c>
      <c r="BP20" s="78">
        <v>1.5414701774716377E-2</v>
      </c>
      <c r="BQ20" s="78">
        <v>-2.2828076034784317E-2</v>
      </c>
      <c r="BR20" s="78">
        <v>-2.1973308175802231E-2</v>
      </c>
      <c r="BS20" s="78">
        <v>-2.623734250664711E-2</v>
      </c>
      <c r="BT20" s="78">
        <v>-1.9197467714548111E-2</v>
      </c>
      <c r="BU20" s="78">
        <v>4.4223789125680923E-2</v>
      </c>
      <c r="BV20" s="78">
        <v>5.8264225721359253E-2</v>
      </c>
      <c r="BW20" s="78">
        <v>7.6275207102298737E-2</v>
      </c>
      <c r="BX20" s="78">
        <v>5.2328243851661682E-2</v>
      </c>
      <c r="BY20" s="78">
        <v>1.4089154079556465E-2</v>
      </c>
      <c r="BZ20" s="78">
        <v>-3.582652285695076E-2</v>
      </c>
      <c r="CA20" s="78">
        <v>-6.9613717496395111E-2</v>
      </c>
      <c r="CB20" s="78">
        <v>-7.2564452886581421E-2</v>
      </c>
      <c r="CC20" s="78">
        <v>-6.8988986313343048E-2</v>
      </c>
      <c r="CD20" s="78">
        <v>-6.9951429963111877E-2</v>
      </c>
      <c r="CE20" s="78">
        <v>-7.7138684689998627E-2</v>
      </c>
      <c r="CF20" s="78">
        <v>-5.0810236483812332E-2</v>
      </c>
      <c r="CG20" s="78">
        <v>6.8064727820456028E-3</v>
      </c>
      <c r="CH20" s="78">
        <v>-5.9436243027448654E-3</v>
      </c>
      <c r="CI20" s="78">
        <v>-6.0023058205842972E-2</v>
      </c>
      <c r="CJ20" s="78">
        <v>-9.6620079129934311E-3</v>
      </c>
      <c r="CK20" s="78">
        <v>1.6035089269280434E-2</v>
      </c>
      <c r="CL20" s="78">
        <v>5.3935877978801727E-2</v>
      </c>
      <c r="CM20" s="78">
        <v>5.2948873490095139E-2</v>
      </c>
      <c r="CN20" s="78">
        <v>3.9730891585350037E-2</v>
      </c>
      <c r="CO20" s="78">
        <v>-5.028152372688055E-4</v>
      </c>
      <c r="CP20" s="78">
        <v>2.7980233426205814E-4</v>
      </c>
      <c r="CQ20" s="78">
        <v>-5.5166054517030716E-3</v>
      </c>
      <c r="CR20" s="78">
        <v>1.3747558696195483E-3</v>
      </c>
      <c r="CS20" s="78">
        <v>6.9845527410507202E-2</v>
      </c>
      <c r="CT20" s="78">
        <v>8.4310777485370636E-2</v>
      </c>
      <c r="CU20" s="78">
        <v>0.10212787240743637</v>
      </c>
      <c r="CV20" s="78">
        <v>7.9334020614624023E-2</v>
      </c>
      <c r="CW20" s="78">
        <v>4.2716331779956818E-2</v>
      </c>
      <c r="CX20" s="78">
        <v>-7.5619337148964405E-3</v>
      </c>
      <c r="CY20" s="78">
        <v>-4.243054986000061E-2</v>
      </c>
      <c r="CZ20" s="78">
        <v>-4.4988960027694702E-2</v>
      </c>
      <c r="DA20" s="78">
        <v>-4.1291065514087677E-2</v>
      </c>
      <c r="DB20" s="78">
        <v>-4.5352857559919357E-2</v>
      </c>
      <c r="DC20" s="78">
        <v>-5.3740289062261581E-2</v>
      </c>
      <c r="DD20" s="78">
        <v>-2.7679963037371635E-2</v>
      </c>
      <c r="DE20" s="78">
        <v>3.4504864364862442E-2</v>
      </c>
      <c r="DF20" s="78">
        <v>2.5207933038473129E-2</v>
      </c>
      <c r="DG20" s="78">
        <v>-3.057352639734745E-2</v>
      </c>
      <c r="DH20" s="78">
        <v>1.9423199817538261E-2</v>
      </c>
      <c r="DI20" s="78">
        <v>4.2863789945840836E-2</v>
      </c>
      <c r="DJ20" s="78">
        <v>7.940162718296051E-2</v>
      </c>
      <c r="DK20" s="78">
        <v>7.6721943914890289E-2</v>
      </c>
      <c r="DL20" s="78">
        <v>6.4047083258628845E-2</v>
      </c>
      <c r="DM20" s="78">
        <v>2.1822446957230568E-2</v>
      </c>
      <c r="DN20" s="78">
        <v>2.2532913833856583E-2</v>
      </c>
      <c r="DO20" s="78">
        <v>1.5204132534563541E-2</v>
      </c>
      <c r="DP20" s="78">
        <v>2.1946979686617851E-2</v>
      </c>
      <c r="DQ20" s="78">
        <v>9.5467269420623779E-2</v>
      </c>
      <c r="DR20" s="78">
        <v>0.11035732924938202</v>
      </c>
      <c r="DS20" s="78">
        <v>0.12798053026199341</v>
      </c>
      <c r="DT20" s="78">
        <v>0.10633979737758636</v>
      </c>
      <c r="DU20" s="78">
        <v>7.1343511343002319E-2</v>
      </c>
      <c r="DV20" s="78">
        <v>2.0702654495835304E-2</v>
      </c>
      <c r="DW20" s="78">
        <v>-1.5247378498315811E-2</v>
      </c>
      <c r="DX20" s="78">
        <v>-1.7413465306162834E-2</v>
      </c>
      <c r="DY20" s="78">
        <v>-1.299665542319417E-3</v>
      </c>
      <c r="DZ20" s="78">
        <v>-9.8364250734448433E-3</v>
      </c>
      <c r="EA20" s="78">
        <v>-1.9956722855567932E-2</v>
      </c>
      <c r="EB20" s="78">
        <v>5.7164761237800121E-3</v>
      </c>
      <c r="EC20" s="78">
        <v>7.4496939778327942E-2</v>
      </c>
      <c r="ED20" s="78">
        <v>7.0185832679271698E-2</v>
      </c>
      <c r="EE20" s="78">
        <v>1.1946919374167919E-2</v>
      </c>
      <c r="EF20" s="78">
        <v>6.1417620629072189E-2</v>
      </c>
      <c r="EG20" s="78">
        <v>8.1600174307823181E-2</v>
      </c>
      <c r="EH20" s="78">
        <v>0.11617013067007065</v>
      </c>
      <c r="EI20" s="78">
        <v>0.11104648560285568</v>
      </c>
      <c r="EJ20" s="78">
        <v>9.9155798554420471E-2</v>
      </c>
      <c r="EK20" s="78">
        <v>5.4056577384471893E-2</v>
      </c>
      <c r="EL20" s="78">
        <v>5.4662872105836868E-2</v>
      </c>
      <c r="EM20" s="78">
        <v>4.5121587812900543E-2</v>
      </c>
      <c r="EN20" s="78">
        <v>5.1650006324052811E-2</v>
      </c>
      <c r="EO20" s="78">
        <v>0.13246099650859833</v>
      </c>
      <c r="EP20" s="78">
        <v>0.14796441793441772</v>
      </c>
      <c r="EQ20" s="78">
        <v>0.1653076708316803</v>
      </c>
      <c r="ER20" s="78">
        <v>0.14533184468746185</v>
      </c>
      <c r="ES20" s="78">
        <v>0.11267660558223724</v>
      </c>
      <c r="ET20" s="78">
        <v>6.1512228101491928E-2</v>
      </c>
      <c r="EU20" s="78">
        <v>2.4000803008675575E-2</v>
      </c>
      <c r="EV20" s="78">
        <v>2.2401168942451477E-2</v>
      </c>
      <c r="EW20" s="78">
        <v>45.755607604980469</v>
      </c>
      <c r="EX20" s="78">
        <v>44.809547424316406</v>
      </c>
      <c r="EY20" s="78">
        <v>44.206817626953125</v>
      </c>
      <c r="EZ20" s="78">
        <v>42.811042785644531</v>
      </c>
      <c r="FA20" s="78">
        <v>42.209007263183594</v>
      </c>
      <c r="FB20" s="78">
        <v>41.790592193603516</v>
      </c>
      <c r="FC20" s="78">
        <v>40.954734802246094</v>
      </c>
      <c r="FD20" s="78">
        <v>40.91375732421875</v>
      </c>
      <c r="FE20" s="78">
        <v>44.717151641845703</v>
      </c>
      <c r="FF20" s="78">
        <v>50.731723785400391</v>
      </c>
      <c r="FG20" s="78">
        <v>55.925411224365234</v>
      </c>
      <c r="FH20" s="78">
        <v>60.766384124755859</v>
      </c>
      <c r="FI20" s="78">
        <v>63.966606140136719</v>
      </c>
      <c r="FJ20" s="78">
        <v>66.775238037109375</v>
      </c>
      <c r="FK20" s="78">
        <v>68.858757019042969</v>
      </c>
      <c r="FL20" s="78">
        <v>69.6807861328125</v>
      </c>
      <c r="FM20" s="78">
        <v>68.13128662109375</v>
      </c>
      <c r="FN20" s="78">
        <v>63.574520111083984</v>
      </c>
      <c r="FO20" s="78">
        <v>58.453346252441406</v>
      </c>
      <c r="FP20" s="78">
        <v>54.915229797363281</v>
      </c>
      <c r="FQ20" s="78">
        <v>52.234020233154297</v>
      </c>
      <c r="FR20" s="78">
        <v>50.289726257324219</v>
      </c>
      <c r="FS20" s="78">
        <v>48.624027252197266</v>
      </c>
      <c r="FT20" s="78">
        <v>47.057216644287109</v>
      </c>
      <c r="FU20" s="78">
        <v>3.7055779248476028E-2</v>
      </c>
      <c r="FV20" s="78">
        <v>4.667634516954422E-2</v>
      </c>
      <c r="FW20" s="78">
        <v>3.7132889032363892E-2</v>
      </c>
      <c r="FX20" s="78">
        <v>0</v>
      </c>
      <c r="FY20" s="78">
        <v>279.42105102539063</v>
      </c>
      <c r="FZ20" s="78">
        <v>1</v>
      </c>
    </row>
    <row r="21" spans="1:182" x14ac:dyDescent="0.2">
      <c r="A21" t="s">
        <v>186</v>
      </c>
      <c r="B21" t="s">
        <v>236</v>
      </c>
      <c r="C21" t="s">
        <v>2</v>
      </c>
      <c r="D21" t="s">
        <v>202</v>
      </c>
      <c r="E21" t="s">
        <v>240</v>
      </c>
      <c r="F21" t="s">
        <v>183</v>
      </c>
      <c r="G21" t="s">
        <v>1</v>
      </c>
      <c r="H21" s="78">
        <v>1061</v>
      </c>
      <c r="I21" s="78">
        <v>1.498780369758606</v>
      </c>
      <c r="J21" s="78">
        <v>1.47403883934021</v>
      </c>
      <c r="K21" s="78">
        <v>1.4433335065841675</v>
      </c>
      <c r="L21" s="78">
        <v>1.4742852449417114</v>
      </c>
      <c r="M21" s="78">
        <v>1.5423918962478638</v>
      </c>
      <c r="N21" s="78">
        <v>1.7907902002334595</v>
      </c>
      <c r="O21" s="78">
        <v>1.9783271551132202</v>
      </c>
      <c r="P21" s="78">
        <v>1.961251974105835</v>
      </c>
      <c r="Q21" s="78">
        <v>1.8104287385940552</v>
      </c>
      <c r="R21" s="78">
        <v>1.6449979543685913</v>
      </c>
      <c r="S21" s="78">
        <v>1.5319619178771973</v>
      </c>
      <c r="T21" s="78">
        <v>1.4624260663986206</v>
      </c>
      <c r="U21" s="78">
        <v>1.382060170173645</v>
      </c>
      <c r="V21" s="78">
        <v>1.3204634189605713</v>
      </c>
      <c r="W21" s="78">
        <v>1.2488563060760498</v>
      </c>
      <c r="X21" s="78">
        <v>1.2737113237380981</v>
      </c>
      <c r="Y21" s="78">
        <v>1.3580595254898071</v>
      </c>
      <c r="Z21" s="78">
        <v>1.6388109922409058</v>
      </c>
      <c r="AA21" s="78">
        <v>1.8518693447113037</v>
      </c>
      <c r="AB21" s="78">
        <v>1.8694871664047241</v>
      </c>
      <c r="AC21" s="78">
        <v>1.8077436685562134</v>
      </c>
      <c r="AD21" s="78">
        <v>1.8121446371078491</v>
      </c>
      <c r="AE21" s="78">
        <v>1.6630004644393921</v>
      </c>
      <c r="AF21" s="78">
        <v>1.5404082536697388</v>
      </c>
      <c r="AG21" s="78">
        <v>-0.4733232855796814</v>
      </c>
      <c r="AH21" s="78">
        <v>-0.42225170135498047</v>
      </c>
      <c r="AI21" s="78">
        <v>-0.41990536451339722</v>
      </c>
      <c r="AJ21" s="78">
        <v>-0.49717393517494202</v>
      </c>
      <c r="AK21" s="78">
        <v>-0.55463767051696777</v>
      </c>
      <c r="AL21" s="78">
        <v>-0.51790642738342285</v>
      </c>
      <c r="AM21" s="78">
        <v>-0.52569663524627686</v>
      </c>
      <c r="AN21" s="78">
        <v>-0.51362323760986328</v>
      </c>
      <c r="AO21" s="78">
        <v>-0.60642325878143311</v>
      </c>
      <c r="AP21" s="78">
        <v>-0.37436875700950623</v>
      </c>
      <c r="AQ21" s="78">
        <v>-0.37982749938964844</v>
      </c>
      <c r="AR21" s="78">
        <v>-0.39083325862884521</v>
      </c>
      <c r="AS21" s="78">
        <v>-0.37652340531349182</v>
      </c>
      <c r="AT21" s="78">
        <v>-0.37653714418411255</v>
      </c>
      <c r="AU21" s="78">
        <v>-0.39384043216705322</v>
      </c>
      <c r="AV21" s="78">
        <v>-0.35567858815193176</v>
      </c>
      <c r="AW21" s="78">
        <v>-0.31850472092628479</v>
      </c>
      <c r="AX21" s="78">
        <v>-0.2324974536895752</v>
      </c>
      <c r="AY21" s="78">
        <v>-0.27760967612266541</v>
      </c>
      <c r="AZ21" s="78">
        <v>-0.26084908843040466</v>
      </c>
      <c r="BA21" s="78">
        <v>-0.29713180661201477</v>
      </c>
      <c r="BB21" s="78">
        <v>-0.49712294340133667</v>
      </c>
      <c r="BC21" s="78">
        <v>-0.52210277318954468</v>
      </c>
      <c r="BD21" s="78">
        <v>-0.50203192234039307</v>
      </c>
      <c r="BE21" s="78">
        <v>-0.36840522289276123</v>
      </c>
      <c r="BF21" s="78">
        <v>-0.31890320777893066</v>
      </c>
      <c r="BG21" s="78">
        <v>-0.31593441963195801</v>
      </c>
      <c r="BH21" s="78">
        <v>-0.37508365511894226</v>
      </c>
      <c r="BI21" s="78">
        <v>-0.42586082220077515</v>
      </c>
      <c r="BJ21" s="78">
        <v>-0.38512831926345825</v>
      </c>
      <c r="BK21" s="78">
        <v>-0.39317014813423157</v>
      </c>
      <c r="BL21" s="78">
        <v>-0.37845936417579651</v>
      </c>
      <c r="BM21" s="78">
        <v>-0.46691244840621948</v>
      </c>
      <c r="BN21" s="78">
        <v>-0.27726900577545166</v>
      </c>
      <c r="BO21" s="78">
        <v>-0.27926740050315857</v>
      </c>
      <c r="BP21" s="78">
        <v>-0.29130038619041443</v>
      </c>
      <c r="BQ21" s="78">
        <v>-0.27941256761550903</v>
      </c>
      <c r="BR21" s="78">
        <v>-0.28056329488754272</v>
      </c>
      <c r="BS21" s="78">
        <v>-0.30216765403747559</v>
      </c>
      <c r="BT21" s="78">
        <v>-0.26950901746749878</v>
      </c>
      <c r="BU21" s="78">
        <v>-0.23409126698970795</v>
      </c>
      <c r="BV21" s="78">
        <v>-0.14082340896129608</v>
      </c>
      <c r="BW21" s="78">
        <v>-0.18584355711936951</v>
      </c>
      <c r="BX21" s="78">
        <v>-0.17132563889026642</v>
      </c>
      <c r="BY21" s="78">
        <v>-0.21147544682025909</v>
      </c>
      <c r="BZ21" s="78">
        <v>-0.39262115955352783</v>
      </c>
      <c r="CA21" s="78">
        <v>-0.41875332593917847</v>
      </c>
      <c r="CB21" s="78">
        <v>-0.39925402402877808</v>
      </c>
      <c r="CC21" s="78">
        <v>-0.29573929309844971</v>
      </c>
      <c r="CD21" s="78">
        <v>-0.24732434749603271</v>
      </c>
      <c r="CE21" s="78">
        <v>-0.24392443895339966</v>
      </c>
      <c r="CF21" s="78">
        <v>-0.29052430391311646</v>
      </c>
      <c r="CG21" s="78">
        <v>-0.33667033910751343</v>
      </c>
      <c r="CH21" s="78">
        <v>-0.2931666374206543</v>
      </c>
      <c r="CI21" s="78">
        <v>-0.30138272047042847</v>
      </c>
      <c r="CJ21" s="78">
        <v>-0.28484529256820679</v>
      </c>
      <c r="CK21" s="78">
        <v>-0.37028768658638</v>
      </c>
      <c r="CL21" s="78">
        <v>-0.21001802384853363</v>
      </c>
      <c r="CM21" s="78">
        <v>-0.20961979031562805</v>
      </c>
      <c r="CN21" s="78">
        <v>-0.22236424684524536</v>
      </c>
      <c r="CO21" s="78">
        <v>-0.21215391159057617</v>
      </c>
      <c r="CP21" s="78">
        <v>-0.21409209072589874</v>
      </c>
      <c r="CQ21" s="78">
        <v>-0.23867538571357727</v>
      </c>
      <c r="CR21" s="78">
        <v>-0.20982824265956879</v>
      </c>
      <c r="CS21" s="78">
        <v>-0.17562676966190338</v>
      </c>
      <c r="CT21" s="78">
        <v>-7.7330239117145538E-2</v>
      </c>
      <c r="CU21" s="78">
        <v>-0.12228661775588989</v>
      </c>
      <c r="CV21" s="78">
        <v>-0.1093219518661499</v>
      </c>
      <c r="CW21" s="78">
        <v>-0.15215010941028595</v>
      </c>
      <c r="CX21" s="78">
        <v>-0.32024353742599487</v>
      </c>
      <c r="CY21" s="78">
        <v>-0.3471737802028656</v>
      </c>
      <c r="CZ21" s="78">
        <v>-0.32807037234306335</v>
      </c>
      <c r="DA21" s="78">
        <v>-0.22307336330413818</v>
      </c>
      <c r="DB21" s="78">
        <v>-0.17574548721313477</v>
      </c>
      <c r="DC21" s="78">
        <v>-0.1719144731760025</v>
      </c>
      <c r="DD21" s="78">
        <v>-0.20596495270729065</v>
      </c>
      <c r="DE21" s="78">
        <v>-0.2474798709154129</v>
      </c>
      <c r="DF21" s="78">
        <v>-0.20120494067668915</v>
      </c>
      <c r="DG21" s="78">
        <v>-0.20959527790546417</v>
      </c>
      <c r="DH21" s="78">
        <v>-0.19123120605945587</v>
      </c>
      <c r="DI21" s="78">
        <v>-0.27366292476654053</v>
      </c>
      <c r="DJ21" s="78">
        <v>-0.14276702702045441</v>
      </c>
      <c r="DK21" s="78">
        <v>-0.13997216522693634</v>
      </c>
      <c r="DL21" s="78">
        <v>-0.1534280925989151</v>
      </c>
      <c r="DM21" s="78">
        <v>-0.14489524066448212</v>
      </c>
      <c r="DN21" s="78">
        <v>-0.14762090146541595</v>
      </c>
      <c r="DO21" s="78">
        <v>-0.17518310248851776</v>
      </c>
      <c r="DP21" s="78">
        <v>-0.1501474529504776</v>
      </c>
      <c r="DQ21" s="78">
        <v>-0.11716226488351822</v>
      </c>
      <c r="DR21" s="78">
        <v>-1.3837073929607868E-2</v>
      </c>
      <c r="DS21" s="78">
        <v>-5.8729682117700577E-2</v>
      </c>
      <c r="DT21" s="78">
        <v>-4.7318272292613983E-2</v>
      </c>
      <c r="DU21" s="78">
        <v>-9.2824764549732208E-2</v>
      </c>
      <c r="DV21" s="78">
        <v>-0.24786591529846191</v>
      </c>
      <c r="DW21" s="78">
        <v>-0.27559423446655273</v>
      </c>
      <c r="DX21" s="78">
        <v>-0.25688672065734863</v>
      </c>
      <c r="DY21" s="78">
        <v>-0.11815529316663742</v>
      </c>
      <c r="DZ21" s="78">
        <v>-7.2396986186504364E-2</v>
      </c>
      <c r="EA21" s="78">
        <v>-6.7943505942821503E-2</v>
      </c>
      <c r="EB21" s="78">
        <v>-8.3874672651290894E-2</v>
      </c>
      <c r="EC21" s="78">
        <v>-0.11870300024747849</v>
      </c>
      <c r="ED21" s="78">
        <v>-6.8426862359046936E-2</v>
      </c>
      <c r="EE21" s="78">
        <v>-7.7068798243999481E-2</v>
      </c>
      <c r="EF21" s="78">
        <v>-5.6067351251840591E-2</v>
      </c>
      <c r="EG21" s="78">
        <v>-0.1341521292924881</v>
      </c>
      <c r="EH21" s="78">
        <v>-4.5667275786399841E-2</v>
      </c>
      <c r="EI21" s="78">
        <v>-3.9412070065736771E-2</v>
      </c>
      <c r="EJ21" s="78">
        <v>-5.3895242512226105E-2</v>
      </c>
      <c r="EK21" s="78">
        <v>-4.7784414142370224E-2</v>
      </c>
      <c r="EL21" s="78">
        <v>-5.164705216884613E-2</v>
      </c>
      <c r="EM21" s="78">
        <v>-8.3510331809520721E-2</v>
      </c>
      <c r="EN21" s="78">
        <v>-6.3977889716625214E-2</v>
      </c>
      <c r="EO21" s="78">
        <v>-3.2748810946941376E-2</v>
      </c>
      <c r="EP21" s="78">
        <v>7.7836975455284119E-2</v>
      </c>
      <c r="EQ21" s="78">
        <v>3.303644061088562E-2</v>
      </c>
      <c r="ER21" s="78">
        <v>4.2205195873975754E-2</v>
      </c>
      <c r="ES21" s="78">
        <v>-7.1683977730572224E-3</v>
      </c>
      <c r="ET21" s="78">
        <v>-0.14336413145065308</v>
      </c>
      <c r="EU21" s="78">
        <v>-0.17224475741386414</v>
      </c>
      <c r="EV21" s="78">
        <v>-0.15410880744457245</v>
      </c>
      <c r="EW21" s="78">
        <v>48.144973754882813</v>
      </c>
      <c r="EX21" s="78">
        <v>47.001163482666016</v>
      </c>
      <c r="EY21" s="78">
        <v>46.027194976806641</v>
      </c>
      <c r="EZ21" s="78">
        <v>45.319747924804688</v>
      </c>
      <c r="FA21" s="78">
        <v>44.789779663085938</v>
      </c>
      <c r="FB21" s="78">
        <v>43.988727569580078</v>
      </c>
      <c r="FC21" s="78">
        <v>43.494747161865234</v>
      </c>
      <c r="FD21" s="78">
        <v>43.537815093994141</v>
      </c>
      <c r="FE21" s="78">
        <v>47.737651824951172</v>
      </c>
      <c r="FF21" s="78">
        <v>53.211013793945313</v>
      </c>
      <c r="FG21" s="78">
        <v>57.948051452636719</v>
      </c>
      <c r="FH21" s="78">
        <v>62.236137390136719</v>
      </c>
      <c r="FI21" s="78">
        <v>65.331016540527344</v>
      </c>
      <c r="FJ21" s="78">
        <v>67.234947204589844</v>
      </c>
      <c r="FK21" s="78">
        <v>67.985870361328125</v>
      </c>
      <c r="FL21" s="78">
        <v>67.976615905761719</v>
      </c>
      <c r="FM21" s="78">
        <v>66.714866638183594</v>
      </c>
      <c r="FN21" s="78">
        <v>64.086494445800781</v>
      </c>
      <c r="FO21" s="78">
        <v>60.104438781738281</v>
      </c>
      <c r="FP21" s="78">
        <v>57.297260284423828</v>
      </c>
      <c r="FQ21" s="78">
        <v>54.710235595703125</v>
      </c>
      <c r="FR21" s="78">
        <v>52.942813873291016</v>
      </c>
      <c r="FS21" s="78">
        <v>51.249794006347656</v>
      </c>
      <c r="FT21" s="78">
        <v>49.876838684082031</v>
      </c>
      <c r="FU21" s="78">
        <v>0.11699790507555008</v>
      </c>
      <c r="FV21" s="78">
        <v>0.10746002942323685</v>
      </c>
      <c r="FW21" s="78">
        <v>0.12527669966220856</v>
      </c>
      <c r="FX21" s="78">
        <v>0</v>
      </c>
      <c r="FY21" s="78">
        <v>240.10527038574219</v>
      </c>
      <c r="FZ21" s="78">
        <v>1</v>
      </c>
    </row>
    <row r="22" spans="1:182" x14ac:dyDescent="0.2">
      <c r="A22" t="s">
        <v>186</v>
      </c>
      <c r="B22" t="s">
        <v>236</v>
      </c>
      <c r="C22" t="s">
        <v>2</v>
      </c>
      <c r="D22" t="s">
        <v>202</v>
      </c>
      <c r="E22" t="s">
        <v>240</v>
      </c>
      <c r="F22" t="s">
        <v>184</v>
      </c>
      <c r="G22" t="s">
        <v>1</v>
      </c>
      <c r="H22" s="78">
        <v>479</v>
      </c>
      <c r="I22" s="78">
        <v>0.68925356864929199</v>
      </c>
      <c r="J22" s="78">
        <v>0.67658519744873047</v>
      </c>
      <c r="K22" s="78">
        <v>0.66568636894226074</v>
      </c>
      <c r="L22" s="78">
        <v>0.65037387609481812</v>
      </c>
      <c r="M22" s="78">
        <v>0.64623463153839111</v>
      </c>
      <c r="N22" s="78">
        <v>0.74303698539733887</v>
      </c>
      <c r="O22" s="78">
        <v>0.87546741962432861</v>
      </c>
      <c r="P22" s="78">
        <v>0.93820321559906006</v>
      </c>
      <c r="Q22" s="78">
        <v>0.97556984424591064</v>
      </c>
      <c r="R22" s="78">
        <v>0.91523730754852295</v>
      </c>
      <c r="S22" s="78">
        <v>0.83648043870925903</v>
      </c>
      <c r="T22" s="78">
        <v>0.78904473781585693</v>
      </c>
      <c r="U22" s="78">
        <v>0.74499386548995972</v>
      </c>
      <c r="V22" s="78">
        <v>0.73569273948669434</v>
      </c>
      <c r="W22" s="78">
        <v>0.69765305519104004</v>
      </c>
      <c r="X22" s="78">
        <v>0.72125905752182007</v>
      </c>
      <c r="Y22" s="78">
        <v>0.77671617269515991</v>
      </c>
      <c r="Z22" s="78">
        <v>0.86671435832977295</v>
      </c>
      <c r="AA22" s="78">
        <v>0.95207762718200684</v>
      </c>
      <c r="AB22" s="78">
        <v>0.96578192710876465</v>
      </c>
      <c r="AC22" s="78">
        <v>1.0062508583068848</v>
      </c>
      <c r="AD22" s="78">
        <v>0.9394456148147583</v>
      </c>
      <c r="AE22" s="78">
        <v>0.84369993209838867</v>
      </c>
      <c r="AF22" s="78">
        <v>0.75685077905654907</v>
      </c>
      <c r="AG22" s="78">
        <v>-8.7804757058620453E-2</v>
      </c>
      <c r="AH22" s="78">
        <v>-9.0876258909702301E-2</v>
      </c>
      <c r="AI22" s="78">
        <v>-8.1033051013946533E-2</v>
      </c>
      <c r="AJ22" s="78">
        <v>-7.0867516100406647E-2</v>
      </c>
      <c r="AK22" s="78">
        <v>-8.7602920830249786E-2</v>
      </c>
      <c r="AL22" s="78">
        <v>-9.1223224997520447E-2</v>
      </c>
      <c r="AM22" s="78">
        <v>-0.12780770659446716</v>
      </c>
      <c r="AN22" s="78">
        <v>-0.11507371813058853</v>
      </c>
      <c r="AO22" s="78">
        <v>-4.2136687785387039E-2</v>
      </c>
      <c r="AP22" s="78">
        <v>-2.9762096703052521E-2</v>
      </c>
      <c r="AQ22" s="78">
        <v>-3.0191613361239433E-2</v>
      </c>
      <c r="AR22" s="78">
        <v>-4.5439708977937698E-2</v>
      </c>
      <c r="AS22" s="78">
        <v>-7.9031310975551605E-2</v>
      </c>
      <c r="AT22" s="78">
        <v>-5.9819363057613373E-2</v>
      </c>
      <c r="AU22" s="78">
        <v>-9.0065479278564453E-2</v>
      </c>
      <c r="AV22" s="78">
        <v>-7.2552941739559174E-2</v>
      </c>
      <c r="AW22" s="78">
        <v>-6.5034575760364532E-2</v>
      </c>
      <c r="AX22" s="78">
        <v>-8.4129795432090759E-2</v>
      </c>
      <c r="AY22" s="78">
        <v>-0.12452877312898636</v>
      </c>
      <c r="AZ22" s="78">
        <v>-0.13550733029842377</v>
      </c>
      <c r="BA22" s="78">
        <v>-7.7842824161052704E-2</v>
      </c>
      <c r="BB22" s="78">
        <v>-8.2359433174133301E-2</v>
      </c>
      <c r="BC22" s="78">
        <v>-8.5253588855266571E-2</v>
      </c>
      <c r="BD22" s="78">
        <v>-6.9305412471294403E-2</v>
      </c>
      <c r="BE22" s="78">
        <v>-4.9402423202991486E-2</v>
      </c>
      <c r="BF22" s="78">
        <v>-5.168263241648674E-2</v>
      </c>
      <c r="BG22" s="78">
        <v>-4.1436504572629929E-2</v>
      </c>
      <c r="BH22" s="78">
        <v>-3.2807614654302597E-2</v>
      </c>
      <c r="BI22" s="78">
        <v>-5.0937972962856293E-2</v>
      </c>
      <c r="BJ22" s="78">
        <v>-5.0697039812803268E-2</v>
      </c>
      <c r="BK22" s="78">
        <v>-8.3447284996509552E-2</v>
      </c>
      <c r="BL22" s="78">
        <v>-6.9548055529594421E-2</v>
      </c>
      <c r="BM22" s="78">
        <v>6.8151233717799187E-3</v>
      </c>
      <c r="BN22" s="78">
        <v>1.6881139948964119E-2</v>
      </c>
      <c r="BO22" s="78">
        <v>1.1289296671748161E-2</v>
      </c>
      <c r="BP22" s="78">
        <v>4.6035638079047203E-3</v>
      </c>
      <c r="BQ22" s="78">
        <v>-2.926492877304554E-2</v>
      </c>
      <c r="BR22" s="78">
        <v>-1.1293681338429451E-2</v>
      </c>
      <c r="BS22" s="78">
        <v>-4.3980240821838379E-2</v>
      </c>
      <c r="BT22" s="78">
        <v>-2.3373285308480263E-2</v>
      </c>
      <c r="BU22" s="78">
        <v>-1.7444944009184837E-2</v>
      </c>
      <c r="BV22" s="78">
        <v>-3.8893390446901321E-2</v>
      </c>
      <c r="BW22" s="78">
        <v>-8.1339292228221893E-2</v>
      </c>
      <c r="BX22" s="78">
        <v>-9.1321282088756561E-2</v>
      </c>
      <c r="BY22" s="78">
        <v>-3.1797915697097778E-2</v>
      </c>
      <c r="BZ22" s="78">
        <v>-3.3780202269554138E-2</v>
      </c>
      <c r="CA22" s="78">
        <v>-3.9193551987409592E-2</v>
      </c>
      <c r="CB22" s="78">
        <v>-3.4006897360086441E-2</v>
      </c>
      <c r="CC22" s="78">
        <v>-2.280508354306221E-2</v>
      </c>
      <c r="CD22" s="78">
        <v>-2.453724667429924E-2</v>
      </c>
      <c r="CE22" s="78">
        <v>-1.4012055471539497E-2</v>
      </c>
      <c r="CF22" s="78">
        <v>-6.447445135563612E-3</v>
      </c>
      <c r="CG22" s="78">
        <v>-2.5543943047523499E-2</v>
      </c>
      <c r="CH22" s="78">
        <v>-2.2628730162978172E-2</v>
      </c>
      <c r="CI22" s="78">
        <v>-5.2723385393619537E-2</v>
      </c>
      <c r="CJ22" s="78">
        <v>-3.8017123937606812E-2</v>
      </c>
      <c r="CK22" s="78">
        <v>4.071899875998497E-2</v>
      </c>
      <c r="CL22" s="78">
        <v>4.9186103045940399E-2</v>
      </c>
      <c r="CM22" s="78">
        <v>4.0018849074840546E-2</v>
      </c>
      <c r="CN22" s="78">
        <v>3.926338255405426E-2</v>
      </c>
      <c r="CO22" s="78">
        <v>5.2031185477972031E-3</v>
      </c>
      <c r="CP22" s="78">
        <v>2.231505885720253E-2</v>
      </c>
      <c r="CQ22" s="78">
        <v>-1.2061744928359985E-2</v>
      </c>
      <c r="CR22" s="78">
        <v>1.0688396170735359E-2</v>
      </c>
      <c r="CS22" s="78">
        <v>1.5515489503741264E-2</v>
      </c>
      <c r="CT22" s="78">
        <v>-7.5627951882779598E-3</v>
      </c>
      <c r="CU22" s="78">
        <v>-5.1426384598016739E-2</v>
      </c>
      <c r="CV22" s="78">
        <v>-6.071816012263298E-2</v>
      </c>
      <c r="CW22" s="78">
        <v>9.2648864665534347E-5</v>
      </c>
      <c r="CX22" s="78">
        <v>-1.3437461166176945E-4</v>
      </c>
      <c r="CY22" s="78">
        <v>-7.2925095446407795E-3</v>
      </c>
      <c r="CZ22" s="78">
        <v>-9.5592532306909561E-3</v>
      </c>
      <c r="DA22" s="78">
        <v>3.7922551855444908E-3</v>
      </c>
      <c r="DB22" s="78">
        <v>2.6081397663801908E-3</v>
      </c>
      <c r="DC22" s="78">
        <v>1.3412392698228359E-2</v>
      </c>
      <c r="DD22" s="78">
        <v>1.9912725314497948E-2</v>
      </c>
      <c r="DE22" s="78">
        <v>-1.4991234638728201E-4</v>
      </c>
      <c r="DF22" s="78">
        <v>5.4395799525082111E-3</v>
      </c>
      <c r="DG22" s="78">
        <v>-2.1999487653374672E-2</v>
      </c>
      <c r="DH22" s="78">
        <v>-6.486191414296627E-3</v>
      </c>
      <c r="DI22" s="78">
        <v>7.4622876942157745E-2</v>
      </c>
      <c r="DJ22" s="78">
        <v>8.1491068005561829E-2</v>
      </c>
      <c r="DK22" s="78">
        <v>6.8748399615287781E-2</v>
      </c>
      <c r="DL22" s="78">
        <v>7.3923200368881226E-2</v>
      </c>
      <c r="DM22" s="78">
        <v>3.9671164005994797E-2</v>
      </c>
      <c r="DN22" s="78">
        <v>5.592380091547966E-2</v>
      </c>
      <c r="DO22" s="78">
        <v>1.9856750965118408E-2</v>
      </c>
      <c r="DP22" s="78">
        <v>4.475007951259613E-2</v>
      </c>
      <c r="DQ22" s="78">
        <v>4.8475924879312515E-2</v>
      </c>
      <c r="DR22" s="78">
        <v>2.3767801001667976E-2</v>
      </c>
      <c r="DS22" s="78">
        <v>-2.1513478830456734E-2</v>
      </c>
      <c r="DT22" s="78">
        <v>-3.011503629386425E-2</v>
      </c>
      <c r="DU22" s="78">
        <v>3.1983211636543274E-2</v>
      </c>
      <c r="DV22" s="78">
        <v>3.3511452376842499E-2</v>
      </c>
      <c r="DW22" s="78">
        <v>2.4608531966805458E-2</v>
      </c>
      <c r="DX22" s="78">
        <v>1.4888391830027103E-2</v>
      </c>
      <c r="DY22" s="78">
        <v>4.2194586247205734E-2</v>
      </c>
      <c r="DZ22" s="78">
        <v>4.1801765561103821E-2</v>
      </c>
      <c r="EA22" s="78">
        <v>5.3008940070867538E-2</v>
      </c>
      <c r="EB22" s="78">
        <v>5.7972624897956848E-2</v>
      </c>
      <c r="EC22" s="78">
        <v>3.6515034735202789E-2</v>
      </c>
      <c r="ED22" s="78">
        <v>4.5965760946273804E-2</v>
      </c>
      <c r="EE22" s="78">
        <v>2.2360943257808685E-2</v>
      </c>
      <c r="EF22" s="78">
        <v>3.903946653008461E-2</v>
      </c>
      <c r="EG22" s="78">
        <v>0.12357468158006668</v>
      </c>
      <c r="EH22" s="78">
        <v>0.12813429534435272</v>
      </c>
      <c r="EI22" s="78">
        <v>0.11022931337356567</v>
      </c>
      <c r="EJ22" s="78">
        <v>0.12396647781133652</v>
      </c>
      <c r="EK22" s="78">
        <v>8.943755179643631E-2</v>
      </c>
      <c r="EL22" s="78">
        <v>0.10444948077201843</v>
      </c>
      <c r="EM22" s="78">
        <v>6.5941989421844482E-2</v>
      </c>
      <c r="EN22" s="78">
        <v>9.392973780632019E-2</v>
      </c>
      <c r="EO22" s="78">
        <v>9.606555849313736E-2</v>
      </c>
      <c r="EP22" s="78">
        <v>6.9004207849502563E-2</v>
      </c>
      <c r="EQ22" s="78">
        <v>2.1676003932952881E-2</v>
      </c>
      <c r="ER22" s="78">
        <v>1.4071013778448105E-2</v>
      </c>
      <c r="ES22" s="78">
        <v>7.8028120100498199E-2</v>
      </c>
      <c r="ET22" s="78">
        <v>8.2090683281421661E-2</v>
      </c>
      <c r="EU22" s="78">
        <v>7.0668570697307587E-2</v>
      </c>
      <c r="EV22" s="78">
        <v>5.0186909735202789E-2</v>
      </c>
      <c r="EW22" s="78">
        <v>43.944206237792969</v>
      </c>
      <c r="EX22" s="78">
        <v>42.494415283203125</v>
      </c>
      <c r="EY22" s="78">
        <v>41.674537658691406</v>
      </c>
      <c r="EZ22" s="78">
        <v>41.325035095214844</v>
      </c>
      <c r="FA22" s="78">
        <v>41.102531433105469</v>
      </c>
      <c r="FB22" s="78">
        <v>40.417671203613281</v>
      </c>
      <c r="FC22" s="78">
        <v>39.949413299560547</v>
      </c>
      <c r="FD22" s="78">
        <v>40.211845397949219</v>
      </c>
      <c r="FE22" s="78">
        <v>46.033454895019531</v>
      </c>
      <c r="FF22" s="78">
        <v>52.807239532470703</v>
      </c>
      <c r="FG22" s="78">
        <v>57.652454376220703</v>
      </c>
      <c r="FH22" s="78">
        <v>60.957614898681641</v>
      </c>
      <c r="FI22" s="78">
        <v>63.266670227050781</v>
      </c>
      <c r="FJ22" s="78">
        <v>64.946456909179688</v>
      </c>
      <c r="FK22" s="78">
        <v>66.140174865722656</v>
      </c>
      <c r="FL22" s="78">
        <v>66.348007202148438</v>
      </c>
      <c r="FM22" s="78">
        <v>65.3323974609375</v>
      </c>
      <c r="FN22" s="78">
        <v>61.96112060546875</v>
      </c>
      <c r="FO22" s="78">
        <v>56.189849853515625</v>
      </c>
      <c r="FP22" s="78">
        <v>52.506324768066406</v>
      </c>
      <c r="FQ22" s="78">
        <v>50.269702911376953</v>
      </c>
      <c r="FR22" s="78">
        <v>48.509098052978516</v>
      </c>
      <c r="FS22" s="78">
        <v>47.137413024902344</v>
      </c>
      <c r="FT22" s="78">
        <v>46.124290466308594</v>
      </c>
      <c r="FU22" s="78">
        <v>4.5766148716211319E-2</v>
      </c>
      <c r="FV22" s="78">
        <v>5.4940063506364822E-2</v>
      </c>
      <c r="FW22" s="78">
        <v>4.496585950255394E-2</v>
      </c>
      <c r="FX22" s="78">
        <v>0</v>
      </c>
      <c r="FY22" s="78">
        <v>131.15789794921875</v>
      </c>
      <c r="FZ22" s="78">
        <v>1</v>
      </c>
    </row>
    <row r="23" spans="1:182" x14ac:dyDescent="0.2">
      <c r="A23" t="s">
        <v>186</v>
      </c>
      <c r="B23" t="s">
        <v>236</v>
      </c>
      <c r="C23" t="s">
        <v>2</v>
      </c>
      <c r="D23" t="s">
        <v>202</v>
      </c>
      <c r="E23" t="s">
        <v>240</v>
      </c>
      <c r="F23" t="s">
        <v>185</v>
      </c>
      <c r="G23" t="s">
        <v>1</v>
      </c>
      <c r="H23" s="78">
        <v>207</v>
      </c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>
        <v>0</v>
      </c>
      <c r="FY23" s="78">
        <v>59.421051025390625</v>
      </c>
      <c r="FZ23" s="78">
        <v>0</v>
      </c>
    </row>
    <row r="24" spans="1:182" x14ac:dyDescent="0.2">
      <c r="A24" t="s">
        <v>186</v>
      </c>
      <c r="B24" t="s">
        <v>236</v>
      </c>
      <c r="C24" t="s">
        <v>2</v>
      </c>
      <c r="D24" t="s">
        <v>202</v>
      </c>
      <c r="E24" t="s">
        <v>204</v>
      </c>
      <c r="F24" t="s">
        <v>1</v>
      </c>
      <c r="G24" t="s">
        <v>198</v>
      </c>
      <c r="H24" s="78">
        <v>7449</v>
      </c>
      <c r="I24" s="78">
        <v>9.6238594055175781</v>
      </c>
      <c r="J24" s="78">
        <v>9.0374746322631836</v>
      </c>
      <c r="K24" s="78">
        <v>8.7277336120605469</v>
      </c>
      <c r="L24" s="78">
        <v>8.6320619583129883</v>
      </c>
      <c r="M24" s="78">
        <v>8.7739944458007813</v>
      </c>
      <c r="N24" s="78">
        <v>9.443669319152832</v>
      </c>
      <c r="O24" s="78">
        <v>10.580874443054199</v>
      </c>
      <c r="P24" s="78">
        <v>11.805027008056641</v>
      </c>
      <c r="Q24" s="78">
        <v>11.798031806945801</v>
      </c>
      <c r="R24" s="78">
        <v>11.76380729675293</v>
      </c>
      <c r="S24" s="78">
        <v>11.691792488098145</v>
      </c>
      <c r="T24" s="78">
        <v>11.573424339294434</v>
      </c>
      <c r="U24" s="78">
        <v>11.25246524810791</v>
      </c>
      <c r="V24" s="78">
        <v>10.923938751220703</v>
      </c>
      <c r="W24" s="78">
        <v>10.580194473266602</v>
      </c>
      <c r="X24" s="78">
        <v>10.372076988220215</v>
      </c>
      <c r="Y24" s="78">
        <v>10.56934642791748</v>
      </c>
      <c r="Z24" s="78">
        <v>11.456016540527344</v>
      </c>
      <c r="AA24" s="78">
        <v>12.53883171081543</v>
      </c>
      <c r="AB24" s="78">
        <v>13.493607521057129</v>
      </c>
      <c r="AC24" s="78">
        <v>13.55259895324707</v>
      </c>
      <c r="AD24" s="78">
        <v>12.945755958557129</v>
      </c>
      <c r="AE24" s="78">
        <v>11.772366523742676</v>
      </c>
      <c r="AF24" s="78">
        <v>10.588948249816895</v>
      </c>
      <c r="AG24" s="78">
        <v>-1.6712410449981689</v>
      </c>
      <c r="AH24" s="78">
        <v>-1.5925918817520142</v>
      </c>
      <c r="AI24" s="78">
        <v>-1.4837213754653931</v>
      </c>
      <c r="AJ24" s="78">
        <v>-1.5600992441177368</v>
      </c>
      <c r="AK24" s="78">
        <v>-1.6170942783355713</v>
      </c>
      <c r="AL24" s="78">
        <v>-1.6676937341690063</v>
      </c>
      <c r="AM24" s="78">
        <v>-1.6993497610092163</v>
      </c>
      <c r="AN24" s="78">
        <v>-1.4654598236083984</v>
      </c>
      <c r="AO24" s="78">
        <v>-1.6456763744354248</v>
      </c>
      <c r="AP24" s="78">
        <v>-1.4624252319335938</v>
      </c>
      <c r="AQ24" s="78">
        <v>-1.436475396156311</v>
      </c>
      <c r="AR24" s="78">
        <v>-1.5147702693939209</v>
      </c>
      <c r="AS24" s="78">
        <v>-1.6408936977386475</v>
      </c>
      <c r="AT24" s="78">
        <v>-1.5361732244491577</v>
      </c>
      <c r="AU24" s="78">
        <v>-1.3206117153167725</v>
      </c>
      <c r="AV24" s="78">
        <v>-1.1007966995239258</v>
      </c>
      <c r="AW24" s="78">
        <v>-0.80275046825408936</v>
      </c>
      <c r="AX24" s="78">
        <v>-0.6922982931137085</v>
      </c>
      <c r="AY24" s="78">
        <v>-0.63172578811645508</v>
      </c>
      <c r="AZ24" s="78">
        <v>-0.54874807596206665</v>
      </c>
      <c r="BA24" s="78">
        <v>-0.7401576042175293</v>
      </c>
      <c r="BB24" s="78">
        <v>-1.5840520858764648</v>
      </c>
      <c r="BC24" s="78">
        <v>-1.7607858180999756</v>
      </c>
      <c r="BD24" s="78">
        <v>-1.6927188634872437</v>
      </c>
      <c r="BE24" s="78">
        <v>-1.4736160039901733</v>
      </c>
      <c r="BF24" s="78">
        <v>-1.397318959236145</v>
      </c>
      <c r="BG24" s="78">
        <v>-1.2907595634460449</v>
      </c>
      <c r="BH24" s="78">
        <v>-1.3623697757720947</v>
      </c>
      <c r="BI24" s="78">
        <v>-1.4080986976623535</v>
      </c>
      <c r="BJ24" s="78">
        <v>-1.4520480632781982</v>
      </c>
      <c r="BK24" s="78">
        <v>-1.4714808464050293</v>
      </c>
      <c r="BL24" s="78">
        <v>-1.2268823385238647</v>
      </c>
      <c r="BM24" s="78">
        <v>-1.4128440618515015</v>
      </c>
      <c r="BN24" s="78">
        <v>-1.2490448951721191</v>
      </c>
      <c r="BO24" s="78">
        <v>-1.2416467666625977</v>
      </c>
      <c r="BP24" s="78">
        <v>-1.3277257680892944</v>
      </c>
      <c r="BQ24" s="78">
        <v>-1.4490432739257813</v>
      </c>
      <c r="BR24" s="78">
        <v>-1.3453606367111206</v>
      </c>
      <c r="BS24" s="78">
        <v>-1.1407754421234131</v>
      </c>
      <c r="BT24" s="78">
        <v>-0.93064719438552856</v>
      </c>
      <c r="BU24" s="78">
        <v>-0.64292210340499878</v>
      </c>
      <c r="BV24" s="78">
        <v>-0.52733325958251953</v>
      </c>
      <c r="BW24" s="78">
        <v>-0.46345421671867371</v>
      </c>
      <c r="BX24" s="78">
        <v>-0.36799195408821106</v>
      </c>
      <c r="BY24" s="78">
        <v>-0.55504941940307617</v>
      </c>
      <c r="BZ24" s="78">
        <v>-1.3743609189987183</v>
      </c>
      <c r="CA24" s="78">
        <v>-1.5498970746994019</v>
      </c>
      <c r="CB24" s="78">
        <v>-1.4916383028030396</v>
      </c>
      <c r="CC24" s="78">
        <v>-1.33674156665802</v>
      </c>
      <c r="CD24" s="78">
        <v>-1.2620736360549927</v>
      </c>
      <c r="CE24" s="78">
        <v>-1.1571148633956909</v>
      </c>
      <c r="CF24" s="78">
        <v>-1.2254229784011841</v>
      </c>
      <c r="CG24" s="78">
        <v>-1.2633490562438965</v>
      </c>
      <c r="CH24" s="78">
        <v>-1.3026925325393677</v>
      </c>
      <c r="CI24" s="78">
        <v>-1.3136595487594604</v>
      </c>
      <c r="CJ24" s="78">
        <v>-1.0616441965103149</v>
      </c>
      <c r="CK24" s="78">
        <v>-1.2515850067138672</v>
      </c>
      <c r="CL24" s="78">
        <v>-1.1012582778930664</v>
      </c>
      <c r="CM24" s="78">
        <v>-1.1067091226577759</v>
      </c>
      <c r="CN24" s="78">
        <v>-1.1981792449951172</v>
      </c>
      <c r="CO24" s="78">
        <v>-1.3161683082580566</v>
      </c>
      <c r="CP24" s="78">
        <v>-1.2132043838500977</v>
      </c>
      <c r="CQ24" s="78">
        <v>-1.0162214040756226</v>
      </c>
      <c r="CR24" s="78">
        <v>-0.81280219554901123</v>
      </c>
      <c r="CS24" s="78">
        <v>-0.53222548961639404</v>
      </c>
      <c r="CT24" s="78">
        <v>-0.41307896375656128</v>
      </c>
      <c r="CU24" s="78">
        <v>-0.34690982103347778</v>
      </c>
      <c r="CV24" s="78">
        <v>-0.24280080199241638</v>
      </c>
      <c r="CW24" s="78">
        <v>-0.4268440306186676</v>
      </c>
      <c r="CX24" s="78">
        <v>-1.229129433631897</v>
      </c>
      <c r="CY24" s="78">
        <v>-1.4038361310958862</v>
      </c>
      <c r="CZ24" s="78">
        <v>-1.3523703813552856</v>
      </c>
      <c r="DA24" s="78">
        <v>-1.1998671293258667</v>
      </c>
      <c r="DB24" s="78">
        <v>-1.1268283128738403</v>
      </c>
      <c r="DC24" s="78">
        <v>-1.0234701633453369</v>
      </c>
      <c r="DD24" s="78">
        <v>-1.0884761810302734</v>
      </c>
      <c r="DE24" s="78">
        <v>-1.1185994148254395</v>
      </c>
      <c r="DF24" s="78">
        <v>-1.1533370018005371</v>
      </c>
      <c r="DG24" s="78">
        <v>-1.1558382511138916</v>
      </c>
      <c r="DH24" s="78">
        <v>-0.89640611410140991</v>
      </c>
      <c r="DI24" s="78">
        <v>-1.0903259515762329</v>
      </c>
      <c r="DJ24" s="78">
        <v>-0.95347172021865845</v>
      </c>
      <c r="DK24" s="78">
        <v>-0.97177141904830933</v>
      </c>
      <c r="DL24" s="78">
        <v>-1.0686327219009399</v>
      </c>
      <c r="DM24" s="78">
        <v>-1.183293342590332</v>
      </c>
      <c r="DN24" s="78">
        <v>-1.0810481309890747</v>
      </c>
      <c r="DO24" s="78">
        <v>-0.89166736602783203</v>
      </c>
      <c r="DP24" s="78">
        <v>-0.6949571967124939</v>
      </c>
      <c r="DQ24" s="78">
        <v>-0.42152884602546692</v>
      </c>
      <c r="DR24" s="78">
        <v>-0.29882469773292542</v>
      </c>
      <c r="DS24" s="78">
        <v>-0.23036544024944305</v>
      </c>
      <c r="DT24" s="78">
        <v>-0.1176096573472023</v>
      </c>
      <c r="DU24" s="78">
        <v>-0.29863864183425903</v>
      </c>
      <c r="DV24" s="78">
        <v>-1.0838979482650757</v>
      </c>
      <c r="DW24" s="78">
        <v>-1.2577751874923706</v>
      </c>
      <c r="DX24" s="78">
        <v>-1.2131024599075317</v>
      </c>
      <c r="DY24" s="78">
        <v>-1.0022420883178711</v>
      </c>
      <c r="DZ24" s="78">
        <v>-0.93155544996261597</v>
      </c>
      <c r="EA24" s="78">
        <v>-0.83050835132598877</v>
      </c>
      <c r="EB24" s="78">
        <v>-0.89074677228927612</v>
      </c>
      <c r="EC24" s="78">
        <v>-0.90960383415222168</v>
      </c>
      <c r="ED24" s="78">
        <v>-0.93769139051437378</v>
      </c>
      <c r="EE24" s="78">
        <v>-0.92796939611434937</v>
      </c>
      <c r="EF24" s="78">
        <v>-0.65782850980758667</v>
      </c>
      <c r="EG24" s="78">
        <v>-0.85749357938766479</v>
      </c>
      <c r="EH24" s="78">
        <v>-0.74009138345718384</v>
      </c>
      <c r="EI24" s="78">
        <v>-0.77694284915924072</v>
      </c>
      <c r="EJ24" s="78">
        <v>-0.88158822059631348</v>
      </c>
      <c r="EK24" s="78">
        <v>-0.99144291877746582</v>
      </c>
      <c r="EL24" s="78">
        <v>-0.89023548364639282</v>
      </c>
      <c r="EM24" s="78">
        <v>-0.71183109283447266</v>
      </c>
      <c r="EN24" s="78">
        <v>-0.52480769157409668</v>
      </c>
      <c r="EO24" s="78">
        <v>-0.26170048117637634</v>
      </c>
      <c r="EP24" s="78">
        <v>-0.13385966420173645</v>
      </c>
      <c r="EQ24" s="78">
        <v>-6.2093861401081085E-2</v>
      </c>
      <c r="ER24" s="78">
        <v>6.3146471977233887E-2</v>
      </c>
      <c r="ES24" s="78">
        <v>-0.11353044956922531</v>
      </c>
      <c r="ET24" s="78">
        <v>-0.87420684099197388</v>
      </c>
      <c r="EU24" s="78">
        <v>-1.0468864440917969</v>
      </c>
      <c r="EV24" s="78">
        <v>-1.0120218992233276</v>
      </c>
      <c r="EW24" s="78">
        <v>49.976818084716797</v>
      </c>
      <c r="EX24" s="78">
        <v>49.080650329589844</v>
      </c>
      <c r="EY24" s="78">
        <v>48.354480743408203</v>
      </c>
      <c r="EZ24" s="78">
        <v>47.691814422607422</v>
      </c>
      <c r="FA24" s="78">
        <v>47.165306091308594</v>
      </c>
      <c r="FB24" s="78">
        <v>46.784053802490234</v>
      </c>
      <c r="FC24" s="78">
        <v>46.556953430175781</v>
      </c>
      <c r="FD24" s="78">
        <v>46.706462860107422</v>
      </c>
      <c r="FE24" s="78">
        <v>48.701229095458984</v>
      </c>
      <c r="FF24" s="78">
        <v>51.896728515625</v>
      </c>
      <c r="FG24" s="78">
        <v>54.780364990234375</v>
      </c>
      <c r="FH24" s="78">
        <v>57.165683746337891</v>
      </c>
      <c r="FI24" s="78">
        <v>59.160209655761719</v>
      </c>
      <c r="FJ24" s="78">
        <v>60.64898681640625</v>
      </c>
      <c r="FK24" s="78">
        <v>61.551826477050781</v>
      </c>
      <c r="FL24" s="78">
        <v>61.822219848632813</v>
      </c>
      <c r="FM24" s="78">
        <v>61.559494018554688</v>
      </c>
      <c r="FN24" s="78">
        <v>60.663127899169922</v>
      </c>
      <c r="FO24" s="78">
        <v>59.031764984130859</v>
      </c>
      <c r="FP24" s="78">
        <v>56.70892333984375</v>
      </c>
      <c r="FQ24" s="78">
        <v>54.762172698974609</v>
      </c>
      <c r="FR24" s="78">
        <v>53.319618225097656</v>
      </c>
      <c r="FS24" s="78">
        <v>52.144924163818359</v>
      </c>
      <c r="FT24" s="78">
        <v>51.133731842041016</v>
      </c>
      <c r="FU24" s="78">
        <v>0.20774173736572266</v>
      </c>
      <c r="FV24" s="78">
        <v>0.2064225822687149</v>
      </c>
      <c r="FW24" s="78">
        <v>0.22124268114566803</v>
      </c>
      <c r="FX24" s="78">
        <v>0</v>
      </c>
      <c r="FY24" s="78">
        <v>1909.772705078125</v>
      </c>
      <c r="FZ24" s="78">
        <v>1</v>
      </c>
    </row>
    <row r="25" spans="1:182" x14ac:dyDescent="0.2">
      <c r="A25" t="s">
        <v>186</v>
      </c>
      <c r="B25" t="s">
        <v>236</v>
      </c>
      <c r="C25" t="s">
        <v>2</v>
      </c>
      <c r="D25" t="s">
        <v>202</v>
      </c>
      <c r="E25" t="s">
        <v>204</v>
      </c>
      <c r="F25" t="s">
        <v>1</v>
      </c>
      <c r="G25" t="s">
        <v>200</v>
      </c>
      <c r="H25" s="78">
        <v>2278</v>
      </c>
      <c r="I25" s="78">
        <v>2.6173808574676514</v>
      </c>
      <c r="J25" s="78">
        <v>2.4327607154846191</v>
      </c>
      <c r="K25" s="78">
        <v>2.3101484775543213</v>
      </c>
      <c r="L25" s="78">
        <v>2.2768537998199463</v>
      </c>
      <c r="M25" s="78">
        <v>2.3180315494537354</v>
      </c>
      <c r="N25" s="78">
        <v>2.4612812995910645</v>
      </c>
      <c r="O25" s="78">
        <v>2.7792797088623047</v>
      </c>
      <c r="P25" s="78">
        <v>2.9295144081115723</v>
      </c>
      <c r="Q25" s="78">
        <v>2.8943448066711426</v>
      </c>
      <c r="R25" s="78">
        <v>2.8711450099945068</v>
      </c>
      <c r="S25" s="78">
        <v>2.8149664402008057</v>
      </c>
      <c r="T25" s="78">
        <v>2.8016273975372314</v>
      </c>
      <c r="U25" s="78">
        <v>2.8316595554351807</v>
      </c>
      <c r="V25" s="78">
        <v>2.7849555015563965</v>
      </c>
      <c r="W25" s="78">
        <v>2.7445070743560791</v>
      </c>
      <c r="X25" s="78">
        <v>2.7563560009002686</v>
      </c>
      <c r="Y25" s="78">
        <v>2.85898756980896</v>
      </c>
      <c r="Z25" s="78">
        <v>3.0540118217468262</v>
      </c>
      <c r="AA25" s="78">
        <v>3.2768831253051758</v>
      </c>
      <c r="AB25" s="78">
        <v>3.5193421840667725</v>
      </c>
      <c r="AC25" s="78">
        <v>3.6010918617248535</v>
      </c>
      <c r="AD25" s="78">
        <v>3.4745612144470215</v>
      </c>
      <c r="AE25" s="78">
        <v>3.2351207733154297</v>
      </c>
      <c r="AF25" s="78">
        <v>2.8781683444976807</v>
      </c>
      <c r="AG25" s="78">
        <v>-0.50373131036758423</v>
      </c>
      <c r="AH25" s="78">
        <v>-0.48535484075546265</v>
      </c>
      <c r="AI25" s="78">
        <v>-0.48365643620491028</v>
      </c>
      <c r="AJ25" s="78">
        <v>-0.45181611180305481</v>
      </c>
      <c r="AK25" s="78">
        <v>-0.42778027057647705</v>
      </c>
      <c r="AL25" s="78">
        <v>-0.44013422727584839</v>
      </c>
      <c r="AM25" s="78">
        <v>-0.41224539279937744</v>
      </c>
      <c r="AN25" s="78">
        <v>-0.386527419090271</v>
      </c>
      <c r="AO25" s="78">
        <v>-0.40960955619812012</v>
      </c>
      <c r="AP25" s="78">
        <v>-0.33920881152153015</v>
      </c>
      <c r="AQ25" s="78">
        <v>-0.36912930011749268</v>
      </c>
      <c r="AR25" s="78">
        <v>-0.40836209058761597</v>
      </c>
      <c r="AS25" s="78">
        <v>-0.36422556638717651</v>
      </c>
      <c r="AT25" s="78">
        <v>-0.34450313448905945</v>
      </c>
      <c r="AU25" s="78">
        <v>-0.33416000008583069</v>
      </c>
      <c r="AV25" s="78">
        <v>-0.28393170237541199</v>
      </c>
      <c r="AW25" s="78">
        <v>-0.19331686198711395</v>
      </c>
      <c r="AX25" s="78">
        <v>-0.18270906805992126</v>
      </c>
      <c r="AY25" s="78">
        <v>-0.19581262767314911</v>
      </c>
      <c r="AZ25" s="78">
        <v>-0.19025291502475739</v>
      </c>
      <c r="BA25" s="78">
        <v>-0.23864471912384033</v>
      </c>
      <c r="BB25" s="78">
        <v>-0.43709558248519897</v>
      </c>
      <c r="BC25" s="78">
        <v>-0.46729114651679993</v>
      </c>
      <c r="BD25" s="78">
        <v>-0.50515514612197876</v>
      </c>
      <c r="BE25" s="78">
        <v>-0.43277853727340698</v>
      </c>
      <c r="BF25" s="78">
        <v>-0.41544729471206665</v>
      </c>
      <c r="BG25" s="78">
        <v>-0.41453337669372559</v>
      </c>
      <c r="BH25" s="78">
        <v>-0.38335809111595154</v>
      </c>
      <c r="BI25" s="78">
        <v>-0.35888561606407166</v>
      </c>
      <c r="BJ25" s="78">
        <v>-0.36840906739234924</v>
      </c>
      <c r="BK25" s="78">
        <v>-0.34000957012176514</v>
      </c>
      <c r="BL25" s="78">
        <v>-0.31665992736816406</v>
      </c>
      <c r="BM25" s="78">
        <v>-0.34316781163215637</v>
      </c>
      <c r="BN25" s="78">
        <v>-0.28272241353988647</v>
      </c>
      <c r="BO25" s="78">
        <v>-0.31873875856399536</v>
      </c>
      <c r="BP25" s="78">
        <v>-0.35719498991966248</v>
      </c>
      <c r="BQ25" s="78">
        <v>-0.3141949474811554</v>
      </c>
      <c r="BR25" s="78">
        <v>-0.29410833120346069</v>
      </c>
      <c r="BS25" s="78">
        <v>-0.28522542119026184</v>
      </c>
      <c r="BT25" s="78">
        <v>-0.23577064275741577</v>
      </c>
      <c r="BU25" s="78">
        <v>-0.14605621993541718</v>
      </c>
      <c r="BV25" s="78">
        <v>-0.13426193594932556</v>
      </c>
      <c r="BW25" s="78">
        <v>-0.14474812150001526</v>
      </c>
      <c r="BX25" s="78">
        <v>-0.13771867752075195</v>
      </c>
      <c r="BY25" s="78">
        <v>-0.1853238046169281</v>
      </c>
      <c r="BZ25" s="78">
        <v>-0.37307712435722351</v>
      </c>
      <c r="CA25" s="78">
        <v>-0.39590197801589966</v>
      </c>
      <c r="CB25" s="78">
        <v>-0.43397116661071777</v>
      </c>
      <c r="CC25" s="78">
        <v>-0.38363686203956604</v>
      </c>
      <c r="CD25" s="78">
        <v>-0.36702951788902283</v>
      </c>
      <c r="CE25" s="78">
        <v>-0.36665895581245422</v>
      </c>
      <c r="CF25" s="78">
        <v>-0.33594429492950439</v>
      </c>
      <c r="CG25" s="78">
        <v>-0.31116941571235657</v>
      </c>
      <c r="CH25" s="78">
        <v>-0.31873247027397156</v>
      </c>
      <c r="CI25" s="78">
        <v>-0.28997927904129028</v>
      </c>
      <c r="CJ25" s="78">
        <v>-0.26826992630958557</v>
      </c>
      <c r="CK25" s="78">
        <v>-0.29715046286582947</v>
      </c>
      <c r="CL25" s="78">
        <v>-0.24360013008117676</v>
      </c>
      <c r="CM25" s="78">
        <v>-0.2838384211063385</v>
      </c>
      <c r="CN25" s="78">
        <v>-0.32175678014755249</v>
      </c>
      <c r="CO25" s="78">
        <v>-0.27954387664794922</v>
      </c>
      <c r="CP25" s="78">
        <v>-0.25920501351356506</v>
      </c>
      <c r="CQ25" s="78">
        <v>-0.25133347511291504</v>
      </c>
      <c r="CR25" s="78">
        <v>-0.20241442322731018</v>
      </c>
      <c r="CS25" s="78">
        <v>-0.1133236289024353</v>
      </c>
      <c r="CT25" s="78">
        <v>-0.10070761293172836</v>
      </c>
      <c r="CU25" s="78">
        <v>-0.10938100516796112</v>
      </c>
      <c r="CV25" s="78">
        <v>-0.10133363306522369</v>
      </c>
      <c r="CW25" s="78">
        <v>-0.148393914103508</v>
      </c>
      <c r="CX25" s="78">
        <v>-0.32873815298080444</v>
      </c>
      <c r="CY25" s="78">
        <v>-0.34645804762840271</v>
      </c>
      <c r="CZ25" s="78">
        <v>-0.38466933369636536</v>
      </c>
      <c r="DA25" s="78">
        <v>-0.3344951868057251</v>
      </c>
      <c r="DB25" s="78">
        <v>-0.318611741065979</v>
      </c>
      <c r="DC25" s="78">
        <v>-0.31878453493118286</v>
      </c>
      <c r="DD25" s="78">
        <v>-0.28853049874305725</v>
      </c>
      <c r="DE25" s="78">
        <v>-0.26345321536064148</v>
      </c>
      <c r="DF25" s="78">
        <v>-0.26905587315559387</v>
      </c>
      <c r="DG25" s="78">
        <v>-0.23994897305965424</v>
      </c>
      <c r="DH25" s="78">
        <v>-0.21987991034984589</v>
      </c>
      <c r="DI25" s="78">
        <v>-0.25113311409950256</v>
      </c>
      <c r="DJ25" s="78">
        <v>-0.20447783172130585</v>
      </c>
      <c r="DK25" s="78">
        <v>-0.24893808364868164</v>
      </c>
      <c r="DL25" s="78">
        <v>-0.2863185703754425</v>
      </c>
      <c r="DM25" s="78">
        <v>-0.24489280581474304</v>
      </c>
      <c r="DN25" s="78">
        <v>-0.22430171072483063</v>
      </c>
      <c r="DO25" s="78">
        <v>-0.21744152903556824</v>
      </c>
      <c r="DP25" s="78">
        <v>-0.16905820369720459</v>
      </c>
      <c r="DQ25" s="78">
        <v>-8.0591045320034027E-2</v>
      </c>
      <c r="DR25" s="78">
        <v>-6.7153282463550568E-2</v>
      </c>
      <c r="DS25" s="78">
        <v>-7.4013888835906982E-2</v>
      </c>
      <c r="DT25" s="78">
        <v>-6.4948588609695435E-2</v>
      </c>
      <c r="DU25" s="78">
        <v>-0.11146401613950729</v>
      </c>
      <c r="DV25" s="78">
        <v>-0.28439918160438538</v>
      </c>
      <c r="DW25" s="78">
        <v>-0.29701411724090576</v>
      </c>
      <c r="DX25" s="78">
        <v>-0.33536750078201294</v>
      </c>
      <c r="DY25" s="78">
        <v>-0.26354241371154785</v>
      </c>
      <c r="DZ25" s="78">
        <v>-0.24870418012142181</v>
      </c>
      <c r="EA25" s="78">
        <v>-0.24966149032115936</v>
      </c>
      <c r="EB25" s="78">
        <v>-0.22007247805595398</v>
      </c>
      <c r="EC25" s="78">
        <v>-0.19455856084823608</v>
      </c>
      <c r="ED25" s="78">
        <v>-0.19733072817325592</v>
      </c>
      <c r="EE25" s="78">
        <v>-0.16771316528320313</v>
      </c>
      <c r="EF25" s="78">
        <v>-0.15001241862773895</v>
      </c>
      <c r="EG25" s="78">
        <v>-0.18469135463237762</v>
      </c>
      <c r="EH25" s="78">
        <v>-0.14799144864082336</v>
      </c>
      <c r="EI25" s="78">
        <v>-0.19854755699634552</v>
      </c>
      <c r="EJ25" s="78">
        <v>-0.23515145480632782</v>
      </c>
      <c r="EK25" s="78">
        <v>-0.19486218690872192</v>
      </c>
      <c r="EL25" s="78">
        <v>-0.17390687763690948</v>
      </c>
      <c r="EM25" s="78">
        <v>-0.1685069352388382</v>
      </c>
      <c r="EN25" s="78">
        <v>-0.12089712917804718</v>
      </c>
      <c r="EO25" s="78">
        <v>-3.3330392092466354E-2</v>
      </c>
      <c r="EP25" s="78">
        <v>-1.8706159666180611E-2</v>
      </c>
      <c r="EQ25" s="78">
        <v>-2.2949390113353729E-2</v>
      </c>
      <c r="ER25" s="78">
        <v>-1.241435669362545E-2</v>
      </c>
      <c r="ES25" s="78">
        <v>-5.8143116533756256E-2</v>
      </c>
      <c r="ET25" s="78">
        <v>-0.22038072347640991</v>
      </c>
      <c r="EU25" s="78">
        <v>-0.2256249338388443</v>
      </c>
      <c r="EV25" s="78">
        <v>-0.26418352127075195</v>
      </c>
      <c r="EW25" s="78">
        <v>49.774993896484375</v>
      </c>
      <c r="EX25" s="78">
        <v>48.87908935546875</v>
      </c>
      <c r="EY25" s="78">
        <v>48.15374755859375</v>
      </c>
      <c r="EZ25" s="78">
        <v>47.489288330078125</v>
      </c>
      <c r="FA25" s="78">
        <v>46.886737823486328</v>
      </c>
      <c r="FB25" s="78">
        <v>46.446170806884766</v>
      </c>
      <c r="FC25" s="78">
        <v>46.122840881347656</v>
      </c>
      <c r="FD25" s="78">
        <v>46.134891510009766</v>
      </c>
      <c r="FE25" s="78">
        <v>48.118408203125</v>
      </c>
      <c r="FF25" s="78">
        <v>51.124301910400391</v>
      </c>
      <c r="FG25" s="78">
        <v>54.1444091796875</v>
      </c>
      <c r="FH25" s="78">
        <v>56.633792877197266</v>
      </c>
      <c r="FI25" s="78">
        <v>58.712581634521484</v>
      </c>
      <c r="FJ25" s="78">
        <v>60.204849243164063</v>
      </c>
      <c r="FK25" s="78">
        <v>61.303821563720703</v>
      </c>
      <c r="FL25" s="78">
        <v>61.881984710693359</v>
      </c>
      <c r="FM25" s="78">
        <v>61.811649322509766</v>
      </c>
      <c r="FN25" s="78">
        <v>61.080585479736328</v>
      </c>
      <c r="FO25" s="78">
        <v>59.426399230957031</v>
      </c>
      <c r="FP25" s="78">
        <v>57.081062316894531</v>
      </c>
      <c r="FQ25" s="78">
        <v>54.969394683837891</v>
      </c>
      <c r="FR25" s="78">
        <v>53.427402496337891</v>
      </c>
      <c r="FS25" s="78">
        <v>52.157382965087891</v>
      </c>
      <c r="FT25" s="78">
        <v>51.057254791259766</v>
      </c>
      <c r="FU25" s="78">
        <v>6.3031308352947235E-2</v>
      </c>
      <c r="FV25" s="78">
        <v>5.9482790529727936E-2</v>
      </c>
      <c r="FW25" s="78">
        <v>6.8285331130027771E-2</v>
      </c>
      <c r="FX25" s="78">
        <v>0</v>
      </c>
      <c r="FY25" s="78">
        <v>949.6363525390625</v>
      </c>
      <c r="FZ25" s="78">
        <v>1</v>
      </c>
    </row>
    <row r="26" spans="1:182" x14ac:dyDescent="0.2">
      <c r="A26" t="s">
        <v>186</v>
      </c>
      <c r="B26" t="s">
        <v>236</v>
      </c>
      <c r="C26" t="s">
        <v>2</v>
      </c>
      <c r="D26" t="s">
        <v>202</v>
      </c>
      <c r="E26" t="s">
        <v>204</v>
      </c>
      <c r="F26" t="s">
        <v>1</v>
      </c>
      <c r="G26" t="s">
        <v>1</v>
      </c>
      <c r="H26" s="78">
        <v>9727</v>
      </c>
      <c r="I26" s="78">
        <v>12.241240501403809</v>
      </c>
      <c r="J26" s="78">
        <v>11.470234870910645</v>
      </c>
      <c r="K26" s="78">
        <v>11.037881851196289</v>
      </c>
      <c r="L26" s="78">
        <v>10.908915519714355</v>
      </c>
      <c r="M26" s="78">
        <v>11.092025756835938</v>
      </c>
      <c r="N26" s="78">
        <v>11.904950141906738</v>
      </c>
      <c r="O26" s="78">
        <v>13.360154151916504</v>
      </c>
      <c r="P26" s="78">
        <v>14.734540939331055</v>
      </c>
      <c r="Q26" s="78">
        <v>14.692376136779785</v>
      </c>
      <c r="R26" s="78">
        <v>14.634951591491699</v>
      </c>
      <c r="S26" s="78">
        <v>14.506759643554688</v>
      </c>
      <c r="T26" s="78">
        <v>14.375051498413086</v>
      </c>
      <c r="U26" s="78">
        <v>14.084124565124512</v>
      </c>
      <c r="V26" s="78">
        <v>13.708893775939941</v>
      </c>
      <c r="W26" s="78">
        <v>13.324701309204102</v>
      </c>
      <c r="X26" s="78">
        <v>13.128433227539063</v>
      </c>
      <c r="Y26" s="78">
        <v>13.42833423614502</v>
      </c>
      <c r="Z26" s="78">
        <v>14.510027885437012</v>
      </c>
      <c r="AA26" s="78">
        <v>15.815714836120605</v>
      </c>
      <c r="AB26" s="78">
        <v>17.012950897216797</v>
      </c>
      <c r="AC26" s="78">
        <v>17.153690338134766</v>
      </c>
      <c r="AD26" s="78">
        <v>16.420318603515625</v>
      </c>
      <c r="AE26" s="78">
        <v>15.007487297058105</v>
      </c>
      <c r="AF26" s="78">
        <v>13.467116355895996</v>
      </c>
      <c r="AG26" s="78">
        <v>-2.0757832527160645</v>
      </c>
      <c r="AH26" s="78">
        <v>-1.9801632165908813</v>
      </c>
      <c r="AI26" s="78">
        <v>-1.8707034587860107</v>
      </c>
      <c r="AJ26" s="78">
        <v>-1.915534496307373</v>
      </c>
      <c r="AK26" s="78">
        <v>-1.9469884634017944</v>
      </c>
      <c r="AL26" s="78">
        <v>-2.0060863494873047</v>
      </c>
      <c r="AM26" s="78">
        <v>-2.0082447528839111</v>
      </c>
      <c r="AN26" s="78">
        <v>-1.7506895065307617</v>
      </c>
      <c r="AO26" s="78">
        <v>-1.9585587978363037</v>
      </c>
      <c r="AP26" s="78">
        <v>-1.7184659242630005</v>
      </c>
      <c r="AQ26" s="78">
        <v>-1.7311651706695557</v>
      </c>
      <c r="AR26" s="78">
        <v>-1.8481590747833252</v>
      </c>
      <c r="AS26" s="78">
        <v>-1.9312975406646729</v>
      </c>
      <c r="AT26" s="78">
        <v>-1.8064523935317993</v>
      </c>
      <c r="AU26" s="78">
        <v>-1.5830128192901611</v>
      </c>
      <c r="AV26" s="78">
        <v>-1.3145256042480469</v>
      </c>
      <c r="AW26" s="78">
        <v>-0.92765313386917114</v>
      </c>
      <c r="AX26" s="78">
        <v>-0.80479806661605835</v>
      </c>
      <c r="AY26" s="78">
        <v>-0.75393247604370117</v>
      </c>
      <c r="AZ26" s="78">
        <v>-0.66274136304855347</v>
      </c>
      <c r="BA26" s="78">
        <v>-0.90129101276397705</v>
      </c>
      <c r="BB26" s="78">
        <v>-1.9289623498916626</v>
      </c>
      <c r="BC26" s="78">
        <v>-2.1271412372589111</v>
      </c>
      <c r="BD26" s="78">
        <v>-2.0980854034423828</v>
      </c>
      <c r="BE26" s="78">
        <v>-1.8658072948455811</v>
      </c>
      <c r="BF26" s="78">
        <v>-1.7727540731430054</v>
      </c>
      <c r="BG26" s="78">
        <v>-1.6657346487045288</v>
      </c>
      <c r="BH26" s="78">
        <v>-1.7062896490097046</v>
      </c>
      <c r="BI26" s="78">
        <v>-1.7269302606582642</v>
      </c>
      <c r="BJ26" s="78">
        <v>-1.7788252830505371</v>
      </c>
      <c r="BK26" s="78">
        <v>-1.7692002058029175</v>
      </c>
      <c r="BL26" s="78">
        <v>-1.5020920038223267</v>
      </c>
      <c r="BM26" s="78">
        <v>-1.7164318561553955</v>
      </c>
      <c r="BN26" s="78">
        <v>-1.4977356195449829</v>
      </c>
      <c r="BO26" s="78">
        <v>-1.5299255847930908</v>
      </c>
      <c r="BP26" s="78">
        <v>-1.6542421579360962</v>
      </c>
      <c r="BQ26" s="78">
        <v>-1.7330310344696045</v>
      </c>
      <c r="BR26" s="78">
        <v>-1.6090971231460571</v>
      </c>
      <c r="BS26" s="78">
        <v>-1.3966376781463623</v>
      </c>
      <c r="BT26" s="78">
        <v>-1.1376913785934448</v>
      </c>
      <c r="BU26" s="78">
        <v>-0.76098382472991943</v>
      </c>
      <c r="BV26" s="78">
        <v>-0.63286614418029785</v>
      </c>
      <c r="BW26" s="78">
        <v>-0.578083336353302</v>
      </c>
      <c r="BX26" s="78">
        <v>-0.47450581192970276</v>
      </c>
      <c r="BY26" s="78">
        <v>-0.7086561918258667</v>
      </c>
      <c r="BZ26" s="78">
        <v>-1.7097165584564209</v>
      </c>
      <c r="CA26" s="78">
        <v>-1.9044970273971558</v>
      </c>
      <c r="CB26" s="78">
        <v>-1.8847765922546387</v>
      </c>
      <c r="CC26" s="78">
        <v>-1.7203785181045532</v>
      </c>
      <c r="CD26" s="78">
        <v>-1.6291031837463379</v>
      </c>
      <c r="CE26" s="78">
        <v>-1.5237737894058228</v>
      </c>
      <c r="CF26" s="78">
        <v>-1.5613672733306885</v>
      </c>
      <c r="CG26" s="78">
        <v>-1.5745185613632202</v>
      </c>
      <c r="CH26" s="78">
        <v>-1.6214250326156616</v>
      </c>
      <c r="CI26" s="78">
        <v>-1.603638768196106</v>
      </c>
      <c r="CJ26" s="78">
        <v>-1.3299140930175781</v>
      </c>
      <c r="CK26" s="78">
        <v>-1.548735499382019</v>
      </c>
      <c r="CL26" s="78">
        <v>-1.3448584079742432</v>
      </c>
      <c r="CM26" s="78">
        <v>-1.3905476331710815</v>
      </c>
      <c r="CN26" s="78">
        <v>-1.5199359655380249</v>
      </c>
      <c r="CO26" s="78">
        <v>-1.5957121849060059</v>
      </c>
      <c r="CP26" s="78">
        <v>-1.4724094867706299</v>
      </c>
      <c r="CQ26" s="78">
        <v>-1.2675548791885376</v>
      </c>
      <c r="CR26" s="78">
        <v>-1.015216588973999</v>
      </c>
      <c r="CS26" s="78">
        <v>-0.64554911851882935</v>
      </c>
      <c r="CT26" s="78">
        <v>-0.51378661394119263</v>
      </c>
      <c r="CU26" s="78">
        <v>-0.45629081130027771</v>
      </c>
      <c r="CV26" s="78">
        <v>-0.34413444995880127</v>
      </c>
      <c r="CW26" s="78">
        <v>-0.5752379298210144</v>
      </c>
      <c r="CX26" s="78">
        <v>-1.5578675270080566</v>
      </c>
      <c r="CY26" s="78">
        <v>-1.7502942085266113</v>
      </c>
      <c r="CZ26" s="78">
        <v>-1.7370396852493286</v>
      </c>
      <c r="DA26" s="78">
        <v>-1.5749497413635254</v>
      </c>
      <c r="DB26" s="78">
        <v>-1.4854522943496704</v>
      </c>
      <c r="DC26" s="78">
        <v>-1.3818129301071167</v>
      </c>
      <c r="DD26" s="78">
        <v>-1.4164448976516724</v>
      </c>
      <c r="DE26" s="78">
        <v>-1.4221068620681763</v>
      </c>
      <c r="DF26" s="78">
        <v>-1.4640247821807861</v>
      </c>
      <c r="DG26" s="78">
        <v>-1.4380773305892944</v>
      </c>
      <c r="DH26" s="78">
        <v>-1.1577361822128296</v>
      </c>
      <c r="DI26" s="78">
        <v>-1.3810391426086426</v>
      </c>
      <c r="DJ26" s="78">
        <v>-1.1919811964035034</v>
      </c>
      <c r="DK26" s="78">
        <v>-1.2511696815490723</v>
      </c>
      <c r="DL26" s="78">
        <v>-1.3856297731399536</v>
      </c>
      <c r="DM26" s="78">
        <v>-1.4583933353424072</v>
      </c>
      <c r="DN26" s="78">
        <v>-1.3357218503952026</v>
      </c>
      <c r="DO26" s="78">
        <v>-1.1384720802307129</v>
      </c>
      <c r="DP26" s="78">
        <v>-0.89274173974990845</v>
      </c>
      <c r="DQ26" s="78">
        <v>-0.53011441230773926</v>
      </c>
      <c r="DR26" s="78">
        <v>-0.3947070837020874</v>
      </c>
      <c r="DS26" s="78">
        <v>-0.33449825644493103</v>
      </c>
      <c r="DT26" s="78">
        <v>-0.21376308798789978</v>
      </c>
      <c r="DU26" s="78">
        <v>-0.44181966781616211</v>
      </c>
      <c r="DV26" s="78">
        <v>-1.4060184955596924</v>
      </c>
      <c r="DW26" s="78">
        <v>-1.5960913896560669</v>
      </c>
      <c r="DX26" s="78">
        <v>-1.5893027782440186</v>
      </c>
      <c r="DY26" s="78">
        <v>-1.364973783493042</v>
      </c>
      <c r="DZ26" s="78">
        <v>-1.2780431509017944</v>
      </c>
      <c r="EA26" s="78">
        <v>-1.1768441200256348</v>
      </c>
      <c r="EB26" s="78">
        <v>-1.2072000503540039</v>
      </c>
      <c r="EC26" s="78">
        <v>-1.202048659324646</v>
      </c>
      <c r="ED26" s="78">
        <v>-1.2367638349533081</v>
      </c>
      <c r="EE26" s="78">
        <v>-1.1990329027175903</v>
      </c>
      <c r="EF26" s="78">
        <v>-0.90913867950439453</v>
      </c>
      <c r="EG26" s="78">
        <v>-1.1389122009277344</v>
      </c>
      <c r="EH26" s="78">
        <v>-0.97125089168548584</v>
      </c>
      <c r="EI26" s="78">
        <v>-1.0499300956726074</v>
      </c>
      <c r="EJ26" s="78">
        <v>-1.1917128562927246</v>
      </c>
      <c r="EK26" s="78">
        <v>-1.2601268291473389</v>
      </c>
      <c r="EL26" s="78">
        <v>-1.1383665800094604</v>
      </c>
      <c r="EM26" s="78">
        <v>-0.95209699869155884</v>
      </c>
      <c r="EN26" s="78">
        <v>-0.71590757369995117</v>
      </c>
      <c r="EO26" s="78">
        <v>-0.36344507336616516</v>
      </c>
      <c r="EP26" s="78">
        <v>-0.2227751761674881</v>
      </c>
      <c r="EQ26" s="78">
        <v>-0.15864916145801544</v>
      </c>
      <c r="ER26" s="78">
        <v>-2.5527529418468475E-2</v>
      </c>
      <c r="ES26" s="78">
        <v>-0.24918486177921295</v>
      </c>
      <c r="ET26" s="78">
        <v>-1.1867727041244507</v>
      </c>
      <c r="EU26" s="78">
        <v>-1.3734471797943115</v>
      </c>
      <c r="EV26" s="78">
        <v>-1.375994086265564</v>
      </c>
      <c r="EW26" s="78">
        <v>49.933437347412109</v>
      </c>
      <c r="EX26" s="78">
        <v>49.037570953369141</v>
      </c>
      <c r="EY26" s="78">
        <v>48.31170654296875</v>
      </c>
      <c r="EZ26" s="78">
        <v>47.649379730224609</v>
      </c>
      <c r="FA26" s="78">
        <v>47.10748291015625</v>
      </c>
      <c r="FB26" s="78">
        <v>46.714611053466797</v>
      </c>
      <c r="FC26" s="78">
        <v>46.467910766601563</v>
      </c>
      <c r="FD26" s="78">
        <v>46.592685699462891</v>
      </c>
      <c r="FE26" s="78">
        <v>48.586700439453125</v>
      </c>
      <c r="FF26" s="78">
        <v>51.746170043945313</v>
      </c>
      <c r="FG26" s="78">
        <v>54.656398773193359</v>
      </c>
      <c r="FH26" s="78">
        <v>57.061164855957031</v>
      </c>
      <c r="FI26" s="78">
        <v>59.071392059326172</v>
      </c>
      <c r="FJ26" s="78">
        <v>60.559928894042969</v>
      </c>
      <c r="FK26" s="78">
        <v>61.500907897949219</v>
      </c>
      <c r="FL26" s="78">
        <v>61.834720611572266</v>
      </c>
      <c r="FM26" s="78">
        <v>61.612747192382813</v>
      </c>
      <c r="FN26" s="78">
        <v>60.750785827636719</v>
      </c>
      <c r="FO26" s="78">
        <v>59.1138916015625</v>
      </c>
      <c r="FP26" s="78">
        <v>56.786548614501953</v>
      </c>
      <c r="FQ26" s="78">
        <v>54.805995941162109</v>
      </c>
      <c r="FR26" s="78">
        <v>53.342422485351563</v>
      </c>
      <c r="FS26" s="78">
        <v>52.147586822509766</v>
      </c>
      <c r="FT26" s="78">
        <v>51.117317199707031</v>
      </c>
      <c r="FU26" s="78">
        <v>0.21709346771240234</v>
      </c>
      <c r="FV26" s="78">
        <v>0.21482197940349579</v>
      </c>
      <c r="FW26" s="78">
        <v>0.23154094815254211</v>
      </c>
      <c r="FX26" s="78">
        <v>0</v>
      </c>
      <c r="FY26" s="78">
        <v>2859.4091796875</v>
      </c>
      <c r="FZ26" s="78">
        <v>1</v>
      </c>
    </row>
    <row r="27" spans="1:182" x14ac:dyDescent="0.2">
      <c r="A27" t="s">
        <v>186</v>
      </c>
      <c r="B27" t="s">
        <v>236</v>
      </c>
      <c r="C27" t="s">
        <v>2</v>
      </c>
      <c r="D27" t="s">
        <v>202</v>
      </c>
      <c r="E27" t="s">
        <v>204</v>
      </c>
      <c r="F27" t="s">
        <v>178</v>
      </c>
      <c r="G27" t="s">
        <v>1</v>
      </c>
      <c r="H27" s="78">
        <v>5062</v>
      </c>
      <c r="I27" s="78">
        <v>5.8383755683898926</v>
      </c>
      <c r="J27" s="78">
        <v>5.3449482917785645</v>
      </c>
      <c r="K27" s="78">
        <v>5.0475153923034668</v>
      </c>
      <c r="L27" s="78">
        <v>4.9359240531921387</v>
      </c>
      <c r="M27" s="78">
        <v>4.9947066307067871</v>
      </c>
      <c r="N27" s="78">
        <v>5.3558712005615234</v>
      </c>
      <c r="O27" s="78">
        <v>6.029299259185791</v>
      </c>
      <c r="P27" s="78">
        <v>6.8241868019104004</v>
      </c>
      <c r="Q27" s="78">
        <v>6.8944659233093262</v>
      </c>
      <c r="R27" s="78">
        <v>7.0119996070861816</v>
      </c>
      <c r="S27" s="78">
        <v>7.1579785346984863</v>
      </c>
      <c r="T27" s="78">
        <v>7.1994643211364746</v>
      </c>
      <c r="U27" s="78">
        <v>7.106083869934082</v>
      </c>
      <c r="V27" s="78">
        <v>6.8992414474487305</v>
      </c>
      <c r="W27" s="78">
        <v>6.6578316688537598</v>
      </c>
      <c r="X27" s="78">
        <v>6.5388226509094238</v>
      </c>
      <c r="Y27" s="78">
        <v>6.677642822265625</v>
      </c>
      <c r="Z27" s="78">
        <v>7.2254648208618164</v>
      </c>
      <c r="AA27" s="78">
        <v>7.9469871520996094</v>
      </c>
      <c r="AB27" s="78">
        <v>8.5591564178466797</v>
      </c>
      <c r="AC27" s="78">
        <v>8.5972070693969727</v>
      </c>
      <c r="AD27" s="78">
        <v>8.1928777694702148</v>
      </c>
      <c r="AE27" s="78">
        <v>7.4322361946105957</v>
      </c>
      <c r="AF27" s="78">
        <v>6.5649161338806152</v>
      </c>
      <c r="AG27" s="78">
        <v>-0.67103481292724609</v>
      </c>
      <c r="AH27" s="78">
        <v>-0.61610221862792969</v>
      </c>
      <c r="AI27" s="78">
        <v>-0.59406900405883789</v>
      </c>
      <c r="AJ27" s="78">
        <v>-0.58737623691558838</v>
      </c>
      <c r="AK27" s="78">
        <v>-0.57266157865524292</v>
      </c>
      <c r="AL27" s="78">
        <v>-0.53085118532180786</v>
      </c>
      <c r="AM27" s="78">
        <v>-0.50321364402770996</v>
      </c>
      <c r="AN27" s="78">
        <v>-0.46672344207763672</v>
      </c>
      <c r="AO27" s="78">
        <v>-0.55701792240142822</v>
      </c>
      <c r="AP27" s="78">
        <v>-0.44181016087532043</v>
      </c>
      <c r="AQ27" s="78">
        <v>-0.44336161017417908</v>
      </c>
      <c r="AR27" s="78">
        <v>-0.5547446608543396</v>
      </c>
      <c r="AS27" s="78">
        <v>-0.60882776975631714</v>
      </c>
      <c r="AT27" s="78">
        <v>-0.52155721187591553</v>
      </c>
      <c r="AU27" s="78">
        <v>-0.45414179563522339</v>
      </c>
      <c r="AV27" s="78">
        <v>-0.33780494332313538</v>
      </c>
      <c r="AW27" s="78">
        <v>-0.17713136970996857</v>
      </c>
      <c r="AX27" s="78">
        <v>-0.12331008911132813</v>
      </c>
      <c r="AY27" s="78">
        <v>-7.4070632457733154E-2</v>
      </c>
      <c r="AZ27" s="78">
        <v>2.6929227635264397E-2</v>
      </c>
      <c r="BA27" s="78">
        <v>8.1422058865427971E-3</v>
      </c>
      <c r="BB27" s="78">
        <v>-0.55592304468154907</v>
      </c>
      <c r="BC27" s="78">
        <v>-0.63886743783950806</v>
      </c>
      <c r="BD27" s="78">
        <v>-0.66353428363800049</v>
      </c>
      <c r="BE27" s="78">
        <v>-0.57084685564041138</v>
      </c>
      <c r="BF27" s="78">
        <v>-0.52043837308883667</v>
      </c>
      <c r="BG27" s="78">
        <v>-0.49881204962730408</v>
      </c>
      <c r="BH27" s="78">
        <v>-0.49190604686737061</v>
      </c>
      <c r="BI27" s="78">
        <v>-0.4773019552230835</v>
      </c>
      <c r="BJ27" s="78">
        <v>-0.43403160572052002</v>
      </c>
      <c r="BK27" s="78">
        <v>-0.4042646586894989</v>
      </c>
      <c r="BL27" s="78">
        <v>-0.36470448970794678</v>
      </c>
      <c r="BM27" s="78">
        <v>-0.45996394753456116</v>
      </c>
      <c r="BN27" s="78">
        <v>-0.3544410765171051</v>
      </c>
      <c r="BO27" s="78">
        <v>-0.35818260908126831</v>
      </c>
      <c r="BP27" s="78">
        <v>-0.46932584047317505</v>
      </c>
      <c r="BQ27" s="78">
        <v>-0.52179694175720215</v>
      </c>
      <c r="BR27" s="78">
        <v>-0.4393259584903717</v>
      </c>
      <c r="BS27" s="78">
        <v>-0.375174880027771</v>
      </c>
      <c r="BT27" s="78">
        <v>-0.26255536079406738</v>
      </c>
      <c r="BU27" s="78">
        <v>-0.10472322255373001</v>
      </c>
      <c r="BV27" s="78">
        <v>-5.3114458918571472E-2</v>
      </c>
      <c r="BW27" s="78">
        <v>1.3554994075093418E-4</v>
      </c>
      <c r="BX27" s="78">
        <v>0.10619217157363892</v>
      </c>
      <c r="BY27" s="78">
        <v>8.7920546531677246E-2</v>
      </c>
      <c r="BZ27" s="78">
        <v>-0.45776915550231934</v>
      </c>
      <c r="CA27" s="78">
        <v>-0.53923982381820679</v>
      </c>
      <c r="CB27" s="78">
        <v>-0.56336754560470581</v>
      </c>
      <c r="CC27" s="78">
        <v>-0.50145697593688965</v>
      </c>
      <c r="CD27" s="78">
        <v>-0.45418190956115723</v>
      </c>
      <c r="CE27" s="78">
        <v>-0.43283736705780029</v>
      </c>
      <c r="CF27" s="78">
        <v>-0.42578372359275818</v>
      </c>
      <c r="CG27" s="78">
        <v>-0.41125613451004028</v>
      </c>
      <c r="CH27" s="78">
        <v>-0.36697462201118469</v>
      </c>
      <c r="CI27" s="78">
        <v>-0.33573287725448608</v>
      </c>
      <c r="CJ27" s="78">
        <v>-0.29404646158218384</v>
      </c>
      <c r="CK27" s="78">
        <v>-0.39274463057518005</v>
      </c>
      <c r="CL27" s="78">
        <v>-0.29392948746681213</v>
      </c>
      <c r="CM27" s="78">
        <v>-0.29918789863586426</v>
      </c>
      <c r="CN27" s="78">
        <v>-0.41016501188278198</v>
      </c>
      <c r="CO27" s="78">
        <v>-0.46151962876319885</v>
      </c>
      <c r="CP27" s="78">
        <v>-0.38237285614013672</v>
      </c>
      <c r="CQ27" s="78">
        <v>-0.32048264145851135</v>
      </c>
      <c r="CR27" s="78">
        <v>-0.21043771505355835</v>
      </c>
      <c r="CS27" s="78">
        <v>-5.4573561996221542E-2</v>
      </c>
      <c r="CT27" s="78">
        <v>-4.4971788302063942E-3</v>
      </c>
      <c r="CU27" s="78">
        <v>5.1530525088310242E-2</v>
      </c>
      <c r="CV27" s="78">
        <v>0.1610894501209259</v>
      </c>
      <c r="CW27" s="78">
        <v>0.14317478239536285</v>
      </c>
      <c r="CX27" s="78">
        <v>-0.38978806138038635</v>
      </c>
      <c r="CY27" s="78">
        <v>-0.47023802995681763</v>
      </c>
      <c r="CZ27" s="78">
        <v>-0.4939923882484436</v>
      </c>
      <c r="DA27" s="78">
        <v>-0.43206709623336792</v>
      </c>
      <c r="DB27" s="78">
        <v>-0.3879254162311554</v>
      </c>
      <c r="DC27" s="78">
        <v>-0.36686268448829651</v>
      </c>
      <c r="DD27" s="78">
        <v>-0.35966140031814575</v>
      </c>
      <c r="DE27" s="78">
        <v>-0.34521031379699707</v>
      </c>
      <c r="DF27" s="78">
        <v>-0.29991763830184937</v>
      </c>
      <c r="DG27" s="78">
        <v>-0.26720109581947327</v>
      </c>
      <c r="DH27" s="78">
        <v>-0.2233884334564209</v>
      </c>
      <c r="DI27" s="78">
        <v>-0.32552531361579895</v>
      </c>
      <c r="DJ27" s="78">
        <v>-0.23341791331768036</v>
      </c>
      <c r="DK27" s="78">
        <v>-0.24019317328929901</v>
      </c>
      <c r="DL27" s="78">
        <v>-0.35100418329238892</v>
      </c>
      <c r="DM27" s="78">
        <v>-0.40124234557151794</v>
      </c>
      <c r="DN27" s="78">
        <v>-0.32541975378990173</v>
      </c>
      <c r="DO27" s="78">
        <v>-0.26579040288925171</v>
      </c>
      <c r="DP27" s="78">
        <v>-0.15832006931304932</v>
      </c>
      <c r="DQ27" s="78">
        <v>-4.423901904374361E-3</v>
      </c>
      <c r="DR27" s="78">
        <v>4.4120099395513535E-2</v>
      </c>
      <c r="DS27" s="78">
        <v>0.10292550176382065</v>
      </c>
      <c r="DT27" s="78">
        <v>0.21598672866821289</v>
      </c>
      <c r="DU27" s="78">
        <v>0.19842901825904846</v>
      </c>
      <c r="DV27" s="78">
        <v>-0.32180696725845337</v>
      </c>
      <c r="DW27" s="78">
        <v>-0.40123623609542847</v>
      </c>
      <c r="DX27" s="78">
        <v>-0.4246172308921814</v>
      </c>
      <c r="DY27" s="78">
        <v>-0.33187916874885559</v>
      </c>
      <c r="DZ27" s="78">
        <v>-0.29226157069206238</v>
      </c>
      <c r="EA27" s="78">
        <v>-0.2716057300567627</v>
      </c>
      <c r="EB27" s="78">
        <v>-0.26419124007225037</v>
      </c>
      <c r="EC27" s="78">
        <v>-0.24985066056251526</v>
      </c>
      <c r="ED27" s="78">
        <v>-0.20309804379940033</v>
      </c>
      <c r="EE27" s="78">
        <v>-0.16825209558010101</v>
      </c>
      <c r="EF27" s="78">
        <v>-0.12136947363615036</v>
      </c>
      <c r="EG27" s="78">
        <v>-0.22847132384777069</v>
      </c>
      <c r="EH27" s="78">
        <v>-0.14604881405830383</v>
      </c>
      <c r="EI27" s="78">
        <v>-0.15501417219638824</v>
      </c>
      <c r="EJ27" s="78">
        <v>-0.26558533310890198</v>
      </c>
      <c r="EK27" s="78">
        <v>-0.31421148777008057</v>
      </c>
      <c r="EL27" s="78">
        <v>-0.24318850040435791</v>
      </c>
      <c r="EM27" s="78">
        <v>-0.18682348728179932</v>
      </c>
      <c r="EN27" s="78">
        <v>-8.3070479333400726E-2</v>
      </c>
      <c r="EO27" s="78">
        <v>6.7984245717525482E-2</v>
      </c>
      <c r="EP27" s="78">
        <v>0.11431572586297989</v>
      </c>
      <c r="EQ27" s="78">
        <v>0.17713168263435364</v>
      </c>
      <c r="ER27" s="78">
        <v>0.29524967074394226</v>
      </c>
      <c r="ES27" s="78">
        <v>0.27820736169815063</v>
      </c>
      <c r="ET27" s="78">
        <v>-0.22365306317806244</v>
      </c>
      <c r="EU27" s="78">
        <v>-0.30160859227180481</v>
      </c>
      <c r="EV27" s="78">
        <v>-0.32445052266120911</v>
      </c>
      <c r="EW27" s="78">
        <v>51.371913909912109</v>
      </c>
      <c r="EX27" s="78">
        <v>50.659881591796875</v>
      </c>
      <c r="EY27" s="78">
        <v>49.967700958251953</v>
      </c>
      <c r="EZ27" s="78">
        <v>49.387470245361328</v>
      </c>
      <c r="FA27" s="78">
        <v>49.00787353515625</v>
      </c>
      <c r="FB27" s="78">
        <v>48.698280334472656</v>
      </c>
      <c r="FC27" s="78">
        <v>48.616065979003906</v>
      </c>
      <c r="FD27" s="78">
        <v>48.676937103271484</v>
      </c>
      <c r="FE27" s="78">
        <v>50.439212799072266</v>
      </c>
      <c r="FF27" s="78">
        <v>53.341648101806641</v>
      </c>
      <c r="FG27" s="78">
        <v>55.895870208740234</v>
      </c>
      <c r="FH27" s="78">
        <v>57.89361572265625</v>
      </c>
      <c r="FI27" s="78">
        <v>59.670745849609375</v>
      </c>
      <c r="FJ27" s="78">
        <v>61.004615783691406</v>
      </c>
      <c r="FK27" s="78">
        <v>61.846015930175781</v>
      </c>
      <c r="FL27" s="78">
        <v>61.906181335449219</v>
      </c>
      <c r="FM27" s="78">
        <v>61.447830200195313</v>
      </c>
      <c r="FN27" s="78">
        <v>60.548652648925781</v>
      </c>
      <c r="FO27" s="78">
        <v>58.978134155273438</v>
      </c>
      <c r="FP27" s="78">
        <v>56.855918884277344</v>
      </c>
      <c r="FQ27" s="78">
        <v>55.264854431152344</v>
      </c>
      <c r="FR27" s="78">
        <v>54.147121429443359</v>
      </c>
      <c r="FS27" s="78">
        <v>53.141345977783203</v>
      </c>
      <c r="FT27" s="78">
        <v>52.349308013916016</v>
      </c>
      <c r="FU27" s="78">
        <v>8.8871359825134277E-2</v>
      </c>
      <c r="FV27" s="78">
        <v>8.5855342447757721E-2</v>
      </c>
      <c r="FW27" s="78">
        <v>9.6007697284221649E-2</v>
      </c>
      <c r="FX27" s="78">
        <v>0</v>
      </c>
      <c r="FY27" s="78">
        <v>1643.6363525390625</v>
      </c>
      <c r="FZ27" s="78">
        <v>1</v>
      </c>
    </row>
    <row r="28" spans="1:182" x14ac:dyDescent="0.2">
      <c r="A28" t="s">
        <v>186</v>
      </c>
      <c r="B28" t="s">
        <v>236</v>
      </c>
      <c r="C28" t="s">
        <v>2</v>
      </c>
      <c r="D28" t="s">
        <v>202</v>
      </c>
      <c r="E28" t="s">
        <v>204</v>
      </c>
      <c r="F28" t="s">
        <v>179</v>
      </c>
      <c r="G28" t="s">
        <v>1</v>
      </c>
      <c r="H28" s="78">
        <v>707</v>
      </c>
      <c r="I28" s="78">
        <v>0.87137323617935181</v>
      </c>
      <c r="J28" s="78">
        <v>0.85736948251724243</v>
      </c>
      <c r="K28" s="78">
        <v>0.83130741119384766</v>
      </c>
      <c r="L28" s="78">
        <v>0.8253018856048584</v>
      </c>
      <c r="M28" s="78">
        <v>0.82835876941680908</v>
      </c>
      <c r="N28" s="78">
        <v>0.88450443744659424</v>
      </c>
      <c r="O28" s="78">
        <v>0.93277335166931152</v>
      </c>
      <c r="P28" s="78">
        <v>0.99159449338912964</v>
      </c>
      <c r="Q28" s="78">
        <v>0.96962481737136841</v>
      </c>
      <c r="R28" s="78">
        <v>1.0074889659881592</v>
      </c>
      <c r="S28" s="78">
        <v>0.95137757062911987</v>
      </c>
      <c r="T28" s="78">
        <v>0.95234173536300659</v>
      </c>
      <c r="U28" s="78">
        <v>0.92593228816986084</v>
      </c>
      <c r="V28" s="78">
        <v>0.90294879674911499</v>
      </c>
      <c r="W28" s="78">
        <v>0.94704145193099976</v>
      </c>
      <c r="X28" s="78">
        <v>0.88568782806396484</v>
      </c>
      <c r="Y28" s="78">
        <v>0.92451626062393188</v>
      </c>
      <c r="Z28" s="78">
        <v>0.97644186019897461</v>
      </c>
      <c r="AA28" s="78">
        <v>1.0461244583129883</v>
      </c>
      <c r="AB28" s="78">
        <v>1.1787669658660889</v>
      </c>
      <c r="AC28" s="78">
        <v>1.1573952436447144</v>
      </c>
      <c r="AD28" s="78">
        <v>1.1263922452926636</v>
      </c>
      <c r="AE28" s="78">
        <v>1.0868911743164063</v>
      </c>
      <c r="AF28" s="78">
        <v>0.97531020641326904</v>
      </c>
      <c r="AG28" s="78">
        <v>-0.37881883978843689</v>
      </c>
      <c r="AH28" s="78">
        <v>-0.35668328404426575</v>
      </c>
      <c r="AI28" s="78">
        <v>-0.3533189594745636</v>
      </c>
      <c r="AJ28" s="78">
        <v>-0.37415844202041626</v>
      </c>
      <c r="AK28" s="78">
        <v>-0.36410316824913025</v>
      </c>
      <c r="AL28" s="78">
        <v>-0.34861850738525391</v>
      </c>
      <c r="AM28" s="78">
        <v>-0.37685322761535645</v>
      </c>
      <c r="AN28" s="78">
        <v>-0.38391321897506714</v>
      </c>
      <c r="AO28" s="78">
        <v>-0.3400135338306427</v>
      </c>
      <c r="AP28" s="78">
        <v>-0.30249568819999695</v>
      </c>
      <c r="AQ28" s="78">
        <v>-0.33218750357627869</v>
      </c>
      <c r="AR28" s="78">
        <v>-0.25212514400482178</v>
      </c>
      <c r="AS28" s="78">
        <v>-0.27394282817840576</v>
      </c>
      <c r="AT28" s="78">
        <v>-0.28948503732681274</v>
      </c>
      <c r="AU28" s="78">
        <v>-0.1297324150800705</v>
      </c>
      <c r="AV28" s="78">
        <v>-0.14275076985359192</v>
      </c>
      <c r="AW28" s="78">
        <v>-0.13230085372924805</v>
      </c>
      <c r="AX28" s="78">
        <v>-0.20291469991207123</v>
      </c>
      <c r="AY28" s="78">
        <v>-0.22726349532604218</v>
      </c>
      <c r="AZ28" s="78">
        <v>-0.2264731377363205</v>
      </c>
      <c r="BA28" s="78">
        <v>-0.26701974868774414</v>
      </c>
      <c r="BB28" s="78">
        <v>-0.4165586531162262</v>
      </c>
      <c r="BC28" s="78">
        <v>-0.39225319027900696</v>
      </c>
      <c r="BD28" s="78">
        <v>-0.37224188446998596</v>
      </c>
      <c r="BE28" s="78">
        <v>-0.27589574456214905</v>
      </c>
      <c r="BF28" s="78">
        <v>-0.25373092293739319</v>
      </c>
      <c r="BG28" s="78">
        <v>-0.252216637134552</v>
      </c>
      <c r="BH28" s="78">
        <v>-0.27275764942169189</v>
      </c>
      <c r="BI28" s="78">
        <v>-0.26211035251617432</v>
      </c>
      <c r="BJ28" s="78">
        <v>-0.2473277747631073</v>
      </c>
      <c r="BK28" s="78">
        <v>-0.27688297629356384</v>
      </c>
      <c r="BL28" s="78">
        <v>-0.28294062614440918</v>
      </c>
      <c r="BM28" s="78">
        <v>-0.24907676875591278</v>
      </c>
      <c r="BN28" s="78">
        <v>-0.21373690664768219</v>
      </c>
      <c r="BO28" s="78">
        <v>-0.24549561738967896</v>
      </c>
      <c r="BP28" s="78">
        <v>-0.18473009765148163</v>
      </c>
      <c r="BQ28" s="78">
        <v>-0.2069752961397171</v>
      </c>
      <c r="BR28" s="78">
        <v>-0.21845363080501556</v>
      </c>
      <c r="BS28" s="78">
        <v>-7.5009845197200775E-2</v>
      </c>
      <c r="BT28" s="78">
        <v>-9.3760661780834198E-2</v>
      </c>
      <c r="BU28" s="78">
        <v>-8.3074040710926056E-2</v>
      </c>
      <c r="BV28" s="78">
        <v>-0.13269814848899841</v>
      </c>
      <c r="BW28" s="78">
        <v>-0.1497318297624588</v>
      </c>
      <c r="BX28" s="78">
        <v>-0.13907197117805481</v>
      </c>
      <c r="BY28" s="78">
        <v>-0.18228445947170258</v>
      </c>
      <c r="BZ28" s="78">
        <v>-0.31509122252464294</v>
      </c>
      <c r="CA28" s="78">
        <v>-0.28229185938835144</v>
      </c>
      <c r="CB28" s="78">
        <v>-0.26545462012290955</v>
      </c>
      <c r="CC28" s="78">
        <v>-0.20461152493953705</v>
      </c>
      <c r="CD28" s="78">
        <v>-0.18242640793323517</v>
      </c>
      <c r="CE28" s="78">
        <v>-0.18219347298145294</v>
      </c>
      <c r="CF28" s="78">
        <v>-0.20252774655818939</v>
      </c>
      <c r="CG28" s="78">
        <v>-0.1914704293012619</v>
      </c>
      <c r="CH28" s="78">
        <v>-0.17717410624027252</v>
      </c>
      <c r="CI28" s="78">
        <v>-0.20764386653900146</v>
      </c>
      <c r="CJ28" s="78">
        <v>-0.21300734579563141</v>
      </c>
      <c r="CK28" s="78">
        <v>-0.18609423935413361</v>
      </c>
      <c r="CL28" s="78">
        <v>-0.1522628515958786</v>
      </c>
      <c r="CM28" s="78">
        <v>-0.18545308709144592</v>
      </c>
      <c r="CN28" s="78">
        <v>-0.13805247843265533</v>
      </c>
      <c r="CO28" s="78">
        <v>-0.16059377789497375</v>
      </c>
      <c r="CP28" s="78">
        <v>-0.1692575067281723</v>
      </c>
      <c r="CQ28" s="78">
        <v>-3.7109162658452988E-2</v>
      </c>
      <c r="CR28" s="78">
        <v>-5.9830263257026672E-2</v>
      </c>
      <c r="CS28" s="78">
        <v>-4.8979699611663818E-2</v>
      </c>
      <c r="CT28" s="78">
        <v>-8.4066383540630341E-2</v>
      </c>
      <c r="CU28" s="78">
        <v>-9.6033632755279541E-2</v>
      </c>
      <c r="CV28" s="78">
        <v>-7.8538201749324799E-2</v>
      </c>
      <c r="CW28" s="78">
        <v>-0.12359705567359924</v>
      </c>
      <c r="CX28" s="78">
        <v>-0.2448151707649231</v>
      </c>
      <c r="CY28" s="78">
        <v>-0.20613294839859009</v>
      </c>
      <c r="CZ28" s="78">
        <v>-0.19149410724639893</v>
      </c>
      <c r="DA28" s="78">
        <v>-0.13332730531692505</v>
      </c>
      <c r="DB28" s="78">
        <v>-0.11112190783023834</v>
      </c>
      <c r="DC28" s="78">
        <v>-0.11217030882835388</v>
      </c>
      <c r="DD28" s="78">
        <v>-0.13229785859584808</v>
      </c>
      <c r="DE28" s="78">
        <v>-0.12083051353693008</v>
      </c>
      <c r="DF28" s="78">
        <v>-0.10702044516801834</v>
      </c>
      <c r="DG28" s="78">
        <v>-0.13840477168560028</v>
      </c>
      <c r="DH28" s="78">
        <v>-0.14307405054569244</v>
      </c>
      <c r="DI28" s="78">
        <v>-0.12311170995235443</v>
      </c>
      <c r="DJ28" s="78">
        <v>-9.0788796544075012E-2</v>
      </c>
      <c r="DK28" s="78">
        <v>-0.12541055679321289</v>
      </c>
      <c r="DL28" s="78">
        <v>-9.1374859213829041E-2</v>
      </c>
      <c r="DM28" s="78">
        <v>-0.114212267100811</v>
      </c>
      <c r="DN28" s="78">
        <v>-0.12006137520074844</v>
      </c>
      <c r="DO28" s="78">
        <v>7.9152052057906985E-4</v>
      </c>
      <c r="DP28" s="78">
        <v>-2.5899862870573997E-2</v>
      </c>
      <c r="DQ28" s="78">
        <v>-1.4885356649756432E-2</v>
      </c>
      <c r="DR28" s="78">
        <v>-3.543461486697197E-2</v>
      </c>
      <c r="DS28" s="78">
        <v>-4.2335439473390579E-2</v>
      </c>
      <c r="DT28" s="78">
        <v>-1.800442673265934E-2</v>
      </c>
      <c r="DU28" s="78">
        <v>-6.4909659326076508E-2</v>
      </c>
      <c r="DV28" s="78">
        <v>-0.17453911900520325</v>
      </c>
      <c r="DW28" s="78">
        <v>-0.12997405230998993</v>
      </c>
      <c r="DX28" s="78">
        <v>-0.11753358691930771</v>
      </c>
      <c r="DY28" s="78">
        <v>-3.0404213815927505E-2</v>
      </c>
      <c r="DZ28" s="78">
        <v>-8.1695299595594406E-3</v>
      </c>
      <c r="EA28" s="78">
        <v>-1.1067980900406837E-2</v>
      </c>
      <c r="EB28" s="78">
        <v>-3.0897047370672226E-2</v>
      </c>
      <c r="EC28" s="78">
        <v>-1.8837694078683853E-2</v>
      </c>
      <c r="ED28" s="78">
        <v>-5.7296925224363804E-3</v>
      </c>
      <c r="EE28" s="78">
        <v>-3.8434509187936783E-2</v>
      </c>
      <c r="EF28" s="78">
        <v>-4.2101480066776276E-2</v>
      </c>
      <c r="EG28" s="78">
        <v>-3.2174933701753616E-2</v>
      </c>
      <c r="EH28" s="78">
        <v>-2.0300254691392183E-3</v>
      </c>
      <c r="EI28" s="78">
        <v>-3.8718663156032562E-2</v>
      </c>
      <c r="EJ28" s="78">
        <v>-2.3979799821972847E-2</v>
      </c>
      <c r="EK28" s="78">
        <v>-4.724472388625145E-2</v>
      </c>
      <c r="EL28" s="78">
        <v>-4.902997612953186E-2</v>
      </c>
      <c r="EM28" s="78">
        <v>5.5514086037874222E-2</v>
      </c>
      <c r="EN28" s="78">
        <v>2.3090245202183723E-2</v>
      </c>
      <c r="EO28" s="78">
        <v>3.4341458231210709E-2</v>
      </c>
      <c r="EP28" s="78">
        <v>3.4781936556100845E-2</v>
      </c>
      <c r="EQ28" s="78">
        <v>3.5196226090192795E-2</v>
      </c>
      <c r="ER28" s="78">
        <v>6.9396734237670898E-2</v>
      </c>
      <c r="ES28" s="78">
        <v>1.982562243938446E-2</v>
      </c>
      <c r="ET28" s="78">
        <v>-7.3071680963039398E-2</v>
      </c>
      <c r="EU28" s="78">
        <v>-2.0012697204947472E-2</v>
      </c>
      <c r="EV28" s="78">
        <v>-1.0746337473392487E-2</v>
      </c>
      <c r="EW28" s="78">
        <v>51.509998321533203</v>
      </c>
      <c r="EX28" s="78">
        <v>50.451263427734375</v>
      </c>
      <c r="EY28" s="78">
        <v>49.800254821777344</v>
      </c>
      <c r="EZ28" s="78">
        <v>49.295612335205078</v>
      </c>
      <c r="FA28" s="78">
        <v>48.531078338623047</v>
      </c>
      <c r="FB28" s="78">
        <v>47.792980194091797</v>
      </c>
      <c r="FC28" s="78">
        <v>47.270717620849609</v>
      </c>
      <c r="FD28" s="78">
        <v>47.394962310791016</v>
      </c>
      <c r="FE28" s="78">
        <v>49.687164306640625</v>
      </c>
      <c r="FF28" s="78">
        <v>52.419925689697266</v>
      </c>
      <c r="FG28" s="78">
        <v>55.543060302734375</v>
      </c>
      <c r="FH28" s="78">
        <v>58.305633544921875</v>
      </c>
      <c r="FI28" s="78">
        <v>60.321811676025391</v>
      </c>
      <c r="FJ28" s="78">
        <v>61.9083251953125</v>
      </c>
      <c r="FK28" s="78">
        <v>63.028160095214844</v>
      </c>
      <c r="FL28" s="78">
        <v>63.698825836181641</v>
      </c>
      <c r="FM28" s="78">
        <v>64.342292785644531</v>
      </c>
      <c r="FN28" s="78">
        <v>63.749259948730469</v>
      </c>
      <c r="FO28" s="78">
        <v>62.429462432861328</v>
      </c>
      <c r="FP28" s="78">
        <v>60.080081939697266</v>
      </c>
      <c r="FQ28" s="78">
        <v>58.017234802246094</v>
      </c>
      <c r="FR28" s="78">
        <v>55.767738342285156</v>
      </c>
      <c r="FS28" s="78">
        <v>54.627407073974609</v>
      </c>
      <c r="FT28" s="78">
        <v>53.263885498046875</v>
      </c>
      <c r="FU28" s="78">
        <v>9.4532027840614319E-2</v>
      </c>
      <c r="FV28" s="78">
        <v>9.2033833265304565E-2</v>
      </c>
      <c r="FW28" s="78">
        <v>0.10034718364477158</v>
      </c>
      <c r="FX28" s="78">
        <v>0</v>
      </c>
      <c r="FY28" s="78">
        <v>151.63636779785156</v>
      </c>
      <c r="FZ28" s="78">
        <v>1</v>
      </c>
    </row>
    <row r="29" spans="1:182" x14ac:dyDescent="0.2">
      <c r="A29" t="s">
        <v>186</v>
      </c>
      <c r="B29" t="s">
        <v>236</v>
      </c>
      <c r="C29" t="s">
        <v>2</v>
      </c>
      <c r="D29" t="s">
        <v>202</v>
      </c>
      <c r="E29" t="s">
        <v>204</v>
      </c>
      <c r="F29" t="s">
        <v>180</v>
      </c>
      <c r="G29" t="s">
        <v>1</v>
      </c>
      <c r="H29" s="78">
        <v>255</v>
      </c>
      <c r="I29" s="78">
        <v>0.57804584503173828</v>
      </c>
      <c r="J29" s="78">
        <v>0.55933874845504761</v>
      </c>
      <c r="K29" s="78">
        <v>0.5533258318901062</v>
      </c>
      <c r="L29" s="78">
        <v>0.55532854795455933</v>
      </c>
      <c r="M29" s="78">
        <v>0.55164647102355957</v>
      </c>
      <c r="N29" s="78">
        <v>0.55420058965682983</v>
      </c>
      <c r="O29" s="78">
        <v>0.59360629320144653</v>
      </c>
      <c r="P29" s="78">
        <v>0.61726343631744385</v>
      </c>
      <c r="Q29" s="78">
        <v>0.59882813692092896</v>
      </c>
      <c r="R29" s="78">
        <v>0.54179888963699341</v>
      </c>
      <c r="S29" s="78">
        <v>0.49646547436714172</v>
      </c>
      <c r="T29" s="78">
        <v>0.45381304621696472</v>
      </c>
      <c r="U29" s="78">
        <v>0.42114081978797913</v>
      </c>
      <c r="V29" s="78">
        <v>0.4164588451385498</v>
      </c>
      <c r="W29" s="78">
        <v>0.41218802332878113</v>
      </c>
      <c r="X29" s="78">
        <v>0.40501019358634949</v>
      </c>
      <c r="Y29" s="78">
        <v>0.43166854977607727</v>
      </c>
      <c r="Z29" s="78">
        <v>0.50064009428024292</v>
      </c>
      <c r="AA29" s="78">
        <v>0.56108218431472778</v>
      </c>
      <c r="AB29" s="78">
        <v>0.59246569871902466</v>
      </c>
      <c r="AC29" s="78">
        <v>0.61200225353240967</v>
      </c>
      <c r="AD29" s="78">
        <v>0.63788264989852905</v>
      </c>
      <c r="AE29" s="78">
        <v>0.62286663055419922</v>
      </c>
      <c r="AF29" s="78">
        <v>0.60359233617782593</v>
      </c>
      <c r="AG29" s="78">
        <v>-0.27122277021408081</v>
      </c>
      <c r="AH29" s="78">
        <v>-0.28579258918762207</v>
      </c>
      <c r="AI29" s="78">
        <v>-0.30021703243255615</v>
      </c>
      <c r="AJ29" s="78">
        <v>-0.30984684824943542</v>
      </c>
      <c r="AK29" s="78">
        <v>-0.31945186853408813</v>
      </c>
      <c r="AL29" s="78">
        <v>-0.32461804151535034</v>
      </c>
      <c r="AM29" s="78">
        <v>-0.33584022521972656</v>
      </c>
      <c r="AN29" s="78">
        <v>-0.34758728742599487</v>
      </c>
      <c r="AO29" s="78">
        <v>-0.32271116971969604</v>
      </c>
      <c r="AP29" s="78">
        <v>-0.28875547647476196</v>
      </c>
      <c r="AQ29" s="78">
        <v>-0.30632737278938293</v>
      </c>
      <c r="AR29" s="78">
        <v>-0.28740677237510681</v>
      </c>
      <c r="AS29" s="78">
        <v>-0.29036590456962585</v>
      </c>
      <c r="AT29" s="78">
        <v>-0.25577312707901001</v>
      </c>
      <c r="AU29" s="78">
        <v>-0.20768783986568451</v>
      </c>
      <c r="AV29" s="78">
        <v>-0.17188376188278198</v>
      </c>
      <c r="AW29" s="78">
        <v>-0.14537543058395386</v>
      </c>
      <c r="AX29" s="78">
        <v>-0.12624165415763855</v>
      </c>
      <c r="AY29" s="78">
        <v>-0.12446947395801544</v>
      </c>
      <c r="AZ29" s="78">
        <v>-0.14164838194847107</v>
      </c>
      <c r="BA29" s="78">
        <v>-0.13596555590629578</v>
      </c>
      <c r="BB29" s="78">
        <v>-0.25085568428039551</v>
      </c>
      <c r="BC29" s="78">
        <v>-0.28119835257530212</v>
      </c>
      <c r="BD29" s="78">
        <v>-0.27489134669303894</v>
      </c>
      <c r="BE29" s="78">
        <v>-0.21003951132297516</v>
      </c>
      <c r="BF29" s="78">
        <v>-0.22446180880069733</v>
      </c>
      <c r="BG29" s="78">
        <v>-0.23709079623222351</v>
      </c>
      <c r="BH29" s="78">
        <v>-0.24657607078552246</v>
      </c>
      <c r="BI29" s="78">
        <v>-0.2561165988445282</v>
      </c>
      <c r="BJ29" s="78">
        <v>-0.26061269640922546</v>
      </c>
      <c r="BK29" s="78">
        <v>-0.26860511302947998</v>
      </c>
      <c r="BL29" s="78">
        <v>-0.27642753720283508</v>
      </c>
      <c r="BM29" s="78">
        <v>-0.25391456484794617</v>
      </c>
      <c r="BN29" s="78">
        <v>-0.2311711311340332</v>
      </c>
      <c r="BO29" s="78">
        <v>-0.25172019004821777</v>
      </c>
      <c r="BP29" s="78">
        <v>-0.23973275721073151</v>
      </c>
      <c r="BQ29" s="78">
        <v>-0.242987260222435</v>
      </c>
      <c r="BR29" s="78">
        <v>-0.21069705486297607</v>
      </c>
      <c r="BS29" s="78">
        <v>-0.1655825674533844</v>
      </c>
      <c r="BT29" s="78">
        <v>-0.13131929934024811</v>
      </c>
      <c r="BU29" s="78">
        <v>-0.10452404618263245</v>
      </c>
      <c r="BV29" s="78">
        <v>-8.203037828207016E-2</v>
      </c>
      <c r="BW29" s="78">
        <v>-7.6615892350673676E-2</v>
      </c>
      <c r="BX29" s="78">
        <v>-9.3688048422336578E-2</v>
      </c>
      <c r="BY29" s="78">
        <v>-8.6520671844482422E-2</v>
      </c>
      <c r="BZ29" s="78">
        <v>-0.18906708061695099</v>
      </c>
      <c r="CA29" s="78">
        <v>-0.21946871280670166</v>
      </c>
      <c r="CB29" s="78">
        <v>-0.21264098584651947</v>
      </c>
      <c r="CC29" s="78">
        <v>-0.16766415536403656</v>
      </c>
      <c r="CD29" s="78">
        <v>-0.18198429048061371</v>
      </c>
      <c r="CE29" s="78">
        <v>-0.19336977601051331</v>
      </c>
      <c r="CF29" s="78">
        <v>-0.2027549147605896</v>
      </c>
      <c r="CG29" s="78">
        <v>-0.21225078403949738</v>
      </c>
      <c r="CH29" s="78">
        <v>-0.21628279983997345</v>
      </c>
      <c r="CI29" s="78">
        <v>-0.22203826904296875</v>
      </c>
      <c r="CJ29" s="78">
        <v>-0.22714252769947052</v>
      </c>
      <c r="CK29" s="78">
        <v>-0.20626622438430786</v>
      </c>
      <c r="CL29" s="78">
        <v>-0.19128839671611786</v>
      </c>
      <c r="CM29" s="78">
        <v>-0.21389943361282349</v>
      </c>
      <c r="CN29" s="78">
        <v>-0.20671387016773224</v>
      </c>
      <c r="CO29" s="78">
        <v>-0.21017293632030487</v>
      </c>
      <c r="CP29" s="78">
        <v>-0.1794774979352951</v>
      </c>
      <c r="CQ29" s="78">
        <v>-0.1364205926656723</v>
      </c>
      <c r="CR29" s="78">
        <v>-0.1032244861125946</v>
      </c>
      <c r="CS29" s="78">
        <v>-7.6230503618717194E-2</v>
      </c>
      <c r="CT29" s="78">
        <v>-5.1409780979156494E-2</v>
      </c>
      <c r="CU29" s="78">
        <v>-4.3472643941640854E-2</v>
      </c>
      <c r="CV29" s="78">
        <v>-6.0470867902040482E-2</v>
      </c>
      <c r="CW29" s="78">
        <v>-5.227530375123024E-2</v>
      </c>
      <c r="CX29" s="78">
        <v>-0.14627248048782349</v>
      </c>
      <c r="CY29" s="78">
        <v>-0.17671495676040649</v>
      </c>
      <c r="CZ29" s="78">
        <v>-0.16952656209468842</v>
      </c>
      <c r="DA29" s="78">
        <v>-0.12528879940509796</v>
      </c>
      <c r="DB29" s="78">
        <v>-0.13950677216053009</v>
      </c>
      <c r="DC29" s="78">
        <v>-0.1496487557888031</v>
      </c>
      <c r="DD29" s="78">
        <v>-0.15893375873565674</v>
      </c>
      <c r="DE29" s="78">
        <v>-0.16838496923446655</v>
      </c>
      <c r="DF29" s="78">
        <v>-0.17195288836956024</v>
      </c>
      <c r="DG29" s="78">
        <v>-0.17547143995761871</v>
      </c>
      <c r="DH29" s="78">
        <v>-0.17785750329494476</v>
      </c>
      <c r="DI29" s="78">
        <v>-0.15861789882183075</v>
      </c>
      <c r="DJ29" s="78">
        <v>-0.15140566229820251</v>
      </c>
      <c r="DK29" s="78">
        <v>-0.1760786771774292</v>
      </c>
      <c r="DL29" s="78">
        <v>-0.17369498312473297</v>
      </c>
      <c r="DM29" s="78">
        <v>-0.17735861241817474</v>
      </c>
      <c r="DN29" s="78">
        <v>-0.14825794100761414</v>
      </c>
      <c r="DO29" s="78">
        <v>-0.10725861787796021</v>
      </c>
      <c r="DP29" s="78">
        <v>-7.5129665434360504E-2</v>
      </c>
      <c r="DQ29" s="78">
        <v>-4.7936961054801941E-2</v>
      </c>
      <c r="DR29" s="78">
        <v>-2.0789185538887978E-2</v>
      </c>
      <c r="DS29" s="78">
        <v>-1.0329398326575756E-2</v>
      </c>
      <c r="DT29" s="78">
        <v>-2.7253685519099236E-2</v>
      </c>
      <c r="DU29" s="78">
        <v>-1.8029933795332909E-2</v>
      </c>
      <c r="DV29" s="78">
        <v>-0.10347788780927658</v>
      </c>
      <c r="DW29" s="78">
        <v>-0.13396120071411133</v>
      </c>
      <c r="DX29" s="78">
        <v>-0.12641213834285736</v>
      </c>
      <c r="DY29" s="78">
        <v>-6.4105533063411713E-2</v>
      </c>
      <c r="DZ29" s="78">
        <v>-7.817598432302475E-2</v>
      </c>
      <c r="EA29" s="78">
        <v>-8.6522534489631653E-2</v>
      </c>
      <c r="EB29" s="78">
        <v>-9.5662966370582581E-2</v>
      </c>
      <c r="EC29" s="78">
        <v>-0.10504969209432602</v>
      </c>
      <c r="ED29" s="78">
        <v>-0.10794755071401596</v>
      </c>
      <c r="EE29" s="78">
        <v>-0.10823632031679153</v>
      </c>
      <c r="EF29" s="78">
        <v>-0.10669776797294617</v>
      </c>
      <c r="EG29" s="78">
        <v>-8.9821271598339081E-2</v>
      </c>
      <c r="EH29" s="78">
        <v>-9.3821309506893158E-2</v>
      </c>
      <c r="EI29" s="78">
        <v>-0.12147150933742523</v>
      </c>
      <c r="EJ29" s="78">
        <v>-0.12602095305919647</v>
      </c>
      <c r="EK29" s="78">
        <v>-0.12997995316982269</v>
      </c>
      <c r="EL29" s="78">
        <v>-0.1031818613409996</v>
      </c>
      <c r="EM29" s="78">
        <v>-6.5153352916240692E-2</v>
      </c>
      <c r="EN29" s="78">
        <v>-3.4565206617116928E-2</v>
      </c>
      <c r="EO29" s="78">
        <v>-7.0855757221579552E-3</v>
      </c>
      <c r="EP29" s="78">
        <v>2.3422090336680412E-2</v>
      </c>
      <c r="EQ29" s="78">
        <v>3.7524186074733734E-2</v>
      </c>
      <c r="ER29" s="78">
        <v>2.0706649869680405E-2</v>
      </c>
      <c r="ES29" s="78">
        <v>3.1414944678544998E-2</v>
      </c>
      <c r="ET29" s="78">
        <v>-4.168928787112236E-2</v>
      </c>
      <c r="EU29" s="78">
        <v>-7.2231568396091461E-2</v>
      </c>
      <c r="EV29" s="78">
        <v>-6.4161770045757294E-2</v>
      </c>
      <c r="EW29" s="78">
        <v>44.355361938476563</v>
      </c>
      <c r="EX29" s="78">
        <v>43.363208770751953</v>
      </c>
      <c r="EY29" s="78">
        <v>42.586643218994141</v>
      </c>
      <c r="EZ29" s="78">
        <v>42.022537231445313</v>
      </c>
      <c r="FA29" s="78">
        <v>41.490180969238281</v>
      </c>
      <c r="FB29" s="78">
        <v>41.122116088867188</v>
      </c>
      <c r="FC29" s="78">
        <v>40.887966156005859</v>
      </c>
      <c r="FD29" s="78">
        <v>40.894271850585938</v>
      </c>
      <c r="FE29" s="78">
        <v>42.383274078369141</v>
      </c>
      <c r="FF29" s="78">
        <v>45.358345031738281</v>
      </c>
      <c r="FG29" s="78">
        <v>48.349922180175781</v>
      </c>
      <c r="FH29" s="78">
        <v>51.462543487548828</v>
      </c>
      <c r="FI29" s="78">
        <v>53.722442626953125</v>
      </c>
      <c r="FJ29" s="78">
        <v>55.066116333007813</v>
      </c>
      <c r="FK29" s="78">
        <v>55.751068115234375</v>
      </c>
      <c r="FL29" s="78">
        <v>56.102340698242188</v>
      </c>
      <c r="FM29" s="78">
        <v>55.666915893554688</v>
      </c>
      <c r="FN29" s="78">
        <v>54.673130035400391</v>
      </c>
      <c r="FO29" s="78">
        <v>53.099842071533203</v>
      </c>
      <c r="FP29" s="78">
        <v>51.449127197265625</v>
      </c>
      <c r="FQ29" s="78">
        <v>49.471675872802734</v>
      </c>
      <c r="FR29" s="78">
        <v>48.080619812011719</v>
      </c>
      <c r="FS29" s="78">
        <v>46.919120788574219</v>
      </c>
      <c r="FT29" s="78">
        <v>45.738731384277344</v>
      </c>
      <c r="FU29" s="78">
        <v>6.4199596643447876E-2</v>
      </c>
      <c r="FV29" s="78">
        <v>5.6295320391654968E-2</v>
      </c>
      <c r="FW29" s="78">
        <v>6.8985238671302795E-2</v>
      </c>
      <c r="FX29" s="78">
        <v>0</v>
      </c>
      <c r="FY29" s="78">
        <v>105.63636016845703</v>
      </c>
      <c r="FZ29" s="78">
        <v>1</v>
      </c>
    </row>
    <row r="30" spans="1:182" x14ac:dyDescent="0.2">
      <c r="A30" t="s">
        <v>186</v>
      </c>
      <c r="B30" t="s">
        <v>236</v>
      </c>
      <c r="C30" t="s">
        <v>2</v>
      </c>
      <c r="D30" t="s">
        <v>202</v>
      </c>
      <c r="E30" t="s">
        <v>204</v>
      </c>
      <c r="F30" t="s">
        <v>181</v>
      </c>
      <c r="G30" t="s">
        <v>1</v>
      </c>
      <c r="H30" s="78">
        <v>190</v>
      </c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>
        <v>0</v>
      </c>
      <c r="FY30" s="78">
        <v>29.681818008422852</v>
      </c>
      <c r="FZ30" s="78">
        <v>0</v>
      </c>
    </row>
    <row r="31" spans="1:182" x14ac:dyDescent="0.2">
      <c r="A31" t="s">
        <v>186</v>
      </c>
      <c r="B31" t="s">
        <v>236</v>
      </c>
      <c r="C31" t="s">
        <v>2</v>
      </c>
      <c r="D31" t="s">
        <v>202</v>
      </c>
      <c r="E31" t="s">
        <v>204</v>
      </c>
      <c r="F31" t="s">
        <v>182</v>
      </c>
      <c r="G31" t="s">
        <v>1</v>
      </c>
      <c r="H31" s="78">
        <v>954</v>
      </c>
      <c r="I31" s="78">
        <v>1.3789714574813843</v>
      </c>
      <c r="J31" s="78">
        <v>1.3055003881454468</v>
      </c>
      <c r="K31" s="78">
        <v>1.2817146778106689</v>
      </c>
      <c r="L31" s="78">
        <v>1.2695102691650391</v>
      </c>
      <c r="M31" s="78">
        <v>1.3068157434463501</v>
      </c>
      <c r="N31" s="78">
        <v>1.3983696699142456</v>
      </c>
      <c r="O31" s="78">
        <v>1.5428934097290039</v>
      </c>
      <c r="P31" s="78">
        <v>1.7636853456497192</v>
      </c>
      <c r="Q31" s="78">
        <v>1.7879887819290161</v>
      </c>
      <c r="R31" s="78">
        <v>1.8324787616729736</v>
      </c>
      <c r="S31" s="78">
        <v>1.7636556625366211</v>
      </c>
      <c r="T31" s="78">
        <v>1.7213009595870972</v>
      </c>
      <c r="U31" s="78">
        <v>1.668262243270874</v>
      </c>
      <c r="V31" s="78">
        <v>1.6302142143249512</v>
      </c>
      <c r="W31" s="78">
        <v>1.589907169342041</v>
      </c>
      <c r="X31" s="78">
        <v>1.5686475038528442</v>
      </c>
      <c r="Y31" s="78">
        <v>1.5762333869934082</v>
      </c>
      <c r="Z31" s="78">
        <v>1.6804914474487305</v>
      </c>
      <c r="AA31" s="78">
        <v>1.8435968160629272</v>
      </c>
      <c r="AB31" s="78">
        <v>1.9505614042282104</v>
      </c>
      <c r="AC31" s="78">
        <v>1.9622079133987427</v>
      </c>
      <c r="AD31" s="78">
        <v>1.8171064853668213</v>
      </c>
      <c r="AE31" s="78">
        <v>1.6128172874450684</v>
      </c>
      <c r="AF31" s="78">
        <v>1.5090572834014893</v>
      </c>
      <c r="AG31" s="78">
        <v>-0.2283681184053421</v>
      </c>
      <c r="AH31" s="78">
        <v>-0.23060901463031769</v>
      </c>
      <c r="AI31" s="78">
        <v>-0.20279695093631744</v>
      </c>
      <c r="AJ31" s="78">
        <v>-0.22000734508037567</v>
      </c>
      <c r="AK31" s="78">
        <v>-0.18305374681949615</v>
      </c>
      <c r="AL31" s="78">
        <v>-0.20687384903430939</v>
      </c>
      <c r="AM31" s="78">
        <v>-0.29554292559623718</v>
      </c>
      <c r="AN31" s="78">
        <v>-0.23434928059577942</v>
      </c>
      <c r="AO31" s="78">
        <v>-0.18634706735610962</v>
      </c>
      <c r="AP31" s="78">
        <v>-0.10256369411945343</v>
      </c>
      <c r="AQ31" s="78">
        <v>-0.13309492170810699</v>
      </c>
      <c r="AR31" s="78">
        <v>-0.12153858691453934</v>
      </c>
      <c r="AS31" s="78">
        <v>-0.14829407632350922</v>
      </c>
      <c r="AT31" s="78">
        <v>-0.12680481374263763</v>
      </c>
      <c r="AU31" s="78">
        <v>-0.10182991623878479</v>
      </c>
      <c r="AV31" s="78">
        <v>-5.5689509958028793E-2</v>
      </c>
      <c r="AW31" s="78">
        <v>-5.40018230676651E-2</v>
      </c>
      <c r="AX31" s="78">
        <v>-4.0448818355798721E-2</v>
      </c>
      <c r="AY31" s="78">
        <v>-3.0858272220939398E-3</v>
      </c>
      <c r="AZ31" s="78">
        <v>-2.1567050367593765E-2</v>
      </c>
      <c r="BA31" s="78">
        <v>-8.4332995116710663E-2</v>
      </c>
      <c r="BB31" s="78">
        <v>-0.17705442011356354</v>
      </c>
      <c r="BC31" s="78">
        <v>-0.20986844599246979</v>
      </c>
      <c r="BD31" s="78">
        <v>-0.18292079865932465</v>
      </c>
      <c r="BE31" s="78">
        <v>-0.16374962031841278</v>
      </c>
      <c r="BF31" s="78">
        <v>-0.16852311789989471</v>
      </c>
      <c r="BG31" s="78">
        <v>-0.14344893395900726</v>
      </c>
      <c r="BH31" s="78">
        <v>-0.16013623774051666</v>
      </c>
      <c r="BI31" s="78">
        <v>-0.12242300063371658</v>
      </c>
      <c r="BJ31" s="78">
        <v>-0.14132508635520935</v>
      </c>
      <c r="BK31" s="78">
        <v>-0.22681184113025665</v>
      </c>
      <c r="BL31" s="78">
        <v>-0.17067235708236694</v>
      </c>
      <c r="BM31" s="78">
        <v>-0.12636901438236237</v>
      </c>
      <c r="BN31" s="78">
        <v>-5.3998153656721115E-2</v>
      </c>
      <c r="BO31" s="78">
        <v>-8.6781002581119537E-2</v>
      </c>
      <c r="BP31" s="78">
        <v>-7.7121071517467499E-2</v>
      </c>
      <c r="BQ31" s="78">
        <v>-0.10378094017505646</v>
      </c>
      <c r="BR31" s="78">
        <v>-8.569905161857605E-2</v>
      </c>
      <c r="BS31" s="78">
        <v>-6.1823230236768723E-2</v>
      </c>
      <c r="BT31" s="78">
        <v>-1.8120225518941879E-2</v>
      </c>
      <c r="BU31" s="78">
        <v>-1.6557103022933006E-2</v>
      </c>
      <c r="BV31" s="78">
        <v>-1.6139458166435361E-3</v>
      </c>
      <c r="BW31" s="78">
        <v>4.1177690029144287E-2</v>
      </c>
      <c r="BX31" s="78">
        <v>2.7987437322735786E-2</v>
      </c>
      <c r="BY31" s="78">
        <v>-3.1798087060451508E-2</v>
      </c>
      <c r="BZ31" s="78">
        <v>-0.11453805863857269</v>
      </c>
      <c r="CA31" s="78">
        <v>-0.14895053207874298</v>
      </c>
      <c r="CB31" s="78">
        <v>-0.11958946287631989</v>
      </c>
      <c r="CC31" s="78">
        <v>-0.11899504810571671</v>
      </c>
      <c r="CD31" s="78">
        <v>-0.12552262842655182</v>
      </c>
      <c r="CE31" s="78">
        <v>-0.10234466940164566</v>
      </c>
      <c r="CF31" s="78">
        <v>-0.11866968125104904</v>
      </c>
      <c r="CG31" s="78">
        <v>-8.0430328845977783E-2</v>
      </c>
      <c r="CH31" s="78">
        <v>-9.5926225185394287E-2</v>
      </c>
      <c r="CI31" s="78">
        <v>-0.179208904504776</v>
      </c>
      <c r="CJ31" s="78">
        <v>-0.12656991183757782</v>
      </c>
      <c r="CK31" s="78">
        <v>-8.4828391671180725E-2</v>
      </c>
      <c r="CL31" s="78">
        <v>-2.0361809059977531E-2</v>
      </c>
      <c r="CM31" s="78">
        <v>-5.4704118520021439E-2</v>
      </c>
      <c r="CN31" s="78">
        <v>-4.6357635408639908E-2</v>
      </c>
      <c r="CO31" s="78">
        <v>-7.2951279580593109E-2</v>
      </c>
      <c r="CP31" s="78">
        <v>-5.7229325175285339E-2</v>
      </c>
      <c r="CQ31" s="78">
        <v>-3.4114722162485123E-2</v>
      </c>
      <c r="CR31" s="78">
        <v>7.9001467674970627E-3</v>
      </c>
      <c r="CS31" s="78">
        <v>9.3769971281290054E-3</v>
      </c>
      <c r="CT31" s="78">
        <v>2.5282969698309898E-2</v>
      </c>
      <c r="CU31" s="78">
        <v>7.1834467351436615E-2</v>
      </c>
      <c r="CV31" s="78">
        <v>6.2308724969625473E-2</v>
      </c>
      <c r="CW31" s="78">
        <v>4.5874291099607944E-3</v>
      </c>
      <c r="CX31" s="78">
        <v>-7.1239419281482697E-2</v>
      </c>
      <c r="CY31" s="78">
        <v>-0.1067589670419693</v>
      </c>
      <c r="CZ31" s="78">
        <v>-7.5726374983787537E-2</v>
      </c>
      <c r="DA31" s="78">
        <v>-7.424047589302063E-2</v>
      </c>
      <c r="DB31" s="78">
        <v>-8.2522131502628326E-2</v>
      </c>
      <c r="DC31" s="78">
        <v>-6.1240412294864655E-2</v>
      </c>
      <c r="DD31" s="78">
        <v>-7.7203132212162018E-2</v>
      </c>
      <c r="DE31" s="78">
        <v>-3.8437657058238983E-2</v>
      </c>
      <c r="DF31" s="78">
        <v>-5.0527356564998627E-2</v>
      </c>
      <c r="DG31" s="78">
        <v>-0.13160596787929535</v>
      </c>
      <c r="DH31" s="78">
        <v>-8.2467466592788696E-2</v>
      </c>
      <c r="DI31" s="78">
        <v>-4.3287772685289383E-2</v>
      </c>
      <c r="DJ31" s="78">
        <v>1.3274537399411201E-2</v>
      </c>
      <c r="DK31" s="78">
        <v>-2.2627238184213638E-2</v>
      </c>
      <c r="DL31" s="78">
        <v>-1.5594201162457466E-2</v>
      </c>
      <c r="DM31" s="78">
        <v>-4.2121618986129761E-2</v>
      </c>
      <c r="DN31" s="78">
        <v>-2.875959686934948E-2</v>
      </c>
      <c r="DO31" s="78">
        <v>-6.4062126912176609E-3</v>
      </c>
      <c r="DP31" s="78">
        <v>3.3920519053936005E-2</v>
      </c>
      <c r="DQ31" s="78">
        <v>3.5311095416545868E-2</v>
      </c>
      <c r="DR31" s="78">
        <v>5.2179884165525436E-2</v>
      </c>
      <c r="DS31" s="78">
        <v>0.10249124467372894</v>
      </c>
      <c r="DT31" s="78">
        <v>9.6630014479160309E-2</v>
      </c>
      <c r="DU31" s="78">
        <v>4.097294807434082E-2</v>
      </c>
      <c r="DV31" s="78">
        <v>-2.7940778061747551E-2</v>
      </c>
      <c r="DW31" s="78">
        <v>-6.4567402005195618E-2</v>
      </c>
      <c r="DX31" s="78">
        <v>-3.186328336596489E-2</v>
      </c>
      <c r="DY31" s="78">
        <v>-9.6219750121235847E-3</v>
      </c>
      <c r="DZ31" s="78">
        <v>-2.0436245948076248E-2</v>
      </c>
      <c r="EA31" s="78">
        <v>-1.8923899624496698E-3</v>
      </c>
      <c r="EB31" s="78">
        <v>-1.7332019284367561E-2</v>
      </c>
      <c r="EC31" s="78">
        <v>2.2193087264895439E-2</v>
      </c>
      <c r="ED31" s="78">
        <v>1.5021396800875664E-2</v>
      </c>
      <c r="EE31" s="78">
        <v>-6.2874875962734222E-2</v>
      </c>
      <c r="EF31" s="78">
        <v>-1.8790543079376221E-2</v>
      </c>
      <c r="EG31" s="78">
        <v>1.6690284013748169E-2</v>
      </c>
      <c r="EH31" s="78">
        <v>6.1840079724788666E-2</v>
      </c>
      <c r="EI31" s="78">
        <v>2.3686682805418968E-2</v>
      </c>
      <c r="EJ31" s="78">
        <v>2.8823312371969223E-2</v>
      </c>
      <c r="EK31" s="78">
        <v>2.3915108758956194E-3</v>
      </c>
      <c r="EL31" s="78">
        <v>1.2346170842647552E-2</v>
      </c>
      <c r="EM31" s="78">
        <v>3.3600475639104843E-2</v>
      </c>
      <c r="EN31" s="78">
        <v>7.1489803493022919E-2</v>
      </c>
      <c r="EO31" s="78">
        <v>7.2755821049213409E-2</v>
      </c>
      <c r="EP31" s="78">
        <v>9.1014757752418518E-2</v>
      </c>
      <c r="EQ31" s="78">
        <v>0.14675475656986237</v>
      </c>
      <c r="ER31" s="78">
        <v>0.14618450403213501</v>
      </c>
      <c r="ES31" s="78">
        <v>9.3507856130599976E-2</v>
      </c>
      <c r="ET31" s="78">
        <v>3.4575581550598145E-2</v>
      </c>
      <c r="EU31" s="78">
        <v>-3.6494822707027197E-3</v>
      </c>
      <c r="EV31" s="78">
        <v>3.1468052417039871E-2</v>
      </c>
      <c r="EW31" s="78">
        <v>47.400142669677734</v>
      </c>
      <c r="EX31" s="78">
        <v>46.454093933105469</v>
      </c>
      <c r="EY31" s="78">
        <v>45.599887847900391</v>
      </c>
      <c r="EZ31" s="78">
        <v>44.822959899902344</v>
      </c>
      <c r="FA31" s="78">
        <v>44.227317810058594</v>
      </c>
      <c r="FB31" s="78">
        <v>43.824409484863281</v>
      </c>
      <c r="FC31" s="78">
        <v>43.680530548095703</v>
      </c>
      <c r="FD31" s="78">
        <v>43.575408935546875</v>
      </c>
      <c r="FE31" s="78">
        <v>45.531105041503906</v>
      </c>
      <c r="FF31" s="78">
        <v>49.079982757568359</v>
      </c>
      <c r="FG31" s="78">
        <v>52.341762542724609</v>
      </c>
      <c r="FH31" s="78">
        <v>55.546337127685547</v>
      </c>
      <c r="FI31" s="78">
        <v>58.209091186523438</v>
      </c>
      <c r="FJ31" s="78">
        <v>60.016407012939453</v>
      </c>
      <c r="FK31" s="78">
        <v>61.493244171142578</v>
      </c>
      <c r="FL31" s="78">
        <v>61.897258758544922</v>
      </c>
      <c r="FM31" s="78">
        <v>61.485527038574219</v>
      </c>
      <c r="FN31" s="78">
        <v>60.248699188232422</v>
      </c>
      <c r="FO31" s="78">
        <v>58.557430267333984</v>
      </c>
      <c r="FP31" s="78">
        <v>55.490226745605469</v>
      </c>
      <c r="FQ31" s="78">
        <v>52.917827606201172</v>
      </c>
      <c r="FR31" s="78">
        <v>50.872722625732422</v>
      </c>
      <c r="FS31" s="78">
        <v>49.543102264404297</v>
      </c>
      <c r="FT31" s="78">
        <v>48.279434204101563</v>
      </c>
      <c r="FU31" s="78">
        <v>5.7243846356868744E-2</v>
      </c>
      <c r="FV31" s="78">
        <v>5.3679805248975754E-2</v>
      </c>
      <c r="FW31" s="78">
        <v>6.1967719346284866E-2</v>
      </c>
      <c r="FX31" s="78">
        <v>0</v>
      </c>
      <c r="FY31" s="78">
        <v>373.22726440429688</v>
      </c>
      <c r="FZ31" s="78">
        <v>1</v>
      </c>
    </row>
    <row r="32" spans="1:182" x14ac:dyDescent="0.2">
      <c r="A32" t="s">
        <v>186</v>
      </c>
      <c r="B32" t="s">
        <v>236</v>
      </c>
      <c r="C32" t="s">
        <v>2</v>
      </c>
      <c r="D32" t="s">
        <v>202</v>
      </c>
      <c r="E32" t="s">
        <v>204</v>
      </c>
      <c r="F32" t="s">
        <v>183</v>
      </c>
      <c r="G32" t="s">
        <v>1</v>
      </c>
      <c r="H32" s="78">
        <v>1506</v>
      </c>
      <c r="I32" s="78">
        <v>1.9869396686553955</v>
      </c>
      <c r="J32" s="78">
        <v>1.9298573732376099</v>
      </c>
      <c r="K32" s="78">
        <v>1.8795390129089355</v>
      </c>
      <c r="L32" s="78">
        <v>1.8761512041091919</v>
      </c>
      <c r="M32" s="78">
        <v>1.9402191638946533</v>
      </c>
      <c r="N32" s="78">
        <v>2.1419880390167236</v>
      </c>
      <c r="O32" s="78">
        <v>2.4397957324981689</v>
      </c>
      <c r="P32" s="78">
        <v>2.4694604873657227</v>
      </c>
      <c r="Q32" s="78">
        <v>2.3500525951385498</v>
      </c>
      <c r="R32" s="78">
        <v>2.226055383682251</v>
      </c>
      <c r="S32" s="78">
        <v>2.1419205665588379</v>
      </c>
      <c r="T32" s="78">
        <v>2.1047790050506592</v>
      </c>
      <c r="U32" s="78">
        <v>2.0571672916412354</v>
      </c>
      <c r="V32" s="78">
        <v>1.9928144216537476</v>
      </c>
      <c r="W32" s="78">
        <v>1.914314866065979</v>
      </c>
      <c r="X32" s="78">
        <v>1.909986138343811</v>
      </c>
      <c r="Y32" s="78">
        <v>1.9367812871932983</v>
      </c>
      <c r="Z32" s="78">
        <v>2.1029596328735352</v>
      </c>
      <c r="AA32" s="78">
        <v>2.2986884117126465</v>
      </c>
      <c r="AB32" s="78">
        <v>2.4781498908996582</v>
      </c>
      <c r="AC32" s="78">
        <v>2.5452382564544678</v>
      </c>
      <c r="AD32" s="78">
        <v>2.4489576816558838</v>
      </c>
      <c r="AE32" s="78">
        <v>2.2894155979156494</v>
      </c>
      <c r="AF32" s="78">
        <v>2.0771751403808594</v>
      </c>
      <c r="AG32" s="78">
        <v>-0.58638757467269897</v>
      </c>
      <c r="AH32" s="78">
        <v>-0.56331932544708252</v>
      </c>
      <c r="AI32" s="78">
        <v>-0.52096074819564819</v>
      </c>
      <c r="AJ32" s="78">
        <v>-0.56702286005020142</v>
      </c>
      <c r="AK32" s="78">
        <v>-0.6881294846534729</v>
      </c>
      <c r="AL32" s="78">
        <v>-0.74435198307037354</v>
      </c>
      <c r="AM32" s="78">
        <v>-0.67308980226516724</v>
      </c>
      <c r="AN32" s="78">
        <v>-0.6516537070274353</v>
      </c>
      <c r="AO32" s="78">
        <v>-0.82445371150970459</v>
      </c>
      <c r="AP32" s="78">
        <v>-0.78571337461471558</v>
      </c>
      <c r="AQ32" s="78">
        <v>-0.67481231689453125</v>
      </c>
      <c r="AR32" s="78">
        <v>-0.69944566488265991</v>
      </c>
      <c r="AS32" s="78">
        <v>-0.67743104696273804</v>
      </c>
      <c r="AT32" s="78">
        <v>-0.66296213865280151</v>
      </c>
      <c r="AU32" s="78">
        <v>-0.69646245241165161</v>
      </c>
      <c r="AV32" s="78">
        <v>-0.6493954062461853</v>
      </c>
      <c r="AW32" s="78">
        <v>-0.56731384992599487</v>
      </c>
      <c r="AX32" s="78">
        <v>-0.50291901826858521</v>
      </c>
      <c r="AY32" s="78">
        <v>-0.4631020724773407</v>
      </c>
      <c r="AZ32" s="78">
        <v>-0.45444279909133911</v>
      </c>
      <c r="BA32" s="78">
        <v>-0.51566785573959351</v>
      </c>
      <c r="BB32" s="78">
        <v>-0.65749388933181763</v>
      </c>
      <c r="BC32" s="78">
        <v>-0.71814745664596558</v>
      </c>
      <c r="BD32" s="78">
        <v>-0.68336111307144165</v>
      </c>
      <c r="BE32" s="78">
        <v>-0.48202598094940186</v>
      </c>
      <c r="BF32" s="78">
        <v>-0.45636782050132751</v>
      </c>
      <c r="BG32" s="78">
        <v>-0.41720923781394958</v>
      </c>
      <c r="BH32" s="78">
        <v>-0.4561731219291687</v>
      </c>
      <c r="BI32" s="78">
        <v>-0.55875599384307861</v>
      </c>
      <c r="BJ32" s="78">
        <v>-0.60794937610626221</v>
      </c>
      <c r="BK32" s="78">
        <v>-0.52422612905502319</v>
      </c>
      <c r="BL32" s="78">
        <v>-0.48960500955581665</v>
      </c>
      <c r="BM32" s="78">
        <v>-0.65792429447174072</v>
      </c>
      <c r="BN32" s="78">
        <v>-0.63459992408752441</v>
      </c>
      <c r="BO32" s="78">
        <v>-0.54841476678848267</v>
      </c>
      <c r="BP32" s="78">
        <v>-0.57477682828903198</v>
      </c>
      <c r="BQ32" s="78">
        <v>-0.55188935995101929</v>
      </c>
      <c r="BR32" s="78">
        <v>-0.53645479679107666</v>
      </c>
      <c r="BS32" s="78">
        <v>-0.57372736930847168</v>
      </c>
      <c r="BT32" s="78">
        <v>-0.53316241502761841</v>
      </c>
      <c r="BU32" s="78">
        <v>-0.46490964293479919</v>
      </c>
      <c r="BV32" s="78">
        <v>-0.40325841307640076</v>
      </c>
      <c r="BW32" s="78">
        <v>-0.36629477143287659</v>
      </c>
      <c r="BX32" s="78">
        <v>-0.35224118828773499</v>
      </c>
      <c r="BY32" s="78">
        <v>-0.4105280339717865</v>
      </c>
      <c r="BZ32" s="78">
        <v>-0.54334121942520142</v>
      </c>
      <c r="CA32" s="78">
        <v>-0.60336160659790039</v>
      </c>
      <c r="CB32" s="78">
        <v>-0.57511532306671143</v>
      </c>
      <c r="CC32" s="78">
        <v>-0.40974545478820801</v>
      </c>
      <c r="CD32" s="78">
        <v>-0.38229355216026306</v>
      </c>
      <c r="CE32" s="78">
        <v>-0.34535127878189087</v>
      </c>
      <c r="CF32" s="78">
        <v>-0.37939897179603577</v>
      </c>
      <c r="CG32" s="78">
        <v>-0.4691523015499115</v>
      </c>
      <c r="CH32" s="78">
        <v>-0.5134773850440979</v>
      </c>
      <c r="CI32" s="78">
        <v>-0.42112362384796143</v>
      </c>
      <c r="CJ32" s="78">
        <v>-0.37737056612968445</v>
      </c>
      <c r="CK32" s="78">
        <v>-0.54258650541305542</v>
      </c>
      <c r="CL32" s="78">
        <v>-0.52993917465209961</v>
      </c>
      <c r="CM32" s="78">
        <v>-0.46087217330932617</v>
      </c>
      <c r="CN32" s="78">
        <v>-0.48843157291412354</v>
      </c>
      <c r="CO32" s="78">
        <v>-0.46493962407112122</v>
      </c>
      <c r="CP32" s="78">
        <v>-0.44883623719215393</v>
      </c>
      <c r="CQ32" s="78">
        <v>-0.48872146010398865</v>
      </c>
      <c r="CR32" s="78">
        <v>-0.45265984535217285</v>
      </c>
      <c r="CS32" s="78">
        <v>-0.39398479461669922</v>
      </c>
      <c r="CT32" s="78">
        <v>-0.33423376083374023</v>
      </c>
      <c r="CU32" s="78">
        <v>-0.29924634099006653</v>
      </c>
      <c r="CV32" s="78">
        <v>-0.28145664930343628</v>
      </c>
      <c r="CW32" s="78">
        <v>-0.33770850300788879</v>
      </c>
      <c r="CX32" s="78">
        <v>-0.46427944302558899</v>
      </c>
      <c r="CY32" s="78">
        <v>-0.52386128902435303</v>
      </c>
      <c r="CZ32" s="78">
        <v>-0.50014466047286987</v>
      </c>
      <c r="DA32" s="78">
        <v>-0.33746492862701416</v>
      </c>
      <c r="DB32" s="78">
        <v>-0.30821928381919861</v>
      </c>
      <c r="DC32" s="78">
        <v>-0.27349331974983215</v>
      </c>
      <c r="DD32" s="78">
        <v>-0.30262482166290283</v>
      </c>
      <c r="DE32" s="78">
        <v>-0.37954860925674438</v>
      </c>
      <c r="DF32" s="78">
        <v>-0.41900536417961121</v>
      </c>
      <c r="DG32" s="78">
        <v>-0.31802111864089966</v>
      </c>
      <c r="DH32" s="78">
        <v>-0.26513612270355225</v>
      </c>
      <c r="DI32" s="78">
        <v>-0.42724871635437012</v>
      </c>
      <c r="DJ32" s="78">
        <v>-0.42527845501899719</v>
      </c>
      <c r="DK32" s="78">
        <v>-0.37332960963249207</v>
      </c>
      <c r="DL32" s="78">
        <v>-0.40208631753921509</v>
      </c>
      <c r="DM32" s="78">
        <v>-0.37798985838890076</v>
      </c>
      <c r="DN32" s="78">
        <v>-0.36121764779090881</v>
      </c>
      <c r="DO32" s="78">
        <v>-0.40371552109718323</v>
      </c>
      <c r="DP32" s="78">
        <v>-0.37215724587440491</v>
      </c>
      <c r="DQ32" s="78">
        <v>-0.32305994629859924</v>
      </c>
      <c r="DR32" s="78">
        <v>-0.26520910859107971</v>
      </c>
      <c r="DS32" s="78">
        <v>-0.23219791054725647</v>
      </c>
      <c r="DT32" s="78">
        <v>-0.21067212522029877</v>
      </c>
      <c r="DU32" s="78">
        <v>-0.26488897204399109</v>
      </c>
      <c r="DV32" s="78">
        <v>-0.38521766662597656</v>
      </c>
      <c r="DW32" s="78">
        <v>-0.44436097145080566</v>
      </c>
      <c r="DX32" s="78">
        <v>-0.42517396807670593</v>
      </c>
      <c r="DY32" s="78">
        <v>-0.23310334980487823</v>
      </c>
      <c r="DZ32" s="78">
        <v>-0.20126776397228241</v>
      </c>
      <c r="EA32" s="78">
        <v>-0.16974182426929474</v>
      </c>
      <c r="EB32" s="78">
        <v>-0.1917751133441925</v>
      </c>
      <c r="EC32" s="78">
        <v>-0.2501751184463501</v>
      </c>
      <c r="ED32" s="78">
        <v>-0.28260281682014465</v>
      </c>
      <c r="EE32" s="78">
        <v>-0.169157475233078</v>
      </c>
      <c r="EF32" s="78">
        <v>-0.10308743268251419</v>
      </c>
      <c r="EG32" s="78">
        <v>-0.26071926951408386</v>
      </c>
      <c r="EH32" s="78">
        <v>-0.27416500449180603</v>
      </c>
      <c r="EI32" s="78">
        <v>-0.24693204462528229</v>
      </c>
      <c r="EJ32" s="78">
        <v>-0.27741748094558716</v>
      </c>
      <c r="EK32" s="78">
        <v>-0.25244823098182678</v>
      </c>
      <c r="EL32" s="78">
        <v>-0.23471035063266754</v>
      </c>
      <c r="EM32" s="78">
        <v>-0.2809804379940033</v>
      </c>
      <c r="EN32" s="78">
        <v>-0.25592431426048279</v>
      </c>
      <c r="EO32" s="78">
        <v>-0.22065576910972595</v>
      </c>
      <c r="EP32" s="78">
        <v>-0.16554848849773407</v>
      </c>
      <c r="EQ32" s="78">
        <v>-0.13539062440395355</v>
      </c>
      <c r="ER32" s="78">
        <v>-0.10847051441669464</v>
      </c>
      <c r="ES32" s="78">
        <v>-0.15974913537502289</v>
      </c>
      <c r="ET32" s="78">
        <v>-0.27106499671936035</v>
      </c>
      <c r="EU32" s="78">
        <v>-0.32957515120506287</v>
      </c>
      <c r="EV32" s="78">
        <v>-0.3169282078742981</v>
      </c>
      <c r="EW32" s="78">
        <v>50.029945373535156</v>
      </c>
      <c r="EX32" s="78">
        <v>49.063552856445313</v>
      </c>
      <c r="EY32" s="78">
        <v>48.465492248535156</v>
      </c>
      <c r="EZ32" s="78">
        <v>47.707439422607422</v>
      </c>
      <c r="FA32" s="78">
        <v>46.970737457275391</v>
      </c>
      <c r="FB32" s="78">
        <v>46.581752777099609</v>
      </c>
      <c r="FC32" s="78">
        <v>46.081199645996094</v>
      </c>
      <c r="FD32" s="78">
        <v>46.242645263671875</v>
      </c>
      <c r="FE32" s="78">
        <v>48.467792510986328</v>
      </c>
      <c r="FF32" s="78">
        <v>51.754730224609375</v>
      </c>
      <c r="FG32" s="78">
        <v>55.018741607666016</v>
      </c>
      <c r="FH32" s="78">
        <v>57.452304840087891</v>
      </c>
      <c r="FI32" s="78">
        <v>59.449932098388672</v>
      </c>
      <c r="FJ32" s="78">
        <v>61.097751617431641</v>
      </c>
      <c r="FK32" s="78">
        <v>61.886634826660156</v>
      </c>
      <c r="FL32" s="78">
        <v>62.528408050537109</v>
      </c>
      <c r="FM32" s="78">
        <v>62.477352142333984</v>
      </c>
      <c r="FN32" s="78">
        <v>61.705574035644531</v>
      </c>
      <c r="FO32" s="78">
        <v>60.012153625488281</v>
      </c>
      <c r="FP32" s="78">
        <v>57.685997009277344</v>
      </c>
      <c r="FQ32" s="78">
        <v>55.459445953369141</v>
      </c>
      <c r="FR32" s="78">
        <v>53.970649719238281</v>
      </c>
      <c r="FS32" s="78">
        <v>52.618667602539063</v>
      </c>
      <c r="FT32" s="78">
        <v>51.5208740234375</v>
      </c>
      <c r="FU32" s="78">
        <v>0.12924730777740479</v>
      </c>
      <c r="FV32" s="78">
        <v>0.1220269575715065</v>
      </c>
      <c r="FW32" s="78">
        <v>0.14034949243068695</v>
      </c>
      <c r="FX32" s="78">
        <v>0</v>
      </c>
      <c r="FY32" s="78">
        <v>309</v>
      </c>
      <c r="FZ32" s="78">
        <v>1</v>
      </c>
    </row>
    <row r="33" spans="1:182" x14ac:dyDescent="0.2">
      <c r="A33" t="s">
        <v>186</v>
      </c>
      <c r="B33" t="s">
        <v>236</v>
      </c>
      <c r="C33" t="s">
        <v>2</v>
      </c>
      <c r="D33" t="s">
        <v>202</v>
      </c>
      <c r="E33" t="s">
        <v>204</v>
      </c>
      <c r="F33" t="s">
        <v>184</v>
      </c>
      <c r="G33" t="s">
        <v>1</v>
      </c>
      <c r="H33" s="78">
        <v>738</v>
      </c>
      <c r="I33" s="78">
        <v>1.0266261100769043</v>
      </c>
      <c r="J33" s="78">
        <v>0.9522368311882019</v>
      </c>
      <c r="K33" s="78">
        <v>0.9358641505241394</v>
      </c>
      <c r="L33" s="78">
        <v>0.93381005525588989</v>
      </c>
      <c r="M33" s="78">
        <v>0.94271445274353027</v>
      </c>
      <c r="N33" s="78">
        <v>0.99949550628662109</v>
      </c>
      <c r="O33" s="78">
        <v>1.1671450138092041</v>
      </c>
      <c r="P33" s="78">
        <v>1.3279291391372681</v>
      </c>
      <c r="Q33" s="78">
        <v>1.3810733556747437</v>
      </c>
      <c r="R33" s="78">
        <v>1.3560045957565308</v>
      </c>
      <c r="S33" s="78">
        <v>1.360228419303894</v>
      </c>
      <c r="T33" s="78">
        <v>1.3065363168716431</v>
      </c>
      <c r="U33" s="78">
        <v>1.2753646373748779</v>
      </c>
      <c r="V33" s="78">
        <v>1.2443200349807739</v>
      </c>
      <c r="W33" s="78">
        <v>1.2063812017440796</v>
      </c>
      <c r="X33" s="78">
        <v>1.2098319530487061</v>
      </c>
      <c r="Y33" s="78">
        <v>1.2550020217895508</v>
      </c>
      <c r="Z33" s="78">
        <v>1.3526932001113892</v>
      </c>
      <c r="AA33" s="78">
        <v>1.4342013597488403</v>
      </c>
      <c r="AB33" s="78">
        <v>1.5026782751083374</v>
      </c>
      <c r="AC33" s="78">
        <v>1.5002100467681885</v>
      </c>
      <c r="AD33" s="78">
        <v>1.447929859161377</v>
      </c>
      <c r="AE33" s="78">
        <v>1.3081468343734741</v>
      </c>
      <c r="AF33" s="78">
        <v>1.1461806297302246</v>
      </c>
      <c r="AG33" s="78">
        <v>-0.3093431293964386</v>
      </c>
      <c r="AH33" s="78">
        <v>-0.2817523181438446</v>
      </c>
      <c r="AI33" s="78">
        <v>-0.26470708847045898</v>
      </c>
      <c r="AJ33" s="78">
        <v>-0.24212397634983063</v>
      </c>
      <c r="AK33" s="78">
        <v>-0.23607295751571655</v>
      </c>
      <c r="AL33" s="78">
        <v>-0.27324408292770386</v>
      </c>
      <c r="AM33" s="78">
        <v>-0.27722528576850891</v>
      </c>
      <c r="AN33" s="78">
        <v>-0.17770190536975861</v>
      </c>
      <c r="AO33" s="78">
        <v>-0.17859894037246704</v>
      </c>
      <c r="AP33" s="78">
        <v>-0.18395331501960754</v>
      </c>
      <c r="AQ33" s="78">
        <v>-0.19206139445304871</v>
      </c>
      <c r="AR33" s="78">
        <v>-0.27090522646903992</v>
      </c>
      <c r="AS33" s="78">
        <v>-0.26751711964607239</v>
      </c>
      <c r="AT33" s="78">
        <v>-0.28492632508277893</v>
      </c>
      <c r="AU33" s="78">
        <v>-0.29854190349578857</v>
      </c>
      <c r="AV33" s="78">
        <v>-0.26861086487770081</v>
      </c>
      <c r="AW33" s="78">
        <v>-0.20884111523628235</v>
      </c>
      <c r="AX33" s="78">
        <v>-0.19107434153556824</v>
      </c>
      <c r="AY33" s="78">
        <v>-0.20585055649280548</v>
      </c>
      <c r="AZ33" s="78">
        <v>-0.21339884400367737</v>
      </c>
      <c r="BA33" s="78">
        <v>-0.29031363129615784</v>
      </c>
      <c r="BB33" s="78">
        <v>-0.28173813223838806</v>
      </c>
      <c r="BC33" s="78">
        <v>-0.2710418701171875</v>
      </c>
      <c r="BD33" s="78">
        <v>-0.28449571132659912</v>
      </c>
      <c r="BE33" s="78">
        <v>-0.25204473733901978</v>
      </c>
      <c r="BF33" s="78">
        <v>-0.22833189368247986</v>
      </c>
      <c r="BG33" s="78">
        <v>-0.20889174938201904</v>
      </c>
      <c r="BH33" s="78">
        <v>-0.1855185329914093</v>
      </c>
      <c r="BI33" s="78">
        <v>-0.18034334480762482</v>
      </c>
      <c r="BJ33" s="78">
        <v>-0.21492315828800201</v>
      </c>
      <c r="BK33" s="78">
        <v>-0.21565817296504974</v>
      </c>
      <c r="BL33" s="78">
        <v>-0.11460947245359421</v>
      </c>
      <c r="BM33" s="78">
        <v>-0.12253309041261673</v>
      </c>
      <c r="BN33" s="78">
        <v>-0.12715953588485718</v>
      </c>
      <c r="BO33" s="78">
        <v>-0.13515239953994751</v>
      </c>
      <c r="BP33" s="78">
        <v>-0.2011328786611557</v>
      </c>
      <c r="BQ33" s="78">
        <v>-0.19056516885757446</v>
      </c>
      <c r="BR33" s="78">
        <v>-0.20635209977626801</v>
      </c>
      <c r="BS33" s="78">
        <v>-0.22044436633586884</v>
      </c>
      <c r="BT33" s="78">
        <v>-0.19318926334381104</v>
      </c>
      <c r="BU33" s="78">
        <v>-0.13264510035514832</v>
      </c>
      <c r="BV33" s="78">
        <v>-0.11631057411432266</v>
      </c>
      <c r="BW33" s="78">
        <v>-0.13572187721729279</v>
      </c>
      <c r="BX33" s="78">
        <v>-0.14274397492408752</v>
      </c>
      <c r="BY33" s="78">
        <v>-0.2125522792339325</v>
      </c>
      <c r="BZ33" s="78">
        <v>-0.204867884516716</v>
      </c>
      <c r="CA33" s="78">
        <v>-0.1975911408662796</v>
      </c>
      <c r="CB33" s="78">
        <v>-0.22858549654483795</v>
      </c>
      <c r="CC33" s="78">
        <v>-0.21236003935337067</v>
      </c>
      <c r="CD33" s="78">
        <v>-0.19133308529853821</v>
      </c>
      <c r="CE33" s="78">
        <v>-0.17023421823978424</v>
      </c>
      <c r="CF33" s="78">
        <v>-0.14631377160549164</v>
      </c>
      <c r="CG33" s="78">
        <v>-0.1417451947927475</v>
      </c>
      <c r="CH33" s="78">
        <v>-0.17453025281429291</v>
      </c>
      <c r="CI33" s="78">
        <v>-0.1730169951915741</v>
      </c>
      <c r="CJ33" s="78">
        <v>-7.0911839604377747E-2</v>
      </c>
      <c r="CK33" s="78">
        <v>-8.3702042698860168E-2</v>
      </c>
      <c r="CL33" s="78">
        <v>-8.7824337184429169E-2</v>
      </c>
      <c r="CM33" s="78">
        <v>-9.5737405121326447E-2</v>
      </c>
      <c r="CN33" s="78">
        <v>-0.1528087705373764</v>
      </c>
      <c r="CO33" s="78">
        <v>-0.13726846873760223</v>
      </c>
      <c r="CP33" s="78">
        <v>-0.15193182229995728</v>
      </c>
      <c r="CQ33" s="78">
        <v>-0.16635425388813019</v>
      </c>
      <c r="CR33" s="78">
        <v>-0.14095249772071838</v>
      </c>
      <c r="CS33" s="78">
        <v>-7.9871982336044312E-2</v>
      </c>
      <c r="CT33" s="78">
        <v>-6.45294189453125E-2</v>
      </c>
      <c r="CU33" s="78">
        <v>-8.7150968611240387E-2</v>
      </c>
      <c r="CV33" s="78">
        <v>-9.3808636069297791E-2</v>
      </c>
      <c r="CW33" s="78">
        <v>-0.15869499742984772</v>
      </c>
      <c r="CX33" s="78">
        <v>-0.15162777900695801</v>
      </c>
      <c r="CY33" s="78">
        <v>-0.14671938121318817</v>
      </c>
      <c r="CZ33" s="78">
        <v>-0.18986225128173828</v>
      </c>
      <c r="DA33" s="78">
        <v>-0.17267534136772156</v>
      </c>
      <c r="DB33" s="78">
        <v>-0.15433427691459656</v>
      </c>
      <c r="DC33" s="78">
        <v>-0.13157668709754944</v>
      </c>
      <c r="DD33" s="78">
        <v>-0.10710901021957397</v>
      </c>
      <c r="DE33" s="78">
        <v>-0.10314703732728958</v>
      </c>
      <c r="DF33" s="78">
        <v>-0.1341373473405838</v>
      </c>
      <c r="DG33" s="78">
        <v>-0.13037581741809845</v>
      </c>
      <c r="DH33" s="78">
        <v>-2.7214208617806435E-2</v>
      </c>
      <c r="DI33" s="78">
        <v>-4.4870998710393906E-2</v>
      </c>
      <c r="DJ33" s="78">
        <v>-4.848913848400116E-2</v>
      </c>
      <c r="DK33" s="78">
        <v>-5.6322410702705383E-2</v>
      </c>
      <c r="DL33" s="78">
        <v>-0.10448466241359711</v>
      </c>
      <c r="DM33" s="78">
        <v>-8.3971776068210602E-2</v>
      </c>
      <c r="DN33" s="78">
        <v>-9.7511544823646545E-2</v>
      </c>
      <c r="DO33" s="78">
        <v>-0.11226414144039154</v>
      </c>
      <c r="DP33" s="78">
        <v>-8.8715724647045135E-2</v>
      </c>
      <c r="DQ33" s="78">
        <v>-2.7098856866359711E-2</v>
      </c>
      <c r="DR33" s="78">
        <v>-1.2748263776302338E-2</v>
      </c>
      <c r="DS33" s="78">
        <v>-3.8580060005187988E-2</v>
      </c>
      <c r="DT33" s="78">
        <v>-4.4873293489217758E-2</v>
      </c>
      <c r="DU33" s="78">
        <v>-0.10483772307634354</v>
      </c>
      <c r="DV33" s="78">
        <v>-9.8387680947780609E-2</v>
      </c>
      <c r="DW33" s="78">
        <v>-9.5847621560096741E-2</v>
      </c>
      <c r="DX33" s="78">
        <v>-0.15113900601863861</v>
      </c>
      <c r="DY33" s="78">
        <v>-0.11537693440914154</v>
      </c>
      <c r="DZ33" s="78">
        <v>-0.10091385990381241</v>
      </c>
      <c r="EA33" s="78">
        <v>-7.5761355459690094E-2</v>
      </c>
      <c r="EB33" s="78">
        <v>-5.0503559410572052E-2</v>
      </c>
      <c r="EC33" s="78">
        <v>-4.7417435795068741E-2</v>
      </c>
      <c r="ED33" s="78">
        <v>-7.5816407799720764E-2</v>
      </c>
      <c r="EE33" s="78">
        <v>-6.8808712065219879E-2</v>
      </c>
      <c r="EF33" s="78">
        <v>3.5878229886293411E-2</v>
      </c>
      <c r="EG33" s="78">
        <v>1.1194861494004726E-2</v>
      </c>
      <c r="EH33" s="78">
        <v>8.3046406507492065E-3</v>
      </c>
      <c r="EI33" s="78">
        <v>5.8658450143411756E-4</v>
      </c>
      <c r="EJ33" s="78">
        <v>-3.4712322056293488E-2</v>
      </c>
      <c r="EK33" s="78">
        <v>-7.019813172519207E-3</v>
      </c>
      <c r="EL33" s="78">
        <v>-1.8937315791845322E-2</v>
      </c>
      <c r="EM33" s="78">
        <v>-3.4166615456342697E-2</v>
      </c>
      <c r="EN33" s="78">
        <v>-1.3294129632413387E-2</v>
      </c>
      <c r="EO33" s="78">
        <v>4.9097154289484024E-2</v>
      </c>
      <c r="EP33" s="78">
        <v>6.2015499919652939E-2</v>
      </c>
      <c r="EQ33" s="78">
        <v>3.1548619270324707E-2</v>
      </c>
      <c r="ER33" s="78">
        <v>2.5781570002436638E-2</v>
      </c>
      <c r="ES33" s="78">
        <v>-2.7076367288827896E-2</v>
      </c>
      <c r="ET33" s="78">
        <v>-2.1517427638173103E-2</v>
      </c>
      <c r="EU33" s="78">
        <v>-2.2396877408027649E-2</v>
      </c>
      <c r="EV33" s="78">
        <v>-9.5228783786296844E-2</v>
      </c>
      <c r="EW33" s="78">
        <v>46.681392669677734</v>
      </c>
      <c r="EX33" s="78">
        <v>45.612674713134766</v>
      </c>
      <c r="EY33" s="78">
        <v>44.958030700683594</v>
      </c>
      <c r="EZ33" s="78">
        <v>44.233467102050781</v>
      </c>
      <c r="FA33" s="78">
        <v>43.729743957519531</v>
      </c>
      <c r="FB33" s="78">
        <v>43.287757873535156</v>
      </c>
      <c r="FC33" s="78">
        <v>43.120872497558594</v>
      </c>
      <c r="FD33" s="78">
        <v>43.241878509521484</v>
      </c>
      <c r="FE33" s="78">
        <v>45.752777099609375</v>
      </c>
      <c r="FF33" s="78">
        <v>49.775962829589844</v>
      </c>
      <c r="FG33" s="78">
        <v>52.790199279785156</v>
      </c>
      <c r="FH33" s="78">
        <v>55.34014892578125</v>
      </c>
      <c r="FI33" s="78">
        <v>57.498348236083984</v>
      </c>
      <c r="FJ33" s="78">
        <v>58.93365478515625</v>
      </c>
      <c r="FK33" s="78">
        <v>59.929679870605469</v>
      </c>
      <c r="FL33" s="78">
        <v>60.506031036376953</v>
      </c>
      <c r="FM33" s="78">
        <v>60.664417266845703</v>
      </c>
      <c r="FN33" s="78">
        <v>60.134880065917969</v>
      </c>
      <c r="FO33" s="78">
        <v>58.067070007324219</v>
      </c>
      <c r="FP33" s="78">
        <v>55.076770782470703</v>
      </c>
      <c r="FQ33" s="78">
        <v>52.301174163818359</v>
      </c>
      <c r="FR33" s="78">
        <v>50.401615142822266</v>
      </c>
      <c r="FS33" s="78">
        <v>48.801494598388672</v>
      </c>
      <c r="FT33" s="78">
        <v>47.661014556884766</v>
      </c>
      <c r="FU33" s="78">
        <v>6.9508589804172516E-2</v>
      </c>
      <c r="FV33" s="78">
        <v>8.9783668518066406E-2</v>
      </c>
      <c r="FW33" s="78">
        <v>6.7047163844108582E-2</v>
      </c>
      <c r="FX33" s="78">
        <v>0</v>
      </c>
      <c r="FY33" s="78">
        <v>169.68182373046875</v>
      </c>
      <c r="FZ33" s="78">
        <v>1</v>
      </c>
    </row>
    <row r="34" spans="1:182" x14ac:dyDescent="0.2">
      <c r="A34" t="s">
        <v>186</v>
      </c>
      <c r="B34" t="s">
        <v>236</v>
      </c>
      <c r="C34" t="s">
        <v>2</v>
      </c>
      <c r="D34" t="s">
        <v>202</v>
      </c>
      <c r="E34" t="s">
        <v>204</v>
      </c>
      <c r="F34" t="s">
        <v>185</v>
      </c>
      <c r="G34" t="s">
        <v>1</v>
      </c>
      <c r="H34" s="78">
        <v>315</v>
      </c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>
        <v>0</v>
      </c>
      <c r="FY34" s="78">
        <v>76.909088134765625</v>
      </c>
      <c r="FZ34" s="78">
        <v>0</v>
      </c>
    </row>
    <row r="35" spans="1:182" x14ac:dyDescent="0.2">
      <c r="A35" t="s">
        <v>186</v>
      </c>
      <c r="B35" t="s">
        <v>236</v>
      </c>
      <c r="C35" t="s">
        <v>2</v>
      </c>
      <c r="D35" t="s">
        <v>202</v>
      </c>
      <c r="E35" t="s">
        <v>205</v>
      </c>
      <c r="F35" t="s">
        <v>1</v>
      </c>
      <c r="G35" t="s">
        <v>198</v>
      </c>
      <c r="H35" s="78">
        <v>7673</v>
      </c>
      <c r="I35" s="78">
        <v>9.1486310958862305</v>
      </c>
      <c r="J35" s="78">
        <v>8.553034782409668</v>
      </c>
      <c r="K35" s="78">
        <v>8.21710205078125</v>
      </c>
      <c r="L35" s="78">
        <v>8.0592355728149414</v>
      </c>
      <c r="M35" s="78">
        <v>8.0609331130981445</v>
      </c>
      <c r="N35" s="78">
        <v>8.5576868057250977</v>
      </c>
      <c r="O35" s="78">
        <v>9.4197244644165039</v>
      </c>
      <c r="P35" s="78">
        <v>10.485821723937988</v>
      </c>
      <c r="Q35" s="78">
        <v>10.821755409240723</v>
      </c>
      <c r="R35" s="78">
        <v>11.141587257385254</v>
      </c>
      <c r="S35" s="78">
        <v>11.195096015930176</v>
      </c>
      <c r="T35" s="78">
        <v>11.320791244506836</v>
      </c>
      <c r="U35" s="78">
        <v>11.336569786071777</v>
      </c>
      <c r="V35" s="78">
        <v>11.154480934143066</v>
      </c>
      <c r="W35" s="78">
        <v>11.020650863647461</v>
      </c>
      <c r="X35" s="78">
        <v>10.998931884765625</v>
      </c>
      <c r="Y35" s="78">
        <v>11.194270133972168</v>
      </c>
      <c r="Z35" s="78">
        <v>11.907912254333496</v>
      </c>
      <c r="AA35" s="78">
        <v>12.58931827545166</v>
      </c>
      <c r="AB35" s="78">
        <v>13.080211639404297</v>
      </c>
      <c r="AC35" s="78">
        <v>13.32103443145752</v>
      </c>
      <c r="AD35" s="78">
        <v>12.691500663757324</v>
      </c>
      <c r="AE35" s="78">
        <v>11.479872703552246</v>
      </c>
      <c r="AF35" s="78">
        <v>10.237966537475586</v>
      </c>
      <c r="AG35" s="78">
        <v>-1.7169369459152222</v>
      </c>
      <c r="AH35" s="78">
        <v>-1.6120525598526001</v>
      </c>
      <c r="AI35" s="78">
        <v>-1.5079230070114136</v>
      </c>
      <c r="AJ35" s="78">
        <v>-1.511304497718811</v>
      </c>
      <c r="AK35" s="78">
        <v>-1.6407220363616943</v>
      </c>
      <c r="AL35" s="78">
        <v>-1.6757760047912598</v>
      </c>
      <c r="AM35" s="78">
        <v>-1.6334326267242432</v>
      </c>
      <c r="AN35" s="78">
        <v>-1.661131739616394</v>
      </c>
      <c r="AO35" s="78">
        <v>-1.9653056859970093</v>
      </c>
      <c r="AP35" s="78">
        <v>-1.9293090105056763</v>
      </c>
      <c r="AQ35" s="78">
        <v>-2.0287189483642578</v>
      </c>
      <c r="AR35" s="78">
        <v>-2.1408910751342773</v>
      </c>
      <c r="AS35" s="78">
        <v>-2.1853804588317871</v>
      </c>
      <c r="AT35" s="78">
        <v>-1.9732744693756104</v>
      </c>
      <c r="AU35" s="78">
        <v>-1.6430487632751465</v>
      </c>
      <c r="AV35" s="78">
        <v>-1.238018274307251</v>
      </c>
      <c r="AW35" s="78">
        <v>-0.98721760511398315</v>
      </c>
      <c r="AX35" s="78">
        <v>-0.95813298225402832</v>
      </c>
      <c r="AY35" s="78">
        <v>-0.84182047843933105</v>
      </c>
      <c r="AZ35" s="78">
        <v>-0.74260461330413818</v>
      </c>
      <c r="BA35" s="78">
        <v>-0.93137168884277344</v>
      </c>
      <c r="BB35" s="78">
        <v>-1.69617760181427</v>
      </c>
      <c r="BC35" s="78">
        <v>-1.6781250238418579</v>
      </c>
      <c r="BD35" s="78">
        <v>-1.5629646778106689</v>
      </c>
      <c r="BE35" s="78">
        <v>-1.5356796979904175</v>
      </c>
      <c r="BF35" s="78">
        <v>-1.4337378740310669</v>
      </c>
      <c r="BG35" s="78">
        <v>-1.3302223682403564</v>
      </c>
      <c r="BH35" s="78">
        <v>-1.3298590183258057</v>
      </c>
      <c r="BI35" s="78">
        <v>-1.4517227411270142</v>
      </c>
      <c r="BJ35" s="78">
        <v>-1.4838104248046875</v>
      </c>
      <c r="BK35" s="78">
        <v>-1.4346402883529663</v>
      </c>
      <c r="BL35" s="78">
        <v>-1.4535003900527954</v>
      </c>
      <c r="BM35" s="78">
        <v>-1.7501248121261597</v>
      </c>
      <c r="BN35" s="78">
        <v>-1.7211579084396362</v>
      </c>
      <c r="BO35" s="78">
        <v>-1.8351907730102539</v>
      </c>
      <c r="BP35" s="78">
        <v>-1.9446190595626831</v>
      </c>
      <c r="BQ35" s="78">
        <v>-1.9854434728622437</v>
      </c>
      <c r="BR35" s="78">
        <v>-1.7756397724151611</v>
      </c>
      <c r="BS35" s="78">
        <v>-1.4541679620742798</v>
      </c>
      <c r="BT35" s="78">
        <v>-1.0651847124099731</v>
      </c>
      <c r="BU35" s="78">
        <v>-0.82488995790481567</v>
      </c>
      <c r="BV35" s="78">
        <v>-0.79335266351699829</v>
      </c>
      <c r="BW35" s="78">
        <v>-0.67325866222381592</v>
      </c>
      <c r="BX35" s="78">
        <v>-0.56868255138397217</v>
      </c>
      <c r="BY35" s="78">
        <v>-0.75798588991165161</v>
      </c>
      <c r="BZ35" s="78">
        <v>-1.5070432424545288</v>
      </c>
      <c r="CA35" s="78">
        <v>-1.4878485202789307</v>
      </c>
      <c r="CB35" s="78">
        <v>-1.3787009716033936</v>
      </c>
      <c r="CC35" s="78">
        <v>-1.4101414680480957</v>
      </c>
      <c r="CD35" s="78">
        <v>-1.3102376461029053</v>
      </c>
      <c r="CE35" s="78">
        <v>-1.2071473598480225</v>
      </c>
      <c r="CF35" s="78">
        <v>-1.2041904926300049</v>
      </c>
      <c r="CG35" s="78">
        <v>-1.3208223581314087</v>
      </c>
      <c r="CH35" s="78">
        <v>-1.3508555889129639</v>
      </c>
      <c r="CI35" s="78">
        <v>-1.2969573736190796</v>
      </c>
      <c r="CJ35" s="78">
        <v>-1.3096956014633179</v>
      </c>
      <c r="CK35" s="78">
        <v>-1.6010912656784058</v>
      </c>
      <c r="CL35" s="78">
        <v>-1.5769931077957153</v>
      </c>
      <c r="CM35" s="78">
        <v>-1.7011537551879883</v>
      </c>
      <c r="CN35" s="78">
        <v>-1.8086816072463989</v>
      </c>
      <c r="CO35" s="78">
        <v>-1.8469676971435547</v>
      </c>
      <c r="CP35" s="78">
        <v>-1.6387585401535034</v>
      </c>
      <c r="CQ35" s="78">
        <v>-1.3233497142791748</v>
      </c>
      <c r="CR35" s="78">
        <v>-0.9454808235168457</v>
      </c>
      <c r="CS35" s="78">
        <v>-0.71246236562728882</v>
      </c>
      <c r="CT35" s="78">
        <v>-0.6792263388633728</v>
      </c>
      <c r="CU35" s="78">
        <v>-0.55651330947875977</v>
      </c>
      <c r="CV35" s="78">
        <v>-0.44822469353675842</v>
      </c>
      <c r="CW35" s="78">
        <v>-0.63789945840835571</v>
      </c>
      <c r="CX35" s="78">
        <v>-1.3760493993759155</v>
      </c>
      <c r="CY35" s="78">
        <v>-1.3560636043548584</v>
      </c>
      <c r="CZ35" s="78">
        <v>-1.2510803937911987</v>
      </c>
      <c r="DA35" s="78">
        <v>-1.2846032381057739</v>
      </c>
      <c r="DB35" s="78">
        <v>-1.1867374181747437</v>
      </c>
      <c r="DC35" s="78">
        <v>-1.0840723514556885</v>
      </c>
      <c r="DD35" s="78">
        <v>-1.0785219669342041</v>
      </c>
      <c r="DE35" s="78">
        <v>-1.1899219751358032</v>
      </c>
      <c r="DF35" s="78">
        <v>-1.2179007530212402</v>
      </c>
      <c r="DG35" s="78">
        <v>-1.1592744588851929</v>
      </c>
      <c r="DH35" s="78">
        <v>-1.1658908128738403</v>
      </c>
      <c r="DI35" s="78">
        <v>-1.4520577192306519</v>
      </c>
      <c r="DJ35" s="78">
        <v>-1.4328283071517944</v>
      </c>
      <c r="DK35" s="78">
        <v>-1.5671167373657227</v>
      </c>
      <c r="DL35" s="78">
        <v>-1.6727441549301147</v>
      </c>
      <c r="DM35" s="78">
        <v>-1.7084919214248657</v>
      </c>
      <c r="DN35" s="78">
        <v>-1.5018773078918457</v>
      </c>
      <c r="DO35" s="78">
        <v>-1.1925314664840698</v>
      </c>
      <c r="DP35" s="78">
        <v>-0.82577687501907349</v>
      </c>
      <c r="DQ35" s="78">
        <v>-0.60003477334976196</v>
      </c>
      <c r="DR35" s="78">
        <v>-0.56510001420974731</v>
      </c>
      <c r="DS35" s="78">
        <v>-0.43976792693138123</v>
      </c>
      <c r="DT35" s="78">
        <v>-0.32776680588722229</v>
      </c>
      <c r="DU35" s="78">
        <v>-0.51781302690505981</v>
      </c>
      <c r="DV35" s="78">
        <v>-1.2450555562973022</v>
      </c>
      <c r="DW35" s="78">
        <v>-1.2242786884307861</v>
      </c>
      <c r="DX35" s="78">
        <v>-1.1234598159790039</v>
      </c>
      <c r="DY35" s="78">
        <v>-1.1033459901809692</v>
      </c>
      <c r="DZ35" s="78">
        <v>-1.0084227323532104</v>
      </c>
      <c r="EA35" s="78">
        <v>-0.90637171268463135</v>
      </c>
      <c r="EB35" s="78">
        <v>-0.89707648754119873</v>
      </c>
      <c r="EC35" s="78">
        <v>-1.000922679901123</v>
      </c>
      <c r="ED35" s="78">
        <v>-1.025935173034668</v>
      </c>
      <c r="EE35" s="78">
        <v>-0.96048218011856079</v>
      </c>
      <c r="EF35" s="78">
        <v>-0.9582594633102417</v>
      </c>
      <c r="EG35" s="78">
        <v>-1.2368768453598022</v>
      </c>
      <c r="EH35" s="78">
        <v>-1.2246772050857544</v>
      </c>
      <c r="EI35" s="78">
        <v>-1.3735884428024292</v>
      </c>
      <c r="EJ35" s="78">
        <v>-1.476472020149231</v>
      </c>
      <c r="EK35" s="78">
        <v>-1.5085549354553223</v>
      </c>
      <c r="EL35" s="78">
        <v>-1.3042426109313965</v>
      </c>
      <c r="EM35" s="78">
        <v>-1.0036506652832031</v>
      </c>
      <c r="EN35" s="78">
        <v>-0.65294343233108521</v>
      </c>
      <c r="EO35" s="78">
        <v>-0.43770715594291687</v>
      </c>
      <c r="EP35" s="78">
        <v>-0.40031972527503967</v>
      </c>
      <c r="EQ35" s="78">
        <v>-0.27120614051818848</v>
      </c>
      <c r="ER35" s="78">
        <v>-0.15384475886821747</v>
      </c>
      <c r="ES35" s="78">
        <v>-0.34442725777626038</v>
      </c>
      <c r="ET35" s="78">
        <v>-1.055921196937561</v>
      </c>
      <c r="EU35" s="78">
        <v>-1.0340021848678589</v>
      </c>
      <c r="EV35" s="78">
        <v>-0.93919605016708374</v>
      </c>
      <c r="EW35" s="78">
        <v>54.755416870117188</v>
      </c>
      <c r="EX35" s="78">
        <v>53.872459411621094</v>
      </c>
      <c r="EY35" s="78">
        <v>53.110706329345703</v>
      </c>
      <c r="EZ35" s="78">
        <v>52.356056213378906</v>
      </c>
      <c r="FA35" s="78">
        <v>51.746391296386719</v>
      </c>
      <c r="FB35" s="78">
        <v>51.145153045654297</v>
      </c>
      <c r="FC35" s="78">
        <v>50.638755798339844</v>
      </c>
      <c r="FD35" s="78">
        <v>51.371059417724609</v>
      </c>
      <c r="FE35" s="78">
        <v>54.498760223388672</v>
      </c>
      <c r="FF35" s="78">
        <v>57.737167358398438</v>
      </c>
      <c r="FG35" s="78">
        <v>60.80322265625</v>
      </c>
      <c r="FH35" s="78">
        <v>63.5882568359375</v>
      </c>
      <c r="FI35" s="78">
        <v>65.949195861816406</v>
      </c>
      <c r="FJ35" s="78">
        <v>67.756538391113281</v>
      </c>
      <c r="FK35" s="78">
        <v>69.0360107421875</v>
      </c>
      <c r="FL35" s="78">
        <v>69.658004760742188</v>
      </c>
      <c r="FM35" s="78">
        <v>69.44207763671875</v>
      </c>
      <c r="FN35" s="78">
        <v>68.316200256347656</v>
      </c>
      <c r="FO35" s="78">
        <v>66.442085266113281</v>
      </c>
      <c r="FP35" s="78">
        <v>63.46685791015625</v>
      </c>
      <c r="FQ35" s="78">
        <v>60.585506439208984</v>
      </c>
      <c r="FR35" s="78">
        <v>58.804630279541016</v>
      </c>
      <c r="FS35" s="78">
        <v>57.480201721191406</v>
      </c>
      <c r="FT35" s="78">
        <v>56.287723541259766</v>
      </c>
      <c r="FU35" s="78">
        <v>0.19681978225708008</v>
      </c>
      <c r="FV35" s="78">
        <v>0.20288147032260895</v>
      </c>
      <c r="FW35" s="78">
        <v>0.20605754852294922</v>
      </c>
      <c r="FX35" s="78">
        <v>0</v>
      </c>
      <c r="FY35" s="78">
        <v>2262.04541015625</v>
      </c>
      <c r="FZ35" s="78">
        <v>1</v>
      </c>
    </row>
    <row r="36" spans="1:182" x14ac:dyDescent="0.2">
      <c r="A36" t="s">
        <v>186</v>
      </c>
      <c r="B36" t="s">
        <v>236</v>
      </c>
      <c r="C36" t="s">
        <v>2</v>
      </c>
      <c r="D36" t="s">
        <v>202</v>
      </c>
      <c r="E36" t="s">
        <v>205</v>
      </c>
      <c r="F36" t="s">
        <v>1</v>
      </c>
      <c r="G36" t="s">
        <v>200</v>
      </c>
      <c r="H36" s="78">
        <v>2516</v>
      </c>
      <c r="I36" s="78">
        <v>2.6523969173431396</v>
      </c>
      <c r="J36" s="78">
        <v>2.4487776756286621</v>
      </c>
      <c r="K36" s="78">
        <v>2.3064236640930176</v>
      </c>
      <c r="L36" s="78">
        <v>2.2483541965484619</v>
      </c>
      <c r="M36" s="78">
        <v>2.2421348094940186</v>
      </c>
      <c r="N36" s="78">
        <v>2.3185980319976807</v>
      </c>
      <c r="O36" s="78">
        <v>2.5639579296112061</v>
      </c>
      <c r="P36" s="78">
        <v>2.763308048248291</v>
      </c>
      <c r="Q36" s="78">
        <v>2.8625526428222656</v>
      </c>
      <c r="R36" s="78">
        <v>2.9163744449615479</v>
      </c>
      <c r="S36" s="78">
        <v>2.9669041633605957</v>
      </c>
      <c r="T36" s="78">
        <v>3.0636234283447266</v>
      </c>
      <c r="U36" s="78">
        <v>3.1310291290283203</v>
      </c>
      <c r="V36" s="78">
        <v>3.1771728992462158</v>
      </c>
      <c r="W36" s="78">
        <v>3.1661319732666016</v>
      </c>
      <c r="X36" s="78">
        <v>3.2111258506774902</v>
      </c>
      <c r="Y36" s="78">
        <v>3.3720567226409912</v>
      </c>
      <c r="Z36" s="78">
        <v>3.5159018039703369</v>
      </c>
      <c r="AA36" s="78">
        <v>3.6182239055633545</v>
      </c>
      <c r="AB36" s="78">
        <v>3.7489125728607178</v>
      </c>
      <c r="AC36" s="78">
        <v>3.884324312210083</v>
      </c>
      <c r="AD36" s="78">
        <v>3.7317874431610107</v>
      </c>
      <c r="AE36" s="78">
        <v>3.398367166519165</v>
      </c>
      <c r="AF36" s="78">
        <v>2.9913091659545898</v>
      </c>
      <c r="AG36" s="78">
        <v>-0.6247904896736145</v>
      </c>
      <c r="AH36" s="78">
        <v>-0.61460548639297485</v>
      </c>
      <c r="AI36" s="78">
        <v>-0.58810347318649292</v>
      </c>
      <c r="AJ36" s="78">
        <v>-0.5247226357460022</v>
      </c>
      <c r="AK36" s="78">
        <v>-0.51245731115341187</v>
      </c>
      <c r="AL36" s="78">
        <v>-0.50729042291641235</v>
      </c>
      <c r="AM36" s="78">
        <v>-0.46277201175689697</v>
      </c>
      <c r="AN36" s="78">
        <v>-0.40618690848350525</v>
      </c>
      <c r="AO36" s="78">
        <v>-0.44528007507324219</v>
      </c>
      <c r="AP36" s="78">
        <v>-0.41019615530967712</v>
      </c>
      <c r="AQ36" s="78">
        <v>-0.42720809578895569</v>
      </c>
      <c r="AR36" s="78">
        <v>-0.45297792553901672</v>
      </c>
      <c r="AS36" s="78">
        <v>-0.43540805578231812</v>
      </c>
      <c r="AT36" s="78">
        <v>-0.40845182538032532</v>
      </c>
      <c r="AU36" s="78">
        <v>-0.41226184368133545</v>
      </c>
      <c r="AV36" s="78">
        <v>-0.39202409982681274</v>
      </c>
      <c r="AW36" s="78">
        <v>-0.28314527869224548</v>
      </c>
      <c r="AX36" s="78">
        <v>-0.24740047752857208</v>
      </c>
      <c r="AY36" s="78">
        <v>-0.29551771283149719</v>
      </c>
      <c r="AZ36" s="78">
        <v>-0.25667011737823486</v>
      </c>
      <c r="BA36" s="78">
        <v>-0.29289016127586365</v>
      </c>
      <c r="BB36" s="78">
        <v>-0.52614212036132813</v>
      </c>
      <c r="BC36" s="78">
        <v>-0.56698453426361084</v>
      </c>
      <c r="BD36" s="78">
        <v>-0.59566813707351685</v>
      </c>
      <c r="BE36" s="78">
        <v>-0.55009186267852783</v>
      </c>
      <c r="BF36" s="78">
        <v>-0.54060912132263184</v>
      </c>
      <c r="BG36" s="78">
        <v>-0.51507550477981567</v>
      </c>
      <c r="BH36" s="78">
        <v>-0.45161131024360657</v>
      </c>
      <c r="BI36" s="78">
        <v>-0.43947029113769531</v>
      </c>
      <c r="BJ36" s="78">
        <v>-0.43312513828277588</v>
      </c>
      <c r="BK36" s="78">
        <v>-0.38973549008369446</v>
      </c>
      <c r="BL36" s="78">
        <v>-0.3328392505645752</v>
      </c>
      <c r="BM36" s="78">
        <v>-0.37654685974121094</v>
      </c>
      <c r="BN36" s="78">
        <v>-0.35438552498817444</v>
      </c>
      <c r="BO36" s="78">
        <v>-0.37358713150024414</v>
      </c>
      <c r="BP36" s="78">
        <v>-0.3983561098575592</v>
      </c>
      <c r="BQ36" s="78">
        <v>-0.38103204965591431</v>
      </c>
      <c r="BR36" s="78">
        <v>-0.35411369800567627</v>
      </c>
      <c r="BS36" s="78">
        <v>-0.35792851448059082</v>
      </c>
      <c r="BT36" s="78">
        <v>-0.33869063854217529</v>
      </c>
      <c r="BU36" s="78">
        <v>-0.23032280802726746</v>
      </c>
      <c r="BV36" s="78">
        <v>-0.19596108794212341</v>
      </c>
      <c r="BW36" s="78">
        <v>-0.23589058220386505</v>
      </c>
      <c r="BX36" s="78">
        <v>-0.19614849984645844</v>
      </c>
      <c r="BY36" s="78">
        <v>-0.22915373742580414</v>
      </c>
      <c r="BZ36" s="78">
        <v>-0.45245614647865295</v>
      </c>
      <c r="CA36" s="78">
        <v>-0.49027389287948608</v>
      </c>
      <c r="CB36" s="78">
        <v>-0.52025514841079712</v>
      </c>
      <c r="CC36" s="78">
        <v>-0.49835583567619324</v>
      </c>
      <c r="CD36" s="78">
        <v>-0.48935946822166443</v>
      </c>
      <c r="CE36" s="78">
        <v>-0.46449655294418335</v>
      </c>
      <c r="CF36" s="78">
        <v>-0.40097466111183167</v>
      </c>
      <c r="CG36" s="78">
        <v>-0.38891971111297607</v>
      </c>
      <c r="CH36" s="78">
        <v>-0.38175851106643677</v>
      </c>
      <c r="CI36" s="78">
        <v>-0.33915060758590698</v>
      </c>
      <c r="CJ36" s="78">
        <v>-0.28203886747360229</v>
      </c>
      <c r="CK36" s="78">
        <v>-0.32894244790077209</v>
      </c>
      <c r="CL36" s="78">
        <v>-0.31573125720024109</v>
      </c>
      <c r="CM36" s="78">
        <v>-0.33644938468933105</v>
      </c>
      <c r="CN36" s="78">
        <v>-0.36052519083023071</v>
      </c>
      <c r="CO36" s="78">
        <v>-0.34337139129638672</v>
      </c>
      <c r="CP36" s="78">
        <v>-0.31647929549217224</v>
      </c>
      <c r="CQ36" s="78">
        <v>-0.32029739022254944</v>
      </c>
      <c r="CR36" s="78">
        <v>-0.30175206065177917</v>
      </c>
      <c r="CS36" s="78">
        <v>-0.19373813271522522</v>
      </c>
      <c r="CT36" s="78">
        <v>-0.16033431887626648</v>
      </c>
      <c r="CU36" s="78">
        <v>-0.19459302723407745</v>
      </c>
      <c r="CV36" s="78">
        <v>-0.15423139929771423</v>
      </c>
      <c r="CW36" s="78">
        <v>-0.18501007556915283</v>
      </c>
      <c r="CX36" s="78">
        <v>-0.40142145752906799</v>
      </c>
      <c r="CY36" s="78">
        <v>-0.43714433908462524</v>
      </c>
      <c r="CZ36" s="78">
        <v>-0.46802431344985962</v>
      </c>
      <c r="DA36" s="78">
        <v>-0.44661977887153625</v>
      </c>
      <c r="DB36" s="78">
        <v>-0.43810981512069702</v>
      </c>
      <c r="DC36" s="78">
        <v>-0.41391760110855103</v>
      </c>
      <c r="DD36" s="78">
        <v>-0.35033801198005676</v>
      </c>
      <c r="DE36" s="78">
        <v>-0.33836913108825684</v>
      </c>
      <c r="DF36" s="78">
        <v>-0.33039188385009766</v>
      </c>
      <c r="DG36" s="78">
        <v>-0.28856572508811951</v>
      </c>
      <c r="DH36" s="78">
        <v>-0.23123849928379059</v>
      </c>
      <c r="DI36" s="78">
        <v>-0.28133803606033325</v>
      </c>
      <c r="DJ36" s="78">
        <v>-0.27707698941230774</v>
      </c>
      <c r="DK36" s="78">
        <v>-0.29931163787841797</v>
      </c>
      <c r="DL36" s="78">
        <v>-0.32269427180290222</v>
      </c>
      <c r="DM36" s="78">
        <v>-0.30571073293685913</v>
      </c>
      <c r="DN36" s="78">
        <v>-0.27884489297866821</v>
      </c>
      <c r="DO36" s="78">
        <v>-0.28266626596450806</v>
      </c>
      <c r="DP36" s="78">
        <v>-0.26481348276138306</v>
      </c>
      <c r="DQ36" s="78">
        <v>-0.15715345740318298</v>
      </c>
      <c r="DR36" s="78">
        <v>-0.12470754981040955</v>
      </c>
      <c r="DS36" s="78">
        <v>-0.15329547226428986</v>
      </c>
      <c r="DT36" s="78">
        <v>-0.11231429874897003</v>
      </c>
      <c r="DU36" s="78">
        <v>-0.14086641371250153</v>
      </c>
      <c r="DV36" s="78">
        <v>-0.35038676857948303</v>
      </c>
      <c r="DW36" s="78">
        <v>-0.3840147852897644</v>
      </c>
      <c r="DX36" s="78">
        <v>-0.41579347848892212</v>
      </c>
      <c r="DY36" s="78">
        <v>-0.37192115187644958</v>
      </c>
      <c r="DZ36" s="78">
        <v>-0.36411342024803162</v>
      </c>
      <c r="EA36" s="78">
        <v>-0.34088960289955139</v>
      </c>
      <c r="EB36" s="78">
        <v>-0.27722671627998352</v>
      </c>
      <c r="EC36" s="78">
        <v>-0.26538214087486267</v>
      </c>
      <c r="ED36" s="78">
        <v>-0.25622662901878357</v>
      </c>
      <c r="EE36" s="78">
        <v>-0.21552921831607819</v>
      </c>
      <c r="EF36" s="78">
        <v>-0.15789084136486053</v>
      </c>
      <c r="EG36" s="78">
        <v>-0.21260480582714081</v>
      </c>
      <c r="EH36" s="78">
        <v>-0.22126637399196625</v>
      </c>
      <c r="EI36" s="78">
        <v>-0.24569065868854523</v>
      </c>
      <c r="EJ36" s="78">
        <v>-0.2680724561214447</v>
      </c>
      <c r="EK36" s="78">
        <v>-0.25133472681045532</v>
      </c>
      <c r="EL36" s="78">
        <v>-0.22450676560401917</v>
      </c>
      <c r="EM36" s="78">
        <v>-0.22833293676376343</v>
      </c>
      <c r="EN36" s="78">
        <v>-0.2114800363779068</v>
      </c>
      <c r="EO36" s="78">
        <v>-0.10433099418878555</v>
      </c>
      <c r="EP36" s="78">
        <v>-7.326815277338028E-2</v>
      </c>
      <c r="EQ36" s="78">
        <v>-9.3668356537818909E-2</v>
      </c>
      <c r="ER36" s="78">
        <v>-5.1792670041322708E-2</v>
      </c>
      <c r="ES36" s="78">
        <v>-7.712998241186142E-2</v>
      </c>
      <c r="ET36" s="78">
        <v>-0.27670079469680786</v>
      </c>
      <c r="EU36" s="78">
        <v>-0.30730414390563965</v>
      </c>
      <c r="EV36" s="78">
        <v>-0.34038048982620239</v>
      </c>
      <c r="EW36" s="78">
        <v>55.599143981933594</v>
      </c>
      <c r="EX36" s="78">
        <v>54.604160308837891</v>
      </c>
      <c r="EY36" s="78">
        <v>53.749279022216797</v>
      </c>
      <c r="EZ36" s="78">
        <v>52.798004150390625</v>
      </c>
      <c r="FA36" s="78">
        <v>52.087848663330078</v>
      </c>
      <c r="FB36" s="78">
        <v>51.369838714599609</v>
      </c>
      <c r="FC36" s="78">
        <v>50.784976959228516</v>
      </c>
      <c r="FD36" s="78">
        <v>51.363185882568359</v>
      </c>
      <c r="FE36" s="78">
        <v>54.493808746337891</v>
      </c>
      <c r="FF36" s="78">
        <v>57.835250854492188</v>
      </c>
      <c r="FG36" s="78">
        <v>61.023899078369141</v>
      </c>
      <c r="FH36" s="78">
        <v>63.992305755615234</v>
      </c>
      <c r="FI36" s="78">
        <v>66.466560363769531</v>
      </c>
      <c r="FJ36" s="78">
        <v>68.66888427734375</v>
      </c>
      <c r="FK36" s="78">
        <v>70.108253479003906</v>
      </c>
      <c r="FL36" s="78">
        <v>71.029792785644531</v>
      </c>
      <c r="FM36" s="78">
        <v>71.180549621582031</v>
      </c>
      <c r="FN36" s="78">
        <v>70.415565490722656</v>
      </c>
      <c r="FO36" s="78">
        <v>68.737823486328125</v>
      </c>
      <c r="FP36" s="78">
        <v>65.746238708496094</v>
      </c>
      <c r="FQ36" s="78">
        <v>62.664424896240234</v>
      </c>
      <c r="FR36" s="78">
        <v>60.470970153808594</v>
      </c>
      <c r="FS36" s="78">
        <v>58.751319885253906</v>
      </c>
      <c r="FT36" s="78">
        <v>57.378921508789063</v>
      </c>
      <c r="FU36" s="78">
        <v>6.7197628319263458E-2</v>
      </c>
      <c r="FV36" s="78">
        <v>6.6704370081424713E-2</v>
      </c>
      <c r="FW36" s="78">
        <v>7.1841336786746979E-2</v>
      </c>
      <c r="FX36" s="78">
        <v>0</v>
      </c>
      <c r="FY36" s="78">
        <v>1121.5909423828125</v>
      </c>
      <c r="FZ36" s="78">
        <v>1</v>
      </c>
    </row>
    <row r="37" spans="1:182" x14ac:dyDescent="0.2">
      <c r="A37" t="s">
        <v>186</v>
      </c>
      <c r="B37" t="s">
        <v>236</v>
      </c>
      <c r="C37" t="s">
        <v>2</v>
      </c>
      <c r="D37" t="s">
        <v>202</v>
      </c>
      <c r="E37" t="s">
        <v>205</v>
      </c>
      <c r="F37" t="s">
        <v>1</v>
      </c>
      <c r="G37" t="s">
        <v>1</v>
      </c>
      <c r="H37" s="78">
        <v>10189</v>
      </c>
      <c r="I37" s="78">
        <v>11.801028251647949</v>
      </c>
      <c r="J37" s="78">
        <v>11.001812934875488</v>
      </c>
      <c r="K37" s="78">
        <v>10.523525238037109</v>
      </c>
      <c r="L37" s="78">
        <v>10.307589530944824</v>
      </c>
      <c r="M37" s="78">
        <v>10.303068161010742</v>
      </c>
      <c r="N37" s="78">
        <v>10.876285552978516</v>
      </c>
      <c r="O37" s="78">
        <v>11.983682632446289</v>
      </c>
      <c r="P37" s="78">
        <v>13.249129295349121</v>
      </c>
      <c r="Q37" s="78">
        <v>13.684308052062988</v>
      </c>
      <c r="R37" s="78">
        <v>14.057961463928223</v>
      </c>
      <c r="S37" s="78">
        <v>14.161999702453613</v>
      </c>
      <c r="T37" s="78">
        <v>14.384413719177246</v>
      </c>
      <c r="U37" s="78">
        <v>14.467598915100098</v>
      </c>
      <c r="V37" s="78">
        <v>14.33165454864502</v>
      </c>
      <c r="W37" s="78">
        <v>14.186782836914063</v>
      </c>
      <c r="X37" s="78">
        <v>14.210057258605957</v>
      </c>
      <c r="Y37" s="78">
        <v>14.566327095031738</v>
      </c>
      <c r="Z37" s="78">
        <v>15.423813819885254</v>
      </c>
      <c r="AA37" s="78">
        <v>16.207542419433594</v>
      </c>
      <c r="AB37" s="78">
        <v>16.829124450683594</v>
      </c>
      <c r="AC37" s="78">
        <v>17.205358505249023</v>
      </c>
      <c r="AD37" s="78">
        <v>16.423288345336914</v>
      </c>
      <c r="AE37" s="78">
        <v>14.878239631652832</v>
      </c>
      <c r="AF37" s="78">
        <v>13.229275703430176</v>
      </c>
      <c r="AG37" s="78">
        <v>-2.2403242588043213</v>
      </c>
      <c r="AH37" s="78">
        <v>-2.1263673305511475</v>
      </c>
      <c r="AI37" s="78">
        <v>-1.9968280792236328</v>
      </c>
      <c r="AJ37" s="78">
        <v>-1.9362733364105225</v>
      </c>
      <c r="AK37" s="78">
        <v>-2.0526666641235352</v>
      </c>
      <c r="AL37" s="78">
        <v>-2.0809407234191895</v>
      </c>
      <c r="AM37" s="78">
        <v>-1.9945738315582275</v>
      </c>
      <c r="AN37" s="78">
        <v>-1.9644544124603271</v>
      </c>
      <c r="AO37" s="78">
        <v>-2.3123772144317627</v>
      </c>
      <c r="AP37" s="78">
        <v>-2.2574846744537354</v>
      </c>
      <c r="AQ37" s="78">
        <v>-2.3775091171264648</v>
      </c>
      <c r="AR37" s="78">
        <v>-2.5140411853790283</v>
      </c>
      <c r="AS37" s="78">
        <v>-2.5410439968109131</v>
      </c>
      <c r="AT37" s="78">
        <v>-2.3021669387817383</v>
      </c>
      <c r="AU37" s="78">
        <v>-1.9763104915618896</v>
      </c>
      <c r="AV37" s="78">
        <v>-1.5533818006515503</v>
      </c>
      <c r="AW37" s="78">
        <v>-1.1951366662979126</v>
      </c>
      <c r="AX37" s="78">
        <v>-1.1317410469055176</v>
      </c>
      <c r="AY37" s="78">
        <v>-1.0537381172180176</v>
      </c>
      <c r="AZ37" s="78">
        <v>-0.91415023803710938</v>
      </c>
      <c r="BA37" s="78">
        <v>-1.1355819702148438</v>
      </c>
      <c r="BB37" s="78">
        <v>-2.1210365295410156</v>
      </c>
      <c r="BC37" s="78">
        <v>-2.1404573917388916</v>
      </c>
      <c r="BD37" s="78">
        <v>-2.056098461151123</v>
      </c>
      <c r="BE37" s="78">
        <v>-2.0442781448364258</v>
      </c>
      <c r="BF37" s="78">
        <v>-1.9333088397979736</v>
      </c>
      <c r="BG37" s="78">
        <v>-1.8047066926956177</v>
      </c>
      <c r="BH37" s="78">
        <v>-1.7406519651412964</v>
      </c>
      <c r="BI37" s="78">
        <v>-1.8500640392303467</v>
      </c>
      <c r="BJ37" s="78">
        <v>-1.8751465082168579</v>
      </c>
      <c r="BK37" s="78">
        <v>-1.7827892303466797</v>
      </c>
      <c r="BL37" s="78">
        <v>-1.7442485094070435</v>
      </c>
      <c r="BM37" s="78">
        <v>-2.0864856243133545</v>
      </c>
      <c r="BN37" s="78">
        <v>-2.0419814586639404</v>
      </c>
      <c r="BO37" s="78">
        <v>-2.1766898632049561</v>
      </c>
      <c r="BP37" s="78">
        <v>-2.3103103637695313</v>
      </c>
      <c r="BQ37" s="78">
        <v>-2.3338446617126465</v>
      </c>
      <c r="BR37" s="78">
        <v>-2.097198486328125</v>
      </c>
      <c r="BS37" s="78">
        <v>-1.7797702550888062</v>
      </c>
      <c r="BT37" s="78">
        <v>-1.3725066184997559</v>
      </c>
      <c r="BU37" s="78">
        <v>-1.0244308710098267</v>
      </c>
      <c r="BV37" s="78">
        <v>-0.95911848545074463</v>
      </c>
      <c r="BW37" s="78">
        <v>-0.87494081258773804</v>
      </c>
      <c r="BX37" s="78">
        <v>-0.72999882698059082</v>
      </c>
      <c r="BY37" s="78">
        <v>-0.95085257291793823</v>
      </c>
      <c r="BZ37" s="78">
        <v>-1.9180550575256348</v>
      </c>
      <c r="CA37" s="78">
        <v>-1.9352996349334717</v>
      </c>
      <c r="CB37" s="78">
        <v>-1.8569997549057007</v>
      </c>
      <c r="CC37" s="78">
        <v>-1.9084972143173218</v>
      </c>
      <c r="CD37" s="78">
        <v>-1.7995971441268921</v>
      </c>
      <c r="CE37" s="78">
        <v>-1.6716439723968506</v>
      </c>
      <c r="CF37" s="78">
        <v>-1.6051652431488037</v>
      </c>
      <c r="CG37" s="78">
        <v>-1.7097420692443848</v>
      </c>
      <c r="CH37" s="78">
        <v>-1.7326140403747559</v>
      </c>
      <c r="CI37" s="78">
        <v>-1.6361079216003418</v>
      </c>
      <c r="CJ37" s="78">
        <v>-1.5917345285415649</v>
      </c>
      <c r="CK37" s="78">
        <v>-1.9300336837768555</v>
      </c>
      <c r="CL37" s="78">
        <v>-1.8927243947982788</v>
      </c>
      <c r="CM37" s="78">
        <v>-2.0376031398773193</v>
      </c>
      <c r="CN37" s="78">
        <v>-2.1692068576812744</v>
      </c>
      <c r="CO37" s="78">
        <v>-2.1903390884399414</v>
      </c>
      <c r="CP37" s="78">
        <v>-1.955237865447998</v>
      </c>
      <c r="CQ37" s="78">
        <v>-1.6436470746994019</v>
      </c>
      <c r="CR37" s="78">
        <v>-1.2472329139709473</v>
      </c>
      <c r="CS37" s="78">
        <v>-0.90620052814483643</v>
      </c>
      <c r="CT37" s="78">
        <v>-0.83956062793731689</v>
      </c>
      <c r="CU37" s="78">
        <v>-0.7511063814163208</v>
      </c>
      <c r="CV37" s="78">
        <v>-0.60245609283447266</v>
      </c>
      <c r="CW37" s="78">
        <v>-0.82290953397750854</v>
      </c>
      <c r="CX37" s="78">
        <v>-1.7774708271026611</v>
      </c>
      <c r="CY37" s="78">
        <v>-1.7932080030441284</v>
      </c>
      <c r="CZ37" s="78">
        <v>-1.7191046476364136</v>
      </c>
      <c r="DA37" s="78">
        <v>-1.7727162837982178</v>
      </c>
      <c r="DB37" s="78">
        <v>-1.6658854484558105</v>
      </c>
      <c r="DC37" s="78">
        <v>-1.5385812520980835</v>
      </c>
      <c r="DD37" s="78">
        <v>-1.469678521156311</v>
      </c>
      <c r="DE37" s="78">
        <v>-1.5694200992584229</v>
      </c>
      <c r="DF37" s="78">
        <v>-1.5900815725326538</v>
      </c>
      <c r="DG37" s="78">
        <v>-1.4894266128540039</v>
      </c>
      <c r="DH37" s="78">
        <v>-1.4392205476760864</v>
      </c>
      <c r="DI37" s="78">
        <v>-1.7735817432403564</v>
      </c>
      <c r="DJ37" s="78">
        <v>-1.7434674501419067</v>
      </c>
      <c r="DK37" s="78">
        <v>-1.8985162973403931</v>
      </c>
      <c r="DL37" s="78">
        <v>-2.0281033515930176</v>
      </c>
      <c r="DM37" s="78">
        <v>-2.0468335151672363</v>
      </c>
      <c r="DN37" s="78">
        <v>-1.8132772445678711</v>
      </c>
      <c r="DO37" s="78">
        <v>-1.5075238943099976</v>
      </c>
      <c r="DP37" s="78">
        <v>-1.1219592094421387</v>
      </c>
      <c r="DQ37" s="78">
        <v>-0.78797024488449097</v>
      </c>
      <c r="DR37" s="78">
        <v>-0.72000277042388916</v>
      </c>
      <c r="DS37" s="78">
        <v>-0.62727195024490356</v>
      </c>
      <c r="DT37" s="78">
        <v>-0.47491338849067688</v>
      </c>
      <c r="DU37" s="78">
        <v>-0.69496649503707886</v>
      </c>
      <c r="DV37" s="78">
        <v>-1.6368865966796875</v>
      </c>
      <c r="DW37" s="78">
        <v>-1.6511163711547852</v>
      </c>
      <c r="DX37" s="78">
        <v>-1.5812095403671265</v>
      </c>
      <c r="DY37" s="78">
        <v>-1.5766701698303223</v>
      </c>
      <c r="DZ37" s="78">
        <v>-1.4728269577026367</v>
      </c>
      <c r="EA37" s="78">
        <v>-1.3464598655700684</v>
      </c>
      <c r="EB37" s="78">
        <v>-1.274057149887085</v>
      </c>
      <c r="EC37" s="78">
        <v>-1.3668174743652344</v>
      </c>
      <c r="ED37" s="78">
        <v>-1.3842873573303223</v>
      </c>
      <c r="EE37" s="78">
        <v>-1.2776420116424561</v>
      </c>
      <c r="EF37" s="78">
        <v>-1.2190146446228027</v>
      </c>
      <c r="EG37" s="78">
        <v>-1.5476901531219482</v>
      </c>
      <c r="EH37" s="78">
        <v>-1.5279639959335327</v>
      </c>
      <c r="EI37" s="78">
        <v>-1.6976970434188843</v>
      </c>
      <c r="EJ37" s="78">
        <v>-1.8243725299835205</v>
      </c>
      <c r="EK37" s="78">
        <v>-1.8396341800689697</v>
      </c>
      <c r="EL37" s="78">
        <v>-1.6083086729049683</v>
      </c>
      <c r="EM37" s="78">
        <v>-1.3109836578369141</v>
      </c>
      <c r="EN37" s="78">
        <v>-0.94108396768569946</v>
      </c>
      <c r="EO37" s="78">
        <v>-0.61726444959640503</v>
      </c>
      <c r="EP37" s="78">
        <v>-0.54738014936447144</v>
      </c>
      <c r="EQ37" s="78">
        <v>-0.44847464561462402</v>
      </c>
      <c r="ER37" s="78">
        <v>-0.29076194763183594</v>
      </c>
      <c r="ES37" s="78">
        <v>-0.51023709774017334</v>
      </c>
      <c r="ET37" s="78">
        <v>-1.4339052438735962</v>
      </c>
      <c r="EU37" s="78">
        <v>-1.4459587335586548</v>
      </c>
      <c r="EV37" s="78">
        <v>-1.3821109533309937</v>
      </c>
      <c r="EW37" s="78">
        <v>54.949325561523438</v>
      </c>
      <c r="EX37" s="78">
        <v>54.040397644042969</v>
      </c>
      <c r="EY37" s="78">
        <v>53.25579833984375</v>
      </c>
      <c r="EZ37" s="78">
        <v>52.454341888427734</v>
      </c>
      <c r="FA37" s="78">
        <v>51.821178436279297</v>
      </c>
      <c r="FB37" s="78">
        <v>51.193271636962891</v>
      </c>
      <c r="FC37" s="78">
        <v>50.669925689697266</v>
      </c>
      <c r="FD37" s="78">
        <v>51.369441986083984</v>
      </c>
      <c r="FE37" s="78">
        <v>54.497749328613281</v>
      </c>
      <c r="FF37" s="78">
        <v>57.757041931152344</v>
      </c>
      <c r="FG37" s="78">
        <v>60.848220825195313</v>
      </c>
      <c r="FH37" s="78">
        <v>63.671836853027344</v>
      </c>
      <c r="FI37" s="78">
        <v>66.057106018066406</v>
      </c>
      <c r="FJ37" s="78">
        <v>67.952239990234375</v>
      </c>
      <c r="FK37" s="78">
        <v>69.27215576171875</v>
      </c>
      <c r="FL37" s="78">
        <v>69.969757080078125</v>
      </c>
      <c r="FM37" s="78">
        <v>69.842727661132813</v>
      </c>
      <c r="FN37" s="78">
        <v>68.790748596191406</v>
      </c>
      <c r="FO37" s="78">
        <v>66.958236694335938</v>
      </c>
      <c r="FP37" s="78">
        <v>63.977241516113281</v>
      </c>
      <c r="FQ37" s="78">
        <v>61.054759979248047</v>
      </c>
      <c r="FR37" s="78">
        <v>59.183040618896484</v>
      </c>
      <c r="FS37" s="78">
        <v>57.77264404296875</v>
      </c>
      <c r="FT37" s="78">
        <v>56.540245056152344</v>
      </c>
      <c r="FU37" s="78">
        <v>0.2079748660326004</v>
      </c>
      <c r="FV37" s="78">
        <v>0.21356582641601563</v>
      </c>
      <c r="FW37" s="78">
        <v>0.21822211146354675</v>
      </c>
      <c r="FX37" s="78">
        <v>0</v>
      </c>
      <c r="FY37" s="78">
        <v>3383.636474609375</v>
      </c>
      <c r="FZ37" s="78">
        <v>1</v>
      </c>
    </row>
    <row r="38" spans="1:182" x14ac:dyDescent="0.2">
      <c r="A38" t="s">
        <v>186</v>
      </c>
      <c r="B38" t="s">
        <v>236</v>
      </c>
      <c r="C38" t="s">
        <v>2</v>
      </c>
      <c r="D38" t="s">
        <v>202</v>
      </c>
      <c r="E38" t="s">
        <v>205</v>
      </c>
      <c r="F38" t="s">
        <v>178</v>
      </c>
      <c r="G38" t="s">
        <v>1</v>
      </c>
      <c r="H38" s="78">
        <v>5404</v>
      </c>
      <c r="I38" s="78">
        <v>5.8154239654541016</v>
      </c>
      <c r="J38" s="78">
        <v>5.2803239822387695</v>
      </c>
      <c r="K38" s="78">
        <v>4.9623899459838867</v>
      </c>
      <c r="L38" s="78">
        <v>4.8024554252624512</v>
      </c>
      <c r="M38" s="78">
        <v>4.755561351776123</v>
      </c>
      <c r="N38" s="78">
        <v>4.9700751304626465</v>
      </c>
      <c r="O38" s="78">
        <v>5.5292649269104004</v>
      </c>
      <c r="P38" s="78">
        <v>6.2184085845947266</v>
      </c>
      <c r="Q38" s="78">
        <v>6.62078857421875</v>
      </c>
      <c r="R38" s="78">
        <v>6.9604392051696777</v>
      </c>
      <c r="S38" s="78">
        <v>7.2122411727905273</v>
      </c>
      <c r="T38" s="78">
        <v>7.455632209777832</v>
      </c>
      <c r="U38" s="78">
        <v>7.495516300201416</v>
      </c>
      <c r="V38" s="78">
        <v>7.3646335601806641</v>
      </c>
      <c r="W38" s="78">
        <v>7.1736502647399902</v>
      </c>
      <c r="X38" s="78">
        <v>7.1252875328063965</v>
      </c>
      <c r="Y38" s="78">
        <v>7.2391695976257324</v>
      </c>
      <c r="Z38" s="78">
        <v>7.6796307563781738</v>
      </c>
      <c r="AA38" s="78">
        <v>8.143458366394043</v>
      </c>
      <c r="AB38" s="78">
        <v>8.483729362487793</v>
      </c>
      <c r="AC38" s="78">
        <v>8.659672737121582</v>
      </c>
      <c r="AD38" s="78">
        <v>8.2396373748779297</v>
      </c>
      <c r="AE38" s="78">
        <v>7.4603800773620605</v>
      </c>
      <c r="AF38" s="78">
        <v>6.5684795379638672</v>
      </c>
      <c r="AG38" s="78">
        <v>-0.74012744426727295</v>
      </c>
      <c r="AH38" s="78">
        <v>-0.71442979574203491</v>
      </c>
      <c r="AI38" s="78">
        <v>-0.68644076585769653</v>
      </c>
      <c r="AJ38" s="78">
        <v>-0.66283637285232544</v>
      </c>
      <c r="AK38" s="78">
        <v>-0.69902175664901733</v>
      </c>
      <c r="AL38" s="78">
        <v>-0.71716707944869995</v>
      </c>
      <c r="AM38" s="78">
        <v>-0.64057660102844238</v>
      </c>
      <c r="AN38" s="78">
        <v>-0.68508106470108032</v>
      </c>
      <c r="AO38" s="78">
        <v>-0.75018125772476196</v>
      </c>
      <c r="AP38" s="78">
        <v>-0.80480283498764038</v>
      </c>
      <c r="AQ38" s="78">
        <v>-0.9319610595703125</v>
      </c>
      <c r="AR38" s="78">
        <v>-0.99568301439285278</v>
      </c>
      <c r="AS38" s="78">
        <v>-1.0141156911849976</v>
      </c>
      <c r="AT38" s="78">
        <v>-0.83060216903686523</v>
      </c>
      <c r="AU38" s="78">
        <v>-0.70423579216003418</v>
      </c>
      <c r="AV38" s="78">
        <v>-0.55053210258483887</v>
      </c>
      <c r="AW38" s="78">
        <v>-0.38423481583595276</v>
      </c>
      <c r="AX38" s="78">
        <v>-0.35775327682495117</v>
      </c>
      <c r="AY38" s="78">
        <v>-0.2364022433757782</v>
      </c>
      <c r="AZ38" s="78">
        <v>-0.12943193316459656</v>
      </c>
      <c r="BA38" s="78">
        <v>-0.19797968864440918</v>
      </c>
      <c r="BB38" s="78">
        <v>-0.72169005870819092</v>
      </c>
      <c r="BC38" s="78">
        <v>-0.70645338296890259</v>
      </c>
      <c r="BD38" s="78">
        <v>-0.6490480899810791</v>
      </c>
      <c r="BE38" s="78">
        <v>-0.64175403118133545</v>
      </c>
      <c r="BF38" s="78">
        <v>-0.61906039714813232</v>
      </c>
      <c r="BG38" s="78">
        <v>-0.59196007251739502</v>
      </c>
      <c r="BH38" s="78">
        <v>-0.5685918927192688</v>
      </c>
      <c r="BI38" s="78">
        <v>-0.60555100440979004</v>
      </c>
      <c r="BJ38" s="78">
        <v>-0.62339729070663452</v>
      </c>
      <c r="BK38" s="78">
        <v>-0.54427164793014526</v>
      </c>
      <c r="BL38" s="78">
        <v>-0.58523708581924438</v>
      </c>
      <c r="BM38" s="78">
        <v>-0.65700769424438477</v>
      </c>
      <c r="BN38" s="78">
        <v>-0.71764785051345825</v>
      </c>
      <c r="BO38" s="78">
        <v>-0.84326469898223877</v>
      </c>
      <c r="BP38" s="78">
        <v>-0.90875810384750366</v>
      </c>
      <c r="BQ38" s="78">
        <v>-0.92593497037887573</v>
      </c>
      <c r="BR38" s="78">
        <v>-0.74482393264770508</v>
      </c>
      <c r="BS38" s="78">
        <v>-0.61951631307601929</v>
      </c>
      <c r="BT38" s="78">
        <v>-0.46739652752876282</v>
      </c>
      <c r="BU38" s="78">
        <v>-0.30543443560600281</v>
      </c>
      <c r="BV38" s="78">
        <v>-0.27744272351264954</v>
      </c>
      <c r="BW38" s="78">
        <v>-0.15447436273097992</v>
      </c>
      <c r="BX38" s="78">
        <v>-4.4977866113185883E-2</v>
      </c>
      <c r="BY38" s="78">
        <v>-0.11323176324367523</v>
      </c>
      <c r="BZ38" s="78">
        <v>-0.62469309568405151</v>
      </c>
      <c r="CA38" s="78">
        <v>-0.60817915201187134</v>
      </c>
      <c r="CB38" s="78">
        <v>-0.55046719312667847</v>
      </c>
      <c r="CC38" s="78">
        <v>-0.57362091541290283</v>
      </c>
      <c r="CD38" s="78">
        <v>-0.55300784111022949</v>
      </c>
      <c r="CE38" s="78">
        <v>-0.52652299404144287</v>
      </c>
      <c r="CF38" s="78">
        <v>-0.50331848859786987</v>
      </c>
      <c r="CG38" s="78">
        <v>-0.54081344604492188</v>
      </c>
      <c r="CH38" s="78">
        <v>-0.55845266580581665</v>
      </c>
      <c r="CI38" s="78">
        <v>-0.47757107019424438</v>
      </c>
      <c r="CJ38" s="78">
        <v>-0.51608550548553467</v>
      </c>
      <c r="CK38" s="78">
        <v>-0.59247595071792603</v>
      </c>
      <c r="CL38" s="78">
        <v>-0.65728455781936646</v>
      </c>
      <c r="CM38" s="78">
        <v>-0.78183388710021973</v>
      </c>
      <c r="CN38" s="78">
        <v>-0.84855419397354126</v>
      </c>
      <c r="CO38" s="78">
        <v>-0.86486124992370605</v>
      </c>
      <c r="CP38" s="78">
        <v>-0.68541413545608521</v>
      </c>
      <c r="CQ38" s="78">
        <v>-0.56083989143371582</v>
      </c>
      <c r="CR38" s="78">
        <v>-0.40981703996658325</v>
      </c>
      <c r="CS38" s="78">
        <v>-0.25085750222206116</v>
      </c>
      <c r="CT38" s="78">
        <v>-0.22181986272335052</v>
      </c>
      <c r="CU38" s="78">
        <v>-9.7731359302997589E-2</v>
      </c>
      <c r="CV38" s="78">
        <v>1.3514768332242966E-2</v>
      </c>
      <c r="CW38" s="78">
        <v>-5.4535616189241409E-2</v>
      </c>
      <c r="CX38" s="78">
        <v>-0.55751335620880127</v>
      </c>
      <c r="CY38" s="78">
        <v>-0.54011476039886475</v>
      </c>
      <c r="CZ38" s="78">
        <v>-0.48219040036201477</v>
      </c>
      <c r="DA38" s="78">
        <v>-0.50548779964447021</v>
      </c>
      <c r="DB38" s="78">
        <v>-0.48695528507232666</v>
      </c>
      <c r="DC38" s="78">
        <v>-0.46108594536781311</v>
      </c>
      <c r="DD38" s="78">
        <v>-0.43804505467414856</v>
      </c>
      <c r="DE38" s="78">
        <v>-0.47607588768005371</v>
      </c>
      <c r="DF38" s="78">
        <v>-0.49350801110267639</v>
      </c>
      <c r="DG38" s="78">
        <v>-0.41087052226066589</v>
      </c>
      <c r="DH38" s="78">
        <v>-0.44693389534950256</v>
      </c>
      <c r="DI38" s="78">
        <v>-0.52794420719146729</v>
      </c>
      <c r="DJ38" s="78">
        <v>-0.59692126512527466</v>
      </c>
      <c r="DK38" s="78">
        <v>-0.72040307521820068</v>
      </c>
      <c r="DL38" s="78">
        <v>-0.78835028409957886</v>
      </c>
      <c r="DM38" s="78">
        <v>-0.80378752946853638</v>
      </c>
      <c r="DN38" s="78">
        <v>-0.62600433826446533</v>
      </c>
      <c r="DO38" s="78">
        <v>-0.50216346979141235</v>
      </c>
      <c r="DP38" s="78">
        <v>-0.35223755240440369</v>
      </c>
      <c r="DQ38" s="78">
        <v>-0.1962805837392807</v>
      </c>
      <c r="DR38" s="78">
        <v>-0.16619700193405151</v>
      </c>
      <c r="DS38" s="78">
        <v>-4.0988355875015259E-2</v>
      </c>
      <c r="DT38" s="78">
        <v>7.2007402777671814E-2</v>
      </c>
      <c r="DU38" s="78">
        <v>4.1605336591601372E-3</v>
      </c>
      <c r="DV38" s="78">
        <v>-0.49033358693122864</v>
      </c>
      <c r="DW38" s="78">
        <v>-0.47205033898353577</v>
      </c>
      <c r="DX38" s="78">
        <v>-0.41391357779502869</v>
      </c>
      <c r="DY38" s="78">
        <v>-0.40711438655853271</v>
      </c>
      <c r="DZ38" s="78">
        <v>-0.39158588647842407</v>
      </c>
      <c r="EA38" s="78">
        <v>-0.36660519242286682</v>
      </c>
      <c r="EB38" s="78">
        <v>-0.34380060434341431</v>
      </c>
      <c r="EC38" s="78">
        <v>-0.3826051652431488</v>
      </c>
      <c r="ED38" s="78">
        <v>-0.39973825216293335</v>
      </c>
      <c r="EE38" s="78">
        <v>-0.314565509557724</v>
      </c>
      <c r="EF38" s="78">
        <v>-0.3470899760723114</v>
      </c>
      <c r="EG38" s="78">
        <v>-0.43477064371109009</v>
      </c>
      <c r="EH38" s="78">
        <v>-0.50976628065109253</v>
      </c>
      <c r="EI38" s="78">
        <v>-0.63170671463012695</v>
      </c>
      <c r="EJ38" s="78">
        <v>-0.70142537355422974</v>
      </c>
      <c r="EK38" s="78">
        <v>-0.71560680866241455</v>
      </c>
      <c r="EL38" s="78">
        <v>-0.54022610187530518</v>
      </c>
      <c r="EM38" s="78">
        <v>-0.41744402050971985</v>
      </c>
      <c r="EN38" s="78">
        <v>-0.26910194754600525</v>
      </c>
      <c r="EO38" s="78">
        <v>-0.11748018115758896</v>
      </c>
      <c r="EP38" s="78">
        <v>-8.5886441171169281E-2</v>
      </c>
      <c r="EQ38" s="78">
        <v>4.093952476978302E-2</v>
      </c>
      <c r="ER38" s="78">
        <v>0.15646147727966309</v>
      </c>
      <c r="ES38" s="78">
        <v>8.8908448815345764E-2</v>
      </c>
      <c r="ET38" s="78">
        <v>-0.39333668351173401</v>
      </c>
      <c r="EU38" s="78">
        <v>-0.37377616763114929</v>
      </c>
      <c r="EV38" s="78">
        <v>-0.31533268094062805</v>
      </c>
      <c r="EW38" s="78">
        <v>54.430198669433594</v>
      </c>
      <c r="EX38" s="78">
        <v>53.786972045898438</v>
      </c>
      <c r="EY38" s="78">
        <v>53.231475830078125</v>
      </c>
      <c r="EZ38" s="78">
        <v>52.643497467041016</v>
      </c>
      <c r="FA38" s="78">
        <v>52.216053009033203</v>
      </c>
      <c r="FB38" s="78">
        <v>51.803203582763672</v>
      </c>
      <c r="FC38" s="78">
        <v>51.410995483398438</v>
      </c>
      <c r="FD38" s="78">
        <v>51.95989990234375</v>
      </c>
      <c r="FE38" s="78">
        <v>54.663818359375</v>
      </c>
      <c r="FF38" s="78">
        <v>57.46234130859375</v>
      </c>
      <c r="FG38" s="78">
        <v>60.030719757080078</v>
      </c>
      <c r="FH38" s="78">
        <v>62.556770324707031</v>
      </c>
      <c r="FI38" s="78">
        <v>64.829170227050781</v>
      </c>
      <c r="FJ38" s="78">
        <v>66.534889221191406</v>
      </c>
      <c r="FK38" s="78">
        <v>67.679847717285156</v>
      </c>
      <c r="FL38" s="78">
        <v>68.153892517089844</v>
      </c>
      <c r="FM38" s="78">
        <v>67.684028625488281</v>
      </c>
      <c r="FN38" s="78">
        <v>66.343994140625</v>
      </c>
      <c r="FO38" s="78">
        <v>64.306137084960938</v>
      </c>
      <c r="FP38" s="78">
        <v>61.375301361083984</v>
      </c>
      <c r="FQ38" s="78">
        <v>58.911533355712891</v>
      </c>
      <c r="FR38" s="78">
        <v>57.574935913085938</v>
      </c>
      <c r="FS38" s="78">
        <v>56.537967681884766</v>
      </c>
      <c r="FT38" s="78">
        <v>55.600395202636719</v>
      </c>
      <c r="FU38" s="78">
        <v>8.9910641312599182E-2</v>
      </c>
      <c r="FV38" s="78">
        <v>9.4740599393844604E-2</v>
      </c>
      <c r="FW38" s="78">
        <v>9.4850651919841766E-2</v>
      </c>
      <c r="FX38" s="78">
        <v>0</v>
      </c>
      <c r="FY38" s="78">
        <v>1972.54541015625</v>
      </c>
      <c r="FZ38" s="78">
        <v>1</v>
      </c>
    </row>
    <row r="39" spans="1:182" x14ac:dyDescent="0.2">
      <c r="A39" t="s">
        <v>186</v>
      </c>
      <c r="B39" t="s">
        <v>236</v>
      </c>
      <c r="C39" t="s">
        <v>2</v>
      </c>
      <c r="D39" t="s">
        <v>202</v>
      </c>
      <c r="E39" t="s">
        <v>205</v>
      </c>
      <c r="F39" t="s">
        <v>179</v>
      </c>
      <c r="G39" t="s">
        <v>1</v>
      </c>
      <c r="H39" s="78">
        <v>723</v>
      </c>
      <c r="I39" s="78">
        <v>0.91498839855194092</v>
      </c>
      <c r="J39" s="78">
        <v>0.88397699594497681</v>
      </c>
      <c r="K39" s="78">
        <v>0.83541858196258545</v>
      </c>
      <c r="L39" s="78">
        <v>0.8701927661895752</v>
      </c>
      <c r="M39" s="78">
        <v>0.87183433771133423</v>
      </c>
      <c r="N39" s="78">
        <v>0.8991507887840271</v>
      </c>
      <c r="O39" s="78">
        <v>0.90304404497146606</v>
      </c>
      <c r="P39" s="78">
        <v>0.95125210285186768</v>
      </c>
      <c r="Q39" s="78">
        <v>0.9525982141494751</v>
      </c>
      <c r="R39" s="78">
        <v>0.97805315256118774</v>
      </c>
      <c r="S39" s="78">
        <v>0.93715637922286987</v>
      </c>
      <c r="T39" s="78">
        <v>0.96890544891357422</v>
      </c>
      <c r="U39" s="78">
        <v>1.0276399850845337</v>
      </c>
      <c r="V39" s="78">
        <v>1.0816127061843872</v>
      </c>
      <c r="W39" s="78">
        <v>1.0500227212905884</v>
      </c>
      <c r="X39" s="78">
        <v>1.079621434211731</v>
      </c>
      <c r="Y39" s="78">
        <v>1.181086540222168</v>
      </c>
      <c r="Z39" s="78">
        <v>1.2132153511047363</v>
      </c>
      <c r="AA39" s="78">
        <v>1.2504856586456299</v>
      </c>
      <c r="AB39" s="78">
        <v>1.2576669454574585</v>
      </c>
      <c r="AC39" s="78">
        <v>1.2633075714111328</v>
      </c>
      <c r="AD39" s="78">
        <v>1.2333869934082031</v>
      </c>
      <c r="AE39" s="78">
        <v>1.1646794080734253</v>
      </c>
      <c r="AF39" s="78">
        <v>1.0056687593460083</v>
      </c>
      <c r="AG39" s="78">
        <v>-0.2767842710018158</v>
      </c>
      <c r="AH39" s="78">
        <v>-0.27585238218307495</v>
      </c>
      <c r="AI39" s="78">
        <v>-0.28295546770095825</v>
      </c>
      <c r="AJ39" s="78">
        <v>-0.22713539004325867</v>
      </c>
      <c r="AK39" s="78">
        <v>-0.23913459479808807</v>
      </c>
      <c r="AL39" s="78">
        <v>-0.22750434279441833</v>
      </c>
      <c r="AM39" s="78">
        <v>-0.20006102323532104</v>
      </c>
      <c r="AN39" s="78">
        <v>-0.22787536680698395</v>
      </c>
      <c r="AO39" s="78">
        <v>-0.29036018252372742</v>
      </c>
      <c r="AP39" s="78">
        <v>-0.34534299373626709</v>
      </c>
      <c r="AQ39" s="78">
        <v>-0.4271099865436554</v>
      </c>
      <c r="AR39" s="78">
        <v>-0.45889440178871155</v>
      </c>
      <c r="AS39" s="78">
        <v>-0.44834220409393311</v>
      </c>
      <c r="AT39" s="78">
        <v>-0.3806036114692688</v>
      </c>
      <c r="AU39" s="78">
        <v>-0.38668668270111084</v>
      </c>
      <c r="AV39" s="78">
        <v>-0.21922613680362701</v>
      </c>
      <c r="AW39" s="78">
        <v>-0.13962176442146301</v>
      </c>
      <c r="AX39" s="78">
        <v>-0.15946720540523529</v>
      </c>
      <c r="AY39" s="78">
        <v>-0.2192939966917038</v>
      </c>
      <c r="AZ39" s="78">
        <v>-0.24637444317340851</v>
      </c>
      <c r="BA39" s="78">
        <v>-0.29579299688339233</v>
      </c>
      <c r="BB39" s="78">
        <v>-0.33435586094856262</v>
      </c>
      <c r="BC39" s="78">
        <v>-0.29012280702590942</v>
      </c>
      <c r="BD39" s="78">
        <v>-0.31236255168914795</v>
      </c>
      <c r="BE39" s="78">
        <v>-0.21222706139087677</v>
      </c>
      <c r="BF39" s="78">
        <v>-0.20909470319747925</v>
      </c>
      <c r="BG39" s="78">
        <v>-0.21527066826820374</v>
      </c>
      <c r="BH39" s="78">
        <v>-0.1572602391242981</v>
      </c>
      <c r="BI39" s="78">
        <v>-0.17104241251945496</v>
      </c>
      <c r="BJ39" s="78">
        <v>-0.16106767952442169</v>
      </c>
      <c r="BK39" s="78">
        <v>-0.14424900710582733</v>
      </c>
      <c r="BL39" s="78">
        <v>-0.16545741260051727</v>
      </c>
      <c r="BM39" s="78">
        <v>-0.21663065254688263</v>
      </c>
      <c r="BN39" s="78">
        <v>-0.25512519478797913</v>
      </c>
      <c r="BO39" s="78">
        <v>-0.33101785182952881</v>
      </c>
      <c r="BP39" s="78">
        <v>-0.36210349202156067</v>
      </c>
      <c r="BQ39" s="78">
        <v>-0.35021162033081055</v>
      </c>
      <c r="BR39" s="78">
        <v>-0.28190496563911438</v>
      </c>
      <c r="BS39" s="78">
        <v>-0.29604125022888184</v>
      </c>
      <c r="BT39" s="78">
        <v>-0.15953773260116577</v>
      </c>
      <c r="BU39" s="78">
        <v>-8.6276613175868988E-2</v>
      </c>
      <c r="BV39" s="78">
        <v>-0.10851425677537918</v>
      </c>
      <c r="BW39" s="78">
        <v>-0.15705139935016632</v>
      </c>
      <c r="BX39" s="78">
        <v>-0.17345994710922241</v>
      </c>
      <c r="BY39" s="78">
        <v>-0.22414411604404449</v>
      </c>
      <c r="BZ39" s="78">
        <v>-0.26287084817886353</v>
      </c>
      <c r="CA39" s="78">
        <v>-0.22069680690765381</v>
      </c>
      <c r="CB39" s="78">
        <v>-0.24455291032791138</v>
      </c>
      <c r="CC39" s="78">
        <v>-0.16751495003700256</v>
      </c>
      <c r="CD39" s="78">
        <v>-0.16285853087902069</v>
      </c>
      <c r="CE39" s="78">
        <v>-0.1683923751115799</v>
      </c>
      <c r="CF39" s="78">
        <v>-0.1088649183511734</v>
      </c>
      <c r="CG39" s="78">
        <v>-0.12388196587562561</v>
      </c>
      <c r="CH39" s="78">
        <v>-0.11505385488271713</v>
      </c>
      <c r="CI39" s="78">
        <v>-0.10559377074241638</v>
      </c>
      <c r="CJ39" s="78">
        <v>-0.12222693115472794</v>
      </c>
      <c r="CK39" s="78">
        <v>-0.16556581854820251</v>
      </c>
      <c r="CL39" s="78">
        <v>-0.19264061748981476</v>
      </c>
      <c r="CM39" s="78">
        <v>-0.26446473598480225</v>
      </c>
      <c r="CN39" s="78">
        <v>-0.29506641626358032</v>
      </c>
      <c r="CO39" s="78">
        <v>-0.28224667906761169</v>
      </c>
      <c r="CP39" s="78">
        <v>-0.21354655921459198</v>
      </c>
      <c r="CQ39" s="78">
        <v>-0.23326052725315094</v>
      </c>
      <c r="CR39" s="78">
        <v>-0.1181977167725563</v>
      </c>
      <c r="CS39" s="78">
        <v>-4.9329925328493118E-2</v>
      </c>
      <c r="CT39" s="78">
        <v>-7.3224402964115143E-2</v>
      </c>
      <c r="CU39" s="78">
        <v>-0.11394236236810684</v>
      </c>
      <c r="CV39" s="78">
        <v>-0.12295959889888763</v>
      </c>
      <c r="CW39" s="78">
        <v>-0.17452032864093781</v>
      </c>
      <c r="CX39" s="78">
        <v>-0.21336053311824799</v>
      </c>
      <c r="CY39" s="78">
        <v>-0.17261256277561188</v>
      </c>
      <c r="CZ39" s="78">
        <v>-0.19758817553520203</v>
      </c>
      <c r="DA39" s="78">
        <v>-0.12280283123254776</v>
      </c>
      <c r="DB39" s="78">
        <v>-0.11662235856056213</v>
      </c>
      <c r="DC39" s="78">
        <v>-0.12151408940553665</v>
      </c>
      <c r="DD39" s="78">
        <v>-6.0469601303339005E-2</v>
      </c>
      <c r="DE39" s="78">
        <v>-7.6721519231796265E-2</v>
      </c>
      <c r="DF39" s="78">
        <v>-6.9040022790431976E-2</v>
      </c>
      <c r="DG39" s="78">
        <v>-6.6938534379005432E-2</v>
      </c>
      <c r="DH39" s="78">
        <v>-7.8996449708938599E-2</v>
      </c>
      <c r="DI39" s="78">
        <v>-0.1145009770989418</v>
      </c>
      <c r="DJ39" s="78">
        <v>-0.13015605509281158</v>
      </c>
      <c r="DK39" s="78">
        <v>-0.19791162014007568</v>
      </c>
      <c r="DL39" s="78">
        <v>-0.22802934050559998</v>
      </c>
      <c r="DM39" s="78">
        <v>-0.21428173780441284</v>
      </c>
      <c r="DN39" s="78">
        <v>-0.14518816769123077</v>
      </c>
      <c r="DO39" s="78">
        <v>-0.17047978937625885</v>
      </c>
      <c r="DP39" s="78">
        <v>-7.6857700943946838E-2</v>
      </c>
      <c r="DQ39" s="78">
        <v>-1.2383234687149525E-2</v>
      </c>
      <c r="DR39" s="78">
        <v>-3.7934549152851105E-2</v>
      </c>
      <c r="DS39" s="78">
        <v>-7.0833325386047363E-2</v>
      </c>
      <c r="DT39" s="78">
        <v>-7.245924323797226E-2</v>
      </c>
      <c r="DU39" s="78">
        <v>-0.12489654123783112</v>
      </c>
      <c r="DV39" s="78">
        <v>-0.16385023295879364</v>
      </c>
      <c r="DW39" s="78">
        <v>-0.12452832609415054</v>
      </c>
      <c r="DX39" s="78">
        <v>-0.15062344074249268</v>
      </c>
      <c r="DY39" s="78">
        <v>-5.8245636522769928E-2</v>
      </c>
      <c r="DZ39" s="78">
        <v>-4.9864675849676132E-2</v>
      </c>
      <c r="EA39" s="78">
        <v>-5.3829286247491837E-2</v>
      </c>
      <c r="EB39" s="78">
        <v>9.4055496156215668E-3</v>
      </c>
      <c r="EC39" s="78">
        <v>-8.6293313652276993E-3</v>
      </c>
      <c r="ED39" s="78">
        <v>-2.603363711386919E-3</v>
      </c>
      <c r="EE39" s="78">
        <v>-1.1126521043479443E-2</v>
      </c>
      <c r="EF39" s="78">
        <v>-1.6578499227762222E-2</v>
      </c>
      <c r="EG39" s="78">
        <v>-4.0771465748548508E-2</v>
      </c>
      <c r="EH39" s="78">
        <v>-3.9938256144523621E-2</v>
      </c>
      <c r="EI39" s="78">
        <v>-0.1018194779753685</v>
      </c>
      <c r="EJ39" s="78">
        <v>-0.1312384307384491</v>
      </c>
      <c r="EK39" s="78">
        <v>-0.11615116894245148</v>
      </c>
      <c r="EL39" s="78">
        <v>-4.6489503234624863E-2</v>
      </c>
      <c r="EM39" s="78">
        <v>-7.9834386706352234E-2</v>
      </c>
      <c r="EN39" s="78">
        <v>-1.7169293016195297E-2</v>
      </c>
      <c r="EO39" s="78">
        <v>4.0961917489767075E-2</v>
      </c>
      <c r="EP39" s="78">
        <v>1.3018399477005005E-2</v>
      </c>
      <c r="EQ39" s="78">
        <v>-8.5907252505421638E-3</v>
      </c>
      <c r="ER39" s="78">
        <v>4.552427853923291E-4</v>
      </c>
      <c r="ES39" s="78">
        <v>-5.3247664123773575E-2</v>
      </c>
      <c r="ET39" s="78">
        <v>-9.2365220189094543E-2</v>
      </c>
      <c r="EU39" s="78">
        <v>-5.510232225060463E-2</v>
      </c>
      <c r="EV39" s="78">
        <v>-8.2813814282417297E-2</v>
      </c>
      <c r="EW39" s="78">
        <v>59.794132232666016</v>
      </c>
      <c r="EX39" s="78">
        <v>58.343723297119141</v>
      </c>
      <c r="EY39" s="78">
        <v>57.206222534179688</v>
      </c>
      <c r="EZ39" s="78">
        <v>56.062820434570313</v>
      </c>
      <c r="FA39" s="78">
        <v>55.224227905273438</v>
      </c>
      <c r="FB39" s="78">
        <v>54.414077758789063</v>
      </c>
      <c r="FC39" s="78">
        <v>53.834640502929688</v>
      </c>
      <c r="FD39" s="78">
        <v>54.450645446777344</v>
      </c>
      <c r="FE39" s="78">
        <v>56.994422912597656</v>
      </c>
      <c r="FF39" s="78">
        <v>60.256343841552734</v>
      </c>
      <c r="FG39" s="78">
        <v>63.728488922119141</v>
      </c>
      <c r="FH39" s="78">
        <v>66.472900390625</v>
      </c>
      <c r="FI39" s="78">
        <v>69.111663818359375</v>
      </c>
      <c r="FJ39" s="78">
        <v>71.423507690429688</v>
      </c>
      <c r="FK39" s="78">
        <v>73.299583435058594</v>
      </c>
      <c r="FL39" s="78">
        <v>74.542037963867188</v>
      </c>
      <c r="FM39" s="78">
        <v>75.351333618164063</v>
      </c>
      <c r="FN39" s="78">
        <v>74.908012390136719</v>
      </c>
      <c r="FO39" s="78">
        <v>73.803054809570313</v>
      </c>
      <c r="FP39" s="78">
        <v>71.448570251464844</v>
      </c>
      <c r="FQ39" s="78">
        <v>68.76129150390625</v>
      </c>
      <c r="FR39" s="78">
        <v>65.907623291015625</v>
      </c>
      <c r="FS39" s="78">
        <v>63.795352935791016</v>
      </c>
      <c r="FT39" s="78">
        <v>62.198535919189453</v>
      </c>
      <c r="FU39" s="78">
        <v>7.4483543634414673E-2</v>
      </c>
      <c r="FV39" s="78">
        <v>7.3104411363601685E-2</v>
      </c>
      <c r="FW39" s="78">
        <v>7.8462995588779449E-2</v>
      </c>
      <c r="FX39" s="78">
        <v>0</v>
      </c>
      <c r="FY39" s="78">
        <v>165.22727966308594</v>
      </c>
      <c r="FZ39" s="78">
        <v>1</v>
      </c>
    </row>
    <row r="40" spans="1:182" x14ac:dyDescent="0.2">
      <c r="A40" t="s">
        <v>186</v>
      </c>
      <c r="B40" t="s">
        <v>236</v>
      </c>
      <c r="C40" t="s">
        <v>2</v>
      </c>
      <c r="D40" t="s">
        <v>202</v>
      </c>
      <c r="E40" t="s">
        <v>205</v>
      </c>
      <c r="F40" t="s">
        <v>180</v>
      </c>
      <c r="G40" t="s">
        <v>1</v>
      </c>
      <c r="H40" s="78">
        <v>281</v>
      </c>
      <c r="I40" s="78">
        <v>0.55951881408691406</v>
      </c>
      <c r="J40" s="78">
        <v>0.54371613264083862</v>
      </c>
      <c r="K40" s="78">
        <v>0.54381555318832397</v>
      </c>
      <c r="L40" s="78">
        <v>0.53553348779678345</v>
      </c>
      <c r="M40" s="78">
        <v>0.53096544742584229</v>
      </c>
      <c r="N40" s="78">
        <v>0.53729665279388428</v>
      </c>
      <c r="O40" s="78">
        <v>0.56947851181030273</v>
      </c>
      <c r="P40" s="78">
        <v>0.61377465724945068</v>
      </c>
      <c r="Q40" s="78">
        <v>0.60149157047271729</v>
      </c>
      <c r="R40" s="78">
        <v>0.54029303789138794</v>
      </c>
      <c r="S40" s="78">
        <v>0.50167727470397949</v>
      </c>
      <c r="T40" s="78">
        <v>0.44582891464233398</v>
      </c>
      <c r="U40" s="78">
        <v>0.41445028781890869</v>
      </c>
      <c r="V40" s="78">
        <v>0.39529913663864136</v>
      </c>
      <c r="W40" s="78">
        <v>0.40073293447494507</v>
      </c>
      <c r="X40" s="78">
        <v>0.39461573958396912</v>
      </c>
      <c r="Y40" s="78">
        <v>0.41098183393478394</v>
      </c>
      <c r="Z40" s="78">
        <v>0.47600480914115906</v>
      </c>
      <c r="AA40" s="78">
        <v>0.53946173191070557</v>
      </c>
      <c r="AB40" s="78">
        <v>0.58486980199813843</v>
      </c>
      <c r="AC40" s="78">
        <v>0.60532557964324951</v>
      </c>
      <c r="AD40" s="78">
        <v>0.61672455072402954</v>
      </c>
      <c r="AE40" s="78">
        <v>0.60486054420471191</v>
      </c>
      <c r="AF40" s="78">
        <v>0.59233474731445313</v>
      </c>
      <c r="AG40" s="78">
        <v>-0.28437232971191406</v>
      </c>
      <c r="AH40" s="78">
        <v>-0.28330570459365845</v>
      </c>
      <c r="AI40" s="78">
        <v>-0.27826324105262756</v>
      </c>
      <c r="AJ40" s="78">
        <v>-0.29737606644630432</v>
      </c>
      <c r="AK40" s="78">
        <v>-0.31748777627944946</v>
      </c>
      <c r="AL40" s="78">
        <v>-0.31411734223365784</v>
      </c>
      <c r="AM40" s="78">
        <v>-0.34656348824501038</v>
      </c>
      <c r="AN40" s="78">
        <v>-0.32447350025177002</v>
      </c>
      <c r="AO40" s="78">
        <v>-0.32472506165504456</v>
      </c>
      <c r="AP40" s="78">
        <v>-0.34765475988388062</v>
      </c>
      <c r="AQ40" s="78">
        <v>-0.32883542776107788</v>
      </c>
      <c r="AR40" s="78">
        <v>-0.27758553624153137</v>
      </c>
      <c r="AS40" s="78">
        <v>-0.27681714296340942</v>
      </c>
      <c r="AT40" s="78">
        <v>-0.26654389500617981</v>
      </c>
      <c r="AU40" s="78">
        <v>-0.23722729086875916</v>
      </c>
      <c r="AV40" s="78">
        <v>-0.19486039876937866</v>
      </c>
      <c r="AW40" s="78">
        <v>-0.17328594624996185</v>
      </c>
      <c r="AX40" s="78">
        <v>-0.15975549817085266</v>
      </c>
      <c r="AY40" s="78">
        <v>-0.14720939099788666</v>
      </c>
      <c r="AZ40" s="78">
        <v>-0.14270892739295959</v>
      </c>
      <c r="BA40" s="78">
        <v>-0.17539343237876892</v>
      </c>
      <c r="BB40" s="78">
        <v>-0.25002288818359375</v>
      </c>
      <c r="BC40" s="78">
        <v>-0.24780778586864471</v>
      </c>
      <c r="BD40" s="78">
        <v>-0.26923894882202148</v>
      </c>
      <c r="BE40" s="78">
        <v>-0.22536200284957886</v>
      </c>
      <c r="BF40" s="78">
        <v>-0.22488074004650116</v>
      </c>
      <c r="BG40" s="78">
        <v>-0.21899145841598511</v>
      </c>
      <c r="BH40" s="78">
        <v>-0.23794165253639221</v>
      </c>
      <c r="BI40" s="78">
        <v>-0.25776582956314087</v>
      </c>
      <c r="BJ40" s="78">
        <v>-0.25492373108863831</v>
      </c>
      <c r="BK40" s="78">
        <v>-0.28326216340065002</v>
      </c>
      <c r="BL40" s="78">
        <v>-0.25919142365455627</v>
      </c>
      <c r="BM40" s="78">
        <v>-0.26163342595100403</v>
      </c>
      <c r="BN40" s="78">
        <v>-0.28968903422355652</v>
      </c>
      <c r="BO40" s="78">
        <v>-0.27662360668182373</v>
      </c>
      <c r="BP40" s="78">
        <v>-0.23243100941181183</v>
      </c>
      <c r="BQ40" s="78">
        <v>-0.23687496781349182</v>
      </c>
      <c r="BR40" s="78">
        <v>-0.22738733887672424</v>
      </c>
      <c r="BS40" s="78">
        <v>-0.19797329604625702</v>
      </c>
      <c r="BT40" s="78">
        <v>-0.15792465209960938</v>
      </c>
      <c r="BU40" s="78">
        <v>-0.13535021245479584</v>
      </c>
      <c r="BV40" s="78">
        <v>-0.11806586384773254</v>
      </c>
      <c r="BW40" s="78">
        <v>-9.5466695725917816E-2</v>
      </c>
      <c r="BX40" s="78">
        <v>-9.1530576348304749E-2</v>
      </c>
      <c r="BY40" s="78">
        <v>-0.12129701673984528</v>
      </c>
      <c r="BZ40" s="78">
        <v>-0.18979883193969727</v>
      </c>
      <c r="CA40" s="78">
        <v>-0.19058792293071747</v>
      </c>
      <c r="CB40" s="78">
        <v>-0.2109745591878891</v>
      </c>
      <c r="CC40" s="78">
        <v>-0.18449163436889648</v>
      </c>
      <c r="CD40" s="78">
        <v>-0.18441577255725861</v>
      </c>
      <c r="CE40" s="78">
        <v>-0.1779399961233139</v>
      </c>
      <c r="CF40" s="78">
        <v>-0.19677755236625671</v>
      </c>
      <c r="CG40" s="78">
        <v>-0.2164025753736496</v>
      </c>
      <c r="CH40" s="78">
        <v>-0.21392640471458435</v>
      </c>
      <c r="CI40" s="78">
        <v>-0.23941987752914429</v>
      </c>
      <c r="CJ40" s="78">
        <v>-0.21397724747657776</v>
      </c>
      <c r="CK40" s="78">
        <v>-0.21793636679649353</v>
      </c>
      <c r="CL40" s="78">
        <v>-0.24954214692115784</v>
      </c>
      <c r="CM40" s="78">
        <v>-0.24046184122562408</v>
      </c>
      <c r="CN40" s="78">
        <v>-0.20115712285041809</v>
      </c>
      <c r="CO40" s="78">
        <v>-0.20921115577220917</v>
      </c>
      <c r="CP40" s="78">
        <v>-0.20026762783527374</v>
      </c>
      <c r="CQ40" s="78">
        <v>-0.17078609764575958</v>
      </c>
      <c r="CR40" s="78">
        <v>-0.13234306871891022</v>
      </c>
      <c r="CS40" s="78">
        <v>-0.10907602310180664</v>
      </c>
      <c r="CT40" s="78">
        <v>-8.9191749691963196E-2</v>
      </c>
      <c r="CU40" s="78">
        <v>-5.9629868716001511E-2</v>
      </c>
      <c r="CV40" s="78">
        <v>-5.6084606796503067E-2</v>
      </c>
      <c r="CW40" s="78">
        <v>-8.3829998970031738E-2</v>
      </c>
      <c r="CX40" s="78">
        <v>-0.14808782935142517</v>
      </c>
      <c r="CY40" s="78">
        <v>-0.1509576290845871</v>
      </c>
      <c r="CZ40" s="78">
        <v>-0.17062082886695862</v>
      </c>
      <c r="DA40" s="78">
        <v>-0.14362126588821411</v>
      </c>
      <c r="DB40" s="78">
        <v>-0.14395080506801605</v>
      </c>
      <c r="DC40" s="78">
        <v>-0.1368885338306427</v>
      </c>
      <c r="DD40" s="78">
        <v>-0.15561345219612122</v>
      </c>
      <c r="DE40" s="78">
        <v>-0.17503933608531952</v>
      </c>
      <c r="DF40" s="78">
        <v>-0.1729290783405304</v>
      </c>
      <c r="DG40" s="78">
        <v>-0.19557757675647736</v>
      </c>
      <c r="DH40" s="78">
        <v>-0.16876308619976044</v>
      </c>
      <c r="DI40" s="78">
        <v>-0.17423930764198303</v>
      </c>
      <c r="DJ40" s="78">
        <v>-0.20939525961875916</v>
      </c>
      <c r="DK40" s="78">
        <v>-0.20430007576942444</v>
      </c>
      <c r="DL40" s="78">
        <v>-0.16988323628902435</v>
      </c>
      <c r="DM40" s="78">
        <v>-0.18154734373092651</v>
      </c>
      <c r="DN40" s="78">
        <v>-0.17314791679382324</v>
      </c>
      <c r="DO40" s="78">
        <v>-0.14359889924526215</v>
      </c>
      <c r="DP40" s="78">
        <v>-0.10676148533821106</v>
      </c>
      <c r="DQ40" s="78">
        <v>-8.2801841199398041E-2</v>
      </c>
      <c r="DR40" s="78">
        <v>-6.0317631810903549E-2</v>
      </c>
      <c r="DS40" s="78">
        <v>-2.3793039843440056E-2</v>
      </c>
      <c r="DT40" s="78">
        <v>-2.0638637244701385E-2</v>
      </c>
      <c r="DU40" s="78">
        <v>-4.6362981200218201E-2</v>
      </c>
      <c r="DV40" s="78">
        <v>-0.10637682676315308</v>
      </c>
      <c r="DW40" s="78">
        <v>-0.11132732778787613</v>
      </c>
      <c r="DX40" s="78">
        <v>-0.13026709854602814</v>
      </c>
      <c r="DY40" s="78">
        <v>-8.4610939025878906E-2</v>
      </c>
      <c r="DZ40" s="78">
        <v>-8.5525825619697571E-2</v>
      </c>
      <c r="EA40" s="78">
        <v>-7.7616751194000244E-2</v>
      </c>
      <c r="EB40" s="78">
        <v>-9.617903083562851E-2</v>
      </c>
      <c r="EC40" s="78">
        <v>-0.11531738191843033</v>
      </c>
      <c r="ED40" s="78">
        <v>-0.11373545974493027</v>
      </c>
      <c r="EE40" s="78">
        <v>-0.132276251912117</v>
      </c>
      <c r="EF40" s="78">
        <v>-0.10348100960254669</v>
      </c>
      <c r="EG40" s="78">
        <v>-0.1111476793885231</v>
      </c>
      <c r="EH40" s="78">
        <v>-0.15142953395843506</v>
      </c>
      <c r="EI40" s="78">
        <v>-0.15208823978900909</v>
      </c>
      <c r="EJ40" s="78">
        <v>-0.12472870200872421</v>
      </c>
      <c r="EK40" s="78">
        <v>-0.1416051834821701</v>
      </c>
      <c r="EL40" s="78">
        <v>-0.13399136066436768</v>
      </c>
      <c r="EM40" s="78">
        <v>-0.10434491187334061</v>
      </c>
      <c r="EN40" s="78">
        <v>-6.9825738668441772E-2</v>
      </c>
      <c r="EO40" s="78">
        <v>-4.4866092503070831E-2</v>
      </c>
      <c r="EP40" s="78">
        <v>-1.8627995625138283E-2</v>
      </c>
      <c r="EQ40" s="78">
        <v>2.7949647977948189E-2</v>
      </c>
      <c r="ER40" s="78">
        <v>3.053971566259861E-2</v>
      </c>
      <c r="ES40" s="78">
        <v>7.733440026640892E-3</v>
      </c>
      <c r="ET40" s="78">
        <v>-4.6152770519256592E-2</v>
      </c>
      <c r="EU40" s="78">
        <v>-5.4107476025819778E-2</v>
      </c>
      <c r="EV40" s="78">
        <v>-7.2002716362476349E-2</v>
      </c>
      <c r="EW40" s="78">
        <v>50.159477233886719</v>
      </c>
      <c r="EX40" s="78">
        <v>49.252693176269531</v>
      </c>
      <c r="EY40" s="78">
        <v>48.520931243896484</v>
      </c>
      <c r="EZ40" s="78">
        <v>47.484180450439453</v>
      </c>
      <c r="FA40" s="78">
        <v>47.213848114013672</v>
      </c>
      <c r="FB40" s="78">
        <v>46.532806396484375</v>
      </c>
      <c r="FC40" s="78">
        <v>46.126335144042969</v>
      </c>
      <c r="FD40" s="78">
        <v>46.607929229736328</v>
      </c>
      <c r="FE40" s="78">
        <v>49.267494201660156</v>
      </c>
      <c r="FF40" s="78">
        <v>52.679615020751953</v>
      </c>
      <c r="FG40" s="78">
        <v>55.554035186767578</v>
      </c>
      <c r="FH40" s="78">
        <v>58.352649688720703</v>
      </c>
      <c r="FI40" s="78">
        <v>60.458404541015625</v>
      </c>
      <c r="FJ40" s="78">
        <v>61.796039581298828</v>
      </c>
      <c r="FK40" s="78">
        <v>62.131126403808594</v>
      </c>
      <c r="FL40" s="78">
        <v>62.492176055908203</v>
      </c>
      <c r="FM40" s="78">
        <v>62.346328735351563</v>
      </c>
      <c r="FN40" s="78">
        <v>61.541934967041016</v>
      </c>
      <c r="FO40" s="78">
        <v>59.696834564208984</v>
      </c>
      <c r="FP40" s="78">
        <v>57.980205535888672</v>
      </c>
      <c r="FQ40" s="78">
        <v>55.763797760009766</v>
      </c>
      <c r="FR40" s="78">
        <v>54.006328582763672</v>
      </c>
      <c r="FS40" s="78">
        <v>52.565254211425781</v>
      </c>
      <c r="FT40" s="78">
        <v>51.505481719970703</v>
      </c>
      <c r="FU40" s="78">
        <v>5.9136740863323212E-2</v>
      </c>
      <c r="FV40" s="78">
        <v>5.8108698576688766E-2</v>
      </c>
      <c r="FW40" s="78">
        <v>6.2069397419691086E-2</v>
      </c>
      <c r="FX40" s="78">
        <v>0</v>
      </c>
      <c r="FY40" s="78">
        <v>126.27272796630859</v>
      </c>
      <c r="FZ40" s="78">
        <v>1</v>
      </c>
    </row>
    <row r="41" spans="1:182" x14ac:dyDescent="0.2">
      <c r="A41" t="s">
        <v>186</v>
      </c>
      <c r="B41" t="s">
        <v>236</v>
      </c>
      <c r="C41" t="s">
        <v>2</v>
      </c>
      <c r="D41" t="s">
        <v>202</v>
      </c>
      <c r="E41" t="s">
        <v>205</v>
      </c>
      <c r="F41" t="s">
        <v>181</v>
      </c>
      <c r="G41" t="s">
        <v>1</v>
      </c>
      <c r="H41" s="78">
        <v>191</v>
      </c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>
        <v>0</v>
      </c>
      <c r="FY41" s="78">
        <v>34.363636016845703</v>
      </c>
      <c r="FZ41" s="78">
        <v>0</v>
      </c>
    </row>
    <row r="42" spans="1:182" x14ac:dyDescent="0.2">
      <c r="A42" t="s">
        <v>186</v>
      </c>
      <c r="B42" t="s">
        <v>236</v>
      </c>
      <c r="C42" t="s">
        <v>2</v>
      </c>
      <c r="D42" t="s">
        <v>202</v>
      </c>
      <c r="E42" t="s">
        <v>205</v>
      </c>
      <c r="F42" t="s">
        <v>182</v>
      </c>
      <c r="G42" t="s">
        <v>1</v>
      </c>
      <c r="H42" s="78">
        <v>1001</v>
      </c>
      <c r="I42" s="78">
        <v>1.2255616188049316</v>
      </c>
      <c r="J42" s="78">
        <v>1.197210431098938</v>
      </c>
      <c r="K42" s="78">
        <v>1.1824229955673218</v>
      </c>
      <c r="L42" s="78">
        <v>1.159512996673584</v>
      </c>
      <c r="M42" s="78">
        <v>1.1590512990951538</v>
      </c>
      <c r="N42" s="78">
        <v>1.2263252735137939</v>
      </c>
      <c r="O42" s="78">
        <v>1.3783915042877197</v>
      </c>
      <c r="P42" s="78">
        <v>1.5489225387573242</v>
      </c>
      <c r="Q42" s="78">
        <v>1.5835826396942139</v>
      </c>
      <c r="R42" s="78">
        <v>1.6528395414352417</v>
      </c>
      <c r="S42" s="78">
        <v>1.6007176637649536</v>
      </c>
      <c r="T42" s="78">
        <v>1.5903791189193726</v>
      </c>
      <c r="U42" s="78">
        <v>1.5792073011398315</v>
      </c>
      <c r="V42" s="78">
        <v>1.5456632375717163</v>
      </c>
      <c r="W42" s="78">
        <v>1.5321766138076782</v>
      </c>
      <c r="X42" s="78">
        <v>1.5334994792938232</v>
      </c>
      <c r="Y42" s="78">
        <v>1.5281552076339722</v>
      </c>
      <c r="Z42" s="78">
        <v>1.6164677143096924</v>
      </c>
      <c r="AA42" s="78">
        <v>1.7358500957489014</v>
      </c>
      <c r="AB42" s="78">
        <v>1.8055045604705811</v>
      </c>
      <c r="AC42" s="78">
        <v>1.8517972230911255</v>
      </c>
      <c r="AD42" s="78">
        <v>1.753406286239624</v>
      </c>
      <c r="AE42" s="78">
        <v>1.557827353477478</v>
      </c>
      <c r="AF42" s="78">
        <v>1.3784314393997192</v>
      </c>
      <c r="AG42" s="78">
        <v>-0.28525206446647644</v>
      </c>
      <c r="AH42" s="78">
        <v>-0.23774118721485138</v>
      </c>
      <c r="AI42" s="78">
        <v>-0.20000562071800232</v>
      </c>
      <c r="AJ42" s="78">
        <v>-0.20733173191547394</v>
      </c>
      <c r="AK42" s="78">
        <v>-0.20333479344844818</v>
      </c>
      <c r="AL42" s="78">
        <v>-0.21165835857391357</v>
      </c>
      <c r="AM42" s="78">
        <v>-0.24846568703651428</v>
      </c>
      <c r="AN42" s="78">
        <v>-0.24809777736663818</v>
      </c>
      <c r="AO42" s="78">
        <v>-0.29425626993179321</v>
      </c>
      <c r="AP42" s="78">
        <v>-0.17127081751823425</v>
      </c>
      <c r="AQ42" s="78">
        <v>-0.22316896915435791</v>
      </c>
      <c r="AR42" s="78">
        <v>-0.24287699162960052</v>
      </c>
      <c r="AS42" s="78">
        <v>-0.23755250871181488</v>
      </c>
      <c r="AT42" s="78">
        <v>-0.25320702791213989</v>
      </c>
      <c r="AU42" s="78">
        <v>-0.19929572939872742</v>
      </c>
      <c r="AV42" s="78">
        <v>-0.16000308096408844</v>
      </c>
      <c r="AW42" s="78">
        <v>-0.15347200632095337</v>
      </c>
      <c r="AX42" s="78">
        <v>-0.17193776369094849</v>
      </c>
      <c r="AY42" s="78">
        <v>-0.1316852867603302</v>
      </c>
      <c r="AZ42" s="78">
        <v>-0.1193942204117775</v>
      </c>
      <c r="BA42" s="78">
        <v>-0.14319279789924622</v>
      </c>
      <c r="BB42" s="78">
        <v>-0.22079995274543762</v>
      </c>
      <c r="BC42" s="78">
        <v>-0.19107958674430847</v>
      </c>
      <c r="BD42" s="78">
        <v>-0.22663693130016327</v>
      </c>
      <c r="BE42" s="78">
        <v>-0.23021702468395233</v>
      </c>
      <c r="BF42" s="78">
        <v>-0.18653185665607452</v>
      </c>
      <c r="BG42" s="78">
        <v>-0.15121771395206451</v>
      </c>
      <c r="BH42" s="78">
        <v>-0.15931864082813263</v>
      </c>
      <c r="BI42" s="78">
        <v>-0.15531726181507111</v>
      </c>
      <c r="BJ42" s="78">
        <v>-0.16203154623508453</v>
      </c>
      <c r="BK42" s="78">
        <v>-0.19160744547843933</v>
      </c>
      <c r="BL42" s="78">
        <v>-0.19239671528339386</v>
      </c>
      <c r="BM42" s="78">
        <v>-0.23561930656433105</v>
      </c>
      <c r="BN42" s="78">
        <v>-0.13004752993583679</v>
      </c>
      <c r="BO42" s="78">
        <v>-0.18244221806526184</v>
      </c>
      <c r="BP42" s="78">
        <v>-0.20305827260017395</v>
      </c>
      <c r="BQ42" s="78">
        <v>-0.19727107882499695</v>
      </c>
      <c r="BR42" s="78">
        <v>-0.21429231762886047</v>
      </c>
      <c r="BS42" s="78">
        <v>-0.16135120391845703</v>
      </c>
      <c r="BT42" s="78">
        <v>-0.12080154567956924</v>
      </c>
      <c r="BU42" s="78">
        <v>-0.11296475678682327</v>
      </c>
      <c r="BV42" s="78">
        <v>-0.1303788423538208</v>
      </c>
      <c r="BW42" s="78">
        <v>-8.7790936231613159E-2</v>
      </c>
      <c r="BX42" s="78">
        <v>-7.6108068227767944E-2</v>
      </c>
      <c r="BY42" s="78">
        <v>-0.10094547271728516</v>
      </c>
      <c r="BZ42" s="78">
        <v>-0.16677816212177277</v>
      </c>
      <c r="CA42" s="78">
        <v>-0.14061883091926575</v>
      </c>
      <c r="CB42" s="78">
        <v>-0.17187598347663879</v>
      </c>
      <c r="CC42" s="78">
        <v>-0.192099928855896</v>
      </c>
      <c r="CD42" s="78">
        <v>-0.1510644406080246</v>
      </c>
      <c r="CE42" s="78">
        <v>-0.11742735654115677</v>
      </c>
      <c r="CF42" s="78">
        <v>-0.12606492638587952</v>
      </c>
      <c r="CG42" s="78">
        <v>-0.12206047028303146</v>
      </c>
      <c r="CH42" s="78">
        <v>-0.12766015529632568</v>
      </c>
      <c r="CI42" s="78">
        <v>-0.15222761034965515</v>
      </c>
      <c r="CJ42" s="78">
        <v>-0.15381833910942078</v>
      </c>
      <c r="CK42" s="78">
        <v>-0.19500753283500671</v>
      </c>
      <c r="CL42" s="78">
        <v>-0.10149641335010529</v>
      </c>
      <c r="CM42" s="78">
        <v>-0.15423499047756195</v>
      </c>
      <c r="CN42" s="78">
        <v>-0.1754799485206604</v>
      </c>
      <c r="CO42" s="78">
        <v>-0.16937229037284851</v>
      </c>
      <c r="CP42" s="78">
        <v>-0.18734011054039001</v>
      </c>
      <c r="CQ42" s="78">
        <v>-0.13507094979286194</v>
      </c>
      <c r="CR42" s="78">
        <v>-9.3650676310062408E-2</v>
      </c>
      <c r="CS42" s="78">
        <v>-8.4909558296203613E-2</v>
      </c>
      <c r="CT42" s="78">
        <v>-0.10159525275230408</v>
      </c>
      <c r="CU42" s="78">
        <v>-5.7389847934246063E-2</v>
      </c>
      <c r="CV42" s="78">
        <v>-4.6128213405609131E-2</v>
      </c>
      <c r="CW42" s="78">
        <v>-7.1685105562210083E-2</v>
      </c>
      <c r="CX42" s="78">
        <v>-0.12936283648014069</v>
      </c>
      <c r="CY42" s="78">
        <v>-0.10566987097263336</v>
      </c>
      <c r="CZ42" s="78">
        <v>-0.13394871354103088</v>
      </c>
      <c r="DA42" s="78">
        <v>-0.15398283302783966</v>
      </c>
      <c r="DB42" s="78">
        <v>-0.11559701710939407</v>
      </c>
      <c r="DC42" s="78">
        <v>-8.3636999130249023E-2</v>
      </c>
      <c r="DD42" s="78">
        <v>-9.2811204493045807E-2</v>
      </c>
      <c r="DE42" s="78">
        <v>-8.8803671300411224E-2</v>
      </c>
      <c r="DF42" s="78">
        <v>-9.328877180814743E-2</v>
      </c>
      <c r="DG42" s="78">
        <v>-0.11284776777029037</v>
      </c>
      <c r="DH42" s="78">
        <v>-0.11523996293544769</v>
      </c>
      <c r="DI42" s="78">
        <v>-0.15439575910568237</v>
      </c>
      <c r="DJ42" s="78">
        <v>-7.2945289313793182E-2</v>
      </c>
      <c r="DK42" s="78">
        <v>-0.12602776288986206</v>
      </c>
      <c r="DL42" s="78">
        <v>-0.14790162444114685</v>
      </c>
      <c r="DM42" s="78">
        <v>-0.14147350192070007</v>
      </c>
      <c r="DN42" s="78">
        <v>-0.16038790345191956</v>
      </c>
      <c r="DO42" s="78">
        <v>-0.10879068821668625</v>
      </c>
      <c r="DP42" s="78">
        <v>-6.6499806940555573E-2</v>
      </c>
      <c r="DQ42" s="78">
        <v>-5.6854359805583954E-2</v>
      </c>
      <c r="DR42" s="78">
        <v>-7.281167060136795E-2</v>
      </c>
      <c r="DS42" s="78">
        <v>-2.6988759636878967E-2</v>
      </c>
      <c r="DT42" s="78">
        <v>-1.6148358583450317E-2</v>
      </c>
      <c r="DU42" s="78">
        <v>-4.2424734681844711E-2</v>
      </c>
      <c r="DV42" s="78">
        <v>-9.1947510838508606E-2</v>
      </c>
      <c r="DW42" s="78">
        <v>-7.072090357542038E-2</v>
      </c>
      <c r="DX42" s="78">
        <v>-9.6021451056003571E-2</v>
      </c>
      <c r="DY42" s="78">
        <v>-9.8947800695896149E-2</v>
      </c>
      <c r="DZ42" s="78">
        <v>-6.4387694001197815E-2</v>
      </c>
      <c r="EA42" s="78">
        <v>-3.484908863902092E-2</v>
      </c>
      <c r="EB42" s="78">
        <v>-4.4798113405704498E-2</v>
      </c>
      <c r="EC42" s="78">
        <v>-4.0786143392324448E-2</v>
      </c>
      <c r="ED42" s="78">
        <v>-4.3661944568157196E-2</v>
      </c>
      <c r="EE42" s="78">
        <v>-5.5989533662796021E-2</v>
      </c>
      <c r="EF42" s="78">
        <v>-5.9538904577493668E-2</v>
      </c>
      <c r="EG42" s="78">
        <v>-9.5758795738220215E-2</v>
      </c>
      <c r="EH42" s="78">
        <v>-3.1722009181976318E-2</v>
      </c>
      <c r="EI42" s="78">
        <v>-8.5301004350185394E-2</v>
      </c>
      <c r="EJ42" s="78">
        <v>-0.10808290541172028</v>
      </c>
      <c r="EK42" s="78">
        <v>-0.10119206458330154</v>
      </c>
      <c r="EL42" s="78">
        <v>-0.12147318571805954</v>
      </c>
      <c r="EM42" s="78">
        <v>-7.084617018699646E-2</v>
      </c>
      <c r="EN42" s="78">
        <v>-2.7298269793391228E-2</v>
      </c>
      <c r="EO42" s="78">
        <v>-1.634710468351841E-2</v>
      </c>
      <c r="EP42" s="78">
        <v>-3.1252741813659668E-2</v>
      </c>
      <c r="EQ42" s="78">
        <v>1.6905585303902626E-2</v>
      </c>
      <c r="ER42" s="78">
        <v>2.7137791737914085E-2</v>
      </c>
      <c r="ES42" s="78">
        <v>-1.7740947077982128E-4</v>
      </c>
      <c r="ET42" s="78">
        <v>-3.7925727665424347E-2</v>
      </c>
      <c r="EU42" s="78">
        <v>-2.0260147750377655E-2</v>
      </c>
      <c r="EV42" s="78">
        <v>-4.1260503232479095E-2</v>
      </c>
      <c r="EW42" s="78">
        <v>52.679416656494141</v>
      </c>
      <c r="EX42" s="78">
        <v>51.521553039550781</v>
      </c>
      <c r="EY42" s="78">
        <v>50.737937927246094</v>
      </c>
      <c r="EZ42" s="78">
        <v>49.943367004394531</v>
      </c>
      <c r="FA42" s="78">
        <v>48.848682403564453</v>
      </c>
      <c r="FB42" s="78">
        <v>48.273696899414063</v>
      </c>
      <c r="FC42" s="78">
        <v>47.929576873779297</v>
      </c>
      <c r="FD42" s="78">
        <v>48.736217498779297</v>
      </c>
      <c r="FE42" s="78">
        <v>52.5516357421875</v>
      </c>
      <c r="FF42" s="78">
        <v>56.306198120117188</v>
      </c>
      <c r="FG42" s="78">
        <v>60.646110534667969</v>
      </c>
      <c r="FH42" s="78">
        <v>64.6387939453125</v>
      </c>
      <c r="FI42" s="78">
        <v>67.61962890625</v>
      </c>
      <c r="FJ42" s="78">
        <v>69.756118774414063</v>
      </c>
      <c r="FK42" s="78">
        <v>71.041366577148438</v>
      </c>
      <c r="FL42" s="78">
        <v>71.296363830566406</v>
      </c>
      <c r="FM42" s="78">
        <v>70.199012756347656</v>
      </c>
      <c r="FN42" s="78">
        <v>68.486373901367188</v>
      </c>
      <c r="FO42" s="78">
        <v>66.045524597167969</v>
      </c>
      <c r="FP42" s="78">
        <v>62.551658630371094</v>
      </c>
      <c r="FQ42" s="78">
        <v>59.418426513671875</v>
      </c>
      <c r="FR42" s="78">
        <v>57.535350799560547</v>
      </c>
      <c r="FS42" s="78">
        <v>56.131694793701172</v>
      </c>
      <c r="FT42" s="78">
        <v>54.671581268310547</v>
      </c>
      <c r="FU42" s="78">
        <v>4.5834068208932877E-2</v>
      </c>
      <c r="FV42" s="78">
        <v>5.0728358328342438E-2</v>
      </c>
      <c r="FW42" s="78">
        <v>4.8895116895437241E-2</v>
      </c>
      <c r="FX42" s="78">
        <v>0</v>
      </c>
      <c r="FY42" s="78">
        <v>446.18182373046875</v>
      </c>
      <c r="FZ42" s="78">
        <v>1</v>
      </c>
    </row>
    <row r="43" spans="1:182" x14ac:dyDescent="0.2">
      <c r="A43" t="s">
        <v>186</v>
      </c>
      <c r="B43" t="s">
        <v>236</v>
      </c>
      <c r="C43" t="s">
        <v>2</v>
      </c>
      <c r="D43" t="s">
        <v>202</v>
      </c>
      <c r="E43" t="s">
        <v>205</v>
      </c>
      <c r="F43" t="s">
        <v>183</v>
      </c>
      <c r="G43" t="s">
        <v>1</v>
      </c>
      <c r="H43" s="78">
        <v>1544</v>
      </c>
      <c r="I43" s="78">
        <v>1.8084537982940674</v>
      </c>
      <c r="J43" s="78">
        <v>1.720863938331604</v>
      </c>
      <c r="K43" s="78">
        <v>1.6625895500183105</v>
      </c>
      <c r="L43" s="78">
        <v>1.6410177946090698</v>
      </c>
      <c r="M43" s="78">
        <v>1.6623311042785645</v>
      </c>
      <c r="N43" s="78">
        <v>1.8402620553970337</v>
      </c>
      <c r="O43" s="78">
        <v>2.0497031211853027</v>
      </c>
      <c r="P43" s="78">
        <v>2.1447222232818604</v>
      </c>
      <c r="Q43" s="78">
        <v>2.1577823162078857</v>
      </c>
      <c r="R43" s="78">
        <v>2.1576242446899414</v>
      </c>
      <c r="S43" s="78">
        <v>2.1250848770141602</v>
      </c>
      <c r="T43" s="78">
        <v>2.1578497886657715</v>
      </c>
      <c r="U43" s="78">
        <v>2.1598184108734131</v>
      </c>
      <c r="V43" s="78">
        <v>2.1341207027435303</v>
      </c>
      <c r="W43" s="78">
        <v>2.1506426334381104</v>
      </c>
      <c r="X43" s="78">
        <v>2.1562397480010986</v>
      </c>
      <c r="Y43" s="78">
        <v>2.2576398849487305</v>
      </c>
      <c r="Z43" s="78">
        <v>2.4064085483551025</v>
      </c>
      <c r="AA43" s="78">
        <v>2.4561443328857422</v>
      </c>
      <c r="AB43" s="78">
        <v>2.50557541847229</v>
      </c>
      <c r="AC43" s="78">
        <v>2.5770201683044434</v>
      </c>
      <c r="AD43" s="78">
        <v>2.4470682144165039</v>
      </c>
      <c r="AE43" s="78">
        <v>2.2122211456298828</v>
      </c>
      <c r="AF43" s="78">
        <v>1.9877158403396606</v>
      </c>
      <c r="AG43" s="78">
        <v>-0.6765562891960144</v>
      </c>
      <c r="AH43" s="78">
        <v>-0.65923058986663818</v>
      </c>
      <c r="AI43" s="78">
        <v>-0.63638079166412354</v>
      </c>
      <c r="AJ43" s="78">
        <v>-0.63401365280151367</v>
      </c>
      <c r="AK43" s="78">
        <v>-0.70401829481124878</v>
      </c>
      <c r="AL43" s="78">
        <v>-0.70743554830551147</v>
      </c>
      <c r="AM43" s="78">
        <v>-0.65237760543823242</v>
      </c>
      <c r="AN43" s="78">
        <v>-0.67716175317764282</v>
      </c>
      <c r="AO43" s="78">
        <v>-0.79363220930099487</v>
      </c>
      <c r="AP43" s="78">
        <v>-0.71116852760314941</v>
      </c>
      <c r="AQ43" s="78">
        <v>-0.58474951982498169</v>
      </c>
      <c r="AR43" s="78">
        <v>-0.55944281816482544</v>
      </c>
      <c r="AS43" s="78">
        <v>-0.57504028081893921</v>
      </c>
      <c r="AT43" s="78">
        <v>-0.59024041891098022</v>
      </c>
      <c r="AU43" s="78">
        <v>-0.55528348684310913</v>
      </c>
      <c r="AV43" s="78">
        <v>-0.55342203378677368</v>
      </c>
      <c r="AW43" s="78">
        <v>-0.47477588057518005</v>
      </c>
      <c r="AX43" s="78">
        <v>-0.42276012897491455</v>
      </c>
      <c r="AY43" s="78">
        <v>-0.41899380087852478</v>
      </c>
      <c r="AZ43" s="78">
        <v>-0.44563472270965576</v>
      </c>
      <c r="BA43" s="78">
        <v>-0.40744689106941223</v>
      </c>
      <c r="BB43" s="78">
        <v>-0.60703301429748535</v>
      </c>
      <c r="BC43" s="78">
        <v>-0.69829118251800537</v>
      </c>
      <c r="BD43" s="78">
        <v>-0.64072638750076294</v>
      </c>
      <c r="BE43" s="78">
        <v>-0.55662375688552856</v>
      </c>
      <c r="BF43" s="78">
        <v>-0.54062622785568237</v>
      </c>
      <c r="BG43" s="78">
        <v>-0.5185200572013855</v>
      </c>
      <c r="BH43" s="78">
        <v>-0.51135265827178955</v>
      </c>
      <c r="BI43" s="78">
        <v>-0.5696028470993042</v>
      </c>
      <c r="BJ43" s="78">
        <v>-0.56924372911453247</v>
      </c>
      <c r="BK43" s="78">
        <v>-0.51068657636642456</v>
      </c>
      <c r="BL43" s="78">
        <v>-0.53020250797271729</v>
      </c>
      <c r="BM43" s="78">
        <v>-0.63885366916656494</v>
      </c>
      <c r="BN43" s="78">
        <v>-0.56701886653900146</v>
      </c>
      <c r="BO43" s="78">
        <v>-0.46538177132606506</v>
      </c>
      <c r="BP43" s="78">
        <v>-0.44025954604148865</v>
      </c>
      <c r="BQ43" s="78">
        <v>-0.45473456382751465</v>
      </c>
      <c r="BR43" s="78">
        <v>-0.47128808498382568</v>
      </c>
      <c r="BS43" s="78">
        <v>-0.44091752171516418</v>
      </c>
      <c r="BT43" s="78">
        <v>-0.44181576371192932</v>
      </c>
      <c r="BU43" s="78">
        <v>-0.37108114361763</v>
      </c>
      <c r="BV43" s="78">
        <v>-0.31772676110267639</v>
      </c>
      <c r="BW43" s="78">
        <v>-0.31662172079086304</v>
      </c>
      <c r="BX43" s="78">
        <v>-0.34299743175506592</v>
      </c>
      <c r="BY43" s="78">
        <v>-0.30871841311454773</v>
      </c>
      <c r="BZ43" s="78">
        <v>-0.49472007155418396</v>
      </c>
      <c r="CA43" s="78">
        <v>-0.5741351842880249</v>
      </c>
      <c r="CB43" s="78">
        <v>-0.51786351203918457</v>
      </c>
      <c r="CC43" s="78">
        <v>-0.47355884313583374</v>
      </c>
      <c r="CD43" s="78">
        <v>-0.45848119258880615</v>
      </c>
      <c r="CE43" s="78">
        <v>-0.43689009547233582</v>
      </c>
      <c r="CF43" s="78">
        <v>-0.42639806866645813</v>
      </c>
      <c r="CG43" s="78">
        <v>-0.47650709748268127</v>
      </c>
      <c r="CH43" s="78">
        <v>-0.47353249788284302</v>
      </c>
      <c r="CI43" s="78">
        <v>-0.41255182027816772</v>
      </c>
      <c r="CJ43" s="78">
        <v>-0.42841896414756775</v>
      </c>
      <c r="CK43" s="78">
        <v>-0.53165453672409058</v>
      </c>
      <c r="CL43" s="78">
        <v>-0.46718120574951172</v>
      </c>
      <c r="CM43" s="78">
        <v>-0.38270801305770874</v>
      </c>
      <c r="CN43" s="78">
        <v>-0.35771358013153076</v>
      </c>
      <c r="CO43" s="78">
        <v>-0.37141117453575134</v>
      </c>
      <c r="CP43" s="78">
        <v>-0.38890206813812256</v>
      </c>
      <c r="CQ43" s="78">
        <v>-0.36170798540115356</v>
      </c>
      <c r="CR43" s="78">
        <v>-0.36451756954193115</v>
      </c>
      <c r="CS43" s="78">
        <v>-0.29926249384880066</v>
      </c>
      <c r="CT43" s="78">
        <v>-0.24498096108436584</v>
      </c>
      <c r="CU43" s="78">
        <v>-0.24571913480758667</v>
      </c>
      <c r="CV43" s="78">
        <v>-0.27191117405891418</v>
      </c>
      <c r="CW43" s="78">
        <v>-0.24033935368061066</v>
      </c>
      <c r="CX43" s="78">
        <v>-0.41693246364593506</v>
      </c>
      <c r="CY43" s="78">
        <v>-0.48814511299133301</v>
      </c>
      <c r="CZ43" s="78">
        <v>-0.43276900053024292</v>
      </c>
      <c r="DA43" s="78">
        <v>-0.39049392938613892</v>
      </c>
      <c r="DB43" s="78">
        <v>-0.37633615732192993</v>
      </c>
      <c r="DC43" s="78">
        <v>-0.35526010394096375</v>
      </c>
      <c r="DD43" s="78">
        <v>-0.34144344925880432</v>
      </c>
      <c r="DE43" s="78">
        <v>-0.38341134786605835</v>
      </c>
      <c r="DF43" s="78">
        <v>-0.37782126665115356</v>
      </c>
      <c r="DG43" s="78">
        <v>-0.3144170343875885</v>
      </c>
      <c r="DH43" s="78">
        <v>-0.32663542032241821</v>
      </c>
      <c r="DI43" s="78">
        <v>-0.42445540428161621</v>
      </c>
      <c r="DJ43" s="78">
        <v>-0.36734357476234436</v>
      </c>
      <c r="DK43" s="78">
        <v>-0.30003425478935242</v>
      </c>
      <c r="DL43" s="78">
        <v>-0.27516761422157288</v>
      </c>
      <c r="DM43" s="78">
        <v>-0.28808778524398804</v>
      </c>
      <c r="DN43" s="78">
        <v>-0.30651605129241943</v>
      </c>
      <c r="DO43" s="78">
        <v>-0.28249844908714294</v>
      </c>
      <c r="DP43" s="78">
        <v>-0.28721937537193298</v>
      </c>
      <c r="DQ43" s="78">
        <v>-0.22744382917881012</v>
      </c>
      <c r="DR43" s="78">
        <v>-0.1722351610660553</v>
      </c>
      <c r="DS43" s="78">
        <v>-0.17481653392314911</v>
      </c>
      <c r="DT43" s="78">
        <v>-0.20082490146160126</v>
      </c>
      <c r="DU43" s="78">
        <v>-0.17196030914783478</v>
      </c>
      <c r="DV43" s="78">
        <v>-0.33914485573768616</v>
      </c>
      <c r="DW43" s="78">
        <v>-0.40215504169464111</v>
      </c>
      <c r="DX43" s="78">
        <v>-0.34767451882362366</v>
      </c>
      <c r="DY43" s="78">
        <v>-0.27056142687797546</v>
      </c>
      <c r="DZ43" s="78">
        <v>-0.25773179531097412</v>
      </c>
      <c r="EA43" s="78">
        <v>-0.2373993843793869</v>
      </c>
      <c r="EB43" s="78">
        <v>-0.21878248453140259</v>
      </c>
      <c r="EC43" s="78">
        <v>-0.24899590015411377</v>
      </c>
      <c r="ED43" s="78">
        <v>-0.23962946236133575</v>
      </c>
      <c r="EE43" s="78">
        <v>-0.17272602021694183</v>
      </c>
      <c r="EF43" s="78">
        <v>-0.17967616021633148</v>
      </c>
      <c r="EG43" s="78">
        <v>-0.26967686414718628</v>
      </c>
      <c r="EH43" s="78">
        <v>-0.22319385409355164</v>
      </c>
      <c r="EI43" s="78">
        <v>-0.18066650629043579</v>
      </c>
      <c r="EJ43" s="78">
        <v>-0.15598435699939728</v>
      </c>
      <c r="EK43" s="78">
        <v>-0.16778206825256348</v>
      </c>
      <c r="EL43" s="78">
        <v>-0.18756371736526489</v>
      </c>
      <c r="EM43" s="78">
        <v>-0.168132483959198</v>
      </c>
      <c r="EN43" s="78">
        <v>-0.17561309039592743</v>
      </c>
      <c r="EO43" s="78">
        <v>-0.12374909967184067</v>
      </c>
      <c r="EP43" s="78">
        <v>-6.7201793193817139E-2</v>
      </c>
      <c r="EQ43" s="78">
        <v>-7.2444453835487366E-2</v>
      </c>
      <c r="ER43" s="78">
        <v>-9.818761795759201E-2</v>
      </c>
      <c r="ES43" s="78">
        <v>-7.3231816291809082E-2</v>
      </c>
      <c r="ET43" s="78">
        <v>-0.22683189809322357</v>
      </c>
      <c r="EU43" s="78">
        <v>-0.27799904346466064</v>
      </c>
      <c r="EV43" s="78">
        <v>-0.22481158375740051</v>
      </c>
      <c r="EW43" s="78">
        <v>56.722202301025391</v>
      </c>
      <c r="EX43" s="78">
        <v>55.601604461669922</v>
      </c>
      <c r="EY43" s="78">
        <v>54.591567993164063</v>
      </c>
      <c r="EZ43" s="78">
        <v>53.706138610839844</v>
      </c>
      <c r="FA43" s="78">
        <v>52.873348236083984</v>
      </c>
      <c r="FB43" s="78">
        <v>52.068477630615234</v>
      </c>
      <c r="FC43" s="78">
        <v>51.403881072998047</v>
      </c>
      <c r="FD43" s="78">
        <v>52.224693298339844</v>
      </c>
      <c r="FE43" s="78">
        <v>55.464485168457031</v>
      </c>
      <c r="FF43" s="78">
        <v>58.988498687744141</v>
      </c>
      <c r="FG43" s="78">
        <v>62.596462249755859</v>
      </c>
      <c r="FH43" s="78">
        <v>65.524604797363281</v>
      </c>
      <c r="FI43" s="78">
        <v>67.880928039550781</v>
      </c>
      <c r="FJ43" s="78">
        <v>69.738311767578125</v>
      </c>
      <c r="FK43" s="78">
        <v>71.083747863769531</v>
      </c>
      <c r="FL43" s="78">
        <v>72.028846740722656</v>
      </c>
      <c r="FM43" s="78">
        <v>72.26043701171875</v>
      </c>
      <c r="FN43" s="78">
        <v>71.645706176757813</v>
      </c>
      <c r="FO43" s="78">
        <v>69.899085998535156</v>
      </c>
      <c r="FP43" s="78">
        <v>66.907814025878906</v>
      </c>
      <c r="FQ43" s="78">
        <v>63.672252655029297</v>
      </c>
      <c r="FR43" s="78">
        <v>61.646018981933594</v>
      </c>
      <c r="FS43" s="78">
        <v>60.064792633056641</v>
      </c>
      <c r="FT43" s="78">
        <v>58.581264495849609</v>
      </c>
      <c r="FU43" s="78">
        <v>0.13540573418140411</v>
      </c>
      <c r="FV43" s="78">
        <v>0.12507593631744385</v>
      </c>
      <c r="FW43" s="78">
        <v>0.14448370039463043</v>
      </c>
      <c r="FX43" s="78">
        <v>0</v>
      </c>
      <c r="FY43" s="78">
        <v>354.54544067382813</v>
      </c>
      <c r="FZ43" s="78">
        <v>1</v>
      </c>
    </row>
    <row r="44" spans="1:182" x14ac:dyDescent="0.2">
      <c r="A44" t="s">
        <v>186</v>
      </c>
      <c r="B44" t="s">
        <v>236</v>
      </c>
      <c r="C44" t="s">
        <v>2</v>
      </c>
      <c r="D44" t="s">
        <v>202</v>
      </c>
      <c r="E44" t="s">
        <v>205</v>
      </c>
      <c r="F44" t="s">
        <v>184</v>
      </c>
      <c r="G44" t="s">
        <v>1</v>
      </c>
      <c r="H44" s="78">
        <v>723</v>
      </c>
      <c r="I44" s="78">
        <v>0.94848459959030151</v>
      </c>
      <c r="J44" s="78">
        <v>0.87640184164047241</v>
      </c>
      <c r="K44" s="78">
        <v>0.85171234607696533</v>
      </c>
      <c r="L44" s="78">
        <v>0.82564479112625122</v>
      </c>
      <c r="M44" s="78">
        <v>0.8574562668800354</v>
      </c>
      <c r="N44" s="78">
        <v>0.91776412725448608</v>
      </c>
      <c r="O44" s="78">
        <v>0.99278801679611206</v>
      </c>
      <c r="P44" s="78">
        <v>1.1504040956497192</v>
      </c>
      <c r="Q44" s="78">
        <v>1.177118182182312</v>
      </c>
      <c r="R44" s="78">
        <v>1.1676667928695679</v>
      </c>
      <c r="S44" s="78">
        <v>1.1465572118759155</v>
      </c>
      <c r="T44" s="78">
        <v>1.1030865907669067</v>
      </c>
      <c r="U44" s="78">
        <v>1.0723191499710083</v>
      </c>
      <c r="V44" s="78">
        <v>1.0716245174407959</v>
      </c>
      <c r="W44" s="78">
        <v>1.1272910833358765</v>
      </c>
      <c r="X44" s="78">
        <v>1.1598637104034424</v>
      </c>
      <c r="Y44" s="78">
        <v>1.2160592079162598</v>
      </c>
      <c r="Z44" s="78">
        <v>1.2662171125411987</v>
      </c>
      <c r="AA44" s="78">
        <v>1.2970582246780396</v>
      </c>
      <c r="AB44" s="78">
        <v>1.3673112392425537</v>
      </c>
      <c r="AC44" s="78">
        <v>1.4073402881622314</v>
      </c>
      <c r="AD44" s="78">
        <v>1.3561397790908813</v>
      </c>
      <c r="AE44" s="78">
        <v>1.2039535045623779</v>
      </c>
      <c r="AF44" s="78">
        <v>1.0828438997268677</v>
      </c>
      <c r="AG44" s="78">
        <v>-0.27269807457923889</v>
      </c>
      <c r="AH44" s="78">
        <v>-0.24764567613601685</v>
      </c>
      <c r="AI44" s="78">
        <v>-0.21892838180065155</v>
      </c>
      <c r="AJ44" s="78">
        <v>-0.2259911447763443</v>
      </c>
      <c r="AK44" s="78">
        <v>-0.2139783650636673</v>
      </c>
      <c r="AL44" s="78">
        <v>-0.22295314073562622</v>
      </c>
      <c r="AM44" s="78">
        <v>-0.23735372722148895</v>
      </c>
      <c r="AN44" s="78">
        <v>-0.15889903903007507</v>
      </c>
      <c r="AO44" s="78">
        <v>-0.17907001078128815</v>
      </c>
      <c r="AP44" s="78">
        <v>-0.21434862911701202</v>
      </c>
      <c r="AQ44" s="78">
        <v>-0.25126475095748901</v>
      </c>
      <c r="AR44" s="78">
        <v>-0.3451724648475647</v>
      </c>
      <c r="AS44" s="78">
        <v>-0.39496898651123047</v>
      </c>
      <c r="AT44" s="78">
        <v>-0.39506107568740845</v>
      </c>
      <c r="AU44" s="78">
        <v>-0.31193199753761292</v>
      </c>
      <c r="AV44" s="78">
        <v>-0.2694627046585083</v>
      </c>
      <c r="AW44" s="78">
        <v>-0.2248639315366745</v>
      </c>
      <c r="AX44" s="78">
        <v>-0.2361874133348465</v>
      </c>
      <c r="AY44" s="78">
        <v>-0.28177636861801147</v>
      </c>
      <c r="AZ44" s="78">
        <v>-0.23098611831665039</v>
      </c>
      <c r="BA44" s="78">
        <v>-0.31249931454658508</v>
      </c>
      <c r="BB44" s="78">
        <v>-0.34400418400764465</v>
      </c>
      <c r="BC44" s="78">
        <v>-0.33922794461250305</v>
      </c>
      <c r="BD44" s="78">
        <v>-0.28090909123420715</v>
      </c>
      <c r="BE44" s="78">
        <v>-0.22534231841564178</v>
      </c>
      <c r="BF44" s="78">
        <v>-0.20187778770923615</v>
      </c>
      <c r="BG44" s="78">
        <v>-0.17338475584983826</v>
      </c>
      <c r="BH44" s="78">
        <v>-0.18006899952888489</v>
      </c>
      <c r="BI44" s="78">
        <v>-0.16740715503692627</v>
      </c>
      <c r="BJ44" s="78">
        <v>-0.17294120788574219</v>
      </c>
      <c r="BK44" s="78">
        <v>-0.18393394351005554</v>
      </c>
      <c r="BL44" s="78">
        <v>-0.10399515181779861</v>
      </c>
      <c r="BM44" s="78">
        <v>-0.12586119771003723</v>
      </c>
      <c r="BN44" s="78">
        <v>-0.1601092517375946</v>
      </c>
      <c r="BO44" s="78">
        <v>-0.19754233956336975</v>
      </c>
      <c r="BP44" s="78">
        <v>-0.27295258641242981</v>
      </c>
      <c r="BQ44" s="78">
        <v>-0.31820833683013916</v>
      </c>
      <c r="BR44" s="78">
        <v>-0.31915771961212158</v>
      </c>
      <c r="BS44" s="78">
        <v>-0.23859983682632446</v>
      </c>
      <c r="BT44" s="78">
        <v>-0.19598323106765747</v>
      </c>
      <c r="BU44" s="78">
        <v>-0.15414683520793915</v>
      </c>
      <c r="BV44" s="78">
        <v>-0.16504108905792236</v>
      </c>
      <c r="BW44" s="78">
        <v>-0.21123909950256348</v>
      </c>
      <c r="BX44" s="78">
        <v>-0.16073207557201385</v>
      </c>
      <c r="BY44" s="78">
        <v>-0.23813252151012421</v>
      </c>
      <c r="BZ44" s="78">
        <v>-0.27160438895225525</v>
      </c>
      <c r="CA44" s="78">
        <v>-0.27208980917930603</v>
      </c>
      <c r="CB44" s="78">
        <v>-0.23367039859294891</v>
      </c>
      <c r="CC44" s="78">
        <v>-0.19254386425018311</v>
      </c>
      <c r="CD44" s="78">
        <v>-0.170179083943367</v>
      </c>
      <c r="CE44" s="78">
        <v>-0.14184136688709259</v>
      </c>
      <c r="CF44" s="78">
        <v>-0.14826345443725586</v>
      </c>
      <c r="CG44" s="78">
        <v>-0.13515208661556244</v>
      </c>
      <c r="CH44" s="78">
        <v>-0.13830310106277466</v>
      </c>
      <c r="CI44" s="78">
        <v>-0.14693556725978851</v>
      </c>
      <c r="CJ44" s="78">
        <v>-6.5968886017799377E-2</v>
      </c>
      <c r="CK44" s="78">
        <v>-8.9008934795856476E-2</v>
      </c>
      <c r="CL44" s="78">
        <v>-0.12254321575164795</v>
      </c>
      <c r="CM44" s="78">
        <v>-0.16033436357975006</v>
      </c>
      <c r="CN44" s="78">
        <v>-0.2229333221912384</v>
      </c>
      <c r="CO44" s="78">
        <v>-0.26504415273666382</v>
      </c>
      <c r="CP44" s="78">
        <v>-0.26658725738525391</v>
      </c>
      <c r="CQ44" s="78">
        <v>-0.18781021237373352</v>
      </c>
      <c r="CR44" s="78">
        <v>-0.14509156346321106</v>
      </c>
      <c r="CS44" s="78">
        <v>-0.10516838729381561</v>
      </c>
      <c r="CT44" s="78">
        <v>-0.11576537042856216</v>
      </c>
      <c r="CU44" s="78">
        <v>-0.16238521039485931</v>
      </c>
      <c r="CV44" s="78">
        <v>-0.11207433789968491</v>
      </c>
      <c r="CW44" s="78">
        <v>-0.18662628531455994</v>
      </c>
      <c r="CX44" s="78">
        <v>-0.22146050631999969</v>
      </c>
      <c r="CY44" s="78">
        <v>-0.22559012472629547</v>
      </c>
      <c r="CZ44" s="78">
        <v>-0.20095302164554596</v>
      </c>
      <c r="DA44" s="78">
        <v>-0.15974541008472443</v>
      </c>
      <c r="DB44" s="78">
        <v>-0.13848038017749786</v>
      </c>
      <c r="DC44" s="78">
        <v>-0.11029798537492752</v>
      </c>
      <c r="DD44" s="78">
        <v>-0.11645790934562683</v>
      </c>
      <c r="DE44" s="78">
        <v>-0.10289701074361801</v>
      </c>
      <c r="DF44" s="78">
        <v>-0.10366498678922653</v>
      </c>
      <c r="DG44" s="78">
        <v>-0.10993719100952148</v>
      </c>
      <c r="DH44" s="78">
        <v>-2.7942623943090439E-2</v>
      </c>
      <c r="DI44" s="78">
        <v>-5.215667188167572E-2</v>
      </c>
      <c r="DJ44" s="78">
        <v>-8.4977187216281891E-2</v>
      </c>
      <c r="DK44" s="78">
        <v>-0.12312638759613037</v>
      </c>
      <c r="DL44" s="78">
        <v>-0.172914057970047</v>
      </c>
      <c r="DM44" s="78">
        <v>-0.21187996864318848</v>
      </c>
      <c r="DN44" s="78">
        <v>-0.21401681005954742</v>
      </c>
      <c r="DO44" s="78">
        <v>-0.13702058792114258</v>
      </c>
      <c r="DP44" s="78">
        <v>-9.4199903309345245E-2</v>
      </c>
      <c r="DQ44" s="78">
        <v>-5.6189939379692078E-2</v>
      </c>
      <c r="DR44" s="78">
        <v>-6.6489644348621368E-2</v>
      </c>
      <c r="DS44" s="78">
        <v>-0.11353131383657455</v>
      </c>
      <c r="DT44" s="78">
        <v>-6.3416600227355957E-2</v>
      </c>
      <c r="DU44" s="78">
        <v>-0.13512004911899567</v>
      </c>
      <c r="DV44" s="78">
        <v>-0.17131662368774414</v>
      </c>
      <c r="DW44" s="78">
        <v>-0.17909045517444611</v>
      </c>
      <c r="DX44" s="78">
        <v>-0.16823564469814301</v>
      </c>
      <c r="DY44" s="78">
        <v>-0.11238966882228851</v>
      </c>
      <c r="DZ44" s="78">
        <v>-9.271249920129776E-2</v>
      </c>
      <c r="EA44" s="78">
        <v>-6.4754344522953033E-2</v>
      </c>
      <c r="EB44" s="78">
        <v>-7.0535756647586823E-2</v>
      </c>
      <c r="EC44" s="78">
        <v>-5.6325808167457581E-2</v>
      </c>
      <c r="ED44" s="78">
        <v>-5.3653061389923096E-2</v>
      </c>
      <c r="EE44" s="78">
        <v>-5.6517407298088074E-2</v>
      </c>
      <c r="EF44" s="78">
        <v>2.6961261406540871E-2</v>
      </c>
      <c r="EG44" s="78">
        <v>1.0521465446799994E-3</v>
      </c>
      <c r="EH44" s="78">
        <v>-3.0737802386283875E-2</v>
      </c>
      <c r="EI44" s="78">
        <v>-6.9403976202011108E-2</v>
      </c>
      <c r="EJ44" s="78">
        <v>-0.10069417208433151</v>
      </c>
      <c r="EK44" s="78">
        <v>-0.13511931896209717</v>
      </c>
      <c r="EL44" s="78">
        <v>-0.13811342418193817</v>
      </c>
      <c r="EM44" s="78">
        <v>-6.3688427209854126E-2</v>
      </c>
      <c r="EN44" s="78">
        <v>-2.0720427855849266E-2</v>
      </c>
      <c r="EO44" s="78">
        <v>1.4527160674333572E-2</v>
      </c>
      <c r="EP44" s="78">
        <v>4.6566720120608807E-3</v>
      </c>
      <c r="EQ44" s="78">
        <v>-4.2994052171707153E-2</v>
      </c>
      <c r="ER44" s="78">
        <v>6.8374373950064182E-3</v>
      </c>
      <c r="ES44" s="78">
        <v>-6.0753241181373596E-2</v>
      </c>
      <c r="ET44" s="78">
        <v>-9.8916813731193542E-2</v>
      </c>
      <c r="EU44" s="78">
        <v>-0.11195230484008789</v>
      </c>
      <c r="EV44" s="78">
        <v>-0.12099695950746536</v>
      </c>
      <c r="EW44" s="78">
        <v>53.535984039306641</v>
      </c>
      <c r="EX44" s="78">
        <v>52.467456817626953</v>
      </c>
      <c r="EY44" s="78">
        <v>51.439022064208984</v>
      </c>
      <c r="EZ44" s="78">
        <v>50.446063995361328</v>
      </c>
      <c r="FA44" s="78">
        <v>49.813850402832031</v>
      </c>
      <c r="FB44" s="78">
        <v>48.665264129638672</v>
      </c>
      <c r="FC44" s="78">
        <v>48.021774291992188</v>
      </c>
      <c r="FD44" s="78">
        <v>49.247062683105469</v>
      </c>
      <c r="FE44" s="78">
        <v>54.273128509521484</v>
      </c>
      <c r="FF44" s="78">
        <v>58.810062408447266</v>
      </c>
      <c r="FG44" s="78">
        <v>62.234973907470703</v>
      </c>
      <c r="FH44" s="78">
        <v>64.73712158203125</v>
      </c>
      <c r="FI44" s="78">
        <v>66.763458251953125</v>
      </c>
      <c r="FJ44" s="78">
        <v>68.841209411621094</v>
      </c>
      <c r="FK44" s="78">
        <v>70.485153198242188</v>
      </c>
      <c r="FL44" s="78">
        <v>71.833969116210938</v>
      </c>
      <c r="FM44" s="78">
        <v>72.457687377929688</v>
      </c>
      <c r="FN44" s="78">
        <v>72.209075927734375</v>
      </c>
      <c r="FO44" s="78">
        <v>71.050331115722656</v>
      </c>
      <c r="FP44" s="78">
        <v>67.405708312988281</v>
      </c>
      <c r="FQ44" s="78">
        <v>62.346843719482422</v>
      </c>
      <c r="FR44" s="78">
        <v>59.217041015625</v>
      </c>
      <c r="FS44" s="78">
        <v>56.921154022216797</v>
      </c>
      <c r="FT44" s="78">
        <v>55.519882202148438</v>
      </c>
      <c r="FU44" s="78">
        <v>6.3836880028247833E-2</v>
      </c>
      <c r="FV44" s="78">
        <v>8.8012225925922394E-2</v>
      </c>
      <c r="FW44" s="78">
        <v>5.9978723526000977E-2</v>
      </c>
      <c r="FX44" s="78">
        <v>0</v>
      </c>
      <c r="FY44" s="78">
        <v>196.68182373046875</v>
      </c>
      <c r="FZ44" s="78">
        <v>1</v>
      </c>
    </row>
    <row r="45" spans="1:182" x14ac:dyDescent="0.2">
      <c r="A45" t="s">
        <v>186</v>
      </c>
      <c r="B45" t="s">
        <v>236</v>
      </c>
      <c r="C45" t="s">
        <v>2</v>
      </c>
      <c r="D45" t="s">
        <v>202</v>
      </c>
      <c r="E45" t="s">
        <v>205</v>
      </c>
      <c r="F45" t="s">
        <v>185</v>
      </c>
      <c r="G45" t="s">
        <v>1</v>
      </c>
      <c r="H45" s="78">
        <v>322</v>
      </c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>
        <v>0</v>
      </c>
      <c r="FY45" s="78">
        <v>87.818183898925781</v>
      </c>
      <c r="FZ45" s="78">
        <v>0</v>
      </c>
    </row>
    <row r="46" spans="1:182" x14ac:dyDescent="0.2">
      <c r="A46" t="s">
        <v>186</v>
      </c>
      <c r="B46" t="s">
        <v>236</v>
      </c>
      <c r="C46" t="s">
        <v>2</v>
      </c>
      <c r="D46" t="s">
        <v>202</v>
      </c>
      <c r="E46" t="s">
        <v>206</v>
      </c>
      <c r="F46" t="s">
        <v>1</v>
      </c>
      <c r="G46" t="s">
        <v>198</v>
      </c>
      <c r="H46" s="78">
        <v>7727</v>
      </c>
      <c r="I46" s="78">
        <v>9.5322351455688477</v>
      </c>
      <c r="J46" s="78">
        <v>8.743596076965332</v>
      </c>
      <c r="K46" s="78">
        <v>8.2734813690185547</v>
      </c>
      <c r="L46" s="78">
        <v>8.0929203033447266</v>
      </c>
      <c r="M46" s="78">
        <v>7.974184513092041</v>
      </c>
      <c r="N46" s="78">
        <v>8.2421340942382813</v>
      </c>
      <c r="O46" s="78">
        <v>8.9946756362915039</v>
      </c>
      <c r="P46" s="78">
        <v>10.068143844604492</v>
      </c>
      <c r="Q46" s="78">
        <v>10.55565357208252</v>
      </c>
      <c r="R46" s="78">
        <v>11.16734504699707</v>
      </c>
      <c r="S46" s="78">
        <v>11.730374336242676</v>
      </c>
      <c r="T46" s="78">
        <v>12.226434707641602</v>
      </c>
      <c r="U46" s="78">
        <v>12.56074333190918</v>
      </c>
      <c r="V46" s="78">
        <v>12.806133270263672</v>
      </c>
      <c r="W46" s="78">
        <v>12.965672492980957</v>
      </c>
      <c r="X46" s="78">
        <v>13.210295677185059</v>
      </c>
      <c r="Y46" s="78">
        <v>13.61724853515625</v>
      </c>
      <c r="Z46" s="78">
        <v>14.172066688537598</v>
      </c>
      <c r="AA46" s="78">
        <v>14.45384693145752</v>
      </c>
      <c r="AB46" s="78">
        <v>14.43797492980957</v>
      </c>
      <c r="AC46" s="78">
        <v>14.48348331451416</v>
      </c>
      <c r="AD46" s="78">
        <v>13.909731864929199</v>
      </c>
      <c r="AE46" s="78">
        <v>12.425986289978027</v>
      </c>
      <c r="AF46" s="78">
        <v>10.778417587280273</v>
      </c>
      <c r="AG46" s="78">
        <v>-1.4532294273376465</v>
      </c>
      <c r="AH46" s="78">
        <v>-1.384263277053833</v>
      </c>
      <c r="AI46" s="78">
        <v>-1.3273841142654419</v>
      </c>
      <c r="AJ46" s="78">
        <v>-1.2599869966506958</v>
      </c>
      <c r="AK46" s="78">
        <v>-1.3906762599945068</v>
      </c>
      <c r="AL46" s="78">
        <v>-1.4603326320648193</v>
      </c>
      <c r="AM46" s="78">
        <v>-1.4366437196731567</v>
      </c>
      <c r="AN46" s="78">
        <v>-1.4353159666061401</v>
      </c>
      <c r="AO46" s="78">
        <v>-1.6048600673675537</v>
      </c>
      <c r="AP46" s="78">
        <v>-1.4438868761062622</v>
      </c>
      <c r="AQ46" s="78">
        <v>-1.4564427137374878</v>
      </c>
      <c r="AR46" s="78">
        <v>-1.493396520614624</v>
      </c>
      <c r="AS46" s="78">
        <v>-1.605313777923584</v>
      </c>
      <c r="AT46" s="78">
        <v>-1.38059401512146</v>
      </c>
      <c r="AU46" s="78">
        <v>-1.1932308673858643</v>
      </c>
      <c r="AV46" s="78">
        <v>-0.92635250091552734</v>
      </c>
      <c r="AW46" s="78">
        <v>-0.53373652696609497</v>
      </c>
      <c r="AX46" s="78">
        <v>-0.54461586475372314</v>
      </c>
      <c r="AY46" s="78">
        <v>-0.48815083503723145</v>
      </c>
      <c r="AZ46" s="78">
        <v>-0.22512811422348022</v>
      </c>
      <c r="BA46" s="78">
        <v>-0.36030662059783936</v>
      </c>
      <c r="BB46" s="78">
        <v>-1.1206561326980591</v>
      </c>
      <c r="BC46" s="78">
        <v>-1.2718220949172974</v>
      </c>
      <c r="BD46" s="78">
        <v>-1.3345003128051758</v>
      </c>
      <c r="BE46" s="78">
        <v>-1.258898138999939</v>
      </c>
      <c r="BF46" s="78">
        <v>-1.1930848360061646</v>
      </c>
      <c r="BG46" s="78">
        <v>-1.1380380392074585</v>
      </c>
      <c r="BH46" s="78">
        <v>-1.0706545114517212</v>
      </c>
      <c r="BI46" s="78">
        <v>-1.1996687650680542</v>
      </c>
      <c r="BJ46" s="78">
        <v>-1.260079026222229</v>
      </c>
      <c r="BK46" s="78">
        <v>-1.2432197332382202</v>
      </c>
      <c r="BL46" s="78">
        <v>-1.2194172143936157</v>
      </c>
      <c r="BM46" s="78">
        <v>-1.3983718156814575</v>
      </c>
      <c r="BN46" s="78">
        <v>-1.2480952739715576</v>
      </c>
      <c r="BO46" s="78">
        <v>-1.2607318162918091</v>
      </c>
      <c r="BP46" s="78">
        <v>-1.3056826591491699</v>
      </c>
      <c r="BQ46" s="78">
        <v>-1.4108152389526367</v>
      </c>
      <c r="BR46" s="78">
        <v>-1.1868340969085693</v>
      </c>
      <c r="BS46" s="78">
        <v>-1.0081316232681274</v>
      </c>
      <c r="BT46" s="78">
        <v>-0.74275869131088257</v>
      </c>
      <c r="BU46" s="78">
        <v>-0.34782448410987854</v>
      </c>
      <c r="BV46" s="78">
        <v>-0.3586408793926239</v>
      </c>
      <c r="BW46" s="78">
        <v>-0.30835017561912537</v>
      </c>
      <c r="BX46" s="78">
        <v>-4.1521415114402771E-2</v>
      </c>
      <c r="BY46" s="78">
        <v>-0.17539647221565247</v>
      </c>
      <c r="BZ46" s="78">
        <v>-0.92333495616912842</v>
      </c>
      <c r="CA46" s="78">
        <v>-1.0754503011703491</v>
      </c>
      <c r="CB46" s="78">
        <v>-1.135135293006897</v>
      </c>
      <c r="CC46" s="78">
        <v>-1.1243048906326294</v>
      </c>
      <c r="CD46" s="78">
        <v>-1.0606751441955566</v>
      </c>
      <c r="CE46" s="78">
        <v>-1.0068975687026978</v>
      </c>
      <c r="CF46" s="78">
        <v>-0.93952339887619019</v>
      </c>
      <c r="CG46" s="78">
        <v>-1.0673775672912598</v>
      </c>
      <c r="CH46" s="78">
        <v>-1.1213840246200562</v>
      </c>
      <c r="CI46" s="78">
        <v>-1.1092548370361328</v>
      </c>
      <c r="CJ46" s="78">
        <v>-1.069886326789856</v>
      </c>
      <c r="CK46" s="78">
        <v>-1.2553586959838867</v>
      </c>
      <c r="CL46" s="78">
        <v>-1.1124906539916992</v>
      </c>
      <c r="CM46" s="78">
        <v>-1.1251829862594604</v>
      </c>
      <c r="CN46" s="78">
        <v>-1.1756725311279297</v>
      </c>
      <c r="CO46" s="78">
        <v>-1.2761062383651733</v>
      </c>
      <c r="CP46" s="78">
        <v>-1.0526366233825684</v>
      </c>
      <c r="CQ46" s="78">
        <v>-0.87993240356445313</v>
      </c>
      <c r="CR46" s="78">
        <v>-0.61560219526290894</v>
      </c>
      <c r="CS46" s="78">
        <v>-0.21906234323978424</v>
      </c>
      <c r="CT46" s="78">
        <v>-0.22983519732952118</v>
      </c>
      <c r="CU46" s="78">
        <v>-0.18382078409194946</v>
      </c>
      <c r="CV46" s="78">
        <v>8.5644029080867767E-2</v>
      </c>
      <c r="CW46" s="78">
        <v>-4.7328263521194458E-2</v>
      </c>
      <c r="CX46" s="78">
        <v>-0.78667092323303223</v>
      </c>
      <c r="CY46" s="78">
        <v>-0.93944388628005981</v>
      </c>
      <c r="CZ46" s="78">
        <v>-0.99705564975738525</v>
      </c>
      <c r="DA46" s="78">
        <v>-0.98971164226531982</v>
      </c>
      <c r="DB46" s="78">
        <v>-0.92826551198959351</v>
      </c>
      <c r="DC46" s="78">
        <v>-0.87575709819793701</v>
      </c>
      <c r="DD46" s="78">
        <v>-0.80839228630065918</v>
      </c>
      <c r="DE46" s="78">
        <v>-0.93508636951446533</v>
      </c>
      <c r="DF46" s="78">
        <v>-0.9826890230178833</v>
      </c>
      <c r="DG46" s="78">
        <v>-0.97528994083404541</v>
      </c>
      <c r="DH46" s="78">
        <v>-0.92035543918609619</v>
      </c>
      <c r="DI46" s="78">
        <v>-1.1123455762863159</v>
      </c>
      <c r="DJ46" s="78">
        <v>-0.97688603401184082</v>
      </c>
      <c r="DK46" s="78">
        <v>-0.98963421583175659</v>
      </c>
      <c r="DL46" s="78">
        <v>-1.0456624031066895</v>
      </c>
      <c r="DM46" s="78">
        <v>-1.14139723777771</v>
      </c>
      <c r="DN46" s="78">
        <v>-0.91843909025192261</v>
      </c>
      <c r="DO46" s="78">
        <v>-0.75173324346542358</v>
      </c>
      <c r="DP46" s="78">
        <v>-0.4884456992149353</v>
      </c>
      <c r="DQ46" s="78">
        <v>-9.0300209820270538E-2</v>
      </c>
      <c r="DR46" s="78">
        <v>-0.10102950781583786</v>
      </c>
      <c r="DS46" s="78">
        <v>-5.9291388839483261E-2</v>
      </c>
      <c r="DT46" s="78">
        <v>0.21280947327613831</v>
      </c>
      <c r="DU46" s="78">
        <v>8.0739937722682953E-2</v>
      </c>
      <c r="DV46" s="78">
        <v>-0.65000689029693604</v>
      </c>
      <c r="DW46" s="78">
        <v>-0.80343741178512573</v>
      </c>
      <c r="DX46" s="78">
        <v>-0.85897600650787354</v>
      </c>
      <c r="DY46" s="78">
        <v>-0.79538041353225708</v>
      </c>
      <c r="DZ46" s="78">
        <v>-0.73708701133728027</v>
      </c>
      <c r="EA46" s="78">
        <v>-0.68641108274459839</v>
      </c>
      <c r="EB46" s="78">
        <v>-0.61905980110168457</v>
      </c>
      <c r="EC46" s="78">
        <v>-0.7440788745880127</v>
      </c>
      <c r="ED46" s="78">
        <v>-0.78243541717529297</v>
      </c>
      <c r="EE46" s="78">
        <v>-0.78186595439910889</v>
      </c>
      <c r="EF46" s="78">
        <v>-0.704456627368927</v>
      </c>
      <c r="EG46" s="78">
        <v>-0.90585732460021973</v>
      </c>
      <c r="EH46" s="78">
        <v>-0.78109443187713623</v>
      </c>
      <c r="EI46" s="78">
        <v>-0.79392325878143311</v>
      </c>
      <c r="EJ46" s="78">
        <v>-0.85794854164123535</v>
      </c>
      <c r="EK46" s="78">
        <v>-0.94689875841140747</v>
      </c>
      <c r="EL46" s="78">
        <v>-0.72467923164367676</v>
      </c>
      <c r="EM46" s="78">
        <v>-0.56663399934768677</v>
      </c>
      <c r="EN46" s="78">
        <v>-0.30485188961029053</v>
      </c>
      <c r="EO46" s="78">
        <v>9.5611870288848877E-2</v>
      </c>
      <c r="EP46" s="78">
        <v>8.4945447742938995E-2</v>
      </c>
      <c r="EQ46" s="78">
        <v>0.12050927430391312</v>
      </c>
      <c r="ER46" s="78">
        <v>0.39641618728637695</v>
      </c>
      <c r="ES46" s="78">
        <v>0.26565009355545044</v>
      </c>
      <c r="ET46" s="78">
        <v>-0.45268574357032776</v>
      </c>
      <c r="EU46" s="78">
        <v>-0.60706567764282227</v>
      </c>
      <c r="EV46" s="78">
        <v>-0.65961098670959473</v>
      </c>
      <c r="EW46" s="78">
        <v>60.641803741455078</v>
      </c>
      <c r="EX46" s="78">
        <v>59.411636352539063</v>
      </c>
      <c r="EY46" s="78">
        <v>58.297817230224609</v>
      </c>
      <c r="EZ46" s="78">
        <v>57.370285034179688</v>
      </c>
      <c r="FA46" s="78">
        <v>56.510848999023438</v>
      </c>
      <c r="FB46" s="78">
        <v>55.749408721923828</v>
      </c>
      <c r="FC46" s="78">
        <v>55.252426147460938</v>
      </c>
      <c r="FD46" s="78">
        <v>57.615348815917969</v>
      </c>
      <c r="FE46" s="78">
        <v>61.245334625244141</v>
      </c>
      <c r="FF46" s="78">
        <v>64.931533813476563</v>
      </c>
      <c r="FG46" s="78">
        <v>68.275588989257813</v>
      </c>
      <c r="FH46" s="78">
        <v>71.380783081054688</v>
      </c>
      <c r="FI46" s="78">
        <v>74.251388549804688</v>
      </c>
      <c r="FJ46" s="78">
        <v>76.42724609375</v>
      </c>
      <c r="FK46" s="78">
        <v>77.994659423828125</v>
      </c>
      <c r="FL46" s="78">
        <v>78.594863891601563</v>
      </c>
      <c r="FM46" s="78">
        <v>78.485549926757813</v>
      </c>
      <c r="FN46" s="78">
        <v>77.227775573730469</v>
      </c>
      <c r="FO46" s="78">
        <v>75.138542175292969</v>
      </c>
      <c r="FP46" s="78">
        <v>71.976478576660156</v>
      </c>
      <c r="FQ46" s="78">
        <v>67.984611511230469</v>
      </c>
      <c r="FR46" s="78">
        <v>65.194770812988281</v>
      </c>
      <c r="FS46" s="78">
        <v>63.389553070068359</v>
      </c>
      <c r="FT46" s="78">
        <v>61.927421569824219</v>
      </c>
      <c r="FU46" s="78">
        <v>0.20275561511516571</v>
      </c>
      <c r="FV46" s="78">
        <v>0.22145649790763855</v>
      </c>
      <c r="FW46" s="78">
        <v>0.20972967147827148</v>
      </c>
      <c r="FX46" s="78">
        <v>0</v>
      </c>
      <c r="FY46" s="78">
        <v>2530.14990234375</v>
      </c>
      <c r="FZ46" s="78">
        <v>1</v>
      </c>
    </row>
    <row r="47" spans="1:182" x14ac:dyDescent="0.2">
      <c r="A47" t="s">
        <v>186</v>
      </c>
      <c r="B47" t="s">
        <v>236</v>
      </c>
      <c r="C47" t="s">
        <v>2</v>
      </c>
      <c r="D47" t="s">
        <v>202</v>
      </c>
      <c r="E47" t="s">
        <v>206</v>
      </c>
      <c r="F47" t="s">
        <v>1</v>
      </c>
      <c r="G47" t="s">
        <v>200</v>
      </c>
      <c r="H47" s="78">
        <v>2573</v>
      </c>
      <c r="I47" s="78">
        <v>2.8570797443389893</v>
      </c>
      <c r="J47" s="78">
        <v>2.5666162967681885</v>
      </c>
      <c r="K47" s="78">
        <v>2.332599401473999</v>
      </c>
      <c r="L47" s="78">
        <v>2.2213969230651855</v>
      </c>
      <c r="M47" s="78">
        <v>2.1963229179382324</v>
      </c>
      <c r="N47" s="78">
        <v>2.2017402648925781</v>
      </c>
      <c r="O47" s="78">
        <v>2.4758057594299316</v>
      </c>
      <c r="P47" s="78">
        <v>2.6500365734100342</v>
      </c>
      <c r="Q47" s="78">
        <v>2.755720853805542</v>
      </c>
      <c r="R47" s="78">
        <v>2.9598684310913086</v>
      </c>
      <c r="S47" s="78">
        <v>3.1263597011566162</v>
      </c>
      <c r="T47" s="78">
        <v>3.3587608337402344</v>
      </c>
      <c r="U47" s="78">
        <v>3.5724453926086426</v>
      </c>
      <c r="V47" s="78">
        <v>3.687593936920166</v>
      </c>
      <c r="W47" s="78">
        <v>3.8022451400756836</v>
      </c>
      <c r="X47" s="78">
        <v>4.0025458335876465</v>
      </c>
      <c r="Y47" s="78">
        <v>4.1973981857299805</v>
      </c>
      <c r="Z47" s="78">
        <v>4.3718080520629883</v>
      </c>
      <c r="AA47" s="78">
        <v>4.4017066955566406</v>
      </c>
      <c r="AB47" s="78">
        <v>4.3755755424499512</v>
      </c>
      <c r="AC47" s="78">
        <v>4.3464360237121582</v>
      </c>
      <c r="AD47" s="78">
        <v>4.1646976470947266</v>
      </c>
      <c r="AE47" s="78">
        <v>3.7420046329498291</v>
      </c>
      <c r="AF47" s="78">
        <v>3.244312047958374</v>
      </c>
      <c r="AG47" s="78">
        <v>-0.55740070343017578</v>
      </c>
      <c r="AH47" s="78">
        <v>-0.55647581815719604</v>
      </c>
      <c r="AI47" s="78">
        <v>-0.56349408626556396</v>
      </c>
      <c r="AJ47" s="78">
        <v>-0.54274553060531616</v>
      </c>
      <c r="AK47" s="78">
        <v>-0.50897181034088135</v>
      </c>
      <c r="AL47" s="78">
        <v>-0.51454585790634155</v>
      </c>
      <c r="AM47" s="78">
        <v>-0.38270765542984009</v>
      </c>
      <c r="AN47" s="78">
        <v>-0.33439460396766663</v>
      </c>
      <c r="AO47" s="78">
        <v>-0.40871340036392212</v>
      </c>
      <c r="AP47" s="78">
        <v>-0.28308948874473572</v>
      </c>
      <c r="AQ47" s="78">
        <v>-0.31183996796607971</v>
      </c>
      <c r="AR47" s="78">
        <v>-0.32895267009735107</v>
      </c>
      <c r="AS47" s="78">
        <v>-0.30835571885108948</v>
      </c>
      <c r="AT47" s="78">
        <v>-0.3568153977394104</v>
      </c>
      <c r="AU47" s="78">
        <v>-0.39481094479560852</v>
      </c>
      <c r="AV47" s="78">
        <v>-0.26526561379432678</v>
      </c>
      <c r="AW47" s="78">
        <v>-0.20377565920352936</v>
      </c>
      <c r="AX47" s="78">
        <v>-0.14234042167663574</v>
      </c>
      <c r="AY47" s="78">
        <v>-0.16185465455055237</v>
      </c>
      <c r="AZ47" s="78">
        <v>-0.11167357116937637</v>
      </c>
      <c r="BA47" s="78">
        <v>-0.18885767459869385</v>
      </c>
      <c r="BB47" s="78">
        <v>-0.46138522028923035</v>
      </c>
      <c r="BC47" s="78">
        <v>-0.52850592136383057</v>
      </c>
      <c r="BD47" s="78">
        <v>-0.54420822858810425</v>
      </c>
      <c r="BE47" s="78">
        <v>-0.48356229066848755</v>
      </c>
      <c r="BF47" s="78">
        <v>-0.48315000534057617</v>
      </c>
      <c r="BG47" s="78">
        <v>-0.49169859290122986</v>
      </c>
      <c r="BH47" s="78">
        <v>-0.47214743494987488</v>
      </c>
      <c r="BI47" s="78">
        <v>-0.43833035230636597</v>
      </c>
      <c r="BJ47" s="78">
        <v>-0.44204291701316833</v>
      </c>
      <c r="BK47" s="78">
        <v>-0.30987921357154846</v>
      </c>
      <c r="BL47" s="78">
        <v>-0.26117122173309326</v>
      </c>
      <c r="BM47" s="78">
        <v>-0.34014615416526794</v>
      </c>
      <c r="BN47" s="78">
        <v>-0.23095275461673737</v>
      </c>
      <c r="BO47" s="78">
        <v>-0.26097244024276733</v>
      </c>
      <c r="BP47" s="78">
        <v>-0.2762189507484436</v>
      </c>
      <c r="BQ47" s="78">
        <v>-0.2531704306602478</v>
      </c>
      <c r="BR47" s="78">
        <v>-0.29963988065719604</v>
      </c>
      <c r="BS47" s="78">
        <v>-0.33468621969223022</v>
      </c>
      <c r="BT47" s="78">
        <v>-0.20501814782619476</v>
      </c>
      <c r="BU47" s="78">
        <v>-0.14431716501712799</v>
      </c>
      <c r="BV47" s="78">
        <v>-8.3368942141532898E-2</v>
      </c>
      <c r="BW47" s="78">
        <v>-9.9459335207939148E-2</v>
      </c>
      <c r="BX47" s="78">
        <v>-5.097603052854538E-2</v>
      </c>
      <c r="BY47" s="78">
        <v>-0.12900228798389435</v>
      </c>
      <c r="BZ47" s="78">
        <v>-0.3864559531211853</v>
      </c>
      <c r="CA47" s="78">
        <v>-0.45231688022613525</v>
      </c>
      <c r="CB47" s="78">
        <v>-0.47018098831176758</v>
      </c>
      <c r="CC47" s="78">
        <v>-0.43242204189300537</v>
      </c>
      <c r="CD47" s="78">
        <v>-0.43236479163169861</v>
      </c>
      <c r="CE47" s="78">
        <v>-0.44197326898574829</v>
      </c>
      <c r="CF47" s="78">
        <v>-0.42325142025947571</v>
      </c>
      <c r="CG47" s="78">
        <v>-0.38940426707267761</v>
      </c>
      <c r="CH47" s="78">
        <v>-0.39182758331298828</v>
      </c>
      <c r="CI47" s="78">
        <v>-0.25943845510482788</v>
      </c>
      <c r="CJ47" s="78">
        <v>-0.21045693755149841</v>
      </c>
      <c r="CK47" s="78">
        <v>-0.29265668988227844</v>
      </c>
      <c r="CL47" s="78">
        <v>-0.19484299421310425</v>
      </c>
      <c r="CM47" s="78">
        <v>-0.22574172914028168</v>
      </c>
      <c r="CN47" s="78">
        <v>-0.23969572782516479</v>
      </c>
      <c r="CO47" s="78">
        <v>-0.21494929492473602</v>
      </c>
      <c r="CP47" s="78">
        <v>-0.26004031300544739</v>
      </c>
      <c r="CQ47" s="78">
        <v>-0.29304403066635132</v>
      </c>
      <c r="CR47" s="78">
        <v>-0.16329093277454376</v>
      </c>
      <c r="CS47" s="78">
        <v>-0.10313639789819717</v>
      </c>
      <c r="CT47" s="78">
        <v>-4.252547025680542E-2</v>
      </c>
      <c r="CU47" s="78">
        <v>-5.6244533509016037E-2</v>
      </c>
      <c r="CV47" s="78">
        <v>-8.9370999485254288E-3</v>
      </c>
      <c r="CW47" s="78">
        <v>-8.754662424325943E-2</v>
      </c>
      <c r="CX47" s="78">
        <v>-0.33456018567085266</v>
      </c>
      <c r="CY47" s="78">
        <v>-0.39954856038093567</v>
      </c>
      <c r="CZ47" s="78">
        <v>-0.41890993714332581</v>
      </c>
      <c r="DA47" s="78">
        <v>-0.38128179311752319</v>
      </c>
      <c r="DB47" s="78">
        <v>-0.38157957792282104</v>
      </c>
      <c r="DC47" s="78">
        <v>-0.39224794507026672</v>
      </c>
      <c r="DD47" s="78">
        <v>-0.37435540556907654</v>
      </c>
      <c r="DE47" s="78">
        <v>-0.34047818183898926</v>
      </c>
      <c r="DF47" s="78">
        <v>-0.34161224961280823</v>
      </c>
      <c r="DG47" s="78">
        <v>-0.2089976966381073</v>
      </c>
      <c r="DH47" s="78">
        <v>-0.15974265336990356</v>
      </c>
      <c r="DI47" s="78">
        <v>-0.24516722559928894</v>
      </c>
      <c r="DJ47" s="78">
        <v>-0.15873323380947113</v>
      </c>
      <c r="DK47" s="78">
        <v>-0.19051103293895721</v>
      </c>
      <c r="DL47" s="78">
        <v>-0.20317251980304718</v>
      </c>
      <c r="DM47" s="78">
        <v>-0.17672814428806305</v>
      </c>
      <c r="DN47" s="78">
        <v>-0.22044073045253754</v>
      </c>
      <c r="DO47" s="78">
        <v>-0.25140184164047241</v>
      </c>
      <c r="DP47" s="78">
        <v>-0.12156371772289276</v>
      </c>
      <c r="DQ47" s="78">
        <v>-6.1955627053976059E-2</v>
      </c>
      <c r="DR47" s="78">
        <v>-1.681998954154551E-3</v>
      </c>
      <c r="DS47" s="78">
        <v>-1.3029728084802628E-2</v>
      </c>
      <c r="DT47" s="78">
        <v>3.3101830631494522E-2</v>
      </c>
      <c r="DU47" s="78">
        <v>-4.6090967953205109E-2</v>
      </c>
      <c r="DV47" s="78">
        <v>-0.28266441822052002</v>
      </c>
      <c r="DW47" s="78">
        <v>-0.34678024053573608</v>
      </c>
      <c r="DX47" s="78">
        <v>-0.36763888597488403</v>
      </c>
      <c r="DY47" s="78">
        <v>-0.30744341015815735</v>
      </c>
      <c r="DZ47" s="78">
        <v>-0.30825376510620117</v>
      </c>
      <c r="EA47" s="78">
        <v>-0.320452481508255</v>
      </c>
      <c r="EB47" s="78">
        <v>-0.30375733971595764</v>
      </c>
      <c r="EC47" s="78">
        <v>-0.26983669400215149</v>
      </c>
      <c r="ED47" s="78">
        <v>-0.26910927891731262</v>
      </c>
      <c r="EE47" s="78">
        <v>-0.13616923987865448</v>
      </c>
      <c r="EF47" s="78">
        <v>-8.65192711353302E-2</v>
      </c>
      <c r="EG47" s="78">
        <v>-0.17659999430179596</v>
      </c>
      <c r="EH47" s="78">
        <v>-0.10659648478031158</v>
      </c>
      <c r="EI47" s="78">
        <v>-0.13964350521564484</v>
      </c>
      <c r="EJ47" s="78">
        <v>-0.15043878555297852</v>
      </c>
      <c r="EK47" s="78">
        <v>-0.12154288589954376</v>
      </c>
      <c r="EL47" s="78">
        <v>-0.16326524317264557</v>
      </c>
      <c r="EM47" s="78">
        <v>-0.19127713143825531</v>
      </c>
      <c r="EN47" s="78">
        <v>-6.1316248029470444E-2</v>
      </c>
      <c r="EO47" s="78">
        <v>-2.4971349630504847E-3</v>
      </c>
      <c r="EP47" s="78">
        <v>5.7289484888315201E-2</v>
      </c>
      <c r="EQ47" s="78">
        <v>4.9365587532520294E-2</v>
      </c>
      <c r="ER47" s="78">
        <v>9.3799367547035217E-2</v>
      </c>
      <c r="ES47" s="78">
        <v>1.3764419592916965E-2</v>
      </c>
      <c r="ET47" s="78">
        <v>-0.20773513615131378</v>
      </c>
      <c r="EU47" s="78">
        <v>-0.27059116959571838</v>
      </c>
      <c r="EV47" s="78">
        <v>-0.29361167550086975</v>
      </c>
      <c r="EW47" s="78">
        <v>62.739902496337891</v>
      </c>
      <c r="EX47" s="78">
        <v>61.389144897460938</v>
      </c>
      <c r="EY47" s="78">
        <v>60.114540100097656</v>
      </c>
      <c r="EZ47" s="78">
        <v>58.947795867919922</v>
      </c>
      <c r="FA47" s="78">
        <v>57.94403076171875</v>
      </c>
      <c r="FB47" s="78">
        <v>57.042675018310547</v>
      </c>
      <c r="FC47" s="78">
        <v>56.494091033935547</v>
      </c>
      <c r="FD47" s="78">
        <v>58.726657867431641</v>
      </c>
      <c r="FE47" s="78">
        <v>62.272994995117188</v>
      </c>
      <c r="FF47" s="78">
        <v>65.98773193359375</v>
      </c>
      <c r="FG47" s="78">
        <v>69.390312194824219</v>
      </c>
      <c r="FH47" s="78">
        <v>72.614570617675781</v>
      </c>
      <c r="FI47" s="78">
        <v>75.703208923339844</v>
      </c>
      <c r="FJ47" s="78">
        <v>78.001693725585938</v>
      </c>
      <c r="FK47" s="78">
        <v>79.721466064453125</v>
      </c>
      <c r="FL47" s="78">
        <v>80.692420959472656</v>
      </c>
      <c r="FM47" s="78">
        <v>80.910011291503906</v>
      </c>
      <c r="FN47" s="78">
        <v>80.153724670410156</v>
      </c>
      <c r="FO47" s="78">
        <v>78.399871826171875</v>
      </c>
      <c r="FP47" s="78">
        <v>75.407249450683594</v>
      </c>
      <c r="FQ47" s="78">
        <v>71.47015380859375</v>
      </c>
      <c r="FR47" s="78">
        <v>68.216758728027344</v>
      </c>
      <c r="FS47" s="78">
        <v>65.977394104003906</v>
      </c>
      <c r="FT47" s="78">
        <v>64.259445190429688</v>
      </c>
      <c r="FU47" s="78">
        <v>6.554606556892395E-2</v>
      </c>
      <c r="FV47" s="78">
        <v>7.0201776921749115E-2</v>
      </c>
      <c r="FW47" s="78">
        <v>6.9794729351997375E-2</v>
      </c>
      <c r="FX47" s="78">
        <v>0</v>
      </c>
      <c r="FY47" s="78">
        <v>1225.3499755859375</v>
      </c>
      <c r="FZ47" s="78">
        <v>1</v>
      </c>
    </row>
    <row r="48" spans="1:182" x14ac:dyDescent="0.2">
      <c r="A48" t="s">
        <v>186</v>
      </c>
      <c r="B48" t="s">
        <v>236</v>
      </c>
      <c r="C48" t="s">
        <v>2</v>
      </c>
      <c r="D48" t="s">
        <v>202</v>
      </c>
      <c r="E48" t="s">
        <v>206</v>
      </c>
      <c r="F48" t="s">
        <v>1</v>
      </c>
      <c r="G48" t="s">
        <v>1</v>
      </c>
      <c r="H48" s="78">
        <v>10300</v>
      </c>
      <c r="I48" s="78">
        <v>12.389314651489258</v>
      </c>
      <c r="J48" s="78">
        <v>11.310212135314941</v>
      </c>
      <c r="K48" s="78">
        <v>10.606080055236816</v>
      </c>
      <c r="L48" s="78">
        <v>10.31431770324707</v>
      </c>
      <c r="M48" s="78">
        <v>10.170507431030273</v>
      </c>
      <c r="N48" s="78">
        <v>10.443875312805176</v>
      </c>
      <c r="O48" s="78">
        <v>11.470481872558594</v>
      </c>
      <c r="P48" s="78">
        <v>12.718179702758789</v>
      </c>
      <c r="Q48" s="78">
        <v>13.311374664306641</v>
      </c>
      <c r="R48" s="78">
        <v>14.127213478088379</v>
      </c>
      <c r="S48" s="78">
        <v>14.856734275817871</v>
      </c>
      <c r="T48" s="78">
        <v>15.585195541381836</v>
      </c>
      <c r="U48" s="78">
        <v>16.133188247680664</v>
      </c>
      <c r="V48" s="78">
        <v>16.49372673034668</v>
      </c>
      <c r="W48" s="78">
        <v>16.767917633056641</v>
      </c>
      <c r="X48" s="78">
        <v>17.212841033935547</v>
      </c>
      <c r="Y48" s="78">
        <v>17.814647674560547</v>
      </c>
      <c r="Z48" s="78">
        <v>18.543874740600586</v>
      </c>
      <c r="AA48" s="78">
        <v>18.855552673339844</v>
      </c>
      <c r="AB48" s="78">
        <v>18.81355094909668</v>
      </c>
      <c r="AC48" s="78">
        <v>18.829919815063477</v>
      </c>
      <c r="AD48" s="78">
        <v>18.074428558349609</v>
      </c>
      <c r="AE48" s="78">
        <v>16.167991638183594</v>
      </c>
      <c r="AF48" s="78">
        <v>14.022729873657227</v>
      </c>
      <c r="AG48" s="78">
        <v>-1.9085947275161743</v>
      </c>
      <c r="AH48" s="78">
        <v>-1.8396129608154297</v>
      </c>
      <c r="AI48" s="78">
        <v>-1.7916227579116821</v>
      </c>
      <c r="AJ48" s="78">
        <v>-1.7047920227050781</v>
      </c>
      <c r="AK48" s="78">
        <v>-1.8014823198318481</v>
      </c>
      <c r="AL48" s="78">
        <v>-1.8736917972564697</v>
      </c>
      <c r="AM48" s="78">
        <v>-1.7185200452804565</v>
      </c>
      <c r="AN48" s="78">
        <v>-1.6662181615829468</v>
      </c>
      <c r="AO48" s="78">
        <v>-1.916282057762146</v>
      </c>
      <c r="AP48" s="78">
        <v>-1.6502782106399536</v>
      </c>
      <c r="AQ48" s="78">
        <v>-1.6931905746459961</v>
      </c>
      <c r="AR48" s="78">
        <v>-1.7453914880752563</v>
      </c>
      <c r="AS48" s="78">
        <v>-1.8332576751708984</v>
      </c>
      <c r="AT48" s="78">
        <v>-1.6546146869659424</v>
      </c>
      <c r="AU48" s="78">
        <v>-1.502388596534729</v>
      </c>
      <c r="AV48" s="78">
        <v>-1.1059476137161255</v>
      </c>
      <c r="AW48" s="78">
        <v>-0.65257447957992554</v>
      </c>
      <c r="AX48" s="78">
        <v>-0.60258769989013672</v>
      </c>
      <c r="AY48" s="78">
        <v>-0.56219929456710815</v>
      </c>
      <c r="AZ48" s="78">
        <v>-0.25060653686523438</v>
      </c>
      <c r="BA48" s="78">
        <v>-0.4638420045375824</v>
      </c>
      <c r="BB48" s="78">
        <v>-1.4784855842590332</v>
      </c>
      <c r="BC48" s="78">
        <v>-1.6955107450485229</v>
      </c>
      <c r="BD48" s="78">
        <v>-1.7759219408035278</v>
      </c>
      <c r="BE48" s="78">
        <v>-1.7007083892822266</v>
      </c>
      <c r="BF48" s="78">
        <v>-1.634854793548584</v>
      </c>
      <c r="BG48" s="78">
        <v>-1.5891220569610596</v>
      </c>
      <c r="BH48" s="78">
        <v>-1.5027254819869995</v>
      </c>
      <c r="BI48" s="78">
        <v>-1.5978305339813232</v>
      </c>
      <c r="BJ48" s="78">
        <v>-1.6607171297073364</v>
      </c>
      <c r="BK48" s="78">
        <v>-1.5118395090103149</v>
      </c>
      <c r="BL48" s="78">
        <v>-1.4382401704788208</v>
      </c>
      <c r="BM48" s="78">
        <v>-1.698707103729248</v>
      </c>
      <c r="BN48" s="78">
        <v>-1.4476637840270996</v>
      </c>
      <c r="BO48" s="78">
        <v>-1.4909771680831909</v>
      </c>
      <c r="BP48" s="78">
        <v>-1.5504111051559448</v>
      </c>
      <c r="BQ48" s="78">
        <v>-1.6310818195343018</v>
      </c>
      <c r="BR48" s="78">
        <v>-1.4525951147079468</v>
      </c>
      <c r="BS48" s="78">
        <v>-1.3077691793441772</v>
      </c>
      <c r="BT48" s="78">
        <v>-0.91272115707397461</v>
      </c>
      <c r="BU48" s="78">
        <v>-0.45738580822944641</v>
      </c>
      <c r="BV48" s="78">
        <v>-0.40748688578605652</v>
      </c>
      <c r="BW48" s="78">
        <v>-0.3718799352645874</v>
      </c>
      <c r="BX48" s="78">
        <v>-5.7227093726396561E-2</v>
      </c>
      <c r="BY48" s="78">
        <v>-0.26948556303977966</v>
      </c>
      <c r="BZ48" s="78">
        <v>-1.2674168348312378</v>
      </c>
      <c r="CA48" s="78">
        <v>-1.4848768711090088</v>
      </c>
      <c r="CB48" s="78">
        <v>-1.5632567405700684</v>
      </c>
      <c r="CC48" s="78">
        <v>-1.5567269325256348</v>
      </c>
      <c r="CD48" s="78">
        <v>-1.4930399656295776</v>
      </c>
      <c r="CE48" s="78">
        <v>-1.4488707780838013</v>
      </c>
      <c r="CF48" s="78">
        <v>-1.3627748489379883</v>
      </c>
      <c r="CG48" s="78">
        <v>-1.4567818641662598</v>
      </c>
      <c r="CH48" s="78">
        <v>-1.5132116079330444</v>
      </c>
      <c r="CI48" s="78">
        <v>-1.3686932325363159</v>
      </c>
      <c r="CJ48" s="78">
        <v>-1.2803432941436768</v>
      </c>
      <c r="CK48" s="78">
        <v>-1.5480153560638428</v>
      </c>
      <c r="CL48" s="78">
        <v>-1.3073337078094482</v>
      </c>
      <c r="CM48" s="78">
        <v>-1.3509247303009033</v>
      </c>
      <c r="CN48" s="78">
        <v>-1.4153683185577393</v>
      </c>
      <c r="CO48" s="78">
        <v>-1.4910554885864258</v>
      </c>
      <c r="CP48" s="78">
        <v>-1.3126769065856934</v>
      </c>
      <c r="CQ48" s="78">
        <v>-1.1729763746261597</v>
      </c>
      <c r="CR48" s="78">
        <v>-0.77889317274093628</v>
      </c>
      <c r="CS48" s="78">
        <v>-0.32219874858856201</v>
      </c>
      <c r="CT48" s="78">
        <v>-0.27236068248748779</v>
      </c>
      <c r="CU48" s="78">
        <v>-0.2400653213262558</v>
      </c>
      <c r="CV48" s="78">
        <v>7.6706923544406891E-2</v>
      </c>
      <c r="CW48" s="78">
        <v>-0.13487488031387329</v>
      </c>
      <c r="CX48" s="78">
        <v>-1.1212311983108521</v>
      </c>
      <c r="CY48" s="78">
        <v>-1.3389924764633179</v>
      </c>
      <c r="CZ48" s="78">
        <v>-1.4159655570983887</v>
      </c>
      <c r="DA48" s="78">
        <v>-1.412745475769043</v>
      </c>
      <c r="DB48" s="78">
        <v>-1.3512251377105713</v>
      </c>
      <c r="DC48" s="78">
        <v>-1.308619499206543</v>
      </c>
      <c r="DD48" s="78">
        <v>-1.2228242158889771</v>
      </c>
      <c r="DE48" s="78">
        <v>-1.3157331943511963</v>
      </c>
      <c r="DF48" s="78">
        <v>-1.3657060861587524</v>
      </c>
      <c r="DG48" s="78">
        <v>-1.2255469560623169</v>
      </c>
      <c r="DH48" s="78">
        <v>-1.1224464178085327</v>
      </c>
      <c r="DI48" s="78">
        <v>-1.3973236083984375</v>
      </c>
      <c r="DJ48" s="78">
        <v>-1.1670036315917969</v>
      </c>
      <c r="DK48" s="78">
        <v>-1.2108722925186157</v>
      </c>
      <c r="DL48" s="78">
        <v>-1.2803255319595337</v>
      </c>
      <c r="DM48" s="78">
        <v>-1.3510291576385498</v>
      </c>
      <c r="DN48" s="78">
        <v>-1.1727586984634399</v>
      </c>
      <c r="DO48" s="78">
        <v>-1.0381835699081421</v>
      </c>
      <c r="DP48" s="78">
        <v>-0.64506518840789795</v>
      </c>
      <c r="DQ48" s="78">
        <v>-0.18701167404651642</v>
      </c>
      <c r="DR48" s="78">
        <v>-0.13723446428775787</v>
      </c>
      <c r="DS48" s="78">
        <v>-0.10825072228908539</v>
      </c>
      <c r="DT48" s="78">
        <v>0.21064093708992004</v>
      </c>
      <c r="DU48" s="78">
        <v>-2.6419808273203671E-4</v>
      </c>
      <c r="DV48" s="78">
        <v>-0.97504562139511108</v>
      </c>
      <c r="DW48" s="78">
        <v>-1.193108081817627</v>
      </c>
      <c r="DX48" s="78">
        <v>-1.268674373626709</v>
      </c>
      <c r="DY48" s="78">
        <v>-1.2048591375350952</v>
      </c>
      <c r="DZ48" s="78">
        <v>-1.1464669704437256</v>
      </c>
      <c r="EA48" s="78">
        <v>-1.1061187982559204</v>
      </c>
      <c r="EB48" s="78">
        <v>-1.0207576751708984</v>
      </c>
      <c r="EC48" s="78">
        <v>-1.1120814085006714</v>
      </c>
      <c r="ED48" s="78">
        <v>-1.1527314186096191</v>
      </c>
      <c r="EE48" s="78">
        <v>-1.0188664197921753</v>
      </c>
      <c r="EF48" s="78">
        <v>-0.89446842670440674</v>
      </c>
      <c r="EG48" s="78">
        <v>-1.1797486543655396</v>
      </c>
      <c r="EH48" s="78">
        <v>-0.96438926458358765</v>
      </c>
      <c r="EI48" s="78">
        <v>-1.0086588859558105</v>
      </c>
      <c r="EJ48" s="78">
        <v>-1.0853451490402222</v>
      </c>
      <c r="EK48" s="78">
        <v>-1.1488533020019531</v>
      </c>
      <c r="EL48" s="78">
        <v>-0.97073906660079956</v>
      </c>
      <c r="EM48" s="78">
        <v>-0.84356415271759033</v>
      </c>
      <c r="EN48" s="78">
        <v>-0.45183876156806946</v>
      </c>
      <c r="EO48" s="78">
        <v>8.1769777461886406E-3</v>
      </c>
      <c r="EP48" s="78">
        <v>5.7866327464580536E-2</v>
      </c>
      <c r="EQ48" s="78">
        <v>8.2068629562854767E-2</v>
      </c>
      <c r="ER48" s="78">
        <v>0.40402039885520935</v>
      </c>
      <c r="ES48" s="78">
        <v>0.19409224390983582</v>
      </c>
      <c r="ET48" s="78">
        <v>-0.7639768123626709</v>
      </c>
      <c r="EU48" s="78">
        <v>-0.98247420787811279</v>
      </c>
      <c r="EV48" s="78">
        <v>-1.0560091733932495</v>
      </c>
      <c r="EW48" s="78">
        <v>61.136688232421875</v>
      </c>
      <c r="EX48" s="78">
        <v>59.874839782714844</v>
      </c>
      <c r="EY48" s="78">
        <v>58.715953826904297</v>
      </c>
      <c r="EZ48" s="78">
        <v>57.727561950683594</v>
      </c>
      <c r="FA48" s="78">
        <v>56.829566955566406</v>
      </c>
      <c r="FB48" s="78">
        <v>56.029926300048828</v>
      </c>
      <c r="FC48" s="78">
        <v>55.516948699951172</v>
      </c>
      <c r="FD48" s="78">
        <v>57.842437744140625</v>
      </c>
      <c r="FE48" s="78">
        <v>61.456157684326172</v>
      </c>
      <c r="FF48" s="78">
        <v>65.147415161132813</v>
      </c>
      <c r="FG48" s="78">
        <v>68.506134033203125</v>
      </c>
      <c r="FH48" s="78">
        <v>71.641937255859375</v>
      </c>
      <c r="FI48" s="78">
        <v>74.563385009765625</v>
      </c>
      <c r="FJ48" s="78">
        <v>76.776298522949219</v>
      </c>
      <c r="FK48" s="78">
        <v>78.388824462890625</v>
      </c>
      <c r="FL48" s="78">
        <v>79.080535888671875</v>
      </c>
      <c r="FM48" s="78">
        <v>79.060432434082031</v>
      </c>
      <c r="FN48" s="78">
        <v>77.914207458496094</v>
      </c>
      <c r="FO48" s="78">
        <v>75.899909973144531</v>
      </c>
      <c r="FP48" s="78">
        <v>72.779296875</v>
      </c>
      <c r="FQ48" s="78">
        <v>68.799537658691406</v>
      </c>
      <c r="FR48" s="78">
        <v>65.903091430664063</v>
      </c>
      <c r="FS48" s="78">
        <v>64.001747131347656</v>
      </c>
      <c r="FT48" s="78">
        <v>62.480754852294922</v>
      </c>
      <c r="FU48" s="78">
        <v>0.21308712661266327</v>
      </c>
      <c r="FV48" s="78">
        <v>0.23231716454029083</v>
      </c>
      <c r="FW48" s="78">
        <v>0.2210380882024765</v>
      </c>
      <c r="FX48" s="78">
        <v>0</v>
      </c>
      <c r="FY48" s="78">
        <v>3755.5</v>
      </c>
      <c r="FZ48" s="78">
        <v>1</v>
      </c>
    </row>
    <row r="49" spans="1:182" x14ac:dyDescent="0.2">
      <c r="A49" t="s">
        <v>186</v>
      </c>
      <c r="B49" t="s">
        <v>236</v>
      </c>
      <c r="C49" t="s">
        <v>2</v>
      </c>
      <c r="D49" t="s">
        <v>202</v>
      </c>
      <c r="E49" t="s">
        <v>206</v>
      </c>
      <c r="F49" t="s">
        <v>178</v>
      </c>
      <c r="G49" t="s">
        <v>1</v>
      </c>
      <c r="H49" s="78">
        <v>5491</v>
      </c>
      <c r="I49" s="78">
        <v>5.8584709167480469</v>
      </c>
      <c r="J49" s="78">
        <v>5.2602944374084473</v>
      </c>
      <c r="K49" s="78">
        <v>4.9122719764709473</v>
      </c>
      <c r="L49" s="78">
        <v>4.7145614624023438</v>
      </c>
      <c r="M49" s="78">
        <v>4.6038260459899902</v>
      </c>
      <c r="N49" s="78">
        <v>4.7812032699584961</v>
      </c>
      <c r="O49" s="78">
        <v>5.1995453834533691</v>
      </c>
      <c r="P49" s="78">
        <v>5.8965349197387695</v>
      </c>
      <c r="Q49" s="78">
        <v>6.3264122009277344</v>
      </c>
      <c r="R49" s="78">
        <v>6.8051638603210449</v>
      </c>
      <c r="S49" s="78">
        <v>7.2858090400695801</v>
      </c>
      <c r="T49" s="78">
        <v>7.7005610466003418</v>
      </c>
      <c r="U49" s="78">
        <v>7.926964282989502</v>
      </c>
      <c r="V49" s="78">
        <v>7.9943556785583496</v>
      </c>
      <c r="W49" s="78">
        <v>8.0771589279174805</v>
      </c>
      <c r="X49" s="78">
        <v>8.1638479232788086</v>
      </c>
      <c r="Y49" s="78">
        <v>8.3447532653808594</v>
      </c>
      <c r="Z49" s="78">
        <v>8.6550054550170898</v>
      </c>
      <c r="AA49" s="78">
        <v>8.9211997985839844</v>
      </c>
      <c r="AB49" s="78">
        <v>9.0058536529541016</v>
      </c>
      <c r="AC49" s="78">
        <v>9.039912223815918</v>
      </c>
      <c r="AD49" s="78">
        <v>8.7199325561523438</v>
      </c>
      <c r="AE49" s="78">
        <v>7.7992396354675293</v>
      </c>
      <c r="AF49" s="78">
        <v>6.7251248359680176</v>
      </c>
      <c r="AG49" s="78">
        <v>-0.73561763763427734</v>
      </c>
      <c r="AH49" s="78">
        <v>-0.6964384913444519</v>
      </c>
      <c r="AI49" s="78">
        <v>-0.65619558095932007</v>
      </c>
      <c r="AJ49" s="78">
        <v>-0.63323712348937988</v>
      </c>
      <c r="AK49" s="78">
        <v>-0.66682016849517822</v>
      </c>
      <c r="AL49" s="78">
        <v>-0.62256598472595215</v>
      </c>
      <c r="AM49" s="78">
        <v>-0.64222991466522217</v>
      </c>
      <c r="AN49" s="78">
        <v>-0.58322536945343018</v>
      </c>
      <c r="AO49" s="78">
        <v>-0.68062448501586914</v>
      </c>
      <c r="AP49" s="78">
        <v>-0.728016197681427</v>
      </c>
      <c r="AQ49" s="78">
        <v>-0.75666606426239014</v>
      </c>
      <c r="AR49" s="78">
        <v>-0.87279796600341797</v>
      </c>
      <c r="AS49" s="78">
        <v>-0.94846701622009277</v>
      </c>
      <c r="AT49" s="78">
        <v>-0.80453652143478394</v>
      </c>
      <c r="AU49" s="78">
        <v>-0.7094457745552063</v>
      </c>
      <c r="AV49" s="78">
        <v>-0.58924412727355957</v>
      </c>
      <c r="AW49" s="78">
        <v>-0.36631301045417786</v>
      </c>
      <c r="AX49" s="78">
        <v>-0.38111945986747742</v>
      </c>
      <c r="AY49" s="78">
        <v>-0.32040867209434509</v>
      </c>
      <c r="AZ49" s="78">
        <v>-3.7055421620607376E-2</v>
      </c>
      <c r="BA49" s="78">
        <v>-8.055625855922699E-2</v>
      </c>
      <c r="BB49" s="78">
        <v>-0.52039927244186401</v>
      </c>
      <c r="BC49" s="78">
        <v>-0.66746824979782104</v>
      </c>
      <c r="BD49" s="78">
        <v>-0.65737909078598022</v>
      </c>
      <c r="BE49" s="78">
        <v>-0.64100044965744019</v>
      </c>
      <c r="BF49" s="78">
        <v>-0.60543471574783325</v>
      </c>
      <c r="BG49" s="78">
        <v>-0.56463688611984253</v>
      </c>
      <c r="BH49" s="78">
        <v>-0.54075217247009277</v>
      </c>
      <c r="BI49" s="78">
        <v>-0.57514762878417969</v>
      </c>
      <c r="BJ49" s="78">
        <v>-0.52942991256713867</v>
      </c>
      <c r="BK49" s="78">
        <v>-0.54593390226364136</v>
      </c>
      <c r="BL49" s="78">
        <v>-0.48038086295127869</v>
      </c>
      <c r="BM49" s="78">
        <v>-0.58270150423049927</v>
      </c>
      <c r="BN49" s="78">
        <v>-0.6322251558303833</v>
      </c>
      <c r="BO49" s="78">
        <v>-0.65896260738372803</v>
      </c>
      <c r="BP49" s="78">
        <v>-0.7720799446105957</v>
      </c>
      <c r="BQ49" s="78">
        <v>-0.84667927026748657</v>
      </c>
      <c r="BR49" s="78">
        <v>-0.70348399877548218</v>
      </c>
      <c r="BS49" s="78">
        <v>-0.60895377397537231</v>
      </c>
      <c r="BT49" s="78">
        <v>-0.49097207188606262</v>
      </c>
      <c r="BU49" s="78">
        <v>-0.27014666795730591</v>
      </c>
      <c r="BV49" s="78">
        <v>-0.2841055691242218</v>
      </c>
      <c r="BW49" s="78">
        <v>-0.22616155445575714</v>
      </c>
      <c r="BX49" s="78">
        <v>5.429481714963913E-2</v>
      </c>
      <c r="BY49" s="78">
        <v>7.639080286026001E-3</v>
      </c>
      <c r="BZ49" s="78">
        <v>-0.42385652661323547</v>
      </c>
      <c r="CA49" s="78">
        <v>-0.56899213790893555</v>
      </c>
      <c r="CB49" s="78">
        <v>-0.56063741445541382</v>
      </c>
      <c r="CC49" s="78">
        <v>-0.57546889781951904</v>
      </c>
      <c r="CD49" s="78">
        <v>-0.54240572452545166</v>
      </c>
      <c r="CE49" s="78">
        <v>-0.50122362375259399</v>
      </c>
      <c r="CF49" s="78">
        <v>-0.47669738531112671</v>
      </c>
      <c r="CG49" s="78">
        <v>-0.51165550947189331</v>
      </c>
      <c r="CH49" s="78">
        <v>-0.46492412686347961</v>
      </c>
      <c r="CI49" s="78">
        <v>-0.47923964262008667</v>
      </c>
      <c r="CJ49" s="78">
        <v>-0.40915107727050781</v>
      </c>
      <c r="CK49" s="78">
        <v>-0.51488029956817627</v>
      </c>
      <c r="CL49" s="78">
        <v>-0.56588053703308105</v>
      </c>
      <c r="CM49" s="78">
        <v>-0.59129345417022705</v>
      </c>
      <c r="CN49" s="78">
        <v>-0.70232290029525757</v>
      </c>
      <c r="CO49" s="78">
        <v>-0.77618134021759033</v>
      </c>
      <c r="CP49" s="78">
        <v>-0.63349533081054688</v>
      </c>
      <c r="CQ49" s="78">
        <v>-0.53935331106185913</v>
      </c>
      <c r="CR49" s="78">
        <v>-0.42290911078453064</v>
      </c>
      <c r="CS49" s="78">
        <v>-0.20354215800762177</v>
      </c>
      <c r="CT49" s="78">
        <v>-0.21691404283046722</v>
      </c>
      <c r="CU49" s="78">
        <v>-0.16088628768920898</v>
      </c>
      <c r="CV49" s="78">
        <v>0.11756371706724167</v>
      </c>
      <c r="CW49" s="78">
        <v>6.8722903728485107E-2</v>
      </c>
      <c r="CX49" s="78">
        <v>-0.35699129104614258</v>
      </c>
      <c r="CY49" s="78">
        <v>-0.50078791379928589</v>
      </c>
      <c r="CZ49" s="78">
        <v>-0.49363437294960022</v>
      </c>
      <c r="DA49" s="78">
        <v>-0.5099373459815979</v>
      </c>
      <c r="DB49" s="78">
        <v>-0.47937676310539246</v>
      </c>
      <c r="DC49" s="78">
        <v>-0.43781033158302307</v>
      </c>
      <c r="DD49" s="78">
        <v>-0.41264256834983826</v>
      </c>
      <c r="DE49" s="78">
        <v>-0.44816339015960693</v>
      </c>
      <c r="DF49" s="78">
        <v>-0.40041834115982056</v>
      </c>
      <c r="DG49" s="78">
        <v>-0.41254535317420959</v>
      </c>
      <c r="DH49" s="78">
        <v>-0.33792129158973694</v>
      </c>
      <c r="DI49" s="78">
        <v>-0.44705912470817566</v>
      </c>
      <c r="DJ49" s="78">
        <v>-0.4995359480381012</v>
      </c>
      <c r="DK49" s="78">
        <v>-0.52362430095672607</v>
      </c>
      <c r="DL49" s="78">
        <v>-0.63256585597991943</v>
      </c>
      <c r="DM49" s="78">
        <v>-0.70568341016769409</v>
      </c>
      <c r="DN49" s="78">
        <v>-0.56350666284561157</v>
      </c>
      <c r="DO49" s="78">
        <v>-0.46975284814834595</v>
      </c>
      <c r="DP49" s="78">
        <v>-0.35484614968299866</v>
      </c>
      <c r="DQ49" s="78">
        <v>-0.13693764805793762</v>
      </c>
      <c r="DR49" s="78">
        <v>-0.14972251653671265</v>
      </c>
      <c r="DS49" s="78">
        <v>-9.5611028373241425E-2</v>
      </c>
      <c r="DT49" s="78">
        <v>0.18083260953426361</v>
      </c>
      <c r="DU49" s="78">
        <v>0.12980672717094421</v>
      </c>
      <c r="DV49" s="78">
        <v>-0.29012605547904968</v>
      </c>
      <c r="DW49" s="78">
        <v>-0.43258365988731384</v>
      </c>
      <c r="DX49" s="78">
        <v>-0.42663136124610901</v>
      </c>
      <c r="DY49" s="78">
        <v>-0.41532015800476074</v>
      </c>
      <c r="DZ49" s="78">
        <v>-0.38837292790412903</v>
      </c>
      <c r="EA49" s="78">
        <v>-0.34625163674354553</v>
      </c>
      <c r="EB49" s="78">
        <v>-0.32015761733055115</v>
      </c>
      <c r="EC49" s="78">
        <v>-0.3564908504486084</v>
      </c>
      <c r="ED49" s="78">
        <v>-0.30728226900100708</v>
      </c>
      <c r="EE49" s="78">
        <v>-0.31624940037727356</v>
      </c>
      <c r="EF49" s="78">
        <v>-0.23507679998874664</v>
      </c>
      <c r="EG49" s="78">
        <v>-0.34913608431816101</v>
      </c>
      <c r="EH49" s="78">
        <v>-0.40374487638473511</v>
      </c>
      <c r="EI49" s="78">
        <v>-0.42592087388038635</v>
      </c>
      <c r="EJ49" s="78">
        <v>-0.53184783458709717</v>
      </c>
      <c r="EK49" s="78">
        <v>-0.60389566421508789</v>
      </c>
      <c r="EL49" s="78">
        <v>-0.46245414018630981</v>
      </c>
      <c r="EM49" s="78">
        <v>-0.36926081776618958</v>
      </c>
      <c r="EN49" s="78">
        <v>-0.25657406449317932</v>
      </c>
      <c r="EO49" s="78">
        <v>-4.0771305561065674E-2</v>
      </c>
      <c r="EP49" s="78">
        <v>-5.2708625793457031E-2</v>
      </c>
      <c r="EQ49" s="78">
        <v>-1.3639160897582769E-3</v>
      </c>
      <c r="ER49" s="78">
        <v>0.27218285202980042</v>
      </c>
      <c r="ES49" s="78">
        <v>0.2180020660161972</v>
      </c>
      <c r="ET49" s="78">
        <v>-0.19358329474925995</v>
      </c>
      <c r="EU49" s="78">
        <v>-0.33410757780075073</v>
      </c>
      <c r="EV49" s="78">
        <v>-0.32988962531089783</v>
      </c>
      <c r="EW49" s="78">
        <v>59.794746398925781</v>
      </c>
      <c r="EX49" s="78">
        <v>58.797672271728516</v>
      </c>
      <c r="EY49" s="78">
        <v>57.972484588623047</v>
      </c>
      <c r="EZ49" s="78">
        <v>57.160518646240234</v>
      </c>
      <c r="FA49" s="78">
        <v>56.536701202392578</v>
      </c>
      <c r="FB49" s="78">
        <v>55.959419250488281</v>
      </c>
      <c r="FC49" s="78">
        <v>55.548271179199219</v>
      </c>
      <c r="FD49" s="78">
        <v>57.740077972412109</v>
      </c>
      <c r="FE49" s="78">
        <v>60.916736602783203</v>
      </c>
      <c r="FF49" s="78">
        <v>64.281593322753906</v>
      </c>
      <c r="FG49" s="78">
        <v>67.280303955078125</v>
      </c>
      <c r="FH49" s="78">
        <v>70.17266845703125</v>
      </c>
      <c r="FI49" s="78">
        <v>73.02105712890625</v>
      </c>
      <c r="FJ49" s="78">
        <v>74.90740966796875</v>
      </c>
      <c r="FK49" s="78">
        <v>76.286163330078125</v>
      </c>
      <c r="FL49" s="78">
        <v>76.764877319335938</v>
      </c>
      <c r="FM49" s="78">
        <v>76.395965576171875</v>
      </c>
      <c r="FN49" s="78">
        <v>74.878387451171875</v>
      </c>
      <c r="FO49" s="78">
        <v>72.503868103027344</v>
      </c>
      <c r="FP49" s="78">
        <v>69.14190673828125</v>
      </c>
      <c r="FQ49" s="78">
        <v>65.53131103515625</v>
      </c>
      <c r="FR49" s="78">
        <v>63.214084625244141</v>
      </c>
      <c r="FS49" s="78">
        <v>61.772308349609375</v>
      </c>
      <c r="FT49" s="78">
        <v>60.636680603027344</v>
      </c>
      <c r="FU49" s="78">
        <v>9.6975438296794891E-2</v>
      </c>
      <c r="FV49" s="78">
        <v>0.11082902550697327</v>
      </c>
      <c r="FW49" s="78">
        <v>0.10061826556921005</v>
      </c>
      <c r="FX49" s="78">
        <v>0</v>
      </c>
      <c r="FY49" s="78">
        <v>2227.10009765625</v>
      </c>
      <c r="FZ49" s="78">
        <v>1</v>
      </c>
    </row>
    <row r="50" spans="1:182" x14ac:dyDescent="0.2">
      <c r="A50" t="s">
        <v>186</v>
      </c>
      <c r="B50" t="s">
        <v>236</v>
      </c>
      <c r="C50" t="s">
        <v>2</v>
      </c>
      <c r="D50" t="s">
        <v>202</v>
      </c>
      <c r="E50" t="s">
        <v>206</v>
      </c>
      <c r="F50" t="s">
        <v>179</v>
      </c>
      <c r="G50" t="s">
        <v>1</v>
      </c>
      <c r="H50" s="78">
        <v>704</v>
      </c>
      <c r="I50" s="78">
        <v>1.1338914632797241</v>
      </c>
      <c r="J50" s="78">
        <v>1.0446431636810303</v>
      </c>
      <c r="K50" s="78">
        <v>0.97548753023147583</v>
      </c>
      <c r="L50" s="78">
        <v>0.98258721828460693</v>
      </c>
      <c r="M50" s="78">
        <v>0.97771161794662476</v>
      </c>
      <c r="N50" s="78">
        <v>0.94872498512268066</v>
      </c>
      <c r="O50" s="78">
        <v>0.94842267036437988</v>
      </c>
      <c r="P50" s="78">
        <v>1.0423761606216431</v>
      </c>
      <c r="Q50" s="78">
        <v>1.0814037322998047</v>
      </c>
      <c r="R50" s="78">
        <v>1.176144003868103</v>
      </c>
      <c r="S50" s="78">
        <v>1.2170222997665405</v>
      </c>
      <c r="T50" s="78">
        <v>1.3136140108108521</v>
      </c>
      <c r="U50" s="78">
        <v>1.4129470586776733</v>
      </c>
      <c r="V50" s="78">
        <v>1.4989974498748779</v>
      </c>
      <c r="W50" s="78">
        <v>1.5650588274002075</v>
      </c>
      <c r="X50" s="78">
        <v>1.6745154857635498</v>
      </c>
      <c r="Y50" s="78">
        <v>1.8187432289123535</v>
      </c>
      <c r="Z50" s="78">
        <v>1.865073561668396</v>
      </c>
      <c r="AA50" s="78">
        <v>1.7847249507904053</v>
      </c>
      <c r="AB50" s="78">
        <v>1.7578336000442505</v>
      </c>
      <c r="AC50" s="78">
        <v>1.7021048069000244</v>
      </c>
      <c r="AD50" s="78">
        <v>1.6174303293228149</v>
      </c>
      <c r="AE50" s="78">
        <v>1.4961053133010864</v>
      </c>
      <c r="AF50" s="78">
        <v>1.2623727321624756</v>
      </c>
      <c r="AG50" s="78">
        <v>-0.13251978158950806</v>
      </c>
      <c r="AH50" s="78">
        <v>-0.13320809602737427</v>
      </c>
      <c r="AI50" s="78">
        <v>-0.13622093200683594</v>
      </c>
      <c r="AJ50" s="78">
        <v>-0.10374610126018524</v>
      </c>
      <c r="AK50" s="78">
        <v>-9.5436125993728638E-2</v>
      </c>
      <c r="AL50" s="78">
        <v>-0.11608678102493286</v>
      </c>
      <c r="AM50" s="78">
        <v>-0.13536576926708221</v>
      </c>
      <c r="AN50" s="78">
        <v>-0.20568114519119263</v>
      </c>
      <c r="AO50" s="78">
        <v>-0.18711881339550018</v>
      </c>
      <c r="AP50" s="78">
        <v>-0.17105323076248169</v>
      </c>
      <c r="AQ50" s="78">
        <v>-0.237237349152565</v>
      </c>
      <c r="AR50" s="78">
        <v>-0.20793525874614716</v>
      </c>
      <c r="AS50" s="78">
        <v>-0.19641211628913879</v>
      </c>
      <c r="AT50" s="78">
        <v>-0.18514856696128845</v>
      </c>
      <c r="AU50" s="78">
        <v>-0.14090180397033691</v>
      </c>
      <c r="AV50" s="78">
        <v>-5.1490642130374908E-2</v>
      </c>
      <c r="AW50" s="78">
        <v>5.3087599575519562E-2</v>
      </c>
      <c r="AX50" s="78">
        <v>-1.0048402473330498E-2</v>
      </c>
      <c r="AY50" s="78">
        <v>-7.3204211890697479E-2</v>
      </c>
      <c r="AZ50" s="78">
        <v>-6.0786213725805283E-2</v>
      </c>
      <c r="BA50" s="78">
        <v>-8.0027222633361816E-2</v>
      </c>
      <c r="BB50" s="78">
        <v>-0.13386182487010956</v>
      </c>
      <c r="BC50" s="78">
        <v>-0.11432945728302002</v>
      </c>
      <c r="BD50" s="78">
        <v>-0.16869424283504486</v>
      </c>
      <c r="BE50" s="78">
        <v>-4.8710480332374573E-2</v>
      </c>
      <c r="BF50" s="78">
        <v>-4.9842946231365204E-2</v>
      </c>
      <c r="BG50" s="78">
        <v>-5.5355887860059738E-2</v>
      </c>
      <c r="BH50" s="78">
        <v>-2.4235311895608902E-2</v>
      </c>
      <c r="BI50" s="78">
        <v>-1.5927504748106003E-2</v>
      </c>
      <c r="BJ50" s="78">
        <v>-2.9515137895941734E-2</v>
      </c>
      <c r="BK50" s="78">
        <v>-6.2568798661231995E-2</v>
      </c>
      <c r="BL50" s="78">
        <v>-0.10106303542852402</v>
      </c>
      <c r="BM50" s="78">
        <v>-8.4541670978069305E-2</v>
      </c>
      <c r="BN50" s="78">
        <v>-7.2008520364761353E-2</v>
      </c>
      <c r="BO50" s="78">
        <v>-0.13786083459854126</v>
      </c>
      <c r="BP50" s="78">
        <v>-0.11388267576694489</v>
      </c>
      <c r="BQ50" s="78">
        <v>-9.8229311406612396E-2</v>
      </c>
      <c r="BR50" s="78">
        <v>-8.6847491562366486E-2</v>
      </c>
      <c r="BS50" s="78">
        <v>-5.1287688314914703E-2</v>
      </c>
      <c r="BT50" s="78">
        <v>3.4567471593618393E-2</v>
      </c>
      <c r="BU50" s="78">
        <v>0.14352424442768097</v>
      </c>
      <c r="BV50" s="78">
        <v>8.2684949040412903E-2</v>
      </c>
      <c r="BW50" s="78">
        <v>-2.8407389763742685E-3</v>
      </c>
      <c r="BX50" s="78">
        <v>2.5320703163743019E-2</v>
      </c>
      <c r="BY50" s="78">
        <v>8.6871720850467682E-3</v>
      </c>
      <c r="BZ50" s="78">
        <v>-4.6209529042243958E-2</v>
      </c>
      <c r="CA50" s="78">
        <v>-2.8245037421584129E-2</v>
      </c>
      <c r="CB50" s="78">
        <v>-8.2833871245384216E-2</v>
      </c>
      <c r="CC50" s="78">
        <v>9.3355905264616013E-3</v>
      </c>
      <c r="CD50" s="78">
        <v>7.8955041244626045E-3</v>
      </c>
      <c r="CE50" s="78">
        <v>6.5099337371066213E-4</v>
      </c>
      <c r="CF50" s="78">
        <v>3.0833618715405464E-2</v>
      </c>
      <c r="CG50" s="78">
        <v>3.9139922708272934E-2</v>
      </c>
      <c r="CH50" s="78">
        <v>3.0444115400314331E-2</v>
      </c>
      <c r="CI50" s="78">
        <v>-1.2149844318628311E-2</v>
      </c>
      <c r="CJ50" s="78">
        <v>-2.8604855760931969E-2</v>
      </c>
      <c r="CK50" s="78">
        <v>-1.3497058302164078E-2</v>
      </c>
      <c r="CL50" s="78">
        <v>-3.4104539081454277E-3</v>
      </c>
      <c r="CM50" s="78">
        <v>-6.9032952189445496E-2</v>
      </c>
      <c r="CN50" s="78">
        <v>-4.8742134124040604E-2</v>
      </c>
      <c r="CO50" s="78">
        <v>-3.0228201299905777E-2</v>
      </c>
      <c r="CP50" s="78">
        <v>-1.876446045935154E-2</v>
      </c>
      <c r="CQ50" s="78">
        <v>1.0778774507343769E-2</v>
      </c>
      <c r="CR50" s="78">
        <v>9.4171062111854553E-2</v>
      </c>
      <c r="CS50" s="78">
        <v>0.20616039633750916</v>
      </c>
      <c r="CT50" s="78">
        <v>0.14691178500652313</v>
      </c>
      <c r="CU50" s="78">
        <v>4.5892789959907532E-2</v>
      </c>
      <c r="CV50" s="78">
        <v>8.4958091378211975E-2</v>
      </c>
      <c r="CW50" s="78">
        <v>7.0130489766597748E-2</v>
      </c>
      <c r="CX50" s="78">
        <v>1.4498188160359859E-2</v>
      </c>
      <c r="CY50" s="78">
        <v>3.137676790356636E-2</v>
      </c>
      <c r="CZ50" s="78">
        <v>-2.3367241024971008E-2</v>
      </c>
      <c r="DA50" s="78">
        <v>6.7381657660007477E-2</v>
      </c>
      <c r="DB50" s="78">
        <v>6.5633952617645264E-2</v>
      </c>
      <c r="DC50" s="78">
        <v>5.6657876819372177E-2</v>
      </c>
      <c r="DD50" s="78">
        <v>8.590254932641983E-2</v>
      </c>
      <c r="DE50" s="78">
        <v>9.4207346439361572E-2</v>
      </c>
      <c r="DF50" s="78">
        <v>9.0403370559215546E-2</v>
      </c>
      <c r="DG50" s="78">
        <v>3.8269110023975372E-2</v>
      </c>
      <c r="DH50" s="78">
        <v>4.3853327631950378E-2</v>
      </c>
      <c r="DI50" s="78">
        <v>5.7547558099031448E-2</v>
      </c>
      <c r="DJ50" s="78">
        <v>6.5187610685825348E-2</v>
      </c>
      <c r="DK50" s="78">
        <v>-2.0507653243839741E-4</v>
      </c>
      <c r="DL50" s="78">
        <v>1.6398405656218529E-2</v>
      </c>
      <c r="DM50" s="78">
        <v>3.7772905081510544E-2</v>
      </c>
      <c r="DN50" s="78">
        <v>4.9318566918373108E-2</v>
      </c>
      <c r="DO50" s="78">
        <v>7.2845235466957092E-2</v>
      </c>
      <c r="DP50" s="78">
        <v>0.15377464890480042</v>
      </c>
      <c r="DQ50" s="78">
        <v>0.26879653334617615</v>
      </c>
      <c r="DR50" s="78">
        <v>0.21113862097263336</v>
      </c>
      <c r="DS50" s="78">
        <v>9.4626322388648987E-2</v>
      </c>
      <c r="DT50" s="78">
        <v>0.14459547400474548</v>
      </c>
      <c r="DU50" s="78">
        <v>0.13157381117343903</v>
      </c>
      <c r="DV50" s="78">
        <v>7.5205907225608826E-2</v>
      </c>
      <c r="DW50" s="78">
        <v>9.0998575091362E-2</v>
      </c>
      <c r="DX50" s="78">
        <v>3.6099392920732498E-2</v>
      </c>
      <c r="DY50" s="78">
        <v>0.15119096636772156</v>
      </c>
      <c r="DZ50" s="78">
        <v>0.14899910986423492</v>
      </c>
      <c r="EA50" s="78">
        <v>0.13752292096614838</v>
      </c>
      <c r="EB50" s="78">
        <v>0.16541333496570587</v>
      </c>
      <c r="EC50" s="78">
        <v>0.17371596395969391</v>
      </c>
      <c r="ED50" s="78">
        <v>0.17697501182556152</v>
      </c>
      <c r="EE50" s="78">
        <v>0.111066073179245</v>
      </c>
      <c r="EF50" s="78">
        <v>0.14847142994403839</v>
      </c>
      <c r="EG50" s="78">
        <v>0.16012470424175262</v>
      </c>
      <c r="EH50" s="78">
        <v>0.16423232853412628</v>
      </c>
      <c r="EI50" s="78">
        <v>9.9171444773674011E-2</v>
      </c>
      <c r="EJ50" s="78">
        <v>0.11045099794864655</v>
      </c>
      <c r="EK50" s="78">
        <v>0.13595570623874664</v>
      </c>
      <c r="EL50" s="78">
        <v>0.14761964976787567</v>
      </c>
      <c r="EM50" s="78">
        <v>0.16245934367179871</v>
      </c>
      <c r="EN50" s="78">
        <v>0.23983277380466461</v>
      </c>
      <c r="EO50" s="78">
        <v>0.35923320055007935</v>
      </c>
      <c r="EP50" s="78">
        <v>0.30387195944786072</v>
      </c>
      <c r="EQ50" s="78">
        <v>0.16498979926109314</v>
      </c>
      <c r="ER50" s="78">
        <v>0.23070240020751953</v>
      </c>
      <c r="ES50" s="78">
        <v>0.22028820216655731</v>
      </c>
      <c r="ET50" s="78">
        <v>0.16285820305347443</v>
      </c>
      <c r="EU50" s="78">
        <v>0.17708298563957214</v>
      </c>
      <c r="EV50" s="78">
        <v>0.12195976823568344</v>
      </c>
      <c r="EW50" s="78">
        <v>69.5137939453125</v>
      </c>
      <c r="EX50" s="78">
        <v>67.661712646484375</v>
      </c>
      <c r="EY50" s="78">
        <v>65.5523681640625</v>
      </c>
      <c r="EZ50" s="78">
        <v>64.286224365234375</v>
      </c>
      <c r="FA50" s="78">
        <v>62.612762451171875</v>
      </c>
      <c r="FB50" s="78">
        <v>61.856685638427734</v>
      </c>
      <c r="FC50" s="78">
        <v>61.138931274414063</v>
      </c>
      <c r="FD50" s="78">
        <v>62.836055755615234</v>
      </c>
      <c r="FE50" s="78">
        <v>65.960968017578125</v>
      </c>
      <c r="FF50" s="78">
        <v>69.915122985839844</v>
      </c>
      <c r="FG50" s="78">
        <v>74.007392883300781</v>
      </c>
      <c r="FH50" s="78">
        <v>77.665092468261719</v>
      </c>
      <c r="FI50" s="78">
        <v>80.663047790527344</v>
      </c>
      <c r="FJ50" s="78">
        <v>83.735549926757813</v>
      </c>
      <c r="FK50" s="78">
        <v>85.77459716796875</v>
      </c>
      <c r="FL50" s="78">
        <v>87.089019775390625</v>
      </c>
      <c r="FM50" s="78">
        <v>87.836044311523438</v>
      </c>
      <c r="FN50" s="78">
        <v>87.38665771484375</v>
      </c>
      <c r="FO50" s="78">
        <v>85.761482238769531</v>
      </c>
      <c r="FP50" s="78">
        <v>84.169807434082031</v>
      </c>
      <c r="FQ50" s="78">
        <v>80.652450561523438</v>
      </c>
      <c r="FR50" s="78">
        <v>77.227058410644531</v>
      </c>
      <c r="FS50" s="78">
        <v>74.7119140625</v>
      </c>
      <c r="FT50" s="78">
        <v>72.066917419433594</v>
      </c>
      <c r="FU50" s="78">
        <v>9.8101295530796051E-2</v>
      </c>
      <c r="FV50" s="78">
        <v>0.10564425587654114</v>
      </c>
      <c r="FW50" s="78">
        <v>0.10031650960445404</v>
      </c>
      <c r="FX50" s="78">
        <v>0</v>
      </c>
      <c r="FY50" s="78">
        <v>173.5</v>
      </c>
      <c r="FZ50" s="78">
        <v>1</v>
      </c>
    </row>
    <row r="51" spans="1:182" x14ac:dyDescent="0.2">
      <c r="A51" t="s">
        <v>186</v>
      </c>
      <c r="B51" t="s">
        <v>236</v>
      </c>
      <c r="C51" t="s">
        <v>2</v>
      </c>
      <c r="D51" t="s">
        <v>202</v>
      </c>
      <c r="E51" t="s">
        <v>206</v>
      </c>
      <c r="F51" t="s">
        <v>180</v>
      </c>
      <c r="G51" t="s">
        <v>1</v>
      </c>
      <c r="H51" s="78">
        <v>290</v>
      </c>
      <c r="I51" s="78">
        <v>0.45249822735786438</v>
      </c>
      <c r="J51" s="78">
        <v>0.42056199908256531</v>
      </c>
      <c r="K51" s="78">
        <v>0.40519675612449646</v>
      </c>
      <c r="L51" s="78">
        <v>0.39988607168197632</v>
      </c>
      <c r="M51" s="78">
        <v>0.41848510503768921</v>
      </c>
      <c r="N51" s="78">
        <v>0.41668069362640381</v>
      </c>
      <c r="O51" s="78">
        <v>0.53616625070571899</v>
      </c>
      <c r="P51" s="78">
        <v>0.5515289306640625</v>
      </c>
      <c r="Q51" s="78">
        <v>0.5331757664680481</v>
      </c>
      <c r="R51" s="78">
        <v>0.49831458926200867</v>
      </c>
      <c r="S51" s="78">
        <v>0.45498195290565491</v>
      </c>
      <c r="T51" s="78">
        <v>0.39878827333450317</v>
      </c>
      <c r="U51" s="78">
        <v>0.37103506922721863</v>
      </c>
      <c r="V51" s="78">
        <v>0.36779943108558655</v>
      </c>
      <c r="W51" s="78">
        <v>0.36042997241020203</v>
      </c>
      <c r="X51" s="78">
        <v>0.37718671560287476</v>
      </c>
      <c r="Y51" s="78">
        <v>0.40360864996910095</v>
      </c>
      <c r="Z51" s="78">
        <v>0.4699057936668396</v>
      </c>
      <c r="AA51" s="78">
        <v>0.48660275340080261</v>
      </c>
      <c r="AB51" s="78">
        <v>0.50004661083221436</v>
      </c>
      <c r="AC51" s="78">
        <v>0.53946244716644287</v>
      </c>
      <c r="AD51" s="78">
        <v>0.55183428525924683</v>
      </c>
      <c r="AE51" s="78">
        <v>0.50179451704025269</v>
      </c>
      <c r="AF51" s="78">
        <v>0.47544887661933899</v>
      </c>
      <c r="AG51" s="78">
        <v>-0.47093826532363892</v>
      </c>
      <c r="AH51" s="78">
        <v>-0.49917891621589661</v>
      </c>
      <c r="AI51" s="78">
        <v>-0.51610565185546875</v>
      </c>
      <c r="AJ51" s="78">
        <v>-0.53394192457199097</v>
      </c>
      <c r="AK51" s="78">
        <v>-0.52805864810943604</v>
      </c>
      <c r="AL51" s="78">
        <v>-0.53993260860443115</v>
      </c>
      <c r="AM51" s="78">
        <v>-0.42843738198280334</v>
      </c>
      <c r="AN51" s="78">
        <v>-0.41244819760322571</v>
      </c>
      <c r="AO51" s="78">
        <v>-0.35667037963867188</v>
      </c>
      <c r="AP51" s="78">
        <v>-0.32716473937034607</v>
      </c>
      <c r="AQ51" s="78">
        <v>-0.30864605307579041</v>
      </c>
      <c r="AR51" s="78">
        <v>-0.2886272668838501</v>
      </c>
      <c r="AS51" s="78">
        <v>-0.25815346837043762</v>
      </c>
      <c r="AT51" s="78">
        <v>-0.23460295796394348</v>
      </c>
      <c r="AU51" s="78">
        <v>-0.23289206624031067</v>
      </c>
      <c r="AV51" s="78">
        <v>-0.17442430555820465</v>
      </c>
      <c r="AW51" s="78">
        <v>-0.12984971702098846</v>
      </c>
      <c r="AX51" s="78">
        <v>-0.10908263921737671</v>
      </c>
      <c r="AY51" s="78">
        <v>-0.16646356880664825</v>
      </c>
      <c r="AZ51" s="78">
        <v>-0.20455619692802429</v>
      </c>
      <c r="BA51" s="78">
        <v>-0.24641028046607971</v>
      </c>
      <c r="BB51" s="78">
        <v>-0.35690602660179138</v>
      </c>
      <c r="BC51" s="78">
        <v>-0.4189055860042572</v>
      </c>
      <c r="BD51" s="78">
        <v>-0.45192933082580566</v>
      </c>
      <c r="BE51" s="78">
        <v>-0.3856128454208374</v>
      </c>
      <c r="BF51" s="78">
        <v>-0.4123120903968811</v>
      </c>
      <c r="BG51" s="78">
        <v>-0.42859867215156555</v>
      </c>
      <c r="BH51" s="78">
        <v>-0.44585949182510376</v>
      </c>
      <c r="BI51" s="78">
        <v>-0.44003045558929443</v>
      </c>
      <c r="BJ51" s="78">
        <v>-0.45329836010932922</v>
      </c>
      <c r="BK51" s="78">
        <v>-0.35836878418922424</v>
      </c>
      <c r="BL51" s="78">
        <v>-0.34300824999809265</v>
      </c>
      <c r="BM51" s="78">
        <v>-0.29331859946250916</v>
      </c>
      <c r="BN51" s="78">
        <v>-0.26541665196418762</v>
      </c>
      <c r="BO51" s="78">
        <v>-0.25124081969261169</v>
      </c>
      <c r="BP51" s="78">
        <v>-0.23408380150794983</v>
      </c>
      <c r="BQ51" s="78">
        <v>-0.20704978704452515</v>
      </c>
      <c r="BR51" s="78">
        <v>-0.18497838079929352</v>
      </c>
      <c r="BS51" s="78">
        <v>-0.18373015522956848</v>
      </c>
      <c r="BT51" s="78">
        <v>-0.12826487421989441</v>
      </c>
      <c r="BU51" s="78">
        <v>-8.4785960614681244E-2</v>
      </c>
      <c r="BV51" s="78">
        <v>-6.4521394670009613E-2</v>
      </c>
      <c r="BW51" s="78">
        <v>-9.9148087203502655E-2</v>
      </c>
      <c r="BX51" s="78">
        <v>-0.13876265287399292</v>
      </c>
      <c r="BY51" s="78">
        <v>-0.17670416831970215</v>
      </c>
      <c r="BZ51" s="78">
        <v>-0.28042855858802795</v>
      </c>
      <c r="CA51" s="78">
        <v>-0.33697062730789185</v>
      </c>
      <c r="CB51" s="78">
        <v>-0.36458903551101685</v>
      </c>
      <c r="CC51" s="78">
        <v>-0.32651671767234802</v>
      </c>
      <c r="CD51" s="78">
        <v>-0.35214841365814209</v>
      </c>
      <c r="CE51" s="78">
        <v>-0.36799156665802002</v>
      </c>
      <c r="CF51" s="78">
        <v>-0.38485383987426758</v>
      </c>
      <c r="CG51" s="78">
        <v>-0.37906238436698914</v>
      </c>
      <c r="CH51" s="78">
        <v>-0.39329573512077332</v>
      </c>
      <c r="CI51" s="78">
        <v>-0.30983951687812805</v>
      </c>
      <c r="CJ51" s="78">
        <v>-0.2949143648147583</v>
      </c>
      <c r="CK51" s="78">
        <v>-0.24944132566452026</v>
      </c>
      <c r="CL51" s="78">
        <v>-0.22265009582042694</v>
      </c>
      <c r="CM51" s="78">
        <v>-0.21148213744163513</v>
      </c>
      <c r="CN51" s="78">
        <v>-0.19630716741085052</v>
      </c>
      <c r="CO51" s="78">
        <v>-0.17165553569793701</v>
      </c>
      <c r="CP51" s="78">
        <v>-0.15060853958129883</v>
      </c>
      <c r="CQ51" s="78">
        <v>-0.14968076348304749</v>
      </c>
      <c r="CR51" s="78">
        <v>-9.6294991672039032E-2</v>
      </c>
      <c r="CS51" s="78">
        <v>-5.3574938327074051E-2</v>
      </c>
      <c r="CT51" s="78">
        <v>-3.3658407628536224E-2</v>
      </c>
      <c r="CU51" s="78">
        <v>-5.2525583654642105E-2</v>
      </c>
      <c r="CV51" s="78">
        <v>-9.3194231390953064E-2</v>
      </c>
      <c r="CW51" s="78">
        <v>-0.12842592597007751</v>
      </c>
      <c r="CX51" s="78">
        <v>-0.22746048867702484</v>
      </c>
      <c r="CY51" s="78">
        <v>-0.28022271394729614</v>
      </c>
      <c r="CZ51" s="78">
        <v>-0.30409741401672363</v>
      </c>
      <c r="DA51" s="78">
        <v>-0.26742058992385864</v>
      </c>
      <c r="DB51" s="78">
        <v>-0.29198473691940308</v>
      </c>
      <c r="DC51" s="78">
        <v>-0.30738446116447449</v>
      </c>
      <c r="DD51" s="78">
        <v>-0.3238481879234314</v>
      </c>
      <c r="DE51" s="78">
        <v>-0.31809431314468384</v>
      </c>
      <c r="DF51" s="78">
        <v>-0.33329311013221741</v>
      </c>
      <c r="DG51" s="78">
        <v>-0.26131024956703186</v>
      </c>
      <c r="DH51" s="78">
        <v>-0.24682046473026276</v>
      </c>
      <c r="DI51" s="78">
        <v>-0.20556406676769257</v>
      </c>
      <c r="DJ51" s="78">
        <v>-0.17988353967666626</v>
      </c>
      <c r="DK51" s="78">
        <v>-0.17172345519065857</v>
      </c>
      <c r="DL51" s="78">
        <v>-0.15853053331375122</v>
      </c>
      <c r="DM51" s="78">
        <v>-0.13626128435134888</v>
      </c>
      <c r="DN51" s="78">
        <v>-0.11623870581388474</v>
      </c>
      <c r="DO51" s="78">
        <v>-0.11563137173652649</v>
      </c>
      <c r="DP51" s="78">
        <v>-6.4325109124183655E-2</v>
      </c>
      <c r="DQ51" s="78">
        <v>-2.2363916039466858E-2</v>
      </c>
      <c r="DR51" s="78">
        <v>-2.7954222168773413E-3</v>
      </c>
      <c r="DS51" s="78">
        <v>-5.9030833654105663E-3</v>
      </c>
      <c r="DT51" s="78">
        <v>-4.7625817358493805E-2</v>
      </c>
      <c r="DU51" s="78">
        <v>-8.0147683620452881E-2</v>
      </c>
      <c r="DV51" s="78">
        <v>-0.17449243366718292</v>
      </c>
      <c r="DW51" s="78">
        <v>-0.22347481548786163</v>
      </c>
      <c r="DX51" s="78">
        <v>-0.24360579252243042</v>
      </c>
      <c r="DY51" s="78">
        <v>-0.18209517002105713</v>
      </c>
      <c r="DZ51" s="78">
        <v>-0.20511792600154877</v>
      </c>
      <c r="EA51" s="78">
        <v>-0.2198774516582489</v>
      </c>
      <c r="EB51" s="78">
        <v>-0.23576575517654419</v>
      </c>
      <c r="EC51" s="78">
        <v>-0.23006612062454224</v>
      </c>
      <c r="ED51" s="78">
        <v>-0.24665887653827667</v>
      </c>
      <c r="EE51" s="78">
        <v>-0.19124166667461395</v>
      </c>
      <c r="EF51" s="78">
        <v>-0.1773805171251297</v>
      </c>
      <c r="EG51" s="78">
        <v>-0.14221227169036865</v>
      </c>
      <c r="EH51" s="78">
        <v>-0.11813543736934662</v>
      </c>
      <c r="EI51" s="78">
        <v>-0.11431822925806046</v>
      </c>
      <c r="EJ51" s="78">
        <v>-0.10398705303668976</v>
      </c>
      <c r="EK51" s="78">
        <v>-8.5157610476016998E-2</v>
      </c>
      <c r="EL51" s="78">
        <v>-6.6614121198654175E-2</v>
      </c>
      <c r="EM51" s="78">
        <v>-6.6469453275203705E-2</v>
      </c>
      <c r="EN51" s="78">
        <v>-1.8165681511163712E-2</v>
      </c>
      <c r="EO51" s="78">
        <v>2.2699840366840363E-2</v>
      </c>
      <c r="EP51" s="78">
        <v>4.1765827685594559E-2</v>
      </c>
      <c r="EQ51" s="78">
        <v>6.1412401497364044E-2</v>
      </c>
      <c r="ER51" s="78">
        <v>1.8167737871408463E-2</v>
      </c>
      <c r="ES51" s="78">
        <v>-1.044156588613987E-2</v>
      </c>
      <c r="ET51" s="78">
        <v>-9.8014958202838898E-2</v>
      </c>
      <c r="EU51" s="78">
        <v>-0.14153984189033508</v>
      </c>
      <c r="EV51" s="78">
        <v>-0.1562654972076416</v>
      </c>
      <c r="EW51" s="78">
        <v>53.536773681640625</v>
      </c>
      <c r="EX51" s="78">
        <v>52.584621429443359</v>
      </c>
      <c r="EY51" s="78">
        <v>51.558963775634766</v>
      </c>
      <c r="EZ51" s="78">
        <v>50.983325958251953</v>
      </c>
      <c r="FA51" s="78">
        <v>50.366622924804688</v>
      </c>
      <c r="FB51" s="78">
        <v>49.807792663574219</v>
      </c>
      <c r="FC51" s="78">
        <v>49.406890869140625</v>
      </c>
      <c r="FD51" s="78">
        <v>51.244468688964844</v>
      </c>
      <c r="FE51" s="78">
        <v>54.415760040283203</v>
      </c>
      <c r="FF51" s="78">
        <v>57.621227264404297</v>
      </c>
      <c r="FG51" s="78">
        <v>60.182464599609375</v>
      </c>
      <c r="FH51" s="78">
        <v>62.637611389160156</v>
      </c>
      <c r="FI51" s="78">
        <v>64.783561706542969</v>
      </c>
      <c r="FJ51" s="78">
        <v>65.984207153320313</v>
      </c>
      <c r="FK51" s="78">
        <v>66.226112365722656</v>
      </c>
      <c r="FL51" s="78">
        <v>65.975959777832031</v>
      </c>
      <c r="FM51" s="78">
        <v>65.864227294921875</v>
      </c>
      <c r="FN51" s="78">
        <v>65.144210815429688</v>
      </c>
      <c r="FO51" s="78">
        <v>64.131446838378906</v>
      </c>
      <c r="FP51" s="78">
        <v>62.573932647705078</v>
      </c>
      <c r="FQ51" s="78">
        <v>59.988414764404297</v>
      </c>
      <c r="FR51" s="78">
        <v>58.101322174072266</v>
      </c>
      <c r="FS51" s="78">
        <v>56.3292236328125</v>
      </c>
      <c r="FT51" s="78">
        <v>55.253482818603516</v>
      </c>
      <c r="FU51" s="78">
        <v>7.334408164024353E-2</v>
      </c>
      <c r="FV51" s="78">
        <v>6.7118585109710693E-2</v>
      </c>
      <c r="FW51" s="78">
        <v>7.7671930193901062E-2</v>
      </c>
      <c r="FX51" s="78">
        <v>0</v>
      </c>
      <c r="FY51" s="78">
        <v>140.85000610351563</v>
      </c>
      <c r="FZ51" s="78">
        <v>1</v>
      </c>
    </row>
    <row r="52" spans="1:182" x14ac:dyDescent="0.2">
      <c r="A52" t="s">
        <v>186</v>
      </c>
      <c r="B52" t="s">
        <v>236</v>
      </c>
      <c r="C52" t="s">
        <v>2</v>
      </c>
      <c r="D52" t="s">
        <v>202</v>
      </c>
      <c r="E52" t="s">
        <v>206</v>
      </c>
      <c r="F52" t="s">
        <v>181</v>
      </c>
      <c r="G52" t="s">
        <v>1</v>
      </c>
      <c r="H52" s="78">
        <v>197</v>
      </c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>
        <v>0</v>
      </c>
      <c r="FY52" s="78">
        <v>35.299999237060547</v>
      </c>
      <c r="FZ52" s="78">
        <v>0</v>
      </c>
    </row>
    <row r="53" spans="1:182" x14ac:dyDescent="0.2">
      <c r="A53" t="s">
        <v>186</v>
      </c>
      <c r="B53" t="s">
        <v>236</v>
      </c>
      <c r="C53" t="s">
        <v>2</v>
      </c>
      <c r="D53" t="s">
        <v>202</v>
      </c>
      <c r="E53" t="s">
        <v>206</v>
      </c>
      <c r="F53" t="s">
        <v>182</v>
      </c>
      <c r="G53" t="s">
        <v>1</v>
      </c>
      <c r="H53" s="78">
        <v>1023</v>
      </c>
      <c r="I53" s="78">
        <v>1.2568252086639404</v>
      </c>
      <c r="J53" s="78">
        <v>1.2032287120819092</v>
      </c>
      <c r="K53" s="78">
        <v>1.1404972076416016</v>
      </c>
      <c r="L53" s="78">
        <v>1.1295288801193237</v>
      </c>
      <c r="M53" s="78">
        <v>1.1101804971694946</v>
      </c>
      <c r="N53" s="78">
        <v>1.1460326910018921</v>
      </c>
      <c r="O53" s="78">
        <v>1.3263727426528931</v>
      </c>
      <c r="P53" s="78">
        <v>1.4997131824493408</v>
      </c>
      <c r="Q53" s="78">
        <v>1.5512000322341919</v>
      </c>
      <c r="R53" s="78">
        <v>1.6459853649139404</v>
      </c>
      <c r="S53" s="78">
        <v>1.6924756765365601</v>
      </c>
      <c r="T53" s="78">
        <v>1.7160054445266724</v>
      </c>
      <c r="U53" s="78">
        <v>1.7259101867675781</v>
      </c>
      <c r="V53" s="78">
        <v>1.735116720199585</v>
      </c>
      <c r="W53" s="78">
        <v>1.7149182558059692</v>
      </c>
      <c r="X53" s="78">
        <v>1.7224128246307373</v>
      </c>
      <c r="Y53" s="78">
        <v>1.7589437961578369</v>
      </c>
      <c r="Z53" s="78">
        <v>1.8278805017471313</v>
      </c>
      <c r="AA53" s="78">
        <v>1.8927062749862671</v>
      </c>
      <c r="AB53" s="78">
        <v>1.8739278316497803</v>
      </c>
      <c r="AC53" s="78">
        <v>1.9198598861694336</v>
      </c>
      <c r="AD53" s="78">
        <v>1.8207223415374756</v>
      </c>
      <c r="AE53" s="78">
        <v>1.611406683921814</v>
      </c>
      <c r="AF53" s="78">
        <v>1.4095205068588257</v>
      </c>
      <c r="AG53" s="78">
        <v>-0.26039043068885803</v>
      </c>
      <c r="AH53" s="78">
        <v>-0.22604650259017944</v>
      </c>
      <c r="AI53" s="78">
        <v>-0.22146689891815186</v>
      </c>
      <c r="AJ53" s="78">
        <v>-0.21482355892658234</v>
      </c>
      <c r="AK53" s="78">
        <v>-0.22258734703063965</v>
      </c>
      <c r="AL53" s="78">
        <v>-0.25282379984855652</v>
      </c>
      <c r="AM53" s="78">
        <v>-0.20508162677288055</v>
      </c>
      <c r="AN53" s="78">
        <v>-0.20254015922546387</v>
      </c>
      <c r="AO53" s="78">
        <v>-0.21048243343830109</v>
      </c>
      <c r="AP53" s="78">
        <v>-0.1168820858001709</v>
      </c>
      <c r="AQ53" s="78">
        <v>-0.146219402551651</v>
      </c>
      <c r="AR53" s="78">
        <v>-0.18096593022346497</v>
      </c>
      <c r="AS53" s="78">
        <v>-0.22746405005455017</v>
      </c>
      <c r="AT53" s="78">
        <v>-0.23002299666404724</v>
      </c>
      <c r="AU53" s="78">
        <v>-0.20813460648059845</v>
      </c>
      <c r="AV53" s="78">
        <v>-0.17000044882297516</v>
      </c>
      <c r="AW53" s="78">
        <v>-0.15064482390880585</v>
      </c>
      <c r="AX53" s="78">
        <v>-0.14130453765392303</v>
      </c>
      <c r="AY53" s="78">
        <v>-8.748994767665863E-2</v>
      </c>
      <c r="AZ53" s="78">
        <v>-9.514724463224411E-2</v>
      </c>
      <c r="BA53" s="78">
        <v>-0.1107913926243782</v>
      </c>
      <c r="BB53" s="78">
        <v>-0.20875838398933411</v>
      </c>
      <c r="BC53" s="78">
        <v>-0.1733696311712265</v>
      </c>
      <c r="BD53" s="78">
        <v>-0.20636098086833954</v>
      </c>
      <c r="BE53" s="78">
        <v>-0.20445924997329712</v>
      </c>
      <c r="BF53" s="78">
        <v>-0.17400810122489929</v>
      </c>
      <c r="BG53" s="78">
        <v>-0.17114336788654327</v>
      </c>
      <c r="BH53" s="78">
        <v>-0.16580063104629517</v>
      </c>
      <c r="BI53" s="78">
        <v>-0.17367167770862579</v>
      </c>
      <c r="BJ53" s="78">
        <v>-0.20273230969905853</v>
      </c>
      <c r="BK53" s="78">
        <v>-0.15319788455963135</v>
      </c>
      <c r="BL53" s="78">
        <v>-0.14217269420623779</v>
      </c>
      <c r="BM53" s="78">
        <v>-0.15984928607940674</v>
      </c>
      <c r="BN53" s="78">
        <v>-7.6408214867115021E-2</v>
      </c>
      <c r="BO53" s="78">
        <v>-0.10623183101415634</v>
      </c>
      <c r="BP53" s="78">
        <v>-0.13910457491874695</v>
      </c>
      <c r="BQ53" s="78">
        <v>-0.18373534083366394</v>
      </c>
      <c r="BR53" s="78">
        <v>-0.18910104036331177</v>
      </c>
      <c r="BS53" s="78">
        <v>-0.16704188287258148</v>
      </c>
      <c r="BT53" s="78">
        <v>-0.1281905323266983</v>
      </c>
      <c r="BU53" s="78">
        <v>-0.1082766056060791</v>
      </c>
      <c r="BV53" s="78">
        <v>-9.7040183842182159E-2</v>
      </c>
      <c r="BW53" s="78">
        <v>-4.3916851282119751E-2</v>
      </c>
      <c r="BX53" s="78">
        <v>-4.7495577484369278E-2</v>
      </c>
      <c r="BY53" s="78">
        <v>-6.8940609693527222E-2</v>
      </c>
      <c r="BZ53" s="78">
        <v>-0.15742115676403046</v>
      </c>
      <c r="CA53" s="78">
        <v>-0.12560483813285828</v>
      </c>
      <c r="CB53" s="78">
        <v>-0.1524861603975296</v>
      </c>
      <c r="CC53" s="78">
        <v>-0.16572149097919464</v>
      </c>
      <c r="CD53" s="78">
        <v>-0.13796645402908325</v>
      </c>
      <c r="CE53" s="78">
        <v>-0.13628944754600525</v>
      </c>
      <c r="CF53" s="78">
        <v>-0.13184750080108643</v>
      </c>
      <c r="CG53" s="78">
        <v>-0.13979282975196838</v>
      </c>
      <c r="CH53" s="78">
        <v>-0.16803909838199615</v>
      </c>
      <c r="CI53" s="78">
        <v>-0.11726335436105728</v>
      </c>
      <c r="CJ53" s="78">
        <v>-0.10036236792802811</v>
      </c>
      <c r="CK53" s="78">
        <v>-0.12478091567754745</v>
      </c>
      <c r="CL53" s="78">
        <v>-4.8376139253377914E-2</v>
      </c>
      <c r="CM53" s="78">
        <v>-7.8536562621593475E-2</v>
      </c>
      <c r="CN53" s="78">
        <v>-0.1101115345954895</v>
      </c>
      <c r="CO53" s="78">
        <v>-0.15344896912574768</v>
      </c>
      <c r="CP53" s="78">
        <v>-0.16075862944126129</v>
      </c>
      <c r="CQ53" s="78">
        <v>-0.13858120143413544</v>
      </c>
      <c r="CR53" s="78">
        <v>-9.9233105778694153E-2</v>
      </c>
      <c r="CS53" s="78">
        <v>-7.8932508826255798E-2</v>
      </c>
      <c r="CT53" s="78">
        <v>-6.6382825374603271E-2</v>
      </c>
      <c r="CU53" s="78">
        <v>-1.3738259673118591E-2</v>
      </c>
      <c r="CV53" s="78">
        <v>-1.4492178335785866E-2</v>
      </c>
      <c r="CW53" s="78">
        <v>-3.9954882115125656E-2</v>
      </c>
      <c r="CX53" s="78">
        <v>-0.12186514586210251</v>
      </c>
      <c r="CY53" s="78">
        <v>-9.2523090541362762E-2</v>
      </c>
      <c r="CZ53" s="78">
        <v>-0.11517263203859329</v>
      </c>
      <c r="DA53" s="78">
        <v>-0.12698373198509216</v>
      </c>
      <c r="DB53" s="78">
        <v>-0.10192480683326721</v>
      </c>
      <c r="DC53" s="78">
        <v>-0.10143552720546722</v>
      </c>
      <c r="DD53" s="78">
        <v>-9.7894370555877686E-2</v>
      </c>
      <c r="DE53" s="78">
        <v>-0.10591398179531097</v>
      </c>
      <c r="DF53" s="78">
        <v>-0.13334588706493378</v>
      </c>
      <c r="DG53" s="78">
        <v>-8.1328831613063812E-2</v>
      </c>
      <c r="DH53" s="78">
        <v>-5.855204164981842E-2</v>
      </c>
      <c r="DI53" s="78">
        <v>-8.9712552726268768E-2</v>
      </c>
      <c r="DJ53" s="78">
        <v>-2.0344061776995659E-2</v>
      </c>
      <c r="DK53" s="78">
        <v>-5.0841290503740311E-2</v>
      </c>
      <c r="DL53" s="78">
        <v>-8.1118486821651459E-2</v>
      </c>
      <c r="DM53" s="78">
        <v>-0.12316259741783142</v>
      </c>
      <c r="DN53" s="78">
        <v>-0.13241621851921082</v>
      </c>
      <c r="DO53" s="78">
        <v>-0.1101205125451088</v>
      </c>
      <c r="DP53" s="78">
        <v>-7.0275686681270599E-2</v>
      </c>
      <c r="DQ53" s="78">
        <v>-4.9588408321142197E-2</v>
      </c>
      <c r="DR53" s="78">
        <v>-3.5725470632314682E-2</v>
      </c>
      <c r="DS53" s="78">
        <v>1.6440333798527718E-2</v>
      </c>
      <c r="DT53" s="78">
        <v>1.8511222675442696E-2</v>
      </c>
      <c r="DU53" s="78">
        <v>-1.0969155468046665E-2</v>
      </c>
      <c r="DV53" s="78">
        <v>-8.6309134960174561E-2</v>
      </c>
      <c r="DW53" s="78">
        <v>-5.9441342949867249E-2</v>
      </c>
      <c r="DX53" s="78">
        <v>-7.7859103679656982E-2</v>
      </c>
      <c r="DY53" s="78">
        <v>-7.1052558720111847E-2</v>
      </c>
      <c r="DZ53" s="78">
        <v>-4.9886401742696762E-2</v>
      </c>
      <c r="EA53" s="78">
        <v>-5.1111996173858643E-2</v>
      </c>
      <c r="EB53" s="78">
        <v>-4.8871446400880814E-2</v>
      </c>
      <c r="EC53" s="78">
        <v>-5.6998312473297119E-2</v>
      </c>
      <c r="ED53" s="78">
        <v>-8.3254404366016388E-2</v>
      </c>
      <c r="EE53" s="78">
        <v>-2.9445081949234009E-2</v>
      </c>
      <c r="EF53" s="78">
        <v>1.8154275603592396E-3</v>
      </c>
      <c r="EG53" s="78">
        <v>-3.907940536737442E-2</v>
      </c>
      <c r="EH53" s="78">
        <v>2.012980543076992E-2</v>
      </c>
      <c r="EI53" s="78">
        <v>-1.0853719897568226E-2</v>
      </c>
      <c r="EJ53" s="78">
        <v>-3.925713524222374E-2</v>
      </c>
      <c r="EK53" s="78">
        <v>-7.943388819694519E-2</v>
      </c>
      <c r="EL53" s="78">
        <v>-9.1494269669055939E-2</v>
      </c>
      <c r="EM53" s="78">
        <v>-6.9027803838253021E-2</v>
      </c>
      <c r="EN53" s="78">
        <v>-2.8465764597058296E-2</v>
      </c>
      <c r="EO53" s="78">
        <v>-7.2201886214315891E-3</v>
      </c>
      <c r="EP53" s="78">
        <v>8.5388831794261932E-3</v>
      </c>
      <c r="EQ53" s="78">
        <v>6.0013428330421448E-2</v>
      </c>
      <c r="ER53" s="78">
        <v>6.6162891685962677E-2</v>
      </c>
      <c r="ES53" s="78">
        <v>3.0881630256772041E-2</v>
      </c>
      <c r="ET53" s="78">
        <v>-3.4971907734870911E-2</v>
      </c>
      <c r="EU53" s="78">
        <v>-1.1676553636789322E-2</v>
      </c>
      <c r="EV53" s="78">
        <v>-2.3984288796782494E-2</v>
      </c>
      <c r="EW53" s="78">
        <v>56.612503051757813</v>
      </c>
      <c r="EX53" s="78">
        <v>55.330043792724609</v>
      </c>
      <c r="EY53" s="78">
        <v>54.125034332275391</v>
      </c>
      <c r="EZ53" s="78">
        <v>53.239681243896484</v>
      </c>
      <c r="FA53" s="78">
        <v>52.445693969726563</v>
      </c>
      <c r="FB53" s="78">
        <v>51.637928009033203</v>
      </c>
      <c r="FC53" s="78">
        <v>51.272098541259766</v>
      </c>
      <c r="FD53" s="78">
        <v>53.831211090087891</v>
      </c>
      <c r="FE53" s="78">
        <v>58.083656311035156</v>
      </c>
      <c r="FF53" s="78">
        <v>62.293476104736328</v>
      </c>
      <c r="FG53" s="78">
        <v>66.290168762207031</v>
      </c>
      <c r="FH53" s="78">
        <v>69.74920654296875</v>
      </c>
      <c r="FI53" s="78">
        <v>72.940902709960938</v>
      </c>
      <c r="FJ53" s="78">
        <v>75.488960266113281</v>
      </c>
      <c r="FK53" s="78">
        <v>77.196144104003906</v>
      </c>
      <c r="FL53" s="78">
        <v>77.210075378417969</v>
      </c>
      <c r="FM53" s="78">
        <v>76.624168395996094</v>
      </c>
      <c r="FN53" s="78">
        <v>74.898895263671875</v>
      </c>
      <c r="FO53" s="78">
        <v>73.033920288085938</v>
      </c>
      <c r="FP53" s="78">
        <v>69.67535400390625</v>
      </c>
      <c r="FQ53" s="78">
        <v>65.250358581542969</v>
      </c>
      <c r="FR53" s="78">
        <v>61.893505096435547</v>
      </c>
      <c r="FS53" s="78">
        <v>59.805355072021484</v>
      </c>
      <c r="FT53" s="78">
        <v>58.087326049804688</v>
      </c>
      <c r="FU53" s="78">
        <v>4.5932292938232422E-2</v>
      </c>
      <c r="FV53" s="78">
        <v>5.125720426440239E-2</v>
      </c>
      <c r="FW53" s="78">
        <v>4.9327321350574493E-2</v>
      </c>
      <c r="FX53" s="78">
        <v>0</v>
      </c>
      <c r="FY53" s="78">
        <v>494.29998779296875</v>
      </c>
      <c r="FZ53" s="78">
        <v>1</v>
      </c>
    </row>
    <row r="54" spans="1:182" x14ac:dyDescent="0.2">
      <c r="A54" t="s">
        <v>186</v>
      </c>
      <c r="B54" t="s">
        <v>236</v>
      </c>
      <c r="C54" t="s">
        <v>2</v>
      </c>
      <c r="D54" t="s">
        <v>202</v>
      </c>
      <c r="E54" t="s">
        <v>206</v>
      </c>
      <c r="F54" t="s">
        <v>183</v>
      </c>
      <c r="G54" t="s">
        <v>1</v>
      </c>
      <c r="H54" s="78">
        <v>1555</v>
      </c>
      <c r="I54" s="78">
        <v>2.0211977958679199</v>
      </c>
      <c r="J54" s="78">
        <v>1.8517358303070068</v>
      </c>
      <c r="K54" s="78">
        <v>1.7226344347000122</v>
      </c>
      <c r="L54" s="78">
        <v>1.6949650049209595</v>
      </c>
      <c r="M54" s="78">
        <v>1.6504330635070801</v>
      </c>
      <c r="N54" s="78">
        <v>1.7481648921966553</v>
      </c>
      <c r="O54" s="78">
        <v>1.9376507997512817</v>
      </c>
      <c r="P54" s="78">
        <v>2.0846343040466309</v>
      </c>
      <c r="Q54" s="78">
        <v>2.1288907527923584</v>
      </c>
      <c r="R54" s="78">
        <v>2.1876182556152344</v>
      </c>
      <c r="S54" s="78">
        <v>2.3074569702148438</v>
      </c>
      <c r="T54" s="78">
        <v>2.3842113018035889</v>
      </c>
      <c r="U54" s="78">
        <v>2.4800372123718262</v>
      </c>
      <c r="V54" s="78">
        <v>2.5704257488250732</v>
      </c>
      <c r="W54" s="78">
        <v>2.6000785827636719</v>
      </c>
      <c r="X54" s="78">
        <v>2.6854157447814941</v>
      </c>
      <c r="Y54" s="78">
        <v>2.8324100971221924</v>
      </c>
      <c r="Z54" s="78">
        <v>2.9951374530792236</v>
      </c>
      <c r="AA54" s="78">
        <v>3.0147473812103271</v>
      </c>
      <c r="AB54" s="78">
        <v>2.9529647827148438</v>
      </c>
      <c r="AC54" s="78">
        <v>2.897575855255127</v>
      </c>
      <c r="AD54" s="78">
        <v>2.7884154319763184</v>
      </c>
      <c r="AE54" s="78">
        <v>2.5030999183654785</v>
      </c>
      <c r="AF54" s="78">
        <v>2.2092826366424561</v>
      </c>
      <c r="AG54" s="78">
        <v>-0.4863724410533905</v>
      </c>
      <c r="AH54" s="78">
        <v>-0.48768430948257446</v>
      </c>
      <c r="AI54" s="78">
        <v>-0.50342303514480591</v>
      </c>
      <c r="AJ54" s="78">
        <v>-0.46785616874694824</v>
      </c>
      <c r="AK54" s="78">
        <v>-0.56076318025588989</v>
      </c>
      <c r="AL54" s="78">
        <v>-0.57042074203491211</v>
      </c>
      <c r="AM54" s="78">
        <v>-0.50190877914428711</v>
      </c>
      <c r="AN54" s="78">
        <v>-0.48987826704978943</v>
      </c>
      <c r="AO54" s="78">
        <v>-0.59673035144805908</v>
      </c>
      <c r="AP54" s="78">
        <v>-0.42722314596176147</v>
      </c>
      <c r="AQ54" s="78">
        <v>-0.35417306423187256</v>
      </c>
      <c r="AR54" s="78">
        <v>-0.37504240870475769</v>
      </c>
      <c r="AS54" s="78">
        <v>-0.4102785587310791</v>
      </c>
      <c r="AT54" s="78">
        <v>-0.40777090191841125</v>
      </c>
      <c r="AU54" s="78">
        <v>-0.42149093747138977</v>
      </c>
      <c r="AV54" s="78">
        <v>-0.38936924934387207</v>
      </c>
      <c r="AW54" s="78">
        <v>-0.32017654180526733</v>
      </c>
      <c r="AX54" s="78">
        <v>-0.23288048803806305</v>
      </c>
      <c r="AY54" s="78">
        <v>-0.21915711462497711</v>
      </c>
      <c r="AZ54" s="78">
        <v>-0.19887973368167877</v>
      </c>
      <c r="BA54" s="78">
        <v>-0.25427600741386414</v>
      </c>
      <c r="BB54" s="78">
        <v>-0.46852031350135803</v>
      </c>
      <c r="BC54" s="78">
        <v>-0.53686660528182983</v>
      </c>
      <c r="BD54" s="78">
        <v>-0.49830663204193115</v>
      </c>
      <c r="BE54" s="78">
        <v>-0.37218752503395081</v>
      </c>
      <c r="BF54" s="78">
        <v>-0.37472975254058838</v>
      </c>
      <c r="BG54" s="78">
        <v>-0.39263582229614258</v>
      </c>
      <c r="BH54" s="78">
        <v>-0.35694092512130737</v>
      </c>
      <c r="BI54" s="78">
        <v>-0.44635483622550964</v>
      </c>
      <c r="BJ54" s="78">
        <v>-0.45496541261672974</v>
      </c>
      <c r="BK54" s="78">
        <v>-0.38667041063308716</v>
      </c>
      <c r="BL54" s="78">
        <v>-0.37024864554405212</v>
      </c>
      <c r="BM54" s="78">
        <v>-0.47827103734016418</v>
      </c>
      <c r="BN54" s="78">
        <v>-0.32664161920547485</v>
      </c>
      <c r="BO54" s="78">
        <v>-0.2543712854385376</v>
      </c>
      <c r="BP54" s="78">
        <v>-0.27480843663215637</v>
      </c>
      <c r="BQ54" s="78">
        <v>-0.30193257331848145</v>
      </c>
      <c r="BR54" s="78">
        <v>-0.29844930768013</v>
      </c>
      <c r="BS54" s="78">
        <v>-0.31663835048675537</v>
      </c>
      <c r="BT54" s="78">
        <v>-0.28176242113113403</v>
      </c>
      <c r="BU54" s="78">
        <v>-0.21113951504230499</v>
      </c>
      <c r="BV54" s="78">
        <v>-0.127916619181633</v>
      </c>
      <c r="BW54" s="78">
        <v>-0.11433815956115723</v>
      </c>
      <c r="BX54" s="78">
        <v>-9.5738939940929413E-2</v>
      </c>
      <c r="BY54" s="78">
        <v>-0.14826220273971558</v>
      </c>
      <c r="BZ54" s="78">
        <v>-0.34728837013244629</v>
      </c>
      <c r="CA54" s="78">
        <v>-0.41540497541427612</v>
      </c>
      <c r="CB54" s="78">
        <v>-0.37979942560195923</v>
      </c>
      <c r="CC54" s="78">
        <v>-0.29310342669487</v>
      </c>
      <c r="CD54" s="78">
        <v>-0.29649776220321655</v>
      </c>
      <c r="CE54" s="78">
        <v>-0.31590494513511658</v>
      </c>
      <c r="CF54" s="78">
        <v>-0.28012135624885559</v>
      </c>
      <c r="CG54" s="78">
        <v>-0.36711594462394714</v>
      </c>
      <c r="CH54" s="78">
        <v>-0.37500140070915222</v>
      </c>
      <c r="CI54" s="78">
        <v>-0.30685663223266602</v>
      </c>
      <c r="CJ54" s="78">
        <v>-0.28739351034164429</v>
      </c>
      <c r="CK54" s="78">
        <v>-0.39622646570205688</v>
      </c>
      <c r="CL54" s="78">
        <v>-0.25697913765907288</v>
      </c>
      <c r="CM54" s="78">
        <v>-0.18524889647960663</v>
      </c>
      <c r="CN54" s="78">
        <v>-0.2053866982460022</v>
      </c>
      <c r="CO54" s="78">
        <v>-0.22689248621463776</v>
      </c>
      <c r="CP54" s="78">
        <v>-0.2227335125207901</v>
      </c>
      <c r="CQ54" s="78">
        <v>-0.24401775002479553</v>
      </c>
      <c r="CR54" s="78">
        <v>-0.20723424851894379</v>
      </c>
      <c r="CS54" s="78">
        <v>-0.13562080264091492</v>
      </c>
      <c r="CT54" s="78">
        <v>-5.5218972265720367E-2</v>
      </c>
      <c r="CU54" s="78">
        <v>-4.1740875691175461E-2</v>
      </c>
      <c r="CV54" s="78">
        <v>-2.4303941056132317E-2</v>
      </c>
      <c r="CW54" s="78">
        <v>-7.4837364256381989E-2</v>
      </c>
      <c r="CX54" s="78">
        <v>-0.26332348585128784</v>
      </c>
      <c r="CY54" s="78">
        <v>-0.33128103613853455</v>
      </c>
      <c r="CZ54" s="78">
        <v>-0.29772168397903442</v>
      </c>
      <c r="DA54" s="78">
        <v>-0.21401931345462799</v>
      </c>
      <c r="DB54" s="78">
        <v>-0.21826577186584473</v>
      </c>
      <c r="DC54" s="78">
        <v>-0.23917406797409058</v>
      </c>
      <c r="DD54" s="78">
        <v>-0.203301802277565</v>
      </c>
      <c r="DE54" s="78">
        <v>-0.28787705302238464</v>
      </c>
      <c r="DF54" s="78">
        <v>-0.29503738880157471</v>
      </c>
      <c r="DG54" s="78">
        <v>-0.22704286873340607</v>
      </c>
      <c r="DH54" s="78">
        <v>-0.20453839004039764</v>
      </c>
      <c r="DI54" s="78">
        <v>-0.31418189406394958</v>
      </c>
      <c r="DJ54" s="78">
        <v>-0.18731667101383209</v>
      </c>
      <c r="DK54" s="78">
        <v>-0.11612650007009506</v>
      </c>
      <c r="DL54" s="78">
        <v>-0.13596495985984802</v>
      </c>
      <c r="DM54" s="78">
        <v>-0.15185238420963287</v>
      </c>
      <c r="DN54" s="78">
        <v>-0.147017702460289</v>
      </c>
      <c r="DO54" s="78">
        <v>-0.17139716446399689</v>
      </c>
      <c r="DP54" s="78">
        <v>-0.13270609080791473</v>
      </c>
      <c r="DQ54" s="78">
        <v>-6.010209396481514E-2</v>
      </c>
      <c r="DR54" s="78">
        <v>1.7478678375482559E-2</v>
      </c>
      <c r="DS54" s="78">
        <v>3.0856410041451454E-2</v>
      </c>
      <c r="DT54" s="78">
        <v>4.7131054103374481E-2</v>
      </c>
      <c r="DU54" s="78">
        <v>-1.412529731169343E-3</v>
      </c>
      <c r="DV54" s="78">
        <v>-0.17935860157012939</v>
      </c>
      <c r="DW54" s="78">
        <v>-0.24715709686279297</v>
      </c>
      <c r="DX54" s="78">
        <v>-0.21564395725727081</v>
      </c>
      <c r="DY54" s="78">
        <v>-9.9834427237510681E-2</v>
      </c>
      <c r="DZ54" s="78">
        <v>-0.10531120747327805</v>
      </c>
      <c r="EA54" s="78">
        <v>-0.12838685512542725</v>
      </c>
      <c r="EB54" s="78">
        <v>-9.2386551201343536E-2</v>
      </c>
      <c r="EC54" s="78">
        <v>-0.17346870899200439</v>
      </c>
      <c r="ED54" s="78">
        <v>-0.17958207428455353</v>
      </c>
      <c r="EE54" s="78">
        <v>-0.11180446296930313</v>
      </c>
      <c r="EF54" s="78">
        <v>-8.4908753633499146E-2</v>
      </c>
      <c r="EG54" s="78">
        <v>-0.19572256505489349</v>
      </c>
      <c r="EH54" s="78">
        <v>-8.673512190580368E-2</v>
      </c>
      <c r="EI54" s="78">
        <v>-1.6324728727340698E-2</v>
      </c>
      <c r="EJ54" s="78">
        <v>-3.5730987787246704E-2</v>
      </c>
      <c r="EK54" s="78">
        <v>-4.3506406247615814E-2</v>
      </c>
      <c r="EL54" s="78">
        <v>-3.769611194729805E-2</v>
      </c>
      <c r="EM54" s="78">
        <v>-6.6544562578201294E-2</v>
      </c>
      <c r="EN54" s="78">
        <v>-2.5099260732531548E-2</v>
      </c>
      <c r="EO54" s="78">
        <v>4.8934921622276306E-2</v>
      </c>
      <c r="EP54" s="78">
        <v>0.12244254350662231</v>
      </c>
      <c r="EQ54" s="78">
        <v>0.13567535579204559</v>
      </c>
      <c r="ER54" s="78">
        <v>0.15027184784412384</v>
      </c>
      <c r="ES54" s="78">
        <v>0.10460127145051956</v>
      </c>
      <c r="ET54" s="78">
        <v>-5.8126658201217651E-2</v>
      </c>
      <c r="EU54" s="78">
        <v>-0.12569548189640045</v>
      </c>
      <c r="EV54" s="78">
        <v>-9.7136735916137695E-2</v>
      </c>
      <c r="EW54" s="78">
        <v>63.896610260009766</v>
      </c>
      <c r="EX54" s="78">
        <v>62.352622985839844</v>
      </c>
      <c r="EY54" s="78">
        <v>61.104095458984375</v>
      </c>
      <c r="EZ54" s="78">
        <v>60.015548706054688</v>
      </c>
      <c r="FA54" s="78">
        <v>58.910373687744141</v>
      </c>
      <c r="FB54" s="78">
        <v>57.793167114257813</v>
      </c>
      <c r="FC54" s="78">
        <v>57.229522705078125</v>
      </c>
      <c r="FD54" s="78">
        <v>59.749652862548828</v>
      </c>
      <c r="FE54" s="78">
        <v>63.630924224853516</v>
      </c>
      <c r="FF54" s="78">
        <v>67.585205078125</v>
      </c>
      <c r="FG54" s="78">
        <v>71.118133544921875</v>
      </c>
      <c r="FH54" s="78">
        <v>74.378189086914063</v>
      </c>
      <c r="FI54" s="78">
        <v>77.088981628417969</v>
      </c>
      <c r="FJ54" s="78">
        <v>79.115509033203125</v>
      </c>
      <c r="FK54" s="78">
        <v>80.564811706542969</v>
      </c>
      <c r="FL54" s="78">
        <v>81.253585815429688</v>
      </c>
      <c r="FM54" s="78">
        <v>81.197242736816406</v>
      </c>
      <c r="FN54" s="78">
        <v>80.327499389648438</v>
      </c>
      <c r="FO54" s="78">
        <v>78.535354614257813</v>
      </c>
      <c r="FP54" s="78">
        <v>75.712249755859375</v>
      </c>
      <c r="FQ54" s="78">
        <v>71.782264709472656</v>
      </c>
      <c r="FR54" s="78">
        <v>68.911064147949219</v>
      </c>
      <c r="FS54" s="78">
        <v>66.8193359375</v>
      </c>
      <c r="FT54" s="78">
        <v>65.31451416015625</v>
      </c>
      <c r="FU54" s="78">
        <v>0.11736059933900833</v>
      </c>
      <c r="FV54" s="78">
        <v>0.1290147453546524</v>
      </c>
      <c r="FW54" s="78">
        <v>0.12208451330661774</v>
      </c>
      <c r="FX54" s="78">
        <v>0</v>
      </c>
      <c r="FY54" s="78">
        <v>374.35000610351563</v>
      </c>
      <c r="FZ54" s="78">
        <v>1</v>
      </c>
    </row>
    <row r="55" spans="1:182" x14ac:dyDescent="0.2">
      <c r="A55" t="s">
        <v>186</v>
      </c>
      <c r="B55" t="s">
        <v>236</v>
      </c>
      <c r="C55" t="s">
        <v>2</v>
      </c>
      <c r="D55" t="s">
        <v>202</v>
      </c>
      <c r="E55" t="s">
        <v>206</v>
      </c>
      <c r="F55" t="s">
        <v>184</v>
      </c>
      <c r="G55" t="s">
        <v>1</v>
      </c>
      <c r="H55" s="78">
        <v>718</v>
      </c>
      <c r="I55" s="78">
        <v>0.96982455253601074</v>
      </c>
      <c r="J55" s="78">
        <v>0.88907742500305176</v>
      </c>
      <c r="K55" s="78">
        <v>0.84685152769088745</v>
      </c>
      <c r="L55" s="78">
        <v>0.81268739700317383</v>
      </c>
      <c r="M55" s="78">
        <v>0.84242492914199829</v>
      </c>
      <c r="N55" s="78">
        <v>0.81420165300369263</v>
      </c>
      <c r="O55" s="78">
        <v>0.88269472122192383</v>
      </c>
      <c r="P55" s="78">
        <v>0.98145401477813721</v>
      </c>
      <c r="Q55" s="78">
        <v>1.030571460723877</v>
      </c>
      <c r="R55" s="78">
        <v>1.0775141716003418</v>
      </c>
      <c r="S55" s="78">
        <v>1.1093535423278809</v>
      </c>
      <c r="T55" s="78">
        <v>1.2190672159194946</v>
      </c>
      <c r="U55" s="78">
        <v>1.2700119018554688</v>
      </c>
      <c r="V55" s="78">
        <v>1.3174654245376587</v>
      </c>
      <c r="W55" s="78">
        <v>1.392326831817627</v>
      </c>
      <c r="X55" s="78">
        <v>1.4438744783401489</v>
      </c>
      <c r="Y55" s="78">
        <v>1.4938491582870483</v>
      </c>
      <c r="Z55" s="78">
        <v>1.5357447862625122</v>
      </c>
      <c r="AA55" s="78">
        <v>1.6069753170013428</v>
      </c>
      <c r="AB55" s="78">
        <v>1.591460108757019</v>
      </c>
      <c r="AC55" s="78">
        <v>1.5937645435333252</v>
      </c>
      <c r="AD55" s="78">
        <v>1.5265992879867554</v>
      </c>
      <c r="AE55" s="78">
        <v>1.366599440574646</v>
      </c>
      <c r="AF55" s="78">
        <v>1.1479207277297974</v>
      </c>
      <c r="AG55" s="78">
        <v>-0.29339525103569031</v>
      </c>
      <c r="AH55" s="78">
        <v>-0.25782749056816101</v>
      </c>
      <c r="AI55" s="78">
        <v>-0.2289259135723114</v>
      </c>
      <c r="AJ55" s="78">
        <v>-0.23357285559177399</v>
      </c>
      <c r="AK55" s="78">
        <v>-0.22018404304981232</v>
      </c>
      <c r="AL55" s="78">
        <v>-0.30634388327598572</v>
      </c>
      <c r="AM55" s="78">
        <v>-0.32100725173950195</v>
      </c>
      <c r="AN55" s="78">
        <v>-0.31672731041908264</v>
      </c>
      <c r="AO55" s="78">
        <v>-0.34082603454589844</v>
      </c>
      <c r="AP55" s="78">
        <v>-0.31952059268951416</v>
      </c>
      <c r="AQ55" s="78">
        <v>-0.32329228520393372</v>
      </c>
      <c r="AR55" s="78">
        <v>-0.21872259676456451</v>
      </c>
      <c r="AS55" s="78">
        <v>-0.22833196818828583</v>
      </c>
      <c r="AT55" s="78">
        <v>-0.23975476622581482</v>
      </c>
      <c r="AU55" s="78">
        <v>-0.20746685564517975</v>
      </c>
      <c r="AV55" s="78">
        <v>-0.18209542334079742</v>
      </c>
      <c r="AW55" s="78">
        <v>-0.18121974170207977</v>
      </c>
      <c r="AX55" s="78">
        <v>-0.19595257937908173</v>
      </c>
      <c r="AY55" s="78">
        <v>-0.13492920994758606</v>
      </c>
      <c r="AZ55" s="78">
        <v>-0.13013404607772827</v>
      </c>
      <c r="BA55" s="78">
        <v>-0.1798669695854187</v>
      </c>
      <c r="BB55" s="78">
        <v>-0.27121472358703613</v>
      </c>
      <c r="BC55" s="78">
        <v>-0.23910588026046753</v>
      </c>
      <c r="BD55" s="78">
        <v>-0.28372889757156372</v>
      </c>
      <c r="BE55" s="78">
        <v>-0.23863640427589417</v>
      </c>
      <c r="BF55" s="78">
        <v>-0.20343445241451263</v>
      </c>
      <c r="BG55" s="78">
        <v>-0.17540793120861053</v>
      </c>
      <c r="BH55" s="78">
        <v>-0.18077816069126129</v>
      </c>
      <c r="BI55" s="78">
        <v>-0.16707667708396912</v>
      </c>
      <c r="BJ55" s="78">
        <v>-0.23525078594684601</v>
      </c>
      <c r="BK55" s="78">
        <v>-0.24469117820262909</v>
      </c>
      <c r="BL55" s="78">
        <v>-0.23906943202018738</v>
      </c>
      <c r="BM55" s="78">
        <v>-0.26853799819946289</v>
      </c>
      <c r="BN55" s="78">
        <v>-0.24911186099052429</v>
      </c>
      <c r="BO55" s="78">
        <v>-0.25445637106895447</v>
      </c>
      <c r="BP55" s="78">
        <v>-0.16834929585456848</v>
      </c>
      <c r="BQ55" s="78">
        <v>-0.176320880651474</v>
      </c>
      <c r="BR55" s="78">
        <v>-0.1866263747215271</v>
      </c>
      <c r="BS55" s="78">
        <v>-0.15558470785617828</v>
      </c>
      <c r="BT55" s="78">
        <v>-0.12972292304039001</v>
      </c>
      <c r="BU55" s="78">
        <v>-0.12873715162277222</v>
      </c>
      <c r="BV55" s="78">
        <v>-0.14237020909786224</v>
      </c>
      <c r="BW55" s="78">
        <v>-8.0809377133846283E-2</v>
      </c>
      <c r="BX55" s="78">
        <v>-7.6146423816680908E-2</v>
      </c>
      <c r="BY55" s="78">
        <v>-0.12813906371593475</v>
      </c>
      <c r="BZ55" s="78">
        <v>-0.21712952852249146</v>
      </c>
      <c r="CA55" s="78">
        <v>-0.1897718757390976</v>
      </c>
      <c r="CB55" s="78">
        <v>-0.22996033728122711</v>
      </c>
      <c r="CC55" s="78">
        <v>-0.20071059465408325</v>
      </c>
      <c r="CD55" s="78">
        <v>-0.16576200723648071</v>
      </c>
      <c r="CE55" s="78">
        <v>-0.13834154605865479</v>
      </c>
      <c r="CF55" s="78">
        <v>-0.14421272277832031</v>
      </c>
      <c r="CG55" s="78">
        <v>-0.13029466569423676</v>
      </c>
      <c r="CH55" s="78">
        <v>-0.18601192533969879</v>
      </c>
      <c r="CI55" s="78">
        <v>-0.19183489680290222</v>
      </c>
      <c r="CJ55" s="78">
        <v>-0.18528382480144501</v>
      </c>
      <c r="CK55" s="78">
        <v>-0.21847151219844818</v>
      </c>
      <c r="CL55" s="78">
        <v>-0.20034697651863098</v>
      </c>
      <c r="CM55" s="78">
        <v>-0.20678083598613739</v>
      </c>
      <c r="CN55" s="78">
        <v>-0.13346090912818909</v>
      </c>
      <c r="CO55" s="78">
        <v>-0.14029817283153534</v>
      </c>
      <c r="CP55" s="78">
        <v>-0.14982980489730835</v>
      </c>
      <c r="CQ55" s="78">
        <v>-0.11965128034353256</v>
      </c>
      <c r="CR55" s="78">
        <v>-9.3449898064136505E-2</v>
      </c>
      <c r="CS55" s="78">
        <v>-9.2387869954109192E-2</v>
      </c>
      <c r="CT55" s="78">
        <v>-0.10525922477245331</v>
      </c>
      <c r="CU55" s="78">
        <v>-4.3326143175363541E-2</v>
      </c>
      <c r="CV55" s="78">
        <v>-3.8754761219024658E-2</v>
      </c>
      <c r="CW55" s="78">
        <v>-9.2312470078468323E-2</v>
      </c>
      <c r="CX55" s="78">
        <v>-0.17967027425765991</v>
      </c>
      <c r="CY55" s="78">
        <v>-0.15560330450534821</v>
      </c>
      <c r="CZ55" s="78">
        <v>-0.19272039830684662</v>
      </c>
      <c r="DA55" s="78">
        <v>-0.16278478503227234</v>
      </c>
      <c r="DB55" s="78">
        <v>-0.12808956205844879</v>
      </c>
      <c r="DC55" s="78">
        <v>-0.10127515345811844</v>
      </c>
      <c r="DD55" s="78">
        <v>-0.10764727741479874</v>
      </c>
      <c r="DE55" s="78">
        <v>-9.3512661755084991E-2</v>
      </c>
      <c r="DF55" s="78">
        <v>-0.13677306473255157</v>
      </c>
      <c r="DG55" s="78">
        <v>-0.13897861540317535</v>
      </c>
      <c r="DH55" s="78">
        <v>-0.13149821758270264</v>
      </c>
      <c r="DI55" s="78">
        <v>-0.16840504109859467</v>
      </c>
      <c r="DJ55" s="78">
        <v>-0.15158209204673767</v>
      </c>
      <c r="DK55" s="78">
        <v>-0.15910528600215912</v>
      </c>
      <c r="DL55" s="78">
        <v>-9.8572514951229095E-2</v>
      </c>
      <c r="DM55" s="78">
        <v>-0.10427545756101608</v>
      </c>
      <c r="DN55" s="78">
        <v>-0.1130332350730896</v>
      </c>
      <c r="DO55" s="78">
        <v>-8.3717860281467438E-2</v>
      </c>
      <c r="DP55" s="78">
        <v>-5.7176869362592697E-2</v>
      </c>
      <c r="DQ55" s="78">
        <v>-5.6038584560155869E-2</v>
      </c>
      <c r="DR55" s="78">
        <v>-6.8148240447044373E-2</v>
      </c>
      <c r="DS55" s="78">
        <v>-5.8429106138646603E-3</v>
      </c>
      <c r="DT55" s="78">
        <v>-1.3630986213684082E-3</v>
      </c>
      <c r="DU55" s="78">
        <v>-5.6485880166292191E-2</v>
      </c>
      <c r="DV55" s="78">
        <v>-0.14221101999282837</v>
      </c>
      <c r="DW55" s="78">
        <v>-0.12143473327159882</v>
      </c>
      <c r="DX55" s="78">
        <v>-0.15548045933246613</v>
      </c>
      <c r="DY55" s="78">
        <v>-0.10802595317363739</v>
      </c>
      <c r="DZ55" s="78">
        <v>-7.3696523904800415E-2</v>
      </c>
      <c r="EA55" s="78">
        <v>-4.7757178544998169E-2</v>
      </c>
      <c r="EB55" s="78">
        <v>-5.485258623957634E-2</v>
      </c>
      <c r="EC55" s="78">
        <v>-4.0405288338661194E-2</v>
      </c>
      <c r="ED55" s="78">
        <v>-6.5679967403411865E-2</v>
      </c>
      <c r="EE55" s="78">
        <v>-6.2662549316883087E-2</v>
      </c>
      <c r="EF55" s="78">
        <v>-5.3840342909097672E-2</v>
      </c>
      <c r="EG55" s="78">
        <v>-9.6116997301578522E-2</v>
      </c>
      <c r="EH55" s="78">
        <v>-8.1173352897167206E-2</v>
      </c>
      <c r="EI55" s="78">
        <v>-9.0269379317760468E-2</v>
      </c>
      <c r="EJ55" s="78">
        <v>-4.819922149181366E-2</v>
      </c>
      <c r="EK55" s="78">
        <v>-5.2264384925365448E-2</v>
      </c>
      <c r="EL55" s="78">
        <v>-5.9904839843511581E-2</v>
      </c>
      <c r="EM55" s="78">
        <v>-3.1835701316595078E-2</v>
      </c>
      <c r="EN55" s="78">
        <v>-4.8043732531368732E-3</v>
      </c>
      <c r="EO55" s="78">
        <v>-3.5559937823563814E-3</v>
      </c>
      <c r="EP55" s="78">
        <v>-1.4565876685082912E-2</v>
      </c>
      <c r="EQ55" s="78">
        <v>4.8276923596858978E-2</v>
      </c>
      <c r="ER55" s="78">
        <v>5.2624523639678955E-2</v>
      </c>
      <c r="ES55" s="78">
        <v>-4.7579756937921047E-3</v>
      </c>
      <c r="ET55" s="78">
        <v>-8.8125810027122498E-2</v>
      </c>
      <c r="EU55" s="78">
        <v>-7.2100736200809479E-2</v>
      </c>
      <c r="EV55" s="78">
        <v>-0.10171189904212952</v>
      </c>
      <c r="EW55" s="78">
        <v>60.992328643798828</v>
      </c>
      <c r="EX55" s="78">
        <v>59.719825744628906</v>
      </c>
      <c r="EY55" s="78">
        <v>58.525894165039063</v>
      </c>
      <c r="EZ55" s="78">
        <v>57.415477752685547</v>
      </c>
      <c r="FA55" s="78">
        <v>56.319015502929688</v>
      </c>
      <c r="FB55" s="78">
        <v>55.363018035888672</v>
      </c>
      <c r="FC55" s="78">
        <v>54.594234466552734</v>
      </c>
      <c r="FD55" s="78">
        <v>57.675430297851563</v>
      </c>
      <c r="FE55" s="78">
        <v>62.632381439208984</v>
      </c>
      <c r="FF55" s="78">
        <v>66.600822448730469</v>
      </c>
      <c r="FG55" s="78">
        <v>69.895797729492188</v>
      </c>
      <c r="FH55" s="78">
        <v>72.909294128417969</v>
      </c>
      <c r="FI55" s="78">
        <v>75.748359680175781</v>
      </c>
      <c r="FJ55" s="78">
        <v>78.276077270507813</v>
      </c>
      <c r="FK55" s="78">
        <v>80.320701599121094</v>
      </c>
      <c r="FL55" s="78">
        <v>81.292274475097656</v>
      </c>
      <c r="FM55" s="78">
        <v>82.006240844726563</v>
      </c>
      <c r="FN55" s="78">
        <v>81.839286804199219</v>
      </c>
      <c r="FO55" s="78">
        <v>80.442352294921875</v>
      </c>
      <c r="FP55" s="78">
        <v>76.300628662109375</v>
      </c>
      <c r="FQ55" s="78">
        <v>70.665130615234375</v>
      </c>
      <c r="FR55" s="78">
        <v>66.62677001953125</v>
      </c>
      <c r="FS55" s="78">
        <v>64.177291870117188</v>
      </c>
      <c r="FT55" s="78">
        <v>62.6146240234375</v>
      </c>
      <c r="FU55" s="78">
        <v>6.2295902520418167E-2</v>
      </c>
      <c r="FV55" s="78">
        <v>6.4559191465377808E-2</v>
      </c>
      <c r="FW55" s="78">
        <v>6.4718976616859436E-2</v>
      </c>
      <c r="FX55" s="78">
        <v>0</v>
      </c>
      <c r="FY55" s="78">
        <v>215.14999389648438</v>
      </c>
      <c r="FZ55" s="78">
        <v>1</v>
      </c>
    </row>
    <row r="56" spans="1:182" x14ac:dyDescent="0.2">
      <c r="A56" t="s">
        <v>186</v>
      </c>
      <c r="B56" t="s">
        <v>236</v>
      </c>
      <c r="C56" t="s">
        <v>2</v>
      </c>
      <c r="D56" t="s">
        <v>202</v>
      </c>
      <c r="E56" t="s">
        <v>206</v>
      </c>
      <c r="F56" t="s">
        <v>185</v>
      </c>
      <c r="G56" t="s">
        <v>1</v>
      </c>
      <c r="H56" s="78">
        <v>322</v>
      </c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>
        <v>0</v>
      </c>
      <c r="FY56" s="78">
        <v>94.949996948242188</v>
      </c>
      <c r="FZ56" s="78">
        <v>0</v>
      </c>
    </row>
    <row r="57" spans="1:182" x14ac:dyDescent="0.2">
      <c r="A57" t="s">
        <v>186</v>
      </c>
      <c r="B57" t="s">
        <v>236</v>
      </c>
      <c r="C57" t="s">
        <v>2</v>
      </c>
      <c r="D57" t="s">
        <v>202</v>
      </c>
      <c r="E57" t="s">
        <v>207</v>
      </c>
      <c r="F57" t="s">
        <v>1</v>
      </c>
      <c r="G57" t="s">
        <v>198</v>
      </c>
      <c r="H57" s="78">
        <v>8139</v>
      </c>
      <c r="I57" s="78">
        <v>10.483839988708496</v>
      </c>
      <c r="J57" s="78">
        <v>9.3247051239013672</v>
      </c>
      <c r="K57" s="78">
        <v>8.7447128295898438</v>
      </c>
      <c r="L57" s="78">
        <v>8.2927770614624023</v>
      </c>
      <c r="M57" s="78">
        <v>8.206721305847168</v>
      </c>
      <c r="N57" s="78">
        <v>8.4498462677001953</v>
      </c>
      <c r="O57" s="78">
        <v>9.0833368301391602</v>
      </c>
      <c r="P57" s="78">
        <v>10.034212112426758</v>
      </c>
      <c r="Q57" s="78">
        <v>10.777736663818359</v>
      </c>
      <c r="R57" s="78">
        <v>11.538327217102051</v>
      </c>
      <c r="S57" s="78">
        <v>12.46103572845459</v>
      </c>
      <c r="T57" s="78">
        <v>13.523792266845703</v>
      </c>
      <c r="U57" s="78">
        <v>14.408003807067871</v>
      </c>
      <c r="V57" s="78">
        <v>15.225272178649902</v>
      </c>
      <c r="W57" s="78">
        <v>15.98408031463623</v>
      </c>
      <c r="X57" s="78">
        <v>16.737224578857422</v>
      </c>
      <c r="Y57" s="78">
        <v>17.564943313598633</v>
      </c>
      <c r="Z57" s="78">
        <v>18.207029342651367</v>
      </c>
      <c r="AA57" s="78">
        <v>18.207878112792969</v>
      </c>
      <c r="AB57" s="78">
        <v>17.680143356323242</v>
      </c>
      <c r="AC57" s="78">
        <v>16.932119369506836</v>
      </c>
      <c r="AD57" s="78">
        <v>16.149682998657227</v>
      </c>
      <c r="AE57" s="78">
        <v>14.344168663024902</v>
      </c>
      <c r="AF57" s="78">
        <v>12.360798835754395</v>
      </c>
      <c r="AG57" s="78">
        <v>-1.8932172060012817</v>
      </c>
      <c r="AH57" s="78">
        <v>-1.9369198083877563</v>
      </c>
      <c r="AI57" s="78">
        <v>-1.7828727960586548</v>
      </c>
      <c r="AJ57" s="78">
        <v>-1.8040386438369751</v>
      </c>
      <c r="AK57" s="78">
        <v>-1.7333438396453857</v>
      </c>
      <c r="AL57" s="78">
        <v>-1.8145627975463867</v>
      </c>
      <c r="AM57" s="78">
        <v>-1.8540530204772949</v>
      </c>
      <c r="AN57" s="78">
        <v>-1.9145036935806274</v>
      </c>
      <c r="AO57" s="78">
        <v>-2.0084109306335449</v>
      </c>
      <c r="AP57" s="78">
        <v>-1.9065576791763306</v>
      </c>
      <c r="AQ57" s="78">
        <v>-1.9636765718460083</v>
      </c>
      <c r="AR57" s="78">
        <v>-1.8850522041320801</v>
      </c>
      <c r="AS57" s="78">
        <v>-2.0326173305511475</v>
      </c>
      <c r="AT57" s="78">
        <v>-2.0175797939300537</v>
      </c>
      <c r="AU57" s="78">
        <v>-1.8005340099334717</v>
      </c>
      <c r="AV57" s="78">
        <v>-1.5552374124526978</v>
      </c>
      <c r="AW57" s="78">
        <v>-0.94251072406768799</v>
      </c>
      <c r="AX57" s="78">
        <v>-0.8082810640335083</v>
      </c>
      <c r="AY57" s="78">
        <v>-0.83806425333023071</v>
      </c>
      <c r="AZ57" s="78">
        <v>-0.5655096173286438</v>
      </c>
      <c r="BA57" s="78">
        <v>-0.841777503490448</v>
      </c>
      <c r="BB57" s="78">
        <v>-1.6824371814727783</v>
      </c>
      <c r="BC57" s="78">
        <v>-1.709097146987915</v>
      </c>
      <c r="BD57" s="78">
        <v>-1.6334077119827271</v>
      </c>
      <c r="BE57" s="78">
        <v>-1.6870691776275635</v>
      </c>
      <c r="BF57" s="78">
        <v>-1.7348257303237915</v>
      </c>
      <c r="BG57" s="78">
        <v>-1.5825387239456177</v>
      </c>
      <c r="BH57" s="78">
        <v>-1.6074713468551636</v>
      </c>
      <c r="BI57" s="78">
        <v>-1.5363919734954834</v>
      </c>
      <c r="BJ57" s="78">
        <v>-1.6080038547515869</v>
      </c>
      <c r="BK57" s="78">
        <v>-1.6433539390563965</v>
      </c>
      <c r="BL57" s="78">
        <v>-1.6923866271972656</v>
      </c>
      <c r="BM57" s="78">
        <v>-1.7912290096282959</v>
      </c>
      <c r="BN57" s="78">
        <v>-1.6977009773254395</v>
      </c>
      <c r="BO57" s="78">
        <v>-1.7542190551757813</v>
      </c>
      <c r="BP57" s="78">
        <v>-1.6830018758773804</v>
      </c>
      <c r="BQ57" s="78">
        <v>-1.8268498182296753</v>
      </c>
      <c r="BR57" s="78">
        <v>-1.8103899955749512</v>
      </c>
      <c r="BS57" s="78">
        <v>-1.5963419675827026</v>
      </c>
      <c r="BT57" s="78">
        <v>-1.3510705232620239</v>
      </c>
      <c r="BU57" s="78">
        <v>-0.73383206129074097</v>
      </c>
      <c r="BV57" s="78">
        <v>-0.60206413269042969</v>
      </c>
      <c r="BW57" s="78">
        <v>-0.62654983997344971</v>
      </c>
      <c r="BX57" s="78">
        <v>-0.36047571897506714</v>
      </c>
      <c r="BY57" s="78">
        <v>-0.63721108436584473</v>
      </c>
      <c r="BZ57" s="78">
        <v>-1.4553003311157227</v>
      </c>
      <c r="CA57" s="78">
        <v>-1.4961388111114502</v>
      </c>
      <c r="CB57" s="78">
        <v>-1.422329306602478</v>
      </c>
      <c r="CC57" s="78">
        <v>-1.544291615486145</v>
      </c>
      <c r="CD57" s="78">
        <v>-1.5948560237884521</v>
      </c>
      <c r="CE57" s="78">
        <v>-1.4437880516052246</v>
      </c>
      <c r="CF57" s="78">
        <v>-1.4713294506072998</v>
      </c>
      <c r="CG57" s="78">
        <v>-1.3999836444854736</v>
      </c>
      <c r="CH57" s="78">
        <v>-1.4649418592453003</v>
      </c>
      <c r="CI57" s="78">
        <v>-1.4974243640899658</v>
      </c>
      <c r="CJ57" s="78">
        <v>-1.5385490655899048</v>
      </c>
      <c r="CK57" s="78">
        <v>-1.6408094167709351</v>
      </c>
      <c r="CL57" s="78">
        <v>-1.5530474185943604</v>
      </c>
      <c r="CM57" s="78">
        <v>-1.6091494560241699</v>
      </c>
      <c r="CN57" s="78">
        <v>-1.5430623292922974</v>
      </c>
      <c r="CO57" s="78">
        <v>-1.6843358278274536</v>
      </c>
      <c r="CP57" s="78">
        <v>-1.6668908596038818</v>
      </c>
      <c r="CQ57" s="78">
        <v>-1.4549190998077393</v>
      </c>
      <c r="CR57" s="78">
        <v>-1.2096651792526245</v>
      </c>
      <c r="CS57" s="78">
        <v>-0.58930188417434692</v>
      </c>
      <c r="CT57" s="78">
        <v>-0.45923888683319092</v>
      </c>
      <c r="CU57" s="78">
        <v>-0.48005563020706177</v>
      </c>
      <c r="CV57" s="78">
        <v>-0.21846988797187805</v>
      </c>
      <c r="CW57" s="78">
        <v>-0.49552899599075317</v>
      </c>
      <c r="CX57" s="78">
        <v>-1.2979861497879028</v>
      </c>
      <c r="CY57" s="78">
        <v>-1.3486446142196655</v>
      </c>
      <c r="CZ57" s="78">
        <v>-1.276137113571167</v>
      </c>
      <c r="DA57" s="78">
        <v>-1.4015140533447266</v>
      </c>
      <c r="DB57" s="78">
        <v>-1.4548863172531128</v>
      </c>
      <c r="DC57" s="78">
        <v>-1.3050373792648315</v>
      </c>
      <c r="DD57" s="78">
        <v>-1.335187554359436</v>
      </c>
      <c r="DE57" s="78">
        <v>-1.2635753154754639</v>
      </c>
      <c r="DF57" s="78">
        <v>-1.3218798637390137</v>
      </c>
      <c r="DG57" s="78">
        <v>-1.3514947891235352</v>
      </c>
      <c r="DH57" s="78">
        <v>-1.3847115039825439</v>
      </c>
      <c r="DI57" s="78">
        <v>-1.4903898239135742</v>
      </c>
      <c r="DJ57" s="78">
        <v>-1.4083938598632813</v>
      </c>
      <c r="DK57" s="78">
        <v>-1.4640798568725586</v>
      </c>
      <c r="DL57" s="78">
        <v>-1.4031227827072144</v>
      </c>
      <c r="DM57" s="78">
        <v>-1.5418218374252319</v>
      </c>
      <c r="DN57" s="78">
        <v>-1.5233917236328125</v>
      </c>
      <c r="DO57" s="78">
        <v>-1.3134962320327759</v>
      </c>
      <c r="DP57" s="78">
        <v>-1.0682598352432251</v>
      </c>
      <c r="DQ57" s="78">
        <v>-0.44477167725563049</v>
      </c>
      <c r="DR57" s="78">
        <v>-0.31641367077827454</v>
      </c>
      <c r="DS57" s="78">
        <v>-0.33356142044067383</v>
      </c>
      <c r="DT57" s="78">
        <v>-7.6464056968688965E-2</v>
      </c>
      <c r="DU57" s="78">
        <v>-0.35384690761566162</v>
      </c>
      <c r="DV57" s="78">
        <v>-1.140671968460083</v>
      </c>
      <c r="DW57" s="78">
        <v>-1.2011504173278809</v>
      </c>
      <c r="DX57" s="78">
        <v>-1.129944920539856</v>
      </c>
      <c r="DY57" s="78">
        <v>-1.1953660249710083</v>
      </c>
      <c r="DZ57" s="78">
        <v>-1.2527922391891479</v>
      </c>
      <c r="EA57" s="78">
        <v>-1.1047033071517944</v>
      </c>
      <c r="EB57" s="78">
        <v>-1.1386202573776245</v>
      </c>
      <c r="EC57" s="78">
        <v>-1.0666234493255615</v>
      </c>
      <c r="ED57" s="78">
        <v>-1.1153209209442139</v>
      </c>
      <c r="EE57" s="78">
        <v>-1.1407957077026367</v>
      </c>
      <c r="EF57" s="78">
        <v>-1.1625944375991821</v>
      </c>
      <c r="EG57" s="78">
        <v>-1.2732079029083252</v>
      </c>
      <c r="EH57" s="78">
        <v>-1.1995371580123901</v>
      </c>
      <c r="EI57" s="78">
        <v>-1.2546223402023315</v>
      </c>
      <c r="EJ57" s="78">
        <v>-1.2010724544525146</v>
      </c>
      <c r="EK57" s="78">
        <v>-1.3360542058944702</v>
      </c>
      <c r="EL57" s="78">
        <v>-1.3162018060684204</v>
      </c>
      <c r="EM57" s="78">
        <v>-1.1093041896820068</v>
      </c>
      <c r="EN57" s="78">
        <v>-0.86409294605255127</v>
      </c>
      <c r="EO57" s="78">
        <v>-0.23609304428100586</v>
      </c>
      <c r="EP57" s="78">
        <v>-0.11019671708345413</v>
      </c>
      <c r="EQ57" s="78">
        <v>-0.12204702198505402</v>
      </c>
      <c r="ER57" s="78">
        <v>0.12856981158256531</v>
      </c>
      <c r="ES57" s="78">
        <v>-0.14928050339221954</v>
      </c>
      <c r="ET57" s="78">
        <v>-0.91353517770767212</v>
      </c>
      <c r="EU57" s="78">
        <v>-0.98819208145141602</v>
      </c>
      <c r="EV57" s="78">
        <v>-0.91886651515960693</v>
      </c>
      <c r="EW57" s="78">
        <v>64.789627075195313</v>
      </c>
      <c r="EX57" s="78">
        <v>63.654518127441406</v>
      </c>
      <c r="EY57" s="78">
        <v>62.476188659667969</v>
      </c>
      <c r="EZ57" s="78">
        <v>61.392906188964844</v>
      </c>
      <c r="FA57" s="78">
        <v>60.539325714111328</v>
      </c>
      <c r="FB57" s="78">
        <v>59.787864685058594</v>
      </c>
      <c r="FC57" s="78">
        <v>59.544452667236328</v>
      </c>
      <c r="FD57" s="78">
        <v>62.267398834228516</v>
      </c>
      <c r="FE57" s="78">
        <v>66.056747436523438</v>
      </c>
      <c r="FF57" s="78">
        <v>69.959709167480469</v>
      </c>
      <c r="FG57" s="78">
        <v>73.686660766601563</v>
      </c>
      <c r="FH57" s="78">
        <v>77.082763671875</v>
      </c>
      <c r="FI57" s="78">
        <v>80.126571655273438</v>
      </c>
      <c r="FJ57" s="78">
        <v>82.511161804199219</v>
      </c>
      <c r="FK57" s="78">
        <v>84.251884460449219</v>
      </c>
      <c r="FL57" s="78">
        <v>85.113243103027344</v>
      </c>
      <c r="FM57" s="78">
        <v>84.989418029785156</v>
      </c>
      <c r="FN57" s="78">
        <v>83.745033264160156</v>
      </c>
      <c r="FO57" s="78">
        <v>81.710006713867188</v>
      </c>
      <c r="FP57" s="78">
        <v>78.586929321289063</v>
      </c>
      <c r="FQ57" s="78">
        <v>74.253044128417969</v>
      </c>
      <c r="FR57" s="78">
        <v>70.569480895996094</v>
      </c>
      <c r="FS57" s="78">
        <v>68.240165710449219</v>
      </c>
      <c r="FT57" s="78">
        <v>66.47540283203125</v>
      </c>
      <c r="FU57" s="78">
        <v>0.21534125506877899</v>
      </c>
      <c r="FV57" s="78">
        <v>0.24770604074001312</v>
      </c>
      <c r="FW57" s="78">
        <v>0.22153620421886444</v>
      </c>
      <c r="FX57" s="78">
        <v>0</v>
      </c>
      <c r="FY57" s="78">
        <v>2593.363525390625</v>
      </c>
      <c r="FZ57" s="78">
        <v>1</v>
      </c>
    </row>
    <row r="58" spans="1:182" x14ac:dyDescent="0.2">
      <c r="A58" t="s">
        <v>186</v>
      </c>
      <c r="B58" t="s">
        <v>236</v>
      </c>
      <c r="C58" t="s">
        <v>2</v>
      </c>
      <c r="D58" t="s">
        <v>202</v>
      </c>
      <c r="E58" t="s">
        <v>207</v>
      </c>
      <c r="F58" t="s">
        <v>1</v>
      </c>
      <c r="G58" t="s">
        <v>200</v>
      </c>
      <c r="H58" s="78">
        <v>2841</v>
      </c>
      <c r="I58" s="78">
        <v>3.7368237972259521</v>
      </c>
      <c r="J58" s="78">
        <v>3.2790179252624512</v>
      </c>
      <c r="K58" s="78">
        <v>2.9726343154907227</v>
      </c>
      <c r="L58" s="78">
        <v>2.776536226272583</v>
      </c>
      <c r="M58" s="78">
        <v>2.6672170162200928</v>
      </c>
      <c r="N58" s="78">
        <v>2.6412651538848877</v>
      </c>
      <c r="O58" s="78">
        <v>2.8302626609802246</v>
      </c>
      <c r="P58" s="78">
        <v>3.0126423835754395</v>
      </c>
      <c r="Q58" s="78">
        <v>3.214724063873291</v>
      </c>
      <c r="R58" s="78">
        <v>3.4906435012817383</v>
      </c>
      <c r="S58" s="78">
        <v>3.8613300323486328</v>
      </c>
      <c r="T58" s="78">
        <v>4.3149633407592773</v>
      </c>
      <c r="U58" s="78">
        <v>4.7540798187255859</v>
      </c>
      <c r="V58" s="78">
        <v>5.153679370880127</v>
      </c>
      <c r="W58" s="78">
        <v>5.5088191032409668</v>
      </c>
      <c r="X58" s="78">
        <v>5.8433408737182617</v>
      </c>
      <c r="Y58" s="78">
        <v>6.1271471977233887</v>
      </c>
      <c r="Z58" s="78">
        <v>6.2452754974365234</v>
      </c>
      <c r="AA58" s="78">
        <v>6.3102273941040039</v>
      </c>
      <c r="AB58" s="78">
        <v>6.1068625450134277</v>
      </c>
      <c r="AC58" s="78">
        <v>5.8190560340881348</v>
      </c>
      <c r="AD58" s="78">
        <v>5.625251293182373</v>
      </c>
      <c r="AE58" s="78">
        <v>5.0833230018615723</v>
      </c>
      <c r="AF58" s="78">
        <v>4.3967046737670898</v>
      </c>
      <c r="AG58" s="78">
        <v>-0.45640787482261658</v>
      </c>
      <c r="AH58" s="78">
        <v>-0.49138966202735901</v>
      </c>
      <c r="AI58" s="78">
        <v>-0.49586600065231323</v>
      </c>
      <c r="AJ58" s="78">
        <v>-0.50991350412368774</v>
      </c>
      <c r="AK58" s="78">
        <v>-0.49450182914733887</v>
      </c>
      <c r="AL58" s="78">
        <v>-0.49646571278572083</v>
      </c>
      <c r="AM58" s="78">
        <v>-0.49648028612136841</v>
      </c>
      <c r="AN58" s="78">
        <v>-0.47777831554412842</v>
      </c>
      <c r="AO58" s="78">
        <v>-0.52561980485916138</v>
      </c>
      <c r="AP58" s="78">
        <v>-0.4619297981262207</v>
      </c>
      <c r="AQ58" s="78">
        <v>-0.4256407618522644</v>
      </c>
      <c r="AR58" s="78">
        <v>-0.45041576027870178</v>
      </c>
      <c r="AS58" s="78">
        <v>-0.42848056554794312</v>
      </c>
      <c r="AT58" s="78">
        <v>-0.38258686661720276</v>
      </c>
      <c r="AU58" s="78">
        <v>-0.37532258033752441</v>
      </c>
      <c r="AV58" s="78">
        <v>-0.26449254155158997</v>
      </c>
      <c r="AW58" s="78">
        <v>-0.16742026805877686</v>
      </c>
      <c r="AX58" s="78">
        <v>-0.1965261697769165</v>
      </c>
      <c r="AY58" s="78">
        <v>-0.10889125615358353</v>
      </c>
      <c r="AZ58" s="78">
        <v>-0.13357335329055786</v>
      </c>
      <c r="BA58" s="78">
        <v>-0.24496243894100189</v>
      </c>
      <c r="BB58" s="78">
        <v>-0.44526180624961853</v>
      </c>
      <c r="BC58" s="78">
        <v>-0.43127092719078064</v>
      </c>
      <c r="BD58" s="78">
        <v>-0.41682878136634827</v>
      </c>
      <c r="BE58" s="78">
        <v>-0.37192773818969727</v>
      </c>
      <c r="BF58" s="78">
        <v>-0.40919885039329529</v>
      </c>
      <c r="BG58" s="78">
        <v>-0.41505208611488342</v>
      </c>
      <c r="BH58" s="78">
        <v>-0.43049123883247375</v>
      </c>
      <c r="BI58" s="78">
        <v>-0.41472288966178894</v>
      </c>
      <c r="BJ58" s="78">
        <v>-0.41787871718406677</v>
      </c>
      <c r="BK58" s="78">
        <v>-0.41670054197311401</v>
      </c>
      <c r="BL58" s="78">
        <v>-0.39927420020103455</v>
      </c>
      <c r="BM58" s="78">
        <v>-0.44885560870170593</v>
      </c>
      <c r="BN58" s="78">
        <v>-0.39600151777267456</v>
      </c>
      <c r="BO58" s="78">
        <v>-0.35848903656005859</v>
      </c>
      <c r="BP58" s="78">
        <v>-0.37852248549461365</v>
      </c>
      <c r="BQ58" s="78">
        <v>-0.35244518518447876</v>
      </c>
      <c r="BR58" s="78">
        <v>-0.30299109220504761</v>
      </c>
      <c r="BS58" s="78">
        <v>-0.29189211130142212</v>
      </c>
      <c r="BT58" s="78">
        <v>-0.18091608583927155</v>
      </c>
      <c r="BU58" s="78">
        <v>-8.4354661405086517E-2</v>
      </c>
      <c r="BV58" s="78">
        <v>-0.113581582903862</v>
      </c>
      <c r="BW58" s="78">
        <v>-2.3717423900961876E-2</v>
      </c>
      <c r="BX58" s="78">
        <v>-5.0442703068256378E-2</v>
      </c>
      <c r="BY58" s="78">
        <v>-0.16640916466712952</v>
      </c>
      <c r="BZ58" s="78">
        <v>-0.35266795754432678</v>
      </c>
      <c r="CA58" s="78">
        <v>-0.33943864703178406</v>
      </c>
      <c r="CB58" s="78">
        <v>-0.32895630598068237</v>
      </c>
      <c r="CC58" s="78">
        <v>-0.31341707706451416</v>
      </c>
      <c r="CD58" s="78">
        <v>-0.35227376222610474</v>
      </c>
      <c r="CE58" s="78">
        <v>-0.35908061265945435</v>
      </c>
      <c r="CF58" s="78">
        <v>-0.37548366189002991</v>
      </c>
      <c r="CG58" s="78">
        <v>-0.35946822166442871</v>
      </c>
      <c r="CH58" s="78">
        <v>-0.36344960331916809</v>
      </c>
      <c r="CI58" s="78">
        <v>-0.36144533753395081</v>
      </c>
      <c r="CJ58" s="78">
        <v>-0.34490248560905457</v>
      </c>
      <c r="CK58" s="78">
        <v>-0.3956889808177948</v>
      </c>
      <c r="CL58" s="78">
        <v>-0.35033977031707764</v>
      </c>
      <c r="CM58" s="78">
        <v>-0.3119799792766571</v>
      </c>
      <c r="CN58" s="78">
        <v>-0.32872939109802246</v>
      </c>
      <c r="CO58" s="78">
        <v>-0.29978331923484802</v>
      </c>
      <c r="CP58" s="78">
        <v>-0.2478632777929306</v>
      </c>
      <c r="CQ58" s="78">
        <v>-0.23410838842391968</v>
      </c>
      <c r="CR58" s="78">
        <v>-0.12303127348423004</v>
      </c>
      <c r="CS58" s="78">
        <v>-2.6823677122592926E-2</v>
      </c>
      <c r="CT58" s="78">
        <v>-5.6134417653083801E-2</v>
      </c>
      <c r="CU58" s="78">
        <v>3.5273712128400803E-2</v>
      </c>
      <c r="CV58" s="78">
        <v>7.1333297528326511E-3</v>
      </c>
      <c r="CW58" s="78">
        <v>-0.11200340837240219</v>
      </c>
      <c r="CX58" s="78">
        <v>-0.28853771090507507</v>
      </c>
      <c r="CY58" s="78">
        <v>-0.27583587169647217</v>
      </c>
      <c r="CZ58" s="78">
        <v>-0.26809611916542053</v>
      </c>
      <c r="DA58" s="78">
        <v>-0.25490641593933105</v>
      </c>
      <c r="DB58" s="78">
        <v>-0.29534867405891418</v>
      </c>
      <c r="DC58" s="78">
        <v>-0.30310913920402527</v>
      </c>
      <c r="DD58" s="78">
        <v>-0.32047608494758606</v>
      </c>
      <c r="DE58" s="78">
        <v>-0.30421355366706848</v>
      </c>
      <c r="DF58" s="78">
        <v>-0.30902048945426941</v>
      </c>
      <c r="DG58" s="78">
        <v>-0.3061901330947876</v>
      </c>
      <c r="DH58" s="78">
        <v>-0.29053077101707458</v>
      </c>
      <c r="DI58" s="78">
        <v>-0.34252235293388367</v>
      </c>
      <c r="DJ58" s="78">
        <v>-0.30467802286148071</v>
      </c>
      <c r="DK58" s="78">
        <v>-0.26547092199325562</v>
      </c>
      <c r="DL58" s="78">
        <v>-0.27893629670143127</v>
      </c>
      <c r="DM58" s="78">
        <v>-0.24712143838405609</v>
      </c>
      <c r="DN58" s="78">
        <v>-0.19273547828197479</v>
      </c>
      <c r="DO58" s="78">
        <v>-0.17632468044757843</v>
      </c>
      <c r="DP58" s="78">
        <v>-6.5146468579769135E-2</v>
      </c>
      <c r="DQ58" s="78">
        <v>3.0707307159900665E-2</v>
      </c>
      <c r="DR58" s="78">
        <v>1.3127481797710061E-3</v>
      </c>
      <c r="DS58" s="78">
        <v>9.426485002040863E-2</v>
      </c>
      <c r="DT58" s="78">
        <v>6.4709365367889404E-2</v>
      </c>
      <c r="DU58" s="78">
        <v>-5.7597652077674866E-2</v>
      </c>
      <c r="DV58" s="78">
        <v>-0.22440747916698456</v>
      </c>
      <c r="DW58" s="78">
        <v>-0.21223311126232147</v>
      </c>
      <c r="DX58" s="78">
        <v>-0.2072359174489975</v>
      </c>
      <c r="DY58" s="78">
        <v>-0.17042629420757294</v>
      </c>
      <c r="DZ58" s="78">
        <v>-0.21315784752368927</v>
      </c>
      <c r="EA58" s="78">
        <v>-0.22229522466659546</v>
      </c>
      <c r="EB58" s="78">
        <v>-0.24105384945869446</v>
      </c>
      <c r="EC58" s="78">
        <v>-0.22443461418151855</v>
      </c>
      <c r="ED58" s="78">
        <v>-0.23043347895145416</v>
      </c>
      <c r="EE58" s="78">
        <v>-0.22641037404537201</v>
      </c>
      <c r="EF58" s="78">
        <v>-0.21202665567398071</v>
      </c>
      <c r="EG58" s="78">
        <v>-0.26575818657875061</v>
      </c>
      <c r="EH58" s="78">
        <v>-0.23874974250793457</v>
      </c>
      <c r="EI58" s="78">
        <v>-0.1983191967010498</v>
      </c>
      <c r="EJ58" s="78">
        <v>-0.20704300701618195</v>
      </c>
      <c r="EK58" s="78">
        <v>-0.17108605802059174</v>
      </c>
      <c r="EL58" s="78">
        <v>-0.11313968896865845</v>
      </c>
      <c r="EM58" s="78">
        <v>-9.2894181609153748E-2</v>
      </c>
      <c r="EN58" s="78">
        <v>1.8429996445775032E-2</v>
      </c>
      <c r="EO58" s="78">
        <v>0.113772913813591</v>
      </c>
      <c r="EP58" s="78">
        <v>8.4257334470748901E-2</v>
      </c>
      <c r="EQ58" s="78">
        <v>0.17943868041038513</v>
      </c>
      <c r="ER58" s="78">
        <v>0.14784000813961029</v>
      </c>
      <c r="ES58" s="78">
        <v>2.0955620333552361E-2</v>
      </c>
      <c r="ET58" s="78">
        <v>-0.13181360065937042</v>
      </c>
      <c r="EU58" s="78">
        <v>-0.12040082365274429</v>
      </c>
      <c r="EV58" s="78">
        <v>-0.11936347186565399</v>
      </c>
      <c r="EW58" s="78">
        <v>68.389732360839844</v>
      </c>
      <c r="EX58" s="78">
        <v>66.926582336425781</v>
      </c>
      <c r="EY58" s="78">
        <v>65.552490234375</v>
      </c>
      <c r="EZ58" s="78">
        <v>64.234222412109375</v>
      </c>
      <c r="FA58" s="78">
        <v>63.029693603515625</v>
      </c>
      <c r="FB58" s="78">
        <v>62.041816711425781</v>
      </c>
      <c r="FC58" s="78">
        <v>61.715782165527344</v>
      </c>
      <c r="FD58" s="78">
        <v>64.295646667480469</v>
      </c>
      <c r="FE58" s="78">
        <v>68.1617431640625</v>
      </c>
      <c r="FF58" s="78">
        <v>72.071945190429688</v>
      </c>
      <c r="FG58" s="78">
        <v>75.948501586914063</v>
      </c>
      <c r="FH58" s="78">
        <v>79.369766235351563</v>
      </c>
      <c r="FI58" s="78">
        <v>82.548088073730469</v>
      </c>
      <c r="FJ58" s="78">
        <v>84.994766235351563</v>
      </c>
      <c r="FK58" s="78">
        <v>87.007675170898438</v>
      </c>
      <c r="FL58" s="78">
        <v>88.172073364257813</v>
      </c>
      <c r="FM58" s="78">
        <v>88.469711303710938</v>
      </c>
      <c r="FN58" s="78">
        <v>87.697990417480469</v>
      </c>
      <c r="FO58" s="78">
        <v>86.158370971679688</v>
      </c>
      <c r="FP58" s="78">
        <v>83.572738647460938</v>
      </c>
      <c r="FQ58" s="78">
        <v>79.28973388671875</v>
      </c>
      <c r="FR58" s="78">
        <v>75.346427917480469</v>
      </c>
      <c r="FS58" s="78">
        <v>72.745407104492188</v>
      </c>
      <c r="FT58" s="78">
        <v>70.679115295410156</v>
      </c>
      <c r="FU58" s="78">
        <v>8.3749249577522278E-2</v>
      </c>
      <c r="FV58" s="78">
        <v>9.9942848086357117E-2</v>
      </c>
      <c r="FW58" s="78">
        <v>8.5869178175926208E-2</v>
      </c>
      <c r="FX58" s="78">
        <v>0</v>
      </c>
      <c r="FY58" s="78">
        <v>1233.0909423828125</v>
      </c>
      <c r="FZ58" s="78">
        <v>1</v>
      </c>
    </row>
    <row r="59" spans="1:182" x14ac:dyDescent="0.2">
      <c r="A59" t="s">
        <v>186</v>
      </c>
      <c r="B59" t="s">
        <v>236</v>
      </c>
      <c r="C59" t="s">
        <v>2</v>
      </c>
      <c r="D59" t="s">
        <v>202</v>
      </c>
      <c r="E59" t="s">
        <v>207</v>
      </c>
      <c r="F59" t="s">
        <v>1</v>
      </c>
      <c r="G59" t="s">
        <v>1</v>
      </c>
      <c r="H59" s="78">
        <v>10980</v>
      </c>
      <c r="I59" s="78">
        <v>14.220664024353027</v>
      </c>
      <c r="J59" s="78">
        <v>12.60372257232666</v>
      </c>
      <c r="K59" s="78">
        <v>11.71734619140625</v>
      </c>
      <c r="L59" s="78">
        <v>11.069313049316406</v>
      </c>
      <c r="M59" s="78">
        <v>10.87393856048584</v>
      </c>
      <c r="N59" s="78">
        <v>11.091111183166504</v>
      </c>
      <c r="O59" s="78">
        <v>11.913599014282227</v>
      </c>
      <c r="P59" s="78">
        <v>13.046854019165039</v>
      </c>
      <c r="Q59" s="78">
        <v>13.992460250854492</v>
      </c>
      <c r="R59" s="78">
        <v>15.028970718383789</v>
      </c>
      <c r="S59" s="78">
        <v>16.322364807128906</v>
      </c>
      <c r="T59" s="78">
        <v>17.838754653930664</v>
      </c>
      <c r="U59" s="78">
        <v>19.162082672119141</v>
      </c>
      <c r="V59" s="78">
        <v>20.378952026367188</v>
      </c>
      <c r="W59" s="78">
        <v>21.492898941040039</v>
      </c>
      <c r="X59" s="78">
        <v>22.58056640625</v>
      </c>
      <c r="Y59" s="78">
        <v>23.69209098815918</v>
      </c>
      <c r="Z59" s="78">
        <v>24.452304840087891</v>
      </c>
      <c r="AA59" s="78">
        <v>24.518106460571289</v>
      </c>
      <c r="AB59" s="78">
        <v>23.787006378173828</v>
      </c>
      <c r="AC59" s="78">
        <v>22.751174926757813</v>
      </c>
      <c r="AD59" s="78">
        <v>21.774932861328125</v>
      </c>
      <c r="AE59" s="78">
        <v>19.427492141723633</v>
      </c>
      <c r="AF59" s="78">
        <v>16.757503509521484</v>
      </c>
      <c r="AG59" s="78">
        <v>-2.2347967624664307</v>
      </c>
      <c r="AH59" s="78">
        <v>-2.3164005279541016</v>
      </c>
      <c r="AI59" s="78">
        <v>-2.1685032844543457</v>
      </c>
      <c r="AJ59" s="78">
        <v>-2.2056539058685303</v>
      </c>
      <c r="AK59" s="78">
        <v>-2.1191227436065674</v>
      </c>
      <c r="AL59" s="78">
        <v>-2.2024610042572021</v>
      </c>
      <c r="AM59" s="78">
        <v>-2.2402074337005615</v>
      </c>
      <c r="AN59" s="78">
        <v>-2.2821967601776123</v>
      </c>
      <c r="AO59" s="78">
        <v>-2.426386833190918</v>
      </c>
      <c r="AP59" s="78">
        <v>-2.2740917205810547</v>
      </c>
      <c r="AQ59" s="78">
        <v>-2.2934308052062988</v>
      </c>
      <c r="AR59" s="78">
        <v>-2.234785795211792</v>
      </c>
      <c r="AS59" s="78">
        <v>-2.3554182052612305</v>
      </c>
      <c r="AT59" s="78">
        <v>-2.290431022644043</v>
      </c>
      <c r="AU59" s="78">
        <v>-2.0623786449432373</v>
      </c>
      <c r="AV59" s="78">
        <v>-1.706101655960083</v>
      </c>
      <c r="AW59" s="78">
        <v>-0.99628853797912598</v>
      </c>
      <c r="AX59" s="78">
        <v>-0.89159166812896729</v>
      </c>
      <c r="AY59" s="78">
        <v>-0.83072715997695923</v>
      </c>
      <c r="AZ59" s="78">
        <v>-0.58581608533859253</v>
      </c>
      <c r="BA59" s="78">
        <v>-0.97843146324157715</v>
      </c>
      <c r="BB59" s="78">
        <v>-2.001692533493042</v>
      </c>
      <c r="BC59" s="78">
        <v>-2.0170185565948486</v>
      </c>
      <c r="BD59" s="78">
        <v>-1.931226372718811</v>
      </c>
      <c r="BE59" s="78">
        <v>-2.0120100975036621</v>
      </c>
      <c r="BF59" s="78">
        <v>-2.0982325077056885</v>
      </c>
      <c r="BG59" s="78">
        <v>-1.9524834156036377</v>
      </c>
      <c r="BH59" s="78">
        <v>-1.9936478137969971</v>
      </c>
      <c r="BI59" s="78">
        <v>-1.9066262245178223</v>
      </c>
      <c r="BJ59" s="78">
        <v>-1.9814577102661133</v>
      </c>
      <c r="BK59" s="78">
        <v>-2.0149099826812744</v>
      </c>
      <c r="BL59" s="78">
        <v>-2.0466148853302002</v>
      </c>
      <c r="BM59" s="78">
        <v>-2.196037769317627</v>
      </c>
      <c r="BN59" s="78">
        <v>-2.0550763607025146</v>
      </c>
      <c r="BO59" s="78">
        <v>-2.073472261428833</v>
      </c>
      <c r="BP59" s="78">
        <v>-2.0203258991241455</v>
      </c>
      <c r="BQ59" s="78">
        <v>-2.1360518932342529</v>
      </c>
      <c r="BR59" s="78">
        <v>-2.0684781074523926</v>
      </c>
      <c r="BS59" s="78">
        <v>-1.8417997360229492</v>
      </c>
      <c r="BT59" s="78">
        <v>-1.4854907989501953</v>
      </c>
      <c r="BU59" s="78">
        <v>-0.77168518304824829</v>
      </c>
      <c r="BV59" s="78">
        <v>-0.6693187952041626</v>
      </c>
      <c r="BW59" s="78">
        <v>-0.60270756483078003</v>
      </c>
      <c r="BX59" s="78">
        <v>-0.36457055807113647</v>
      </c>
      <c r="BY59" s="78">
        <v>-0.75930130481719971</v>
      </c>
      <c r="BZ59" s="78">
        <v>-1.7564074993133545</v>
      </c>
      <c r="CA59" s="78">
        <v>-1.7851037979125977</v>
      </c>
      <c r="CB59" s="78">
        <v>-1.7025876045227051</v>
      </c>
      <c r="CC59" s="78">
        <v>-1.8577086925506592</v>
      </c>
      <c r="CD59" s="78">
        <v>-1.9471298456192017</v>
      </c>
      <c r="CE59" s="78">
        <v>-1.8028687238693237</v>
      </c>
      <c r="CF59" s="78">
        <v>-1.8468130826950073</v>
      </c>
      <c r="CG59" s="78">
        <v>-1.7594518661499023</v>
      </c>
      <c r="CH59" s="78">
        <v>-1.828391432762146</v>
      </c>
      <c r="CI59" s="78">
        <v>-1.8588697910308838</v>
      </c>
      <c r="CJ59" s="78">
        <v>-1.8834514617919922</v>
      </c>
      <c r="CK59" s="78">
        <v>-2.0364985466003418</v>
      </c>
      <c r="CL59" s="78">
        <v>-1.903387188911438</v>
      </c>
      <c r="CM59" s="78">
        <v>-1.9211294651031494</v>
      </c>
      <c r="CN59" s="78">
        <v>-1.8717917203903198</v>
      </c>
      <c r="CO59" s="78">
        <v>-1.984119176864624</v>
      </c>
      <c r="CP59" s="78">
        <v>-1.9147540330886841</v>
      </c>
      <c r="CQ59" s="78">
        <v>-1.6890274286270142</v>
      </c>
      <c r="CR59" s="78">
        <v>-1.3326964378356934</v>
      </c>
      <c r="CS59" s="78">
        <v>-0.61612558364868164</v>
      </c>
      <c r="CT59" s="78">
        <v>-0.51537328958511353</v>
      </c>
      <c r="CU59" s="78">
        <v>-0.44478192925453186</v>
      </c>
      <c r="CV59" s="78">
        <v>-0.21133655309677124</v>
      </c>
      <c r="CW59" s="78">
        <v>-0.60753238201141357</v>
      </c>
      <c r="CX59" s="78">
        <v>-1.5865238904953003</v>
      </c>
      <c r="CY59" s="78">
        <v>-1.6244804859161377</v>
      </c>
      <c r="CZ59" s="78">
        <v>-1.5442332029342651</v>
      </c>
      <c r="DA59" s="78">
        <v>-1.7034072875976563</v>
      </c>
      <c r="DB59" s="78">
        <v>-1.7960273027420044</v>
      </c>
      <c r="DC59" s="78">
        <v>-1.6532540321350098</v>
      </c>
      <c r="DD59" s="78">
        <v>-1.6999783515930176</v>
      </c>
      <c r="DE59" s="78">
        <v>-1.6122775077819824</v>
      </c>
      <c r="DF59" s="78">
        <v>-1.6753251552581787</v>
      </c>
      <c r="DG59" s="78">
        <v>-1.7028294801712036</v>
      </c>
      <c r="DH59" s="78">
        <v>-1.7202881574630737</v>
      </c>
      <c r="DI59" s="78">
        <v>-1.8769594430923462</v>
      </c>
      <c r="DJ59" s="78">
        <v>-1.7516978979110718</v>
      </c>
      <c r="DK59" s="78">
        <v>-1.7687867879867554</v>
      </c>
      <c r="DL59" s="78">
        <v>-1.7232575416564941</v>
      </c>
      <c r="DM59" s="78">
        <v>-1.8321865797042847</v>
      </c>
      <c r="DN59" s="78">
        <v>-1.7610300779342651</v>
      </c>
      <c r="DO59" s="78">
        <v>-1.5362551212310791</v>
      </c>
      <c r="DP59" s="78">
        <v>-1.1799020767211914</v>
      </c>
      <c r="DQ59" s="78">
        <v>-0.46056598424911499</v>
      </c>
      <c r="DR59" s="78">
        <v>-0.36142778396606445</v>
      </c>
      <c r="DS59" s="78">
        <v>-0.28685629367828369</v>
      </c>
      <c r="DT59" s="78">
        <v>-5.8102559298276901E-2</v>
      </c>
      <c r="DU59" s="78">
        <v>-0.45576348900794983</v>
      </c>
      <c r="DV59" s="78">
        <v>-1.4166402816772461</v>
      </c>
      <c r="DW59" s="78">
        <v>-1.4638571739196777</v>
      </c>
      <c r="DX59" s="78">
        <v>-1.3858788013458252</v>
      </c>
      <c r="DY59" s="78">
        <v>-1.4806206226348877</v>
      </c>
      <c r="DZ59" s="78">
        <v>-1.5778591632843018</v>
      </c>
      <c r="EA59" s="78">
        <v>-1.4372341632843018</v>
      </c>
      <c r="EB59" s="78">
        <v>-1.4879722595214844</v>
      </c>
      <c r="EC59" s="78">
        <v>-1.3997809886932373</v>
      </c>
      <c r="ED59" s="78">
        <v>-1.4543217420578003</v>
      </c>
      <c r="EE59" s="78">
        <v>-1.4775321483612061</v>
      </c>
      <c r="EF59" s="78">
        <v>-1.4847061634063721</v>
      </c>
      <c r="EG59" s="78">
        <v>-1.6466102600097656</v>
      </c>
      <c r="EH59" s="78">
        <v>-1.5326826572418213</v>
      </c>
      <c r="EI59" s="78">
        <v>-1.548828125</v>
      </c>
      <c r="EJ59" s="78">
        <v>-1.5087976455688477</v>
      </c>
      <c r="EK59" s="78">
        <v>-1.612820029258728</v>
      </c>
      <c r="EL59" s="78">
        <v>-1.5390770435333252</v>
      </c>
      <c r="EM59" s="78">
        <v>-1.315676212310791</v>
      </c>
      <c r="EN59" s="78">
        <v>-0.95929121971130371</v>
      </c>
      <c r="EO59" s="78">
        <v>-0.23596261441707611</v>
      </c>
      <c r="EP59" s="78">
        <v>-0.13915489614009857</v>
      </c>
      <c r="EQ59" s="78">
        <v>-5.883672833442688E-2</v>
      </c>
      <c r="ER59" s="78">
        <v>0.16314297914505005</v>
      </c>
      <c r="ES59" s="78">
        <v>-0.23663330078125</v>
      </c>
      <c r="ET59" s="78">
        <v>-1.1713552474975586</v>
      </c>
      <c r="EU59" s="78">
        <v>-1.2319425344467163</v>
      </c>
      <c r="EV59" s="78">
        <v>-1.1572400331497192</v>
      </c>
      <c r="EW59" s="78">
        <v>65.696510314941406</v>
      </c>
      <c r="EX59" s="78">
        <v>64.471092224121094</v>
      </c>
      <c r="EY59" s="78">
        <v>63.234264373779297</v>
      </c>
      <c r="EZ59" s="78">
        <v>62.086292266845703</v>
      </c>
      <c r="FA59" s="78">
        <v>61.135963439941406</v>
      </c>
      <c r="FB59" s="78">
        <v>60.312068939208984</v>
      </c>
      <c r="FC59" s="78">
        <v>60.047649383544922</v>
      </c>
      <c r="FD59" s="78">
        <v>62.723514556884766</v>
      </c>
      <c r="FE59" s="78">
        <v>66.5308837890625</v>
      </c>
      <c r="FF59" s="78">
        <v>70.438858032226563</v>
      </c>
      <c r="FG59" s="78">
        <v>74.204071044921875</v>
      </c>
      <c r="FH59" s="78">
        <v>77.621566772460938</v>
      </c>
      <c r="FI59" s="78">
        <v>80.705299377441406</v>
      </c>
      <c r="FJ59" s="78">
        <v>83.1129150390625</v>
      </c>
      <c r="FK59" s="78">
        <v>84.934585571289063</v>
      </c>
      <c r="FL59" s="78">
        <v>85.876426696777344</v>
      </c>
      <c r="FM59" s="78">
        <v>85.870506286621094</v>
      </c>
      <c r="FN59" s="78">
        <v>84.742691040039063</v>
      </c>
      <c r="FO59" s="78">
        <v>82.828193664550781</v>
      </c>
      <c r="FP59" s="78">
        <v>79.85418701171875</v>
      </c>
      <c r="FQ59" s="78">
        <v>75.53192138671875</v>
      </c>
      <c r="FR59" s="78">
        <v>71.778732299804688</v>
      </c>
      <c r="FS59" s="78">
        <v>69.387054443359375</v>
      </c>
      <c r="FT59" s="78">
        <v>67.546859741210938</v>
      </c>
      <c r="FU59" s="78">
        <v>0.2310536652803421</v>
      </c>
      <c r="FV59" s="78">
        <v>0.26710832118988037</v>
      </c>
      <c r="FW59" s="78">
        <v>0.23759588599205017</v>
      </c>
      <c r="FX59" s="78">
        <v>0</v>
      </c>
      <c r="FY59" s="78">
        <v>3826.45458984375</v>
      </c>
      <c r="FZ59" s="78">
        <v>1</v>
      </c>
    </row>
    <row r="60" spans="1:182" x14ac:dyDescent="0.2">
      <c r="A60" t="s">
        <v>186</v>
      </c>
      <c r="B60" t="s">
        <v>236</v>
      </c>
      <c r="C60" t="s">
        <v>2</v>
      </c>
      <c r="D60" t="s">
        <v>202</v>
      </c>
      <c r="E60" t="s">
        <v>207</v>
      </c>
      <c r="F60" t="s">
        <v>178</v>
      </c>
      <c r="G60" t="s">
        <v>1</v>
      </c>
      <c r="H60" s="78">
        <v>5869</v>
      </c>
      <c r="I60" s="78">
        <v>6.5047225952148438</v>
      </c>
      <c r="J60" s="78">
        <v>5.7268223762512207</v>
      </c>
      <c r="K60" s="78">
        <v>5.317418098449707</v>
      </c>
      <c r="L60" s="78">
        <v>4.9943275451660156</v>
      </c>
      <c r="M60" s="78">
        <v>4.885098934173584</v>
      </c>
      <c r="N60" s="78">
        <v>5.0235280990600586</v>
      </c>
      <c r="O60" s="78">
        <v>5.364229679107666</v>
      </c>
      <c r="P60" s="78">
        <v>5.9564080238342285</v>
      </c>
      <c r="Q60" s="78">
        <v>6.5324673652648926</v>
      </c>
      <c r="R60" s="78">
        <v>7.036865234375</v>
      </c>
      <c r="S60" s="78">
        <v>7.646791934967041</v>
      </c>
      <c r="T60" s="78">
        <v>8.2511863708496094</v>
      </c>
      <c r="U60" s="78">
        <v>8.8282098770141602</v>
      </c>
      <c r="V60" s="78">
        <v>9.2611532211303711</v>
      </c>
      <c r="W60" s="78">
        <v>9.7306556701660156</v>
      </c>
      <c r="X60" s="78">
        <v>10.150017738342285</v>
      </c>
      <c r="Y60" s="78">
        <v>10.508601188659668</v>
      </c>
      <c r="Z60" s="78">
        <v>10.818426132202148</v>
      </c>
      <c r="AA60" s="78">
        <v>10.985734939575195</v>
      </c>
      <c r="AB60" s="78">
        <v>10.680420875549316</v>
      </c>
      <c r="AC60" s="78">
        <v>10.29818058013916</v>
      </c>
      <c r="AD60" s="78">
        <v>9.9433507919311523</v>
      </c>
      <c r="AE60" s="78">
        <v>8.9136466979980469</v>
      </c>
      <c r="AF60" s="78">
        <v>7.628474235534668</v>
      </c>
      <c r="AG60" s="78">
        <v>-0.94110751152038574</v>
      </c>
      <c r="AH60" s="78">
        <v>-0.92378157377243042</v>
      </c>
      <c r="AI60" s="78">
        <v>-0.8273853063583374</v>
      </c>
      <c r="AJ60" s="78">
        <v>-0.83726739883422852</v>
      </c>
      <c r="AK60" s="78">
        <v>-0.7980811595916748</v>
      </c>
      <c r="AL60" s="78">
        <v>-0.72049081325531006</v>
      </c>
      <c r="AM60" s="78">
        <v>-0.81396865844726563</v>
      </c>
      <c r="AN60" s="78">
        <v>-0.84364151954650879</v>
      </c>
      <c r="AO60" s="78">
        <v>-0.91933745145797729</v>
      </c>
      <c r="AP60" s="78">
        <v>-1.0587571859359741</v>
      </c>
      <c r="AQ60" s="78">
        <v>-1.1544181108474731</v>
      </c>
      <c r="AR60" s="78">
        <v>-1.2515794038772583</v>
      </c>
      <c r="AS60" s="78">
        <v>-1.2686316967010498</v>
      </c>
      <c r="AT60" s="78">
        <v>-1.1900557279586792</v>
      </c>
      <c r="AU60" s="78">
        <v>-1.0205421447753906</v>
      </c>
      <c r="AV60" s="78">
        <v>-0.92817163467407227</v>
      </c>
      <c r="AW60" s="78">
        <v>-0.68253040313720703</v>
      </c>
      <c r="AX60" s="78">
        <v>-0.69892024993896484</v>
      </c>
      <c r="AY60" s="78">
        <v>-0.54663431644439697</v>
      </c>
      <c r="AZ60" s="78">
        <v>-0.34847778081893921</v>
      </c>
      <c r="BA60" s="78">
        <v>-0.39233645796775818</v>
      </c>
      <c r="BB60" s="78">
        <v>-0.87457495927810669</v>
      </c>
      <c r="BC60" s="78">
        <v>-0.86657887697219849</v>
      </c>
      <c r="BD60" s="78">
        <v>-0.86859720945358276</v>
      </c>
      <c r="BE60" s="78">
        <v>-0.83035743236541748</v>
      </c>
      <c r="BF60" s="78">
        <v>-0.81663036346435547</v>
      </c>
      <c r="BG60" s="78">
        <v>-0.71893292665481567</v>
      </c>
      <c r="BH60" s="78">
        <v>-0.72872674465179443</v>
      </c>
      <c r="BI60" s="78">
        <v>-0.69290339946746826</v>
      </c>
      <c r="BJ60" s="78">
        <v>-0.6164705753326416</v>
      </c>
      <c r="BK60" s="78">
        <v>-0.70708364248275757</v>
      </c>
      <c r="BL60" s="78">
        <v>-0.73221808671951294</v>
      </c>
      <c r="BM60" s="78">
        <v>-0.81111705303192139</v>
      </c>
      <c r="BN60" s="78">
        <v>-0.94826722145080566</v>
      </c>
      <c r="BO60" s="78">
        <v>-1.0416486263275146</v>
      </c>
      <c r="BP60" s="78">
        <v>-1.1352086067199707</v>
      </c>
      <c r="BQ60" s="78">
        <v>-1.148667573928833</v>
      </c>
      <c r="BR60" s="78">
        <v>-1.0693832635879517</v>
      </c>
      <c r="BS60" s="78">
        <v>-0.89827257394790649</v>
      </c>
      <c r="BT60" s="78">
        <v>-0.80506390333175659</v>
      </c>
      <c r="BU60" s="78">
        <v>-0.56094491481781006</v>
      </c>
      <c r="BV60" s="78">
        <v>-0.57924264669418335</v>
      </c>
      <c r="BW60" s="78">
        <v>-0.42612776160240173</v>
      </c>
      <c r="BX60" s="78">
        <v>-0.23212146759033203</v>
      </c>
      <c r="BY60" s="78">
        <v>-0.28326183557510376</v>
      </c>
      <c r="BZ60" s="78">
        <v>-0.75818228721618652</v>
      </c>
      <c r="CA60" s="78">
        <v>-0.75121045112609863</v>
      </c>
      <c r="CB60" s="78">
        <v>-0.75516319274902344</v>
      </c>
      <c r="CC60" s="78">
        <v>-0.75365227460861206</v>
      </c>
      <c r="CD60" s="78">
        <v>-0.74241775274276733</v>
      </c>
      <c r="CE60" s="78">
        <v>-0.64381909370422363</v>
      </c>
      <c r="CF60" s="78">
        <v>-0.65355187654495239</v>
      </c>
      <c r="CG60" s="78">
        <v>-0.62005758285522461</v>
      </c>
      <c r="CH60" s="78">
        <v>-0.54442644119262695</v>
      </c>
      <c r="CI60" s="78">
        <v>-0.63305538892745972</v>
      </c>
      <c r="CJ60" s="78">
        <v>-0.65504658222198486</v>
      </c>
      <c r="CK60" s="78">
        <v>-0.7361639142036438</v>
      </c>
      <c r="CL60" s="78">
        <v>-0.87174218893051147</v>
      </c>
      <c r="CM60" s="78">
        <v>-0.96354478597640991</v>
      </c>
      <c r="CN60" s="78">
        <v>-1.0546106100082397</v>
      </c>
      <c r="CO60" s="78">
        <v>-1.0655808448791504</v>
      </c>
      <c r="CP60" s="78">
        <v>-0.98580580949783325</v>
      </c>
      <c r="CQ60" s="78">
        <v>-0.81358903646469116</v>
      </c>
      <c r="CR60" s="78">
        <v>-0.71979987621307373</v>
      </c>
      <c r="CS60" s="78">
        <v>-0.47673514485359192</v>
      </c>
      <c r="CT60" s="78">
        <v>-0.49635428190231323</v>
      </c>
      <c r="CU60" s="78">
        <v>-0.34266531467437744</v>
      </c>
      <c r="CV60" s="78">
        <v>-0.15153342485427856</v>
      </c>
      <c r="CW60" s="78">
        <v>-0.20771709084510803</v>
      </c>
      <c r="CX60" s="78">
        <v>-0.67756909132003784</v>
      </c>
      <c r="CY60" s="78">
        <v>-0.67130661010742188</v>
      </c>
      <c r="CZ60" s="78">
        <v>-0.67659914493560791</v>
      </c>
      <c r="DA60" s="78">
        <v>-0.67694711685180664</v>
      </c>
      <c r="DB60" s="78">
        <v>-0.6682051420211792</v>
      </c>
      <c r="DC60" s="78">
        <v>-0.56870526075363159</v>
      </c>
      <c r="DD60" s="78">
        <v>-0.57837700843811035</v>
      </c>
      <c r="DE60" s="78">
        <v>-0.54721176624298096</v>
      </c>
      <c r="DF60" s="78">
        <v>-0.4723823070526123</v>
      </c>
      <c r="DG60" s="78">
        <v>-0.55902713537216187</v>
      </c>
      <c r="DH60" s="78">
        <v>-0.57787507772445679</v>
      </c>
      <c r="DI60" s="78">
        <v>-0.66121077537536621</v>
      </c>
      <c r="DJ60" s="78">
        <v>-0.79521715641021729</v>
      </c>
      <c r="DK60" s="78">
        <v>-0.88544094562530518</v>
      </c>
      <c r="DL60" s="78">
        <v>-0.97401255369186401</v>
      </c>
      <c r="DM60" s="78">
        <v>-0.98249411582946777</v>
      </c>
      <c r="DN60" s="78">
        <v>-0.90222835540771484</v>
      </c>
      <c r="DO60" s="78">
        <v>-0.72890549898147583</v>
      </c>
      <c r="DP60" s="78">
        <v>-0.63453584909439087</v>
      </c>
      <c r="DQ60" s="78">
        <v>-0.39252537488937378</v>
      </c>
      <c r="DR60" s="78">
        <v>-0.41346591711044312</v>
      </c>
      <c r="DS60" s="78">
        <v>-0.25920286774635315</v>
      </c>
      <c r="DT60" s="78">
        <v>-7.0945389568805695E-2</v>
      </c>
      <c r="DU60" s="78">
        <v>-0.1321723461151123</v>
      </c>
      <c r="DV60" s="78">
        <v>-0.59695589542388916</v>
      </c>
      <c r="DW60" s="78">
        <v>-0.59140276908874512</v>
      </c>
      <c r="DX60" s="78">
        <v>-0.59803509712219238</v>
      </c>
      <c r="DY60" s="78">
        <v>-0.56619703769683838</v>
      </c>
      <c r="DZ60" s="78">
        <v>-0.56105393171310425</v>
      </c>
      <c r="EA60" s="78">
        <v>-0.46025288105010986</v>
      </c>
      <c r="EB60" s="78">
        <v>-0.46983635425567627</v>
      </c>
      <c r="EC60" s="78">
        <v>-0.44203400611877441</v>
      </c>
      <c r="ED60" s="78">
        <v>-0.36836203932762146</v>
      </c>
      <c r="EE60" s="78">
        <v>-0.4521421492099762</v>
      </c>
      <c r="EF60" s="78">
        <v>-0.46645161509513855</v>
      </c>
      <c r="EG60" s="78">
        <v>-0.5529903769493103</v>
      </c>
      <c r="EH60" s="78">
        <v>-0.6847272515296936</v>
      </c>
      <c r="EI60" s="78">
        <v>-0.77267146110534668</v>
      </c>
      <c r="EJ60" s="78">
        <v>-0.85764175653457642</v>
      </c>
      <c r="EK60" s="78">
        <v>-0.86253005266189575</v>
      </c>
      <c r="EL60" s="78">
        <v>-0.78155583143234253</v>
      </c>
      <c r="EM60" s="78">
        <v>-0.60663598775863647</v>
      </c>
      <c r="EN60" s="78">
        <v>-0.5114281177520752</v>
      </c>
      <c r="EO60" s="78">
        <v>-0.27093985676765442</v>
      </c>
      <c r="EP60" s="78">
        <v>-0.29378828406333923</v>
      </c>
      <c r="EQ60" s="78">
        <v>-0.1386963278055191</v>
      </c>
      <c r="ER60" s="78">
        <v>4.5410942286252975E-2</v>
      </c>
      <c r="ES60" s="78">
        <v>-2.3097729310393333E-2</v>
      </c>
      <c r="ET60" s="78">
        <v>-0.48056322336196899</v>
      </c>
      <c r="EU60" s="78">
        <v>-0.47603434324264526</v>
      </c>
      <c r="EV60" s="78">
        <v>-0.48460111021995544</v>
      </c>
      <c r="EW60" s="78">
        <v>62.075954437255859</v>
      </c>
      <c r="EX60" s="78">
        <v>61.249336242675781</v>
      </c>
      <c r="EY60" s="78">
        <v>60.329692840576172</v>
      </c>
      <c r="EZ60" s="78">
        <v>59.474380493164063</v>
      </c>
      <c r="FA60" s="78">
        <v>58.904628753662109</v>
      </c>
      <c r="FB60" s="78">
        <v>58.362518310546875</v>
      </c>
      <c r="FC60" s="78">
        <v>58.289577484130859</v>
      </c>
      <c r="FD60" s="78">
        <v>60.941535949707031</v>
      </c>
      <c r="FE60" s="78">
        <v>64.344871520996094</v>
      </c>
      <c r="FF60" s="78">
        <v>67.906631469726563</v>
      </c>
      <c r="FG60" s="78">
        <v>71.342437744140625</v>
      </c>
      <c r="FH60" s="78">
        <v>74.470458984375</v>
      </c>
      <c r="FI60" s="78">
        <v>77.388404846191406</v>
      </c>
      <c r="FJ60" s="78">
        <v>79.69207763671875</v>
      </c>
      <c r="FK60" s="78">
        <v>81.382553100585938</v>
      </c>
      <c r="FL60" s="78">
        <v>81.98406982421875</v>
      </c>
      <c r="FM60" s="78">
        <v>81.398719787597656</v>
      </c>
      <c r="FN60" s="78">
        <v>79.61944580078125</v>
      </c>
      <c r="FO60" s="78">
        <v>77.13720703125</v>
      </c>
      <c r="FP60" s="78">
        <v>73.76708984375</v>
      </c>
      <c r="FQ60" s="78">
        <v>69.788673400878906</v>
      </c>
      <c r="FR60" s="78">
        <v>66.672607421875</v>
      </c>
      <c r="FS60" s="78">
        <v>64.725318908691406</v>
      </c>
      <c r="FT60" s="78">
        <v>63.294956207275391</v>
      </c>
      <c r="FU60" s="78">
        <v>0.11658105254173279</v>
      </c>
      <c r="FV60" s="78">
        <v>0.14030668139457703</v>
      </c>
      <c r="FW60" s="78">
        <v>0.11934781074523926</v>
      </c>
      <c r="FX60" s="78">
        <v>0</v>
      </c>
      <c r="FY60" s="78">
        <v>2287.0908203125</v>
      </c>
      <c r="FZ60" s="78">
        <v>1</v>
      </c>
    </row>
    <row r="61" spans="1:182" x14ac:dyDescent="0.2">
      <c r="A61" t="s">
        <v>186</v>
      </c>
      <c r="B61" t="s">
        <v>236</v>
      </c>
      <c r="C61" t="s">
        <v>2</v>
      </c>
      <c r="D61" t="s">
        <v>202</v>
      </c>
      <c r="E61" t="s">
        <v>207</v>
      </c>
      <c r="F61" t="s">
        <v>179</v>
      </c>
      <c r="G61" t="s">
        <v>1</v>
      </c>
      <c r="H61" s="78">
        <v>782</v>
      </c>
      <c r="I61" s="78">
        <v>1.4349191188812256</v>
      </c>
      <c r="J61" s="78">
        <v>1.2726587057113647</v>
      </c>
      <c r="K61" s="78">
        <v>1.2155817747116089</v>
      </c>
      <c r="L61" s="78">
        <v>1.168217658996582</v>
      </c>
      <c r="M61" s="78">
        <v>1.1290378570556641</v>
      </c>
      <c r="N61" s="78">
        <v>1.1339274644851685</v>
      </c>
      <c r="O61" s="78">
        <v>1.1479085683822632</v>
      </c>
      <c r="P61" s="78">
        <v>1.2444443702697754</v>
      </c>
      <c r="Q61" s="78">
        <v>1.3650882244110107</v>
      </c>
      <c r="R61" s="78">
        <v>1.476584792137146</v>
      </c>
      <c r="S61" s="78">
        <v>1.5966384410858154</v>
      </c>
      <c r="T61" s="78">
        <v>1.8215892314910889</v>
      </c>
      <c r="U61" s="78">
        <v>1.9903358221054077</v>
      </c>
      <c r="V61" s="78">
        <v>2.1449809074401855</v>
      </c>
      <c r="W61" s="78">
        <v>2.3025212287902832</v>
      </c>
      <c r="X61" s="78">
        <v>2.5051827430725098</v>
      </c>
      <c r="Y61" s="78">
        <v>2.717689037322998</v>
      </c>
      <c r="Z61" s="78">
        <v>2.8124203681945801</v>
      </c>
      <c r="AA61" s="78">
        <v>2.7781081199645996</v>
      </c>
      <c r="AB61" s="78">
        <v>2.6366770267486572</v>
      </c>
      <c r="AC61" s="78">
        <v>2.4506268501281738</v>
      </c>
      <c r="AD61" s="78">
        <v>2.3015322685241699</v>
      </c>
      <c r="AE61" s="78">
        <v>2.0604207515716553</v>
      </c>
      <c r="AF61" s="78">
        <v>1.7832720279693604</v>
      </c>
      <c r="AG61" s="78">
        <v>-0.1533006876707077</v>
      </c>
      <c r="AH61" s="78">
        <v>-0.16581620275974274</v>
      </c>
      <c r="AI61" s="78">
        <v>-0.11135634779930115</v>
      </c>
      <c r="AJ61" s="78">
        <v>-0.10083195567131042</v>
      </c>
      <c r="AK61" s="78">
        <v>-9.3062587082386017E-2</v>
      </c>
      <c r="AL61" s="78">
        <v>-0.15750704705715179</v>
      </c>
      <c r="AM61" s="78">
        <v>-0.22420722246170044</v>
      </c>
      <c r="AN61" s="78">
        <v>-0.27335953712463379</v>
      </c>
      <c r="AO61" s="78">
        <v>-0.27337902784347534</v>
      </c>
      <c r="AP61" s="78">
        <v>-0.28655889630317688</v>
      </c>
      <c r="AQ61" s="78">
        <v>-0.31145182251930237</v>
      </c>
      <c r="AR61" s="78">
        <v>-0.25783747434616089</v>
      </c>
      <c r="AS61" s="78">
        <v>-0.27142739295959473</v>
      </c>
      <c r="AT61" s="78">
        <v>-0.2966780960559845</v>
      </c>
      <c r="AU61" s="78">
        <v>-0.28367239236831665</v>
      </c>
      <c r="AV61" s="78">
        <v>-0.16010867059230804</v>
      </c>
      <c r="AW61" s="78">
        <v>-4.7222476452589035E-2</v>
      </c>
      <c r="AX61" s="78">
        <v>3.0326033011078835E-2</v>
      </c>
      <c r="AY61" s="78">
        <v>4.9194425344467163E-2</v>
      </c>
      <c r="AZ61" s="78">
        <v>5.3616177290678024E-2</v>
      </c>
      <c r="BA61" s="78">
        <v>2.0002762321382761E-3</v>
      </c>
      <c r="BB61" s="78">
        <v>-9.3122139573097229E-2</v>
      </c>
      <c r="BC61" s="78">
        <v>-0.1153327077627182</v>
      </c>
      <c r="BD61" s="78">
        <v>-8.126126229763031E-2</v>
      </c>
      <c r="BE61" s="78">
        <v>-7.1796230971813202E-2</v>
      </c>
      <c r="BF61" s="78">
        <v>-8.6486570537090302E-2</v>
      </c>
      <c r="BG61" s="78">
        <v>-3.407156839966774E-2</v>
      </c>
      <c r="BH61" s="78">
        <v>-2.4757945910096169E-2</v>
      </c>
      <c r="BI61" s="78">
        <v>-1.5123049728572369E-2</v>
      </c>
      <c r="BJ61" s="78">
        <v>-7.4272587895393372E-2</v>
      </c>
      <c r="BK61" s="78">
        <v>-0.13377222418785095</v>
      </c>
      <c r="BL61" s="78">
        <v>-0.16895951330661774</v>
      </c>
      <c r="BM61" s="78">
        <v>-0.16576257348060608</v>
      </c>
      <c r="BN61" s="78">
        <v>-0.18108521401882172</v>
      </c>
      <c r="BO61" s="78">
        <v>-0.20958511531352997</v>
      </c>
      <c r="BP61" s="78">
        <v>-0.15927758812904358</v>
      </c>
      <c r="BQ61" s="78">
        <v>-0.17147959768772125</v>
      </c>
      <c r="BR61" s="78">
        <v>-0.19771645963191986</v>
      </c>
      <c r="BS61" s="78">
        <v>-0.18647703528404236</v>
      </c>
      <c r="BT61" s="78">
        <v>-6.268918514251709E-2</v>
      </c>
      <c r="BU61" s="78">
        <v>5.6051503866910934E-2</v>
      </c>
      <c r="BV61" s="78">
        <v>0.12949500977993011</v>
      </c>
      <c r="BW61" s="78">
        <v>0.14354501664638519</v>
      </c>
      <c r="BX61" s="78">
        <v>0.14831365644931793</v>
      </c>
      <c r="BY61" s="78">
        <v>9.1298401355743408E-2</v>
      </c>
      <c r="BZ61" s="78">
        <v>-4.8049977049231529E-3</v>
      </c>
      <c r="CA61" s="78">
        <v>-3.2418254762887955E-2</v>
      </c>
      <c r="CB61" s="78">
        <v>5.5533950217068195E-4</v>
      </c>
      <c r="CC61" s="78">
        <v>-1.5346486121416092E-2</v>
      </c>
      <c r="CD61" s="78">
        <v>-3.1543102115392685E-2</v>
      </c>
      <c r="CE61" s="78">
        <v>1.9455635920166969E-2</v>
      </c>
      <c r="CF61" s="78">
        <v>2.7930682525038719E-2</v>
      </c>
      <c r="CG61" s="78">
        <v>3.8857635110616684E-2</v>
      </c>
      <c r="CH61" s="78">
        <v>-1.6624651849269867E-2</v>
      </c>
      <c r="CI61" s="78">
        <v>-7.1137212216854095E-2</v>
      </c>
      <c r="CJ61" s="78">
        <v>-9.6652373671531677E-2</v>
      </c>
      <c r="CK61" s="78">
        <v>-9.1227740049362183E-2</v>
      </c>
      <c r="CL61" s="78">
        <v>-0.10803446918725967</v>
      </c>
      <c r="CM61" s="78">
        <v>-0.13903255760669708</v>
      </c>
      <c r="CN61" s="78">
        <v>-9.1015323996543884E-2</v>
      </c>
      <c r="CO61" s="78">
        <v>-0.10225606709718704</v>
      </c>
      <c r="CP61" s="78">
        <v>-0.12917593121528625</v>
      </c>
      <c r="CQ61" s="78">
        <v>-0.11915983259677887</v>
      </c>
      <c r="CR61" s="78">
        <v>4.7832527197897434E-3</v>
      </c>
      <c r="CS61" s="78">
        <v>0.12757875025272369</v>
      </c>
      <c r="CT61" s="78">
        <v>0.19817914068698883</v>
      </c>
      <c r="CU61" s="78">
        <v>0.20889195799827576</v>
      </c>
      <c r="CV61" s="78">
        <v>0.21390083432197571</v>
      </c>
      <c r="CW61" s="78">
        <v>0.15314601361751556</v>
      </c>
      <c r="CX61" s="78">
        <v>5.6363187730312347E-2</v>
      </c>
      <c r="CY61" s="78">
        <v>2.5008043274283409E-2</v>
      </c>
      <c r="CZ61" s="78">
        <v>5.7221271097660065E-2</v>
      </c>
      <c r="DA61" s="78">
        <v>4.110325500369072E-2</v>
      </c>
      <c r="DB61" s="78">
        <v>2.3400362581014633E-2</v>
      </c>
      <c r="DC61" s="78">
        <v>7.2982840240001678E-2</v>
      </c>
      <c r="DD61" s="78">
        <v>8.0619312822818756E-2</v>
      </c>
      <c r="DE61" s="78">
        <v>9.2838317155838013E-2</v>
      </c>
      <c r="DF61" s="78">
        <v>4.1023280471563339E-2</v>
      </c>
      <c r="DG61" s="78">
        <v>-8.5022030398249626E-3</v>
      </c>
      <c r="DH61" s="78">
        <v>-2.4345235899090767E-2</v>
      </c>
      <c r="DI61" s="78">
        <v>-1.6692908480763435E-2</v>
      </c>
      <c r="DJ61" s="78">
        <v>-3.4983720630407333E-2</v>
      </c>
      <c r="DK61" s="78">
        <v>-6.8479999899864197E-2</v>
      </c>
      <c r="DL61" s="78">
        <v>-2.2753056138753891E-2</v>
      </c>
      <c r="DM61" s="78">
        <v>-3.3032536506652832E-2</v>
      </c>
      <c r="DN61" s="78">
        <v>-6.063539907336235E-2</v>
      </c>
      <c r="DO61" s="78">
        <v>-5.1842626184225082E-2</v>
      </c>
      <c r="DP61" s="78">
        <v>7.2255685925483704E-2</v>
      </c>
      <c r="DQ61" s="78">
        <v>0.19910599291324615</v>
      </c>
      <c r="DR61" s="78">
        <v>0.26686328649520874</v>
      </c>
      <c r="DS61" s="78">
        <v>0.27423888444900513</v>
      </c>
      <c r="DT61" s="78">
        <v>0.27948802709579468</v>
      </c>
      <c r="DU61" s="78">
        <v>0.21499362587928772</v>
      </c>
      <c r="DV61" s="78">
        <v>0.11753137409687042</v>
      </c>
      <c r="DW61" s="78">
        <v>8.2434341311454773E-2</v>
      </c>
      <c r="DX61" s="78">
        <v>0.11388720571994781</v>
      </c>
      <c r="DY61" s="78">
        <v>0.12260771542787552</v>
      </c>
      <c r="DZ61" s="78">
        <v>0.10272999852895737</v>
      </c>
      <c r="EA61" s="78">
        <v>0.15026761591434479</v>
      </c>
      <c r="EB61" s="78">
        <v>0.15669332444667816</v>
      </c>
      <c r="EC61" s="78">
        <v>0.17077785730361938</v>
      </c>
      <c r="ED61" s="78">
        <v>0.12425774335861206</v>
      </c>
      <c r="EE61" s="78">
        <v>8.1932805478572845E-2</v>
      </c>
      <c r="EF61" s="78">
        <v>8.0054789781570435E-2</v>
      </c>
      <c r="EG61" s="78">
        <v>9.0923547744750977E-2</v>
      </c>
      <c r="EH61" s="78">
        <v>7.0489957928657532E-2</v>
      </c>
      <c r="EI61" s="78">
        <v>3.3386696130037308E-2</v>
      </c>
      <c r="EJ61" s="78">
        <v>7.5806818902492523E-2</v>
      </c>
      <c r="EK61" s="78">
        <v>6.6915251314640045E-2</v>
      </c>
      <c r="EL61" s="78">
        <v>3.8326244801282883E-2</v>
      </c>
      <c r="EM61" s="78">
        <v>4.5352723449468613E-2</v>
      </c>
      <c r="EN61" s="78">
        <v>0.16967517137527466</v>
      </c>
      <c r="EO61" s="78">
        <v>0.30237996578216553</v>
      </c>
      <c r="EP61" s="78">
        <v>0.36603224277496338</v>
      </c>
      <c r="EQ61" s="78">
        <v>0.36858949065208435</v>
      </c>
      <c r="ER61" s="78">
        <v>0.37418550252914429</v>
      </c>
      <c r="ES61" s="78">
        <v>0.30429175496101379</v>
      </c>
      <c r="ET61" s="78">
        <v>0.20584851503372192</v>
      </c>
      <c r="EU61" s="78">
        <v>0.16534879803657532</v>
      </c>
      <c r="EV61" s="78">
        <v>0.19570380449295044</v>
      </c>
      <c r="EW61" s="78">
        <v>77.082626342773438</v>
      </c>
      <c r="EX61" s="78">
        <v>74.891105651855469</v>
      </c>
      <c r="EY61" s="78">
        <v>73.167037963867188</v>
      </c>
      <c r="EZ61" s="78">
        <v>71.520416259765625</v>
      </c>
      <c r="FA61" s="78">
        <v>69.814422607421875</v>
      </c>
      <c r="FB61" s="78">
        <v>68.291145324707031</v>
      </c>
      <c r="FC61" s="78">
        <v>67.657005310058594</v>
      </c>
      <c r="FD61" s="78">
        <v>69.641075134277344</v>
      </c>
      <c r="FE61" s="78">
        <v>73.213737487792969</v>
      </c>
      <c r="FF61" s="78">
        <v>77.151992797851563</v>
      </c>
      <c r="FG61" s="78">
        <v>80.860923767089844</v>
      </c>
      <c r="FH61" s="78">
        <v>84.164657592773438</v>
      </c>
      <c r="FI61" s="78">
        <v>87.6724853515625</v>
      </c>
      <c r="FJ61" s="78">
        <v>90.077102661132813</v>
      </c>
      <c r="FK61" s="78">
        <v>92.534416198730469</v>
      </c>
      <c r="FL61" s="78">
        <v>93.990165710449219</v>
      </c>
      <c r="FM61" s="78">
        <v>94.790596008300781</v>
      </c>
      <c r="FN61" s="78">
        <v>94.795608520507813</v>
      </c>
      <c r="FO61" s="78">
        <v>93.722160339355469</v>
      </c>
      <c r="FP61" s="78">
        <v>91.989006042480469</v>
      </c>
      <c r="FQ61" s="78">
        <v>88.83734130859375</v>
      </c>
      <c r="FR61" s="78">
        <v>85.611381530761719</v>
      </c>
      <c r="FS61" s="78">
        <v>82.860038757324219</v>
      </c>
      <c r="FT61" s="78">
        <v>80.413742065429688</v>
      </c>
      <c r="FU61" s="78">
        <v>9.4168469309806824E-2</v>
      </c>
      <c r="FV61" s="78">
        <v>0.11900600045919418</v>
      </c>
      <c r="FW61" s="78">
        <v>9.4822883605957031E-2</v>
      </c>
      <c r="FX61" s="78">
        <v>0</v>
      </c>
      <c r="FY61" s="78">
        <v>173.59091186523438</v>
      </c>
      <c r="FZ61" s="78">
        <v>1</v>
      </c>
    </row>
    <row r="62" spans="1:182" x14ac:dyDescent="0.2">
      <c r="A62" t="s">
        <v>186</v>
      </c>
      <c r="B62" t="s">
        <v>236</v>
      </c>
      <c r="C62" t="s">
        <v>2</v>
      </c>
      <c r="D62" t="s">
        <v>202</v>
      </c>
      <c r="E62" t="s">
        <v>207</v>
      </c>
      <c r="F62" t="s">
        <v>180</v>
      </c>
      <c r="G62" t="s">
        <v>1</v>
      </c>
      <c r="H62" s="78">
        <v>307</v>
      </c>
      <c r="I62" s="78">
        <v>0.3839469850063324</v>
      </c>
      <c r="J62" s="78">
        <v>0.35224252939224243</v>
      </c>
      <c r="K62" s="78">
        <v>0.33782723546028137</v>
      </c>
      <c r="L62" s="78">
        <v>0.32745742797851563</v>
      </c>
      <c r="M62" s="78">
        <v>0.34679731726646423</v>
      </c>
      <c r="N62" s="78">
        <v>0.34635403752326965</v>
      </c>
      <c r="O62" s="78">
        <v>0.45562875270843506</v>
      </c>
      <c r="P62" s="78">
        <v>0.49054703116416931</v>
      </c>
      <c r="Q62" s="78">
        <v>0.44916307926177979</v>
      </c>
      <c r="R62" s="78">
        <v>0.42074966430664063</v>
      </c>
      <c r="S62" s="78">
        <v>0.40491750836372375</v>
      </c>
      <c r="T62" s="78">
        <v>0.40060856938362122</v>
      </c>
      <c r="U62" s="78">
        <v>0.37460225820541382</v>
      </c>
      <c r="V62" s="78">
        <v>0.39212870597839355</v>
      </c>
      <c r="W62" s="78">
        <v>0.41261941194534302</v>
      </c>
      <c r="X62" s="78">
        <v>0.40818631649017334</v>
      </c>
      <c r="Y62" s="78">
        <v>0.4254891574382782</v>
      </c>
      <c r="Z62" s="78">
        <v>0.45861107110977173</v>
      </c>
      <c r="AA62" s="78">
        <v>0.38542237877845764</v>
      </c>
      <c r="AB62" s="78">
        <v>0.38674300909042358</v>
      </c>
      <c r="AC62" s="78">
        <v>0.42082732915878296</v>
      </c>
      <c r="AD62" s="78">
        <v>0.44687157869338989</v>
      </c>
      <c r="AE62" s="78">
        <v>0.41537103056907654</v>
      </c>
      <c r="AF62" s="78">
        <v>0.38761413097381592</v>
      </c>
      <c r="AG62" s="78">
        <v>-0.4810066819190979</v>
      </c>
      <c r="AH62" s="78">
        <v>-0.49227327108383179</v>
      </c>
      <c r="AI62" s="78">
        <v>-0.49695515632629395</v>
      </c>
      <c r="AJ62" s="78">
        <v>-0.51261305809020996</v>
      </c>
      <c r="AK62" s="78">
        <v>-0.5109792947769165</v>
      </c>
      <c r="AL62" s="78">
        <v>-0.537811279296875</v>
      </c>
      <c r="AM62" s="78">
        <v>-0.44677039980888367</v>
      </c>
      <c r="AN62" s="78">
        <v>-0.38943475484848022</v>
      </c>
      <c r="AO62" s="78">
        <v>-0.3727709949016571</v>
      </c>
      <c r="AP62" s="78">
        <v>-0.3129023015499115</v>
      </c>
      <c r="AQ62" s="78">
        <v>-0.25522851943969727</v>
      </c>
      <c r="AR62" s="78">
        <v>-0.21372808516025543</v>
      </c>
      <c r="AS62" s="78">
        <v>-0.22917486727237701</v>
      </c>
      <c r="AT62" s="78">
        <v>-0.20243363082408905</v>
      </c>
      <c r="AU62" s="78">
        <v>-0.18123866617679596</v>
      </c>
      <c r="AV62" s="78">
        <v>-0.15456169843673706</v>
      </c>
      <c r="AW62" s="78">
        <v>-0.12277272343635559</v>
      </c>
      <c r="AX62" s="78">
        <v>-0.12229856103658676</v>
      </c>
      <c r="AY62" s="78">
        <v>-0.26451462507247925</v>
      </c>
      <c r="AZ62" s="78">
        <v>-0.31794968247413635</v>
      </c>
      <c r="BA62" s="78">
        <v>-0.34600293636322021</v>
      </c>
      <c r="BB62" s="78">
        <v>-0.46816021203994751</v>
      </c>
      <c r="BC62" s="78">
        <v>-0.5148354172706604</v>
      </c>
      <c r="BD62" s="78">
        <v>-0.51381587982177734</v>
      </c>
      <c r="BE62" s="78">
        <v>-0.40402975678443909</v>
      </c>
      <c r="BF62" s="78">
        <v>-0.4170525074005127</v>
      </c>
      <c r="BG62" s="78">
        <v>-0.42074665427207947</v>
      </c>
      <c r="BH62" s="78">
        <v>-0.43686205148696899</v>
      </c>
      <c r="BI62" s="78">
        <v>-0.43507122993469238</v>
      </c>
      <c r="BJ62" s="78">
        <v>-0.46152296662330627</v>
      </c>
      <c r="BK62" s="78">
        <v>-0.37581431865692139</v>
      </c>
      <c r="BL62" s="78">
        <v>-0.31768596172332764</v>
      </c>
      <c r="BM62" s="78">
        <v>-0.30546903610229492</v>
      </c>
      <c r="BN62" s="78">
        <v>-0.24843446910381317</v>
      </c>
      <c r="BO62" s="78">
        <v>-0.19564135372638702</v>
      </c>
      <c r="BP62" s="78">
        <v>-0.15775600075721741</v>
      </c>
      <c r="BQ62" s="78">
        <v>-0.17465867102146149</v>
      </c>
      <c r="BR62" s="78">
        <v>-0.14771559834480286</v>
      </c>
      <c r="BS62" s="78">
        <v>-0.1284351646900177</v>
      </c>
      <c r="BT62" s="78">
        <v>-0.10203457623720169</v>
      </c>
      <c r="BU62" s="78">
        <v>-7.2735592722892761E-2</v>
      </c>
      <c r="BV62" s="78">
        <v>-7.1377530694007874E-2</v>
      </c>
      <c r="BW62" s="78">
        <v>-0.19678163528442383</v>
      </c>
      <c r="BX62" s="78">
        <v>-0.24502371251583099</v>
      </c>
      <c r="BY62" s="78">
        <v>-0.27429905533790588</v>
      </c>
      <c r="BZ62" s="78">
        <v>-0.38642612099647522</v>
      </c>
      <c r="CA62" s="78">
        <v>-0.4296775758266449</v>
      </c>
      <c r="CB62" s="78">
        <v>-0.42859372496604919</v>
      </c>
      <c r="CC62" s="78">
        <v>-0.3507157564163208</v>
      </c>
      <c r="CD62" s="78">
        <v>-0.36495485901832581</v>
      </c>
      <c r="CE62" s="78">
        <v>-0.36796489357948303</v>
      </c>
      <c r="CF62" s="78">
        <v>-0.38439711928367615</v>
      </c>
      <c r="CG62" s="78">
        <v>-0.38249754905700684</v>
      </c>
      <c r="CH62" s="78">
        <v>-0.40868592262268066</v>
      </c>
      <c r="CI62" s="78">
        <v>-0.3266703188419342</v>
      </c>
      <c r="CJ62" s="78">
        <v>-0.26799294352531433</v>
      </c>
      <c r="CK62" s="78">
        <v>-0.25885587930679321</v>
      </c>
      <c r="CL62" s="78">
        <v>-0.20378422737121582</v>
      </c>
      <c r="CM62" s="78">
        <v>-0.15437145531177521</v>
      </c>
      <c r="CN62" s="78">
        <v>-0.11898989975452423</v>
      </c>
      <c r="CO62" s="78">
        <v>-0.13690091669559479</v>
      </c>
      <c r="CP62" s="78">
        <v>-0.10981805622577667</v>
      </c>
      <c r="CQ62" s="78">
        <v>-9.1863624751567841E-2</v>
      </c>
      <c r="CR62" s="78">
        <v>-6.5654449164867401E-2</v>
      </c>
      <c r="CS62" s="78">
        <v>-3.8080032914876938E-2</v>
      </c>
      <c r="CT62" s="78">
        <v>-3.6109786480665207E-2</v>
      </c>
      <c r="CU62" s="78">
        <v>-0.14986996352672577</v>
      </c>
      <c r="CV62" s="78">
        <v>-0.1945154070854187</v>
      </c>
      <c r="CW62" s="78">
        <v>-0.22463718056678772</v>
      </c>
      <c r="CX62" s="78">
        <v>-0.32981732487678528</v>
      </c>
      <c r="CY62" s="78">
        <v>-0.3706974983215332</v>
      </c>
      <c r="CZ62" s="78">
        <v>-0.3695690929889679</v>
      </c>
      <c r="DA62" s="78">
        <v>-0.29740175604820251</v>
      </c>
      <c r="DB62" s="78">
        <v>-0.31285721063613892</v>
      </c>
      <c r="DC62" s="78">
        <v>-0.3151831328868866</v>
      </c>
      <c r="DD62" s="78">
        <v>-0.3319321870803833</v>
      </c>
      <c r="DE62" s="78">
        <v>-0.32992386817932129</v>
      </c>
      <c r="DF62" s="78">
        <v>-0.35584887862205505</v>
      </c>
      <c r="DG62" s="78">
        <v>-0.27752631902694702</v>
      </c>
      <c r="DH62" s="78">
        <v>-0.21829994022846222</v>
      </c>
      <c r="DI62" s="78">
        <v>-0.2122427374124527</v>
      </c>
      <c r="DJ62" s="78">
        <v>-0.15913398563861847</v>
      </c>
      <c r="DK62" s="78">
        <v>-0.11310156434774399</v>
      </c>
      <c r="DL62" s="78">
        <v>-8.0223798751831055E-2</v>
      </c>
      <c r="DM62" s="78">
        <v>-9.9143169820308685E-2</v>
      </c>
      <c r="DN62" s="78">
        <v>-7.1920514106750488E-2</v>
      </c>
      <c r="DO62" s="78">
        <v>-5.5292084813117981E-2</v>
      </c>
      <c r="DP62" s="78">
        <v>-2.9274322092533112E-2</v>
      </c>
      <c r="DQ62" s="78">
        <v>-3.4244714770466089E-3</v>
      </c>
      <c r="DR62" s="78">
        <v>-8.4203970618546009E-4</v>
      </c>
      <c r="DS62" s="78">
        <v>-0.10295829921960831</v>
      </c>
      <c r="DT62" s="78">
        <v>-0.14400710165500641</v>
      </c>
      <c r="DU62" s="78">
        <v>-0.17497530579566956</v>
      </c>
      <c r="DV62" s="78">
        <v>-0.27320852875709534</v>
      </c>
      <c r="DW62" s="78">
        <v>-0.31171742081642151</v>
      </c>
      <c r="DX62" s="78">
        <v>-0.3105444610118866</v>
      </c>
      <c r="DY62" s="78">
        <v>-0.2204248309135437</v>
      </c>
      <c r="DZ62" s="78">
        <v>-0.23763646185398102</v>
      </c>
      <c r="EA62" s="78">
        <v>-0.23897463083267212</v>
      </c>
      <c r="EB62" s="78">
        <v>-0.25618118047714233</v>
      </c>
      <c r="EC62" s="78">
        <v>-0.25401583313941956</v>
      </c>
      <c r="ED62" s="78">
        <v>-0.27956059575080872</v>
      </c>
      <c r="EE62" s="78">
        <v>-0.20657022297382355</v>
      </c>
      <c r="EF62" s="78">
        <v>-0.14655113220214844</v>
      </c>
      <c r="EG62" s="78">
        <v>-0.14494076371192932</v>
      </c>
      <c r="EH62" s="78">
        <v>-9.4666138291358948E-2</v>
      </c>
      <c r="EI62" s="78">
        <v>-5.3514391183853149E-2</v>
      </c>
      <c r="EJ62" s="78">
        <v>-2.4251712486147881E-2</v>
      </c>
      <c r="EK62" s="78">
        <v>-4.4626969844102859E-2</v>
      </c>
      <c r="EL62" s="78">
        <v>-1.7202479764819145E-2</v>
      </c>
      <c r="EM62" s="78">
        <v>-2.4885870516300201E-3</v>
      </c>
      <c r="EN62" s="78">
        <v>2.3252803832292557E-2</v>
      </c>
      <c r="EO62" s="78">
        <v>4.6612653881311417E-2</v>
      </c>
      <c r="EP62" s="78">
        <v>5.0078984349966049E-2</v>
      </c>
      <c r="EQ62" s="78">
        <v>-3.5225305706262589E-2</v>
      </c>
      <c r="ER62" s="78">
        <v>-7.1081146597862244E-2</v>
      </c>
      <c r="ES62" s="78">
        <v>-0.10327143967151642</v>
      </c>
      <c r="ET62" s="78">
        <v>-0.19147443771362305</v>
      </c>
      <c r="EU62" s="78">
        <v>-0.22655957937240601</v>
      </c>
      <c r="EV62" s="78">
        <v>-0.22532229125499725</v>
      </c>
      <c r="EW62" s="78">
        <v>58.170265197753906</v>
      </c>
      <c r="EX62" s="78">
        <v>56.855361938476563</v>
      </c>
      <c r="EY62" s="78">
        <v>55.896499633789063</v>
      </c>
      <c r="EZ62" s="78">
        <v>55.036895751953125</v>
      </c>
      <c r="FA62" s="78">
        <v>54.066917419433594</v>
      </c>
      <c r="FB62" s="78">
        <v>53.322353363037109</v>
      </c>
      <c r="FC62" s="78">
        <v>53.138256072998047</v>
      </c>
      <c r="FD62" s="78">
        <v>55.680263519287109</v>
      </c>
      <c r="FE62" s="78">
        <v>59.268745422363281</v>
      </c>
      <c r="FF62" s="78">
        <v>62.718059539794922</v>
      </c>
      <c r="FG62" s="78">
        <v>65.532882690429688</v>
      </c>
      <c r="FH62" s="78">
        <v>67.686721801757813</v>
      </c>
      <c r="FI62" s="78">
        <v>69.481803894042969</v>
      </c>
      <c r="FJ62" s="78">
        <v>70.921279907226563</v>
      </c>
      <c r="FK62" s="78">
        <v>71.496131896972656</v>
      </c>
      <c r="FL62" s="78">
        <v>71.480377197265625</v>
      </c>
      <c r="FM62" s="78">
        <v>71.598388671875</v>
      </c>
      <c r="FN62" s="78">
        <v>70.823211669921875</v>
      </c>
      <c r="FO62" s="78">
        <v>69.350471496582031</v>
      </c>
      <c r="FP62" s="78">
        <v>68.054611206054688</v>
      </c>
      <c r="FQ62" s="78">
        <v>65.042182922363281</v>
      </c>
      <c r="FR62" s="78">
        <v>62.466156005859375</v>
      </c>
      <c r="FS62" s="78">
        <v>60.717159271240234</v>
      </c>
      <c r="FT62" s="78">
        <v>59.486652374267578</v>
      </c>
      <c r="FU62" s="78">
        <v>6.586901843547821E-2</v>
      </c>
      <c r="FV62" s="78">
        <v>6.626545637845993E-2</v>
      </c>
      <c r="FW62" s="78">
        <v>7.0032477378845215E-2</v>
      </c>
      <c r="FX62" s="78">
        <v>0</v>
      </c>
      <c r="FY62" s="78">
        <v>142</v>
      </c>
      <c r="FZ62" s="78">
        <v>1</v>
      </c>
    </row>
    <row r="63" spans="1:182" x14ac:dyDescent="0.2">
      <c r="A63" t="s">
        <v>186</v>
      </c>
      <c r="B63" t="s">
        <v>236</v>
      </c>
      <c r="C63" t="s">
        <v>2</v>
      </c>
      <c r="D63" t="s">
        <v>202</v>
      </c>
      <c r="E63" t="s">
        <v>207</v>
      </c>
      <c r="F63" t="s">
        <v>181</v>
      </c>
      <c r="G63" t="s">
        <v>1</v>
      </c>
      <c r="H63" s="78">
        <v>203</v>
      </c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>
        <v>0</v>
      </c>
      <c r="FY63" s="78">
        <v>35</v>
      </c>
      <c r="FZ63" s="78">
        <v>0</v>
      </c>
    </row>
    <row r="64" spans="1:182" x14ac:dyDescent="0.2">
      <c r="A64" t="s">
        <v>186</v>
      </c>
      <c r="B64" t="s">
        <v>236</v>
      </c>
      <c r="C64" t="s">
        <v>2</v>
      </c>
      <c r="D64" t="s">
        <v>202</v>
      </c>
      <c r="E64" t="s">
        <v>207</v>
      </c>
      <c r="F64" t="s">
        <v>182</v>
      </c>
      <c r="G64" t="s">
        <v>1</v>
      </c>
      <c r="H64" s="78">
        <v>1090</v>
      </c>
      <c r="I64" s="78">
        <v>1.3807837963104248</v>
      </c>
      <c r="J64" s="78">
        <v>1.2718173265457153</v>
      </c>
      <c r="K64" s="78">
        <v>1.1993927955627441</v>
      </c>
      <c r="L64" s="78">
        <v>1.158257007598877</v>
      </c>
      <c r="M64" s="78">
        <v>1.132306694984436</v>
      </c>
      <c r="N64" s="78">
        <v>1.1607691049575806</v>
      </c>
      <c r="O64" s="78">
        <v>1.265748143196106</v>
      </c>
      <c r="P64" s="78">
        <v>1.4153487682342529</v>
      </c>
      <c r="Q64" s="78">
        <v>1.5250124931335449</v>
      </c>
      <c r="R64" s="78">
        <v>1.6975969076156616</v>
      </c>
      <c r="S64" s="78">
        <v>1.8181846141815186</v>
      </c>
      <c r="T64" s="78">
        <v>1.8917708396911621</v>
      </c>
      <c r="U64" s="78">
        <v>1.9297927618026733</v>
      </c>
      <c r="V64" s="78">
        <v>1.9817754030227661</v>
      </c>
      <c r="W64" s="78">
        <v>2.0543074607849121</v>
      </c>
      <c r="X64" s="78">
        <v>2.1009907722473145</v>
      </c>
      <c r="Y64" s="78">
        <v>2.1371071338653564</v>
      </c>
      <c r="Z64" s="78">
        <v>2.2141358852386475</v>
      </c>
      <c r="AA64" s="78">
        <v>2.2563364505767822</v>
      </c>
      <c r="AB64" s="78">
        <v>2.1873588562011719</v>
      </c>
      <c r="AC64" s="78">
        <v>2.1572809219360352</v>
      </c>
      <c r="AD64" s="78">
        <v>2.0777082443237305</v>
      </c>
      <c r="AE64" s="78">
        <v>1.8301794528961182</v>
      </c>
      <c r="AF64" s="78">
        <v>1.5846079587936401</v>
      </c>
      <c r="AG64" s="78">
        <v>-0.29058942198753357</v>
      </c>
      <c r="AH64" s="78">
        <v>-0.31732511520385742</v>
      </c>
      <c r="AI64" s="78">
        <v>-0.31390282511711121</v>
      </c>
      <c r="AJ64" s="78">
        <v>-0.33730974793434143</v>
      </c>
      <c r="AK64" s="78">
        <v>-0.34383633732795715</v>
      </c>
      <c r="AL64" s="78">
        <v>-0.3391086757183075</v>
      </c>
      <c r="AM64" s="78">
        <v>-0.34818547964096069</v>
      </c>
      <c r="AN64" s="78">
        <v>-0.37097093462944031</v>
      </c>
      <c r="AO64" s="78">
        <v>-0.36938679218292236</v>
      </c>
      <c r="AP64" s="78">
        <v>-0.18158634006977081</v>
      </c>
      <c r="AQ64" s="78">
        <v>-0.15152561664581299</v>
      </c>
      <c r="AR64" s="78">
        <v>-0.15812733769416809</v>
      </c>
      <c r="AS64" s="78">
        <v>-0.22646212577819824</v>
      </c>
      <c r="AT64" s="78">
        <v>-0.25831574201583862</v>
      </c>
      <c r="AU64" s="78">
        <v>-0.20499372482299805</v>
      </c>
      <c r="AV64" s="78">
        <v>-0.18221211433410645</v>
      </c>
      <c r="AW64" s="78">
        <v>-0.1525779664516449</v>
      </c>
      <c r="AX64" s="78">
        <v>-0.12656609714031219</v>
      </c>
      <c r="AY64" s="78">
        <v>-0.11056463420391083</v>
      </c>
      <c r="AZ64" s="78">
        <v>-7.872365415096283E-2</v>
      </c>
      <c r="BA64" s="78">
        <v>-0.10908535867929459</v>
      </c>
      <c r="BB64" s="78">
        <v>-0.24798490107059479</v>
      </c>
      <c r="BC64" s="78">
        <v>-0.25751307606697083</v>
      </c>
      <c r="BD64" s="78">
        <v>-0.25994926691055298</v>
      </c>
      <c r="BE64" s="78">
        <v>-0.22221027314662933</v>
      </c>
      <c r="BF64" s="78">
        <v>-0.25130465626716614</v>
      </c>
      <c r="BG64" s="78">
        <v>-0.24880024790763855</v>
      </c>
      <c r="BH64" s="78">
        <v>-0.27261009812355042</v>
      </c>
      <c r="BI64" s="78">
        <v>-0.27849343419075012</v>
      </c>
      <c r="BJ64" s="78">
        <v>-0.2724992036819458</v>
      </c>
      <c r="BK64" s="78">
        <v>-0.28041291236877441</v>
      </c>
      <c r="BL64" s="78">
        <v>-0.30347204208374023</v>
      </c>
      <c r="BM64" s="78">
        <v>-0.30400505661964417</v>
      </c>
      <c r="BN64" s="78">
        <v>-0.13833782076835632</v>
      </c>
      <c r="BO64" s="78">
        <v>-0.10894211381673813</v>
      </c>
      <c r="BP64" s="78">
        <v>-0.11608576029539108</v>
      </c>
      <c r="BQ64" s="78">
        <v>-0.18184089660644531</v>
      </c>
      <c r="BR64" s="78">
        <v>-0.21566879749298096</v>
      </c>
      <c r="BS64" s="78">
        <v>-0.16284114122390747</v>
      </c>
      <c r="BT64" s="78">
        <v>-0.13854053616523743</v>
      </c>
      <c r="BU64" s="78">
        <v>-0.10861911624670029</v>
      </c>
      <c r="BV64" s="78">
        <v>-7.7791459858417511E-2</v>
      </c>
      <c r="BW64" s="78">
        <v>-5.8569643646478653E-2</v>
      </c>
      <c r="BX64" s="78">
        <v>-3.2440934330224991E-2</v>
      </c>
      <c r="BY64" s="78">
        <v>-6.2999121844768524E-2</v>
      </c>
      <c r="BZ64" s="78">
        <v>-0.18189367651939392</v>
      </c>
      <c r="CA64" s="78">
        <v>-0.19122412800788879</v>
      </c>
      <c r="CB64" s="78">
        <v>-0.18856865167617798</v>
      </c>
      <c r="CC64" s="78">
        <v>-0.17485108971595764</v>
      </c>
      <c r="CD64" s="78">
        <v>-0.20557910203933716</v>
      </c>
      <c r="CE64" s="78">
        <v>-0.20371039211750031</v>
      </c>
      <c r="CF64" s="78">
        <v>-0.22779932618141174</v>
      </c>
      <c r="CG64" s="78">
        <v>-0.23323711752891541</v>
      </c>
      <c r="CH64" s="78">
        <v>-0.22636570036411285</v>
      </c>
      <c r="CI64" s="78">
        <v>-0.23347383737564087</v>
      </c>
      <c r="CJ64" s="78">
        <v>-0.25672250986099243</v>
      </c>
      <c r="CK64" s="78">
        <v>-0.25872185826301575</v>
      </c>
      <c r="CL64" s="78">
        <v>-0.10838403552770615</v>
      </c>
      <c r="CM64" s="78">
        <v>-7.9448916018009186E-2</v>
      </c>
      <c r="CN64" s="78">
        <v>-8.6967892944812775E-2</v>
      </c>
      <c r="CO64" s="78">
        <v>-0.15093636512756348</v>
      </c>
      <c r="CP64" s="78">
        <v>-0.18613164126873016</v>
      </c>
      <c r="CQ64" s="78">
        <v>-0.13364638388156891</v>
      </c>
      <c r="CR64" s="78">
        <v>-0.10829374194145203</v>
      </c>
      <c r="CS64" s="78">
        <v>-7.8173346817493439E-2</v>
      </c>
      <c r="CT64" s="78">
        <v>-4.4010292738676071E-2</v>
      </c>
      <c r="CU64" s="78">
        <v>-2.2558070719242096E-2</v>
      </c>
      <c r="CV64" s="78">
        <v>-3.8566588773392141E-4</v>
      </c>
      <c r="CW64" s="78">
        <v>-3.1079934909939766E-2</v>
      </c>
      <c r="CX64" s="78">
        <v>-0.13611909747123718</v>
      </c>
      <c r="CY64" s="78">
        <v>-0.1453126072883606</v>
      </c>
      <c r="CZ64" s="78">
        <v>-0.13913066685199738</v>
      </c>
      <c r="DA64" s="78">
        <v>-0.12749190628528595</v>
      </c>
      <c r="DB64" s="78">
        <v>-0.15985353291034698</v>
      </c>
      <c r="DC64" s="78">
        <v>-0.15862053632736206</v>
      </c>
      <c r="DD64" s="78">
        <v>-0.18298855423927307</v>
      </c>
      <c r="DE64" s="78">
        <v>-0.18798080086708069</v>
      </c>
      <c r="DF64" s="78">
        <v>-0.18023219704627991</v>
      </c>
      <c r="DG64" s="78">
        <v>-0.18653476238250732</v>
      </c>
      <c r="DH64" s="78">
        <v>-0.20997297763824463</v>
      </c>
      <c r="DI64" s="78">
        <v>-0.21343865990638733</v>
      </c>
      <c r="DJ64" s="78">
        <v>-7.8430242836475372E-2</v>
      </c>
      <c r="DK64" s="78">
        <v>-4.9955714493989944E-2</v>
      </c>
      <c r="DL64" s="78">
        <v>-5.7850025594234467E-2</v>
      </c>
      <c r="DM64" s="78">
        <v>-0.12003183364868164</v>
      </c>
      <c r="DN64" s="78">
        <v>-0.15659448504447937</v>
      </c>
      <c r="DO64" s="78">
        <v>-0.10445163398981094</v>
      </c>
      <c r="DP64" s="78">
        <v>-7.8046940267086029E-2</v>
      </c>
      <c r="DQ64" s="78">
        <v>-4.7727581113576889E-2</v>
      </c>
      <c r="DR64" s="78">
        <v>-1.0229123756289482E-2</v>
      </c>
      <c r="DS64" s="78">
        <v>1.3453503139317036E-2</v>
      </c>
      <c r="DT64" s="78">
        <v>3.1669605523347855E-2</v>
      </c>
      <c r="DU64" s="78">
        <v>8.3925324724987149E-4</v>
      </c>
      <c r="DV64" s="78">
        <v>-9.0344518423080444E-2</v>
      </c>
      <c r="DW64" s="78">
        <v>-9.9401079118251801E-2</v>
      </c>
      <c r="DX64" s="78">
        <v>-8.9692682027816772E-2</v>
      </c>
      <c r="DY64" s="78">
        <v>-5.9112761169672012E-2</v>
      </c>
      <c r="DZ64" s="78">
        <v>-9.3833088874816895E-2</v>
      </c>
      <c r="EA64" s="78">
        <v>-9.3517959117889404E-2</v>
      </c>
      <c r="EB64" s="78">
        <v>-0.11828891932964325</v>
      </c>
      <c r="EC64" s="78">
        <v>-0.12263788282871246</v>
      </c>
      <c r="ED64" s="78">
        <v>-0.11362272500991821</v>
      </c>
      <c r="EE64" s="78">
        <v>-0.11876219511032104</v>
      </c>
      <c r="EF64" s="78">
        <v>-0.14247409999370575</v>
      </c>
      <c r="EG64" s="78">
        <v>-0.14805690944194794</v>
      </c>
      <c r="EH64" s="78">
        <v>-3.5181723535060883E-2</v>
      </c>
      <c r="EI64" s="78">
        <v>-7.3722167871892452E-3</v>
      </c>
      <c r="EJ64" s="78">
        <v>-1.5808453783392906E-2</v>
      </c>
      <c r="EK64" s="78">
        <v>-7.5410604476928711E-2</v>
      </c>
      <c r="EL64" s="78">
        <v>-0.11394753307104111</v>
      </c>
      <c r="EM64" s="78">
        <v>-6.2299050390720367E-2</v>
      </c>
      <c r="EN64" s="78">
        <v>-3.4375365823507309E-2</v>
      </c>
      <c r="EO64" s="78">
        <v>-3.7687281146645546E-3</v>
      </c>
      <c r="EP64" s="78">
        <v>3.8545519113540649E-2</v>
      </c>
      <c r="EQ64" s="78">
        <v>6.5448492765426636E-2</v>
      </c>
      <c r="ER64" s="78">
        <v>7.7952325344085693E-2</v>
      </c>
      <c r="ES64" s="78">
        <v>4.6925492584705353E-2</v>
      </c>
      <c r="ET64" s="78">
        <v>-2.4253299459815025E-2</v>
      </c>
      <c r="EU64" s="78">
        <v>-3.3112127333879471E-2</v>
      </c>
      <c r="EV64" s="78">
        <v>-1.8312074244022369E-2</v>
      </c>
      <c r="EW64" s="78">
        <v>60.912311553955078</v>
      </c>
      <c r="EX64" s="78">
        <v>59.439243316650391</v>
      </c>
      <c r="EY64" s="78">
        <v>58.163986206054688</v>
      </c>
      <c r="EZ64" s="78">
        <v>57.301708221435547</v>
      </c>
      <c r="FA64" s="78">
        <v>56.497161865234375</v>
      </c>
      <c r="FB64" s="78">
        <v>55.761787414550781</v>
      </c>
      <c r="FC64" s="78">
        <v>55.594722747802734</v>
      </c>
      <c r="FD64" s="78">
        <v>58.579376220703125</v>
      </c>
      <c r="FE64" s="78">
        <v>63.083744049072266</v>
      </c>
      <c r="FF64" s="78">
        <v>68.184120178222656</v>
      </c>
      <c r="FG64" s="78">
        <v>72.900688171386719</v>
      </c>
      <c r="FH64" s="78">
        <v>77.472808837890625</v>
      </c>
      <c r="FI64" s="78">
        <v>81.0081787109375</v>
      </c>
      <c r="FJ64" s="78">
        <v>83.3123779296875</v>
      </c>
      <c r="FK64" s="78">
        <v>84.726554870605469</v>
      </c>
      <c r="FL64" s="78">
        <v>85.1287841796875</v>
      </c>
      <c r="FM64" s="78">
        <v>84.648941040039063</v>
      </c>
      <c r="FN64" s="78">
        <v>83.081809997558594</v>
      </c>
      <c r="FO64" s="78">
        <v>80.858558654785156</v>
      </c>
      <c r="FP64" s="78">
        <v>76.734977722167969</v>
      </c>
      <c r="FQ64" s="78">
        <v>71.607429504394531</v>
      </c>
      <c r="FR64" s="78">
        <v>67.052589416503906</v>
      </c>
      <c r="FS64" s="78">
        <v>64.138580322265625</v>
      </c>
      <c r="FT64" s="78">
        <v>62.054271697998047</v>
      </c>
      <c r="FU64" s="78">
        <v>5.4832305759191513E-2</v>
      </c>
      <c r="FV64" s="78">
        <v>5.5831823498010635E-2</v>
      </c>
      <c r="FW64" s="78">
        <v>6.0348976403474808E-2</v>
      </c>
      <c r="FX64" s="78">
        <v>0</v>
      </c>
      <c r="FY64" s="78">
        <v>503.54544067382813</v>
      </c>
      <c r="FZ64" s="78">
        <v>1</v>
      </c>
    </row>
    <row r="65" spans="1:182" x14ac:dyDescent="0.2">
      <c r="A65" t="s">
        <v>186</v>
      </c>
      <c r="B65" t="s">
        <v>236</v>
      </c>
      <c r="C65" t="s">
        <v>2</v>
      </c>
      <c r="D65" t="s">
        <v>202</v>
      </c>
      <c r="E65" t="s">
        <v>207</v>
      </c>
      <c r="F65" t="s">
        <v>183</v>
      </c>
      <c r="G65" t="s">
        <v>1</v>
      </c>
      <c r="H65" s="78">
        <v>1590</v>
      </c>
      <c r="I65" s="78">
        <v>2.29878830909729</v>
      </c>
      <c r="J65" s="78">
        <v>2.0362343788146973</v>
      </c>
      <c r="K65" s="78">
        <v>1.8667813539505005</v>
      </c>
      <c r="L65" s="78">
        <v>1.7938427925109863</v>
      </c>
      <c r="M65" s="78">
        <v>1.7788494825363159</v>
      </c>
      <c r="N65" s="78">
        <v>1.8204774856567383</v>
      </c>
      <c r="O65" s="78">
        <v>1.921194314956665</v>
      </c>
      <c r="P65" s="78">
        <v>2.0817902088165283</v>
      </c>
      <c r="Q65" s="78">
        <v>2.1490962505340576</v>
      </c>
      <c r="R65" s="78">
        <v>2.2773504257202148</v>
      </c>
      <c r="S65" s="78">
        <v>2.4891738891601563</v>
      </c>
      <c r="T65" s="78">
        <v>2.7819437980651855</v>
      </c>
      <c r="U65" s="78">
        <v>3.0766170024871826</v>
      </c>
      <c r="V65" s="78">
        <v>3.330012321472168</v>
      </c>
      <c r="W65" s="78">
        <v>3.5024130344390869</v>
      </c>
      <c r="X65" s="78">
        <v>3.6799690723419189</v>
      </c>
      <c r="Y65" s="78">
        <v>3.9323740005493164</v>
      </c>
      <c r="Z65" s="78">
        <v>4.0754680633544922</v>
      </c>
      <c r="AA65" s="78">
        <v>4.0319252014160156</v>
      </c>
      <c r="AB65" s="78">
        <v>3.9489171504974365</v>
      </c>
      <c r="AC65" s="78">
        <v>3.7012786865234375</v>
      </c>
      <c r="AD65" s="78">
        <v>3.46181321144104</v>
      </c>
      <c r="AE65" s="78">
        <v>3.090268611907959</v>
      </c>
      <c r="AF65" s="78">
        <v>2.6846139430999756</v>
      </c>
      <c r="AG65" s="78">
        <v>-0.53033852577209473</v>
      </c>
      <c r="AH65" s="78">
        <v>-0.56334459781646729</v>
      </c>
      <c r="AI65" s="78">
        <v>-0.57542234659194946</v>
      </c>
      <c r="AJ65" s="78">
        <v>-0.55039161443710327</v>
      </c>
      <c r="AK65" s="78">
        <v>-0.55528253316879272</v>
      </c>
      <c r="AL65" s="78">
        <v>-0.59992194175720215</v>
      </c>
      <c r="AM65" s="78">
        <v>-0.59976828098297119</v>
      </c>
      <c r="AN65" s="78">
        <v>-0.51974844932556152</v>
      </c>
      <c r="AO65" s="78">
        <v>-0.55296033620834351</v>
      </c>
      <c r="AP65" s="78">
        <v>-0.49067267775535583</v>
      </c>
      <c r="AQ65" s="78">
        <v>-0.52494007349014282</v>
      </c>
      <c r="AR65" s="78">
        <v>-0.51582634449005127</v>
      </c>
      <c r="AS65" s="78">
        <v>-0.45666342973709106</v>
      </c>
      <c r="AT65" s="78">
        <v>-0.46072575449943542</v>
      </c>
      <c r="AU65" s="78">
        <v>-0.4401279091835022</v>
      </c>
      <c r="AV65" s="78">
        <v>-0.37736433744430542</v>
      </c>
      <c r="AW65" s="78">
        <v>-0.2090906947851181</v>
      </c>
      <c r="AX65" s="78">
        <v>-0.22185787558555603</v>
      </c>
      <c r="AY65" s="78">
        <v>-0.22202061116695404</v>
      </c>
      <c r="AZ65" s="78">
        <v>-0.17650528252124786</v>
      </c>
      <c r="BA65" s="78">
        <v>-0.32659989595413208</v>
      </c>
      <c r="BB65" s="78">
        <v>-0.58152508735656738</v>
      </c>
      <c r="BC65" s="78">
        <v>-0.49085184931755066</v>
      </c>
      <c r="BD65" s="78">
        <v>-0.45998701453208923</v>
      </c>
      <c r="BE65" s="78">
        <v>-0.4117760956287384</v>
      </c>
      <c r="BF65" s="78">
        <v>-0.44366705417633057</v>
      </c>
      <c r="BG65" s="78">
        <v>-0.45822602510452271</v>
      </c>
      <c r="BH65" s="78">
        <v>-0.43793752789497375</v>
      </c>
      <c r="BI65" s="78">
        <v>-0.44162142276763916</v>
      </c>
      <c r="BJ65" s="78">
        <v>-0.48526042699813843</v>
      </c>
      <c r="BK65" s="78">
        <v>-0.48246800899505615</v>
      </c>
      <c r="BL65" s="78">
        <v>-0.40206900238990784</v>
      </c>
      <c r="BM65" s="78">
        <v>-0.44362053275108337</v>
      </c>
      <c r="BN65" s="78">
        <v>-0.38885962963104248</v>
      </c>
      <c r="BO65" s="78">
        <v>-0.41683027148246765</v>
      </c>
      <c r="BP65" s="78">
        <v>-0.40535733103752136</v>
      </c>
      <c r="BQ65" s="78">
        <v>-0.34627836942672729</v>
      </c>
      <c r="BR65" s="78">
        <v>-0.34839826822280884</v>
      </c>
      <c r="BS65" s="78">
        <v>-0.33041983842849731</v>
      </c>
      <c r="BT65" s="78">
        <v>-0.26991754770278931</v>
      </c>
      <c r="BU65" s="78">
        <v>-9.7062915563583374E-2</v>
      </c>
      <c r="BV65" s="78">
        <v>-0.11283499002456665</v>
      </c>
      <c r="BW65" s="78">
        <v>-0.11080704629421234</v>
      </c>
      <c r="BX65" s="78">
        <v>-7.245345413684845E-2</v>
      </c>
      <c r="BY65" s="78">
        <v>-0.2139703631401062</v>
      </c>
      <c r="BZ65" s="78">
        <v>-0.44399026036262512</v>
      </c>
      <c r="CA65" s="78">
        <v>-0.3664204478263855</v>
      </c>
      <c r="CB65" s="78">
        <v>-0.34183987975120544</v>
      </c>
      <c r="CC65" s="78">
        <v>-0.32966014742851257</v>
      </c>
      <c r="CD65" s="78">
        <v>-0.36077874898910522</v>
      </c>
      <c r="CE65" s="78">
        <v>-0.37705621123313904</v>
      </c>
      <c r="CF65" s="78">
        <v>-0.3600521981716156</v>
      </c>
      <c r="CG65" s="78">
        <v>-0.36290007829666138</v>
      </c>
      <c r="CH65" s="78">
        <v>-0.4058462381362915</v>
      </c>
      <c r="CI65" s="78">
        <v>-0.40122619271278381</v>
      </c>
      <c r="CJ65" s="78">
        <v>-0.32056456804275513</v>
      </c>
      <c r="CK65" s="78">
        <v>-0.36789208650588989</v>
      </c>
      <c r="CL65" s="78">
        <v>-0.31834423542022705</v>
      </c>
      <c r="CM65" s="78">
        <v>-0.34195375442504883</v>
      </c>
      <c r="CN65" s="78">
        <v>-0.32884681224822998</v>
      </c>
      <c r="CO65" s="78">
        <v>-0.26982599496841431</v>
      </c>
      <c r="CP65" s="78">
        <v>-0.2706005871295929</v>
      </c>
      <c r="CQ65" s="78">
        <v>-0.25443637371063232</v>
      </c>
      <c r="CR65" s="78">
        <v>-0.19550022482872009</v>
      </c>
      <c r="CS65" s="78">
        <v>-1.9472820684313774E-2</v>
      </c>
      <c r="CT65" s="78">
        <v>-3.732607513666153E-2</v>
      </c>
      <c r="CU65" s="78">
        <v>-3.3780869096517563E-2</v>
      </c>
      <c r="CV65" s="78">
        <v>-3.8747405051253736E-4</v>
      </c>
      <c r="CW65" s="78">
        <v>-0.13596348464488983</v>
      </c>
      <c r="CX65" s="78">
        <v>-0.348734050989151</v>
      </c>
      <c r="CY65" s="78">
        <v>-0.28023961186408997</v>
      </c>
      <c r="CZ65" s="78">
        <v>-0.26001152396202087</v>
      </c>
      <c r="DA65" s="78">
        <v>-0.24754418432712555</v>
      </c>
      <c r="DB65" s="78">
        <v>-0.27789044380187988</v>
      </c>
      <c r="DC65" s="78">
        <v>-0.29588639736175537</v>
      </c>
      <c r="DD65" s="78">
        <v>-0.28216686844825745</v>
      </c>
      <c r="DE65" s="78">
        <v>-0.28417873382568359</v>
      </c>
      <c r="DF65" s="78">
        <v>-0.32643204927444458</v>
      </c>
      <c r="DG65" s="78">
        <v>-0.31998437643051147</v>
      </c>
      <c r="DH65" s="78">
        <v>-0.23906013369560242</v>
      </c>
      <c r="DI65" s="78">
        <v>-0.29216364026069641</v>
      </c>
      <c r="DJ65" s="78">
        <v>-0.24782884120941162</v>
      </c>
      <c r="DK65" s="78">
        <v>-0.26707723736763</v>
      </c>
      <c r="DL65" s="78">
        <v>-0.2523362934589386</v>
      </c>
      <c r="DM65" s="78">
        <v>-0.19337362051010132</v>
      </c>
      <c r="DN65" s="78">
        <v>-0.19280290603637695</v>
      </c>
      <c r="DO65" s="78">
        <v>-0.17845290899276733</v>
      </c>
      <c r="DP65" s="78">
        <v>-0.12108290940523148</v>
      </c>
      <c r="DQ65" s="78">
        <v>5.8117274194955826E-2</v>
      </c>
      <c r="DR65" s="78">
        <v>3.818284347653389E-2</v>
      </c>
      <c r="DS65" s="78">
        <v>4.3245308101177216E-2</v>
      </c>
      <c r="DT65" s="78">
        <v>7.1678504347801208E-2</v>
      </c>
      <c r="DU65" s="78">
        <v>-5.795660987496376E-2</v>
      </c>
      <c r="DV65" s="78">
        <v>-0.25347784161567688</v>
      </c>
      <c r="DW65" s="78">
        <v>-0.19405879080295563</v>
      </c>
      <c r="DX65" s="78">
        <v>-0.1781831681728363</v>
      </c>
      <c r="DY65" s="78">
        <v>-0.12898178398609161</v>
      </c>
      <c r="DZ65" s="78">
        <v>-0.15821292996406555</v>
      </c>
      <c r="EA65" s="78">
        <v>-0.178690105676651</v>
      </c>
      <c r="EB65" s="78">
        <v>-0.16971278190612793</v>
      </c>
      <c r="EC65" s="78">
        <v>-0.17051763832569122</v>
      </c>
      <c r="ED65" s="78">
        <v>-0.21177054941654205</v>
      </c>
      <c r="EE65" s="78">
        <v>-0.20268410444259644</v>
      </c>
      <c r="EF65" s="78">
        <v>-0.12138067930936813</v>
      </c>
      <c r="EG65" s="78">
        <v>-0.18282380700111389</v>
      </c>
      <c r="EH65" s="78">
        <v>-0.14601580798625946</v>
      </c>
      <c r="EI65" s="78">
        <v>-0.15896745026111603</v>
      </c>
      <c r="EJ65" s="78">
        <v>-0.1418672651052475</v>
      </c>
      <c r="EK65" s="78">
        <v>-8.2988545298576355E-2</v>
      </c>
      <c r="EL65" s="78">
        <v>-8.0475412309169769E-2</v>
      </c>
      <c r="EM65" s="78">
        <v>-6.8744845688343048E-2</v>
      </c>
      <c r="EN65" s="78">
        <v>-1.3636121526360512E-2</v>
      </c>
      <c r="EO65" s="78">
        <v>0.17014504969120026</v>
      </c>
      <c r="EP65" s="78">
        <v>0.14720572531223297</v>
      </c>
      <c r="EQ65" s="78">
        <v>0.15445886552333832</v>
      </c>
      <c r="ER65" s="78">
        <v>0.17573033273220062</v>
      </c>
      <c r="ES65" s="78">
        <v>5.4672926664352417E-2</v>
      </c>
      <c r="ET65" s="78">
        <v>-0.11594302207231522</v>
      </c>
      <c r="EU65" s="78">
        <v>-6.9627366960048676E-2</v>
      </c>
      <c r="EV65" s="78">
        <v>-6.0036022216081619E-2</v>
      </c>
      <c r="EW65" s="78">
        <v>69.886940002441406</v>
      </c>
      <c r="EX65" s="78">
        <v>68.615913391113281</v>
      </c>
      <c r="EY65" s="78">
        <v>67.151779174804688</v>
      </c>
      <c r="EZ65" s="78">
        <v>65.856857299804688</v>
      </c>
      <c r="FA65" s="78">
        <v>64.699012756347656</v>
      </c>
      <c r="FB65" s="78">
        <v>63.562294006347656</v>
      </c>
      <c r="FC65" s="78">
        <v>63.001010894775391</v>
      </c>
      <c r="FD65" s="78">
        <v>65.426765441894531</v>
      </c>
      <c r="FE65" s="78">
        <v>69.21453857421875</v>
      </c>
      <c r="FF65" s="78">
        <v>72.994163513183594</v>
      </c>
      <c r="FG65" s="78">
        <v>77.098770141601563</v>
      </c>
      <c r="FH65" s="78">
        <v>80.722518920898438</v>
      </c>
      <c r="FI65" s="78">
        <v>83.624557495117188</v>
      </c>
      <c r="FJ65" s="78">
        <v>85.792915344238281</v>
      </c>
      <c r="FK65" s="78">
        <v>87.214340209960938</v>
      </c>
      <c r="FL65" s="78">
        <v>88.225654602050781</v>
      </c>
      <c r="FM65" s="78">
        <v>88.499603271484375</v>
      </c>
      <c r="FN65" s="78">
        <v>87.968170166015625</v>
      </c>
      <c r="FO65" s="78">
        <v>86.496177673339844</v>
      </c>
      <c r="FP65" s="78">
        <v>83.877304077148438</v>
      </c>
      <c r="FQ65" s="78">
        <v>79.748100280761719</v>
      </c>
      <c r="FR65" s="78">
        <v>76.276206970214844</v>
      </c>
      <c r="FS65" s="78">
        <v>74.014556884765625</v>
      </c>
      <c r="FT65" s="78">
        <v>72.056297302246094</v>
      </c>
      <c r="FU65" s="78">
        <v>0.12550777196884155</v>
      </c>
      <c r="FV65" s="78">
        <v>0.13363762199878693</v>
      </c>
      <c r="FW65" s="78">
        <v>0.12994736433029175</v>
      </c>
      <c r="FX65" s="78">
        <v>0</v>
      </c>
      <c r="FY65" s="78">
        <v>373.8636474609375</v>
      </c>
      <c r="FZ65" s="78">
        <v>1</v>
      </c>
    </row>
    <row r="66" spans="1:182" x14ac:dyDescent="0.2">
      <c r="A66" t="s">
        <v>186</v>
      </c>
      <c r="B66" t="s">
        <v>236</v>
      </c>
      <c r="C66" t="s">
        <v>2</v>
      </c>
      <c r="D66" t="s">
        <v>202</v>
      </c>
      <c r="E66" t="s">
        <v>207</v>
      </c>
      <c r="F66" t="s">
        <v>184</v>
      </c>
      <c r="G66" t="s">
        <v>1</v>
      </c>
      <c r="H66" s="78">
        <v>790</v>
      </c>
      <c r="I66" s="78">
        <v>1.2825206518173218</v>
      </c>
      <c r="J66" s="78">
        <v>1.1364772319793701</v>
      </c>
      <c r="K66" s="78">
        <v>1.0547735691070557</v>
      </c>
      <c r="L66" s="78">
        <v>0.96615248918533325</v>
      </c>
      <c r="M66" s="78">
        <v>0.95253407955169678</v>
      </c>
      <c r="N66" s="78">
        <v>0.96310490369796753</v>
      </c>
      <c r="O66" s="78">
        <v>1.0320258140563965</v>
      </c>
      <c r="P66" s="78">
        <v>1.1304551362991333</v>
      </c>
      <c r="Q66" s="78">
        <v>1.2264224290847778</v>
      </c>
      <c r="R66" s="78">
        <v>1.2801930904388428</v>
      </c>
      <c r="S66" s="78">
        <v>1.4076404571533203</v>
      </c>
      <c r="T66" s="78">
        <v>1.5951004028320313</v>
      </c>
      <c r="U66" s="78">
        <v>1.7077326774597168</v>
      </c>
      <c r="V66" s="78">
        <v>1.8733084201812744</v>
      </c>
      <c r="W66" s="78">
        <v>1.9995728731155396</v>
      </c>
      <c r="X66" s="78">
        <v>2.1162967681884766</v>
      </c>
      <c r="Y66" s="78">
        <v>2.2678201198577881</v>
      </c>
      <c r="Z66" s="78">
        <v>2.3396434783935547</v>
      </c>
      <c r="AA66" s="78">
        <v>2.3730258941650391</v>
      </c>
      <c r="AB66" s="78">
        <v>2.2754075527191162</v>
      </c>
      <c r="AC66" s="78">
        <v>2.1196649074554443</v>
      </c>
      <c r="AD66" s="78">
        <v>2.0378494262695313</v>
      </c>
      <c r="AE66" s="78">
        <v>1.8144400119781494</v>
      </c>
      <c r="AF66" s="78">
        <v>1.5669878721237183</v>
      </c>
      <c r="AG66" s="78">
        <v>-0.27502983808517456</v>
      </c>
      <c r="AH66" s="78">
        <v>-0.2551371157169342</v>
      </c>
      <c r="AI66" s="78">
        <v>-0.23347468674182892</v>
      </c>
      <c r="AJ66" s="78">
        <v>-0.25287654995918274</v>
      </c>
      <c r="AK66" s="78">
        <v>-0.24387983977794647</v>
      </c>
      <c r="AL66" s="78">
        <v>-0.29475700855255127</v>
      </c>
      <c r="AM66" s="78">
        <v>-0.28579691052436829</v>
      </c>
      <c r="AN66" s="78">
        <v>-0.3278718888759613</v>
      </c>
      <c r="AO66" s="78">
        <v>-0.31865069270133972</v>
      </c>
      <c r="AP66" s="78">
        <v>-0.30017045140266418</v>
      </c>
      <c r="AQ66" s="78">
        <v>-0.25117924809455872</v>
      </c>
      <c r="AR66" s="78">
        <v>-0.15886855125427246</v>
      </c>
      <c r="AS66" s="78">
        <v>-0.21600933372974396</v>
      </c>
      <c r="AT66" s="78">
        <v>-0.21856905519962311</v>
      </c>
      <c r="AU66" s="78">
        <v>-0.24539074301719666</v>
      </c>
      <c r="AV66" s="78">
        <v>-0.22342759370803833</v>
      </c>
      <c r="AW66" s="78">
        <v>-0.1478748619556427</v>
      </c>
      <c r="AX66" s="78">
        <v>-0.15388506650924683</v>
      </c>
      <c r="AY66" s="78">
        <v>-0.12910360097885132</v>
      </c>
      <c r="AZ66" s="78">
        <v>-0.14234916865825653</v>
      </c>
      <c r="BA66" s="78">
        <v>-0.23404897749423981</v>
      </c>
      <c r="BB66" s="78">
        <v>-0.24644851684570313</v>
      </c>
      <c r="BC66" s="78">
        <v>-0.24028411507606506</v>
      </c>
      <c r="BD66" s="78">
        <v>-0.21760354936122894</v>
      </c>
      <c r="BE66" s="78">
        <v>-0.21349965035915375</v>
      </c>
      <c r="BF66" s="78">
        <v>-0.19560524821281433</v>
      </c>
      <c r="BG66" s="78">
        <v>-0.17527376115322113</v>
      </c>
      <c r="BH66" s="78">
        <v>-0.19608393311500549</v>
      </c>
      <c r="BI66" s="78">
        <v>-0.18167327344417572</v>
      </c>
      <c r="BJ66" s="78">
        <v>-0.21385006606578827</v>
      </c>
      <c r="BK66" s="78">
        <v>-0.20569266378879547</v>
      </c>
      <c r="BL66" s="78">
        <v>-0.24461904168128967</v>
      </c>
      <c r="BM66" s="78">
        <v>-0.23389497399330139</v>
      </c>
      <c r="BN66" s="78">
        <v>-0.22310872375965118</v>
      </c>
      <c r="BO66" s="78">
        <v>-0.1736723929643631</v>
      </c>
      <c r="BP66" s="78">
        <v>-0.10221927613019943</v>
      </c>
      <c r="BQ66" s="78">
        <v>-0.1566556990146637</v>
      </c>
      <c r="BR66" s="78">
        <v>-0.15855799615383148</v>
      </c>
      <c r="BS66" s="78">
        <v>-0.18465407192707062</v>
      </c>
      <c r="BT66" s="78">
        <v>-0.16324612498283386</v>
      </c>
      <c r="BU66" s="78">
        <v>-8.6494781076908112E-2</v>
      </c>
      <c r="BV66" s="78">
        <v>-9.1708309948444366E-2</v>
      </c>
      <c r="BW66" s="78">
        <v>-6.3293106853961945E-2</v>
      </c>
      <c r="BX66" s="78">
        <v>-7.8071825206279755E-2</v>
      </c>
      <c r="BY66" s="78">
        <v>-0.17497207224369049</v>
      </c>
      <c r="BZ66" s="78">
        <v>-0.17532151937484741</v>
      </c>
      <c r="CA66" s="78">
        <v>-0.18412669003009796</v>
      </c>
      <c r="CB66" s="78">
        <v>-0.15441392362117767</v>
      </c>
      <c r="CC66" s="78">
        <v>-0.17088401317596436</v>
      </c>
      <c r="CD66" s="78">
        <v>-0.1543736606836319</v>
      </c>
      <c r="CE66" s="78">
        <v>-0.1349639892578125</v>
      </c>
      <c r="CF66" s="78">
        <v>-0.15674953162670135</v>
      </c>
      <c r="CG66" s="78">
        <v>-0.13858920335769653</v>
      </c>
      <c r="CH66" s="78">
        <v>-0.15781415998935699</v>
      </c>
      <c r="CI66" s="78">
        <v>-0.15021272003650665</v>
      </c>
      <c r="CJ66" s="78">
        <v>-0.18695835769176483</v>
      </c>
      <c r="CK66" s="78">
        <v>-0.1751934289932251</v>
      </c>
      <c r="CL66" s="78">
        <v>-0.16973601281642914</v>
      </c>
      <c r="CM66" s="78">
        <v>-0.11999139189720154</v>
      </c>
      <c r="CN66" s="78">
        <v>-6.2984161078929901E-2</v>
      </c>
      <c r="CO66" s="78">
        <v>-0.1155475527048111</v>
      </c>
      <c r="CP66" s="78">
        <v>-0.11699452996253967</v>
      </c>
      <c r="CQ66" s="78">
        <v>-0.1425880491733551</v>
      </c>
      <c r="CR66" s="78">
        <v>-0.12156461924314499</v>
      </c>
      <c r="CS66" s="78">
        <v>-4.3983124196529388E-2</v>
      </c>
      <c r="CT66" s="78">
        <v>-4.8644877970218658E-2</v>
      </c>
      <c r="CU66" s="78">
        <v>-1.7712967470288277E-2</v>
      </c>
      <c r="CV66" s="78">
        <v>-3.3553533256053925E-2</v>
      </c>
      <c r="CW66" s="78">
        <v>-0.13405559957027435</v>
      </c>
      <c r="CX66" s="78">
        <v>-0.12605917453765869</v>
      </c>
      <c r="CY66" s="78">
        <v>-0.14523221552371979</v>
      </c>
      <c r="CZ66" s="78">
        <v>-0.1106489896774292</v>
      </c>
      <c r="DA66" s="78">
        <v>-0.12826837599277496</v>
      </c>
      <c r="DB66" s="78">
        <v>-0.11314207315444946</v>
      </c>
      <c r="DC66" s="78">
        <v>-9.4654209911823273E-2</v>
      </c>
      <c r="DD66" s="78">
        <v>-0.11741513013839722</v>
      </c>
      <c r="DE66" s="78">
        <v>-9.5505125820636749E-2</v>
      </c>
      <c r="DF66" s="78">
        <v>-0.10177825391292572</v>
      </c>
      <c r="DG66" s="78">
        <v>-9.4732776284217834E-2</v>
      </c>
      <c r="DH66" s="78">
        <v>-0.12929767370223999</v>
      </c>
      <c r="DI66" s="78">
        <v>-0.1164918839931488</v>
      </c>
      <c r="DJ66" s="78">
        <v>-0.1163632944226265</v>
      </c>
      <c r="DK66" s="78">
        <v>-6.6310383379459381E-2</v>
      </c>
      <c r="DL66" s="78">
        <v>-2.374904602766037E-2</v>
      </c>
      <c r="DM66" s="78">
        <v>-7.4439406394958496E-2</v>
      </c>
      <c r="DN66" s="78">
        <v>-7.5431056320667267E-2</v>
      </c>
      <c r="DO66" s="78">
        <v>-0.10052201896905899</v>
      </c>
      <c r="DP66" s="78">
        <v>-7.9883120954036713E-2</v>
      </c>
      <c r="DQ66" s="78">
        <v>-1.4714654535055161E-3</v>
      </c>
      <c r="DR66" s="78">
        <v>-5.5814473889768124E-3</v>
      </c>
      <c r="DS66" s="78">
        <v>2.786717377603054E-2</v>
      </c>
      <c r="DT66" s="78">
        <v>1.0964760556817055E-2</v>
      </c>
      <c r="DU66" s="78">
        <v>-9.3139119446277618E-2</v>
      </c>
      <c r="DV66" s="78">
        <v>-7.6796837151050568E-2</v>
      </c>
      <c r="DW66" s="78">
        <v>-0.10633774846792221</v>
      </c>
      <c r="DX66" s="78">
        <v>-6.6884048283100128E-2</v>
      </c>
      <c r="DY66" s="78">
        <v>-6.6738180816173553E-2</v>
      </c>
      <c r="DZ66" s="78">
        <v>-5.3610213100910187E-2</v>
      </c>
      <c r="EA66" s="78">
        <v>-3.6453299224376678E-2</v>
      </c>
      <c r="EB66" s="78">
        <v>-6.0622505843639374E-2</v>
      </c>
      <c r="EC66" s="78">
        <v>-3.3298566937446594E-2</v>
      </c>
      <c r="ED66" s="78">
        <v>-2.0871313288807869E-2</v>
      </c>
      <c r="EE66" s="78">
        <v>-1.4628542587161064E-2</v>
      </c>
      <c r="EF66" s="78">
        <v>-4.6044819056987762E-2</v>
      </c>
      <c r="EG66" s="78">
        <v>-3.1736176460981369E-2</v>
      </c>
      <c r="EH66" s="78">
        <v>-3.9301574230194092E-2</v>
      </c>
      <c r="EI66" s="78">
        <v>1.119646430015564E-2</v>
      </c>
      <c r="EJ66" s="78">
        <v>3.2900229096412659E-2</v>
      </c>
      <c r="EK66" s="78">
        <v>-1.5085765160620213E-2</v>
      </c>
      <c r="EL66" s="78">
        <v>-1.5420008450746536E-2</v>
      </c>
      <c r="EM66" s="78">
        <v>-3.978535532951355E-2</v>
      </c>
      <c r="EN66" s="78">
        <v>-1.9701648503541946E-2</v>
      </c>
      <c r="EO66" s="78">
        <v>5.9908617287874222E-2</v>
      </c>
      <c r="EP66" s="78">
        <v>5.6595306843519211E-2</v>
      </c>
      <c r="EQ66" s="78">
        <v>9.3677662312984467E-2</v>
      </c>
      <c r="ER66" s="78">
        <v>7.5242109596729279E-2</v>
      </c>
      <c r="ES66" s="78">
        <v>-3.4062221646308899E-2</v>
      </c>
      <c r="ET66" s="78">
        <v>-5.6698382832109928E-3</v>
      </c>
      <c r="EU66" s="78">
        <v>-5.0180312246084213E-2</v>
      </c>
      <c r="EV66" s="78">
        <v>-3.6944304592907429E-3</v>
      </c>
      <c r="EW66" s="78">
        <v>67.751007080078125</v>
      </c>
      <c r="EX66" s="78">
        <v>66.498619079589844</v>
      </c>
      <c r="EY66" s="78">
        <v>65.039726257324219</v>
      </c>
      <c r="EZ66" s="78">
        <v>63.488307952880859</v>
      </c>
      <c r="FA66" s="78">
        <v>62.511871337890625</v>
      </c>
      <c r="FB66" s="78">
        <v>61.485958099365234</v>
      </c>
      <c r="FC66" s="78">
        <v>61.320030212402344</v>
      </c>
      <c r="FD66" s="78">
        <v>65.342735290527344</v>
      </c>
      <c r="FE66" s="78">
        <v>70.690582275390625</v>
      </c>
      <c r="FF66" s="78">
        <v>75.129173278808594</v>
      </c>
      <c r="FG66" s="78">
        <v>78.81201171875</v>
      </c>
      <c r="FH66" s="78">
        <v>81.873611450195313</v>
      </c>
      <c r="FI66" s="78">
        <v>84.581138610839844</v>
      </c>
      <c r="FJ66" s="78">
        <v>87.037590026855469</v>
      </c>
      <c r="FK66" s="78">
        <v>89.085884094238281</v>
      </c>
      <c r="FL66" s="78">
        <v>90.761100769042969</v>
      </c>
      <c r="FM66" s="78">
        <v>91.395271301269531</v>
      </c>
      <c r="FN66" s="78">
        <v>91.294441223144531</v>
      </c>
      <c r="FO66" s="78">
        <v>90.464111328125</v>
      </c>
      <c r="FP66" s="78">
        <v>87.649337768554688</v>
      </c>
      <c r="FQ66" s="78">
        <v>81.116806030273438</v>
      </c>
      <c r="FR66" s="78">
        <v>75.515304565429688</v>
      </c>
      <c r="FS66" s="78">
        <v>72.194755554199219</v>
      </c>
      <c r="FT66" s="78">
        <v>70.129364013671875</v>
      </c>
      <c r="FU66" s="78">
        <v>7.0951223373413086E-2</v>
      </c>
      <c r="FV66" s="78">
        <v>7.6090447604656219E-2</v>
      </c>
      <c r="FW66" s="78">
        <v>7.3214702308177948E-2</v>
      </c>
      <c r="FX66" s="78">
        <v>0</v>
      </c>
      <c r="FY66" s="78">
        <v>216.31817626953125</v>
      </c>
      <c r="FZ66" s="78">
        <v>1</v>
      </c>
    </row>
    <row r="67" spans="1:182" x14ac:dyDescent="0.2">
      <c r="A67" t="s">
        <v>186</v>
      </c>
      <c r="B67" t="s">
        <v>236</v>
      </c>
      <c r="C67" t="s">
        <v>2</v>
      </c>
      <c r="D67" t="s">
        <v>202</v>
      </c>
      <c r="E67" t="s">
        <v>207</v>
      </c>
      <c r="F67" t="s">
        <v>185</v>
      </c>
      <c r="G67" t="s">
        <v>1</v>
      </c>
      <c r="H67" s="78">
        <v>349</v>
      </c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>
        <v>0</v>
      </c>
      <c r="FY67" s="78">
        <v>95.045455932617188</v>
      </c>
      <c r="FZ67" s="78">
        <v>0</v>
      </c>
    </row>
    <row r="68" spans="1:182" x14ac:dyDescent="0.2">
      <c r="A68" t="s">
        <v>186</v>
      </c>
      <c r="B68" t="s">
        <v>236</v>
      </c>
      <c r="C68" t="s">
        <v>2</v>
      </c>
      <c r="D68" t="s">
        <v>202</v>
      </c>
      <c r="E68" t="s">
        <v>208</v>
      </c>
      <c r="F68" t="s">
        <v>1</v>
      </c>
      <c r="G68" t="s">
        <v>198</v>
      </c>
      <c r="H68" s="78">
        <v>7748</v>
      </c>
      <c r="I68" s="78">
        <v>10.249659538269043</v>
      </c>
      <c r="J68" s="78">
        <v>9.2109174728393555</v>
      </c>
      <c r="K68" s="78">
        <v>8.6308984756469727</v>
      </c>
      <c r="L68" s="78">
        <v>8.2110233306884766</v>
      </c>
      <c r="M68" s="78">
        <v>8.0476217269897461</v>
      </c>
      <c r="N68" s="78">
        <v>8.1689310073852539</v>
      </c>
      <c r="O68" s="78">
        <v>8.7655096054077148</v>
      </c>
      <c r="P68" s="78">
        <v>9.4429969787597656</v>
      </c>
      <c r="Q68" s="78">
        <v>10.179403305053711</v>
      </c>
      <c r="R68" s="78">
        <v>10.904779434204102</v>
      </c>
      <c r="S68" s="78">
        <v>11.670823097229004</v>
      </c>
      <c r="T68" s="78">
        <v>12.516982078552246</v>
      </c>
      <c r="U68" s="78">
        <v>13.286499977111816</v>
      </c>
      <c r="V68" s="78">
        <v>14.210289001464844</v>
      </c>
      <c r="W68" s="78">
        <v>15.036510467529297</v>
      </c>
      <c r="X68" s="78">
        <v>15.827976226806641</v>
      </c>
      <c r="Y68" s="78">
        <v>16.52525520324707</v>
      </c>
      <c r="Z68" s="78">
        <v>17.161462783813477</v>
      </c>
      <c r="AA68" s="78">
        <v>17.271818161010742</v>
      </c>
      <c r="AB68" s="78">
        <v>16.687734603881836</v>
      </c>
      <c r="AC68" s="78">
        <v>15.912397384643555</v>
      </c>
      <c r="AD68" s="78">
        <v>15.144805908203125</v>
      </c>
      <c r="AE68" s="78">
        <v>13.436999320983887</v>
      </c>
      <c r="AF68" s="78">
        <v>11.629669189453125</v>
      </c>
      <c r="AG68" s="78">
        <v>-1.6458258628845215</v>
      </c>
      <c r="AH68" s="78">
        <v>-1.7076348066329956</v>
      </c>
      <c r="AI68" s="78">
        <v>-1.5426223278045654</v>
      </c>
      <c r="AJ68" s="78">
        <v>-1.4940520524978638</v>
      </c>
      <c r="AK68" s="78">
        <v>-1.5303847789764404</v>
      </c>
      <c r="AL68" s="78">
        <v>-1.5284836292266846</v>
      </c>
      <c r="AM68" s="78">
        <v>-1.5282599925994873</v>
      </c>
      <c r="AN68" s="78">
        <v>-1.845117449760437</v>
      </c>
      <c r="AO68" s="78">
        <v>-1.8206082582473755</v>
      </c>
      <c r="AP68" s="78">
        <v>-1.6956236362457275</v>
      </c>
      <c r="AQ68" s="78">
        <v>-1.7658002376556396</v>
      </c>
      <c r="AR68" s="78">
        <v>-1.7419801950454712</v>
      </c>
      <c r="AS68" s="78">
        <v>-1.8312007188796997</v>
      </c>
      <c r="AT68" s="78">
        <v>-1.6678820848464966</v>
      </c>
      <c r="AU68" s="78">
        <v>-1.4741989374160767</v>
      </c>
      <c r="AV68" s="78">
        <v>-1.182375431060791</v>
      </c>
      <c r="AW68" s="78">
        <v>-0.85152894258499146</v>
      </c>
      <c r="AX68" s="78">
        <v>-0.82183927297592163</v>
      </c>
      <c r="AY68" s="78">
        <v>-0.7558056116104126</v>
      </c>
      <c r="AZ68" s="78">
        <v>-0.48545375466346741</v>
      </c>
      <c r="BA68" s="78">
        <v>-0.65495198965072632</v>
      </c>
      <c r="BB68" s="78">
        <v>-1.5593355894088745</v>
      </c>
      <c r="BC68" s="78">
        <v>-1.6596016883850098</v>
      </c>
      <c r="BD68" s="78">
        <v>-1.6690387725830078</v>
      </c>
      <c r="BE68" s="78">
        <v>-1.4552181959152222</v>
      </c>
      <c r="BF68" s="78">
        <v>-1.5227906703948975</v>
      </c>
      <c r="BG68" s="78">
        <v>-1.3602595329284668</v>
      </c>
      <c r="BH68" s="78">
        <v>-1.3149038553237915</v>
      </c>
      <c r="BI68" s="78">
        <v>-1.3490144014358521</v>
      </c>
      <c r="BJ68" s="78">
        <v>-1.3443145751953125</v>
      </c>
      <c r="BK68" s="78">
        <v>-1.3408771753311157</v>
      </c>
      <c r="BL68" s="78">
        <v>-1.6529048681259155</v>
      </c>
      <c r="BM68" s="78">
        <v>-1.6343046426773071</v>
      </c>
      <c r="BN68" s="78">
        <v>-1.5157967805862427</v>
      </c>
      <c r="BO68" s="78">
        <v>-1.5831104516983032</v>
      </c>
      <c r="BP68" s="78">
        <v>-1.5627254247665405</v>
      </c>
      <c r="BQ68" s="78">
        <v>-1.6451643705368042</v>
      </c>
      <c r="BR68" s="78">
        <v>-1.4790207147598267</v>
      </c>
      <c r="BS68" s="78">
        <v>-1.2844913005828857</v>
      </c>
      <c r="BT68" s="78">
        <v>-1.0004998445510864</v>
      </c>
      <c r="BU68" s="78">
        <v>-0.66981619596481323</v>
      </c>
      <c r="BV68" s="78">
        <v>-0.63012593984603882</v>
      </c>
      <c r="BW68" s="78">
        <v>-0.55944317579269409</v>
      </c>
      <c r="BX68" s="78">
        <v>-0.29601031541824341</v>
      </c>
      <c r="BY68" s="78">
        <v>-0.4739149808883667</v>
      </c>
      <c r="BZ68" s="78">
        <v>-1.358830451965332</v>
      </c>
      <c r="CA68" s="78">
        <v>-1.462433934211731</v>
      </c>
      <c r="CB68" s="78">
        <v>-1.4731467962265015</v>
      </c>
      <c r="CC68" s="78">
        <v>-1.3232038021087646</v>
      </c>
      <c r="CD68" s="78">
        <v>-1.394768238067627</v>
      </c>
      <c r="CE68" s="78">
        <v>-1.2339555025100708</v>
      </c>
      <c r="CF68" s="78">
        <v>-1.1908262968063354</v>
      </c>
      <c r="CG68" s="78">
        <v>-1.2233978509902954</v>
      </c>
      <c r="CH68" s="78">
        <v>-1.2167596817016602</v>
      </c>
      <c r="CI68" s="78">
        <v>-1.2110964059829712</v>
      </c>
      <c r="CJ68" s="78">
        <v>-1.5197789669036865</v>
      </c>
      <c r="CK68" s="78">
        <v>-1.505271315574646</v>
      </c>
      <c r="CL68" s="78">
        <v>-1.3912491798400879</v>
      </c>
      <c r="CM68" s="78">
        <v>-1.4565800428390503</v>
      </c>
      <c r="CN68" s="78">
        <v>-1.4385741949081421</v>
      </c>
      <c r="CO68" s="78">
        <v>-1.5163161754608154</v>
      </c>
      <c r="CP68" s="78">
        <v>-1.3482159376144409</v>
      </c>
      <c r="CQ68" s="78">
        <v>-1.1531002521514893</v>
      </c>
      <c r="CR68" s="78">
        <v>-0.87453341484069824</v>
      </c>
      <c r="CS68" s="78">
        <v>-0.54396253824234009</v>
      </c>
      <c r="CT68" s="78">
        <v>-0.49734583497047424</v>
      </c>
      <c r="CU68" s="78">
        <v>-0.42344316840171814</v>
      </c>
      <c r="CV68" s="78">
        <v>-0.16480235755443573</v>
      </c>
      <c r="CW68" s="78">
        <v>-0.34852930903434753</v>
      </c>
      <c r="CX68" s="78">
        <v>-1.2199611663818359</v>
      </c>
      <c r="CY68" s="78">
        <v>-1.3258761167526245</v>
      </c>
      <c r="CZ68" s="78">
        <v>-1.337472677230835</v>
      </c>
      <c r="DA68" s="78">
        <v>-1.1911894083023071</v>
      </c>
      <c r="DB68" s="78">
        <v>-1.2667458057403564</v>
      </c>
      <c r="DC68" s="78">
        <v>-1.1076514720916748</v>
      </c>
      <c r="DD68" s="78">
        <v>-1.0667487382888794</v>
      </c>
      <c r="DE68" s="78">
        <v>-1.0977813005447388</v>
      </c>
      <c r="DF68" s="78">
        <v>-1.0892047882080078</v>
      </c>
      <c r="DG68" s="78">
        <v>-1.0813156366348267</v>
      </c>
      <c r="DH68" s="78">
        <v>-1.3866530656814575</v>
      </c>
      <c r="DI68" s="78">
        <v>-1.3762379884719849</v>
      </c>
      <c r="DJ68" s="78">
        <v>-1.2667015790939331</v>
      </c>
      <c r="DK68" s="78">
        <v>-1.3300496339797974</v>
      </c>
      <c r="DL68" s="78">
        <v>-1.3144229650497437</v>
      </c>
      <c r="DM68" s="78">
        <v>-1.3874679803848267</v>
      </c>
      <c r="DN68" s="78">
        <v>-1.2174111604690552</v>
      </c>
      <c r="DO68" s="78">
        <v>-1.0217092037200928</v>
      </c>
      <c r="DP68" s="78">
        <v>-0.74856692552566528</v>
      </c>
      <c r="DQ68" s="78">
        <v>-0.41810885071754456</v>
      </c>
      <c r="DR68" s="78">
        <v>-0.36456575989723206</v>
      </c>
      <c r="DS68" s="78">
        <v>-0.28744316101074219</v>
      </c>
      <c r="DT68" s="78">
        <v>-3.3594407141208649E-2</v>
      </c>
      <c r="DU68" s="78">
        <v>-0.22314363718032837</v>
      </c>
      <c r="DV68" s="78">
        <v>-1.0810918807983398</v>
      </c>
      <c r="DW68" s="78">
        <v>-1.1893182992935181</v>
      </c>
      <c r="DX68" s="78">
        <v>-1.2017985582351685</v>
      </c>
      <c r="DY68" s="78">
        <v>-1.0005817413330078</v>
      </c>
      <c r="DZ68" s="78">
        <v>-1.0819016695022583</v>
      </c>
      <c r="EA68" s="78">
        <v>-0.92528867721557617</v>
      </c>
      <c r="EB68" s="78">
        <v>-0.88760048151016235</v>
      </c>
      <c r="EC68" s="78">
        <v>-0.91641086339950562</v>
      </c>
      <c r="ED68" s="78">
        <v>-0.90503579378128052</v>
      </c>
      <c r="EE68" s="78">
        <v>-0.8939327597618103</v>
      </c>
      <c r="EF68" s="78">
        <v>-1.194440484046936</v>
      </c>
      <c r="EG68" s="78">
        <v>-1.1899343729019165</v>
      </c>
      <c r="EH68" s="78">
        <v>-1.0868747234344482</v>
      </c>
      <c r="EI68" s="78">
        <v>-1.1473598480224609</v>
      </c>
      <c r="EJ68" s="78">
        <v>-1.135168194770813</v>
      </c>
      <c r="EK68" s="78">
        <v>-1.2014316320419312</v>
      </c>
      <c r="EL68" s="78">
        <v>-1.0285497903823853</v>
      </c>
      <c r="EM68" s="78">
        <v>-0.83200156688690186</v>
      </c>
      <c r="EN68" s="78">
        <v>-0.56669139862060547</v>
      </c>
      <c r="EO68" s="78">
        <v>-0.23639611899852753</v>
      </c>
      <c r="EP68" s="78">
        <v>-0.17285242676734924</v>
      </c>
      <c r="EQ68" s="78">
        <v>-9.1080717742443085E-2</v>
      </c>
      <c r="ER68" s="78">
        <v>0.15584903955459595</v>
      </c>
      <c r="ES68" s="78">
        <v>-4.210662841796875E-2</v>
      </c>
      <c r="ET68" s="78">
        <v>-0.88058668375015259</v>
      </c>
      <c r="EU68" s="78">
        <v>-0.99215054512023926</v>
      </c>
      <c r="EV68" s="78">
        <v>-1.0059065818786621</v>
      </c>
      <c r="EW68" s="78">
        <v>64.530235290527344</v>
      </c>
      <c r="EX68" s="78">
        <v>63.536655426025391</v>
      </c>
      <c r="EY68" s="78">
        <v>62.560962677001953</v>
      </c>
      <c r="EZ68" s="78">
        <v>61.670555114746094</v>
      </c>
      <c r="FA68" s="78">
        <v>60.920276641845703</v>
      </c>
      <c r="FB68" s="78">
        <v>60.195854187011719</v>
      </c>
      <c r="FC68" s="78">
        <v>59.744857788085938</v>
      </c>
      <c r="FD68" s="78">
        <v>61.328273773193359</v>
      </c>
      <c r="FE68" s="78">
        <v>64.053329467773438</v>
      </c>
      <c r="FF68" s="78">
        <v>67.195838928222656</v>
      </c>
      <c r="FG68" s="78">
        <v>70.7359619140625</v>
      </c>
      <c r="FH68" s="78">
        <v>74.3563232421875</v>
      </c>
      <c r="FI68" s="78">
        <v>77.791648864746094</v>
      </c>
      <c r="FJ68" s="78">
        <v>80.420005798339844</v>
      </c>
      <c r="FK68" s="78">
        <v>82.456642150878906</v>
      </c>
      <c r="FL68" s="78">
        <v>83.660964965820313</v>
      </c>
      <c r="FM68" s="78">
        <v>83.816062927246094</v>
      </c>
      <c r="FN68" s="78">
        <v>82.668991088867188</v>
      </c>
      <c r="FO68" s="78">
        <v>80.534217834472656</v>
      </c>
      <c r="FP68" s="78">
        <v>77.304443359375</v>
      </c>
      <c r="FQ68" s="78">
        <v>72.731124877929688</v>
      </c>
      <c r="FR68" s="78">
        <v>69.193252563476563</v>
      </c>
      <c r="FS68" s="78">
        <v>67.022529602050781</v>
      </c>
      <c r="FT68" s="78">
        <v>65.490745544433594</v>
      </c>
      <c r="FU68" s="78">
        <v>0.18949908018112183</v>
      </c>
      <c r="FV68" s="78">
        <v>0.22616145014762878</v>
      </c>
      <c r="FW68" s="78">
        <v>0.19590821862220764</v>
      </c>
      <c r="FX68" s="78">
        <v>0</v>
      </c>
      <c r="FY68" s="78">
        <v>2560.304443359375</v>
      </c>
      <c r="FZ68" s="78">
        <v>1</v>
      </c>
    </row>
    <row r="69" spans="1:182" x14ac:dyDescent="0.2">
      <c r="A69" t="s">
        <v>186</v>
      </c>
      <c r="B69" t="s">
        <v>236</v>
      </c>
      <c r="C69" t="s">
        <v>2</v>
      </c>
      <c r="D69" t="s">
        <v>202</v>
      </c>
      <c r="E69" t="s">
        <v>208</v>
      </c>
      <c r="F69" t="s">
        <v>1</v>
      </c>
      <c r="G69" t="s">
        <v>200</v>
      </c>
      <c r="H69" s="78">
        <v>2855</v>
      </c>
      <c r="I69" s="78">
        <v>3.9942686557769775</v>
      </c>
      <c r="J69" s="78">
        <v>3.5550065040588379</v>
      </c>
      <c r="K69" s="78">
        <v>3.2343051433563232</v>
      </c>
      <c r="L69" s="78">
        <v>2.988339900970459</v>
      </c>
      <c r="M69" s="78">
        <v>2.8461308479309082</v>
      </c>
      <c r="N69" s="78">
        <v>2.7847127914428711</v>
      </c>
      <c r="O69" s="78">
        <v>2.8613955974578857</v>
      </c>
      <c r="P69" s="78">
        <v>3.0346474647521973</v>
      </c>
      <c r="Q69" s="78">
        <v>3.2711269855499268</v>
      </c>
      <c r="R69" s="78">
        <v>3.5714042186737061</v>
      </c>
      <c r="S69" s="78">
        <v>3.939293384552002</v>
      </c>
      <c r="T69" s="78">
        <v>4.3772425651550293</v>
      </c>
      <c r="U69" s="78">
        <v>4.8803167343139648</v>
      </c>
      <c r="V69" s="78">
        <v>5.312556266784668</v>
      </c>
      <c r="W69" s="78">
        <v>5.7361407279968262</v>
      </c>
      <c r="X69" s="78">
        <v>6.0656905174255371</v>
      </c>
      <c r="Y69" s="78">
        <v>6.4496989250183105</v>
      </c>
      <c r="Z69" s="78">
        <v>6.6837382316589355</v>
      </c>
      <c r="AA69" s="78">
        <v>6.6279215812683105</v>
      </c>
      <c r="AB69" s="78">
        <v>6.3249902725219727</v>
      </c>
      <c r="AC69" s="78">
        <v>6.007352352142334</v>
      </c>
      <c r="AD69" s="78">
        <v>5.8208913803100586</v>
      </c>
      <c r="AE69" s="78">
        <v>5.2427153587341309</v>
      </c>
      <c r="AF69" s="78">
        <v>4.5403075218200684</v>
      </c>
      <c r="AG69" s="78">
        <v>-0.53309100866317749</v>
      </c>
      <c r="AH69" s="78">
        <v>-0.51702392101287842</v>
      </c>
      <c r="AI69" s="78">
        <v>-0.4693969190120697</v>
      </c>
      <c r="AJ69" s="78">
        <v>-0.47118851542472839</v>
      </c>
      <c r="AK69" s="78">
        <v>-0.45574438571929932</v>
      </c>
      <c r="AL69" s="78">
        <v>-0.44732329249382019</v>
      </c>
      <c r="AM69" s="78">
        <v>-0.45863243937492371</v>
      </c>
      <c r="AN69" s="78">
        <v>-0.45603686571121216</v>
      </c>
      <c r="AO69" s="78">
        <v>-0.48532134294509888</v>
      </c>
      <c r="AP69" s="78">
        <v>-0.41404181718826294</v>
      </c>
      <c r="AQ69" s="78">
        <v>-0.45140987634658813</v>
      </c>
      <c r="AR69" s="78">
        <v>-0.53239428997039795</v>
      </c>
      <c r="AS69" s="78">
        <v>-0.48462042212486267</v>
      </c>
      <c r="AT69" s="78">
        <v>-0.48183080554008484</v>
      </c>
      <c r="AU69" s="78">
        <v>-0.46539011597633362</v>
      </c>
      <c r="AV69" s="78">
        <v>-0.47099828720092773</v>
      </c>
      <c r="AW69" s="78">
        <v>-0.31608137488365173</v>
      </c>
      <c r="AX69" s="78">
        <v>-0.25443565845489502</v>
      </c>
      <c r="AY69" s="78">
        <v>-0.29704508185386658</v>
      </c>
      <c r="AZ69" s="78">
        <v>-0.30666175484657288</v>
      </c>
      <c r="BA69" s="78">
        <v>-0.3342989981174469</v>
      </c>
      <c r="BB69" s="78">
        <v>-0.53262555599212646</v>
      </c>
      <c r="BC69" s="78">
        <v>-0.53121751546859741</v>
      </c>
      <c r="BD69" s="78">
        <v>-0.5204700231552124</v>
      </c>
      <c r="BE69" s="78">
        <v>-0.4445604681968689</v>
      </c>
      <c r="BF69" s="78">
        <v>-0.43231660127639771</v>
      </c>
      <c r="BG69" s="78">
        <v>-0.38712766766548157</v>
      </c>
      <c r="BH69" s="78">
        <v>-0.3907470703125</v>
      </c>
      <c r="BI69" s="78">
        <v>-0.37350636720657349</v>
      </c>
      <c r="BJ69" s="78">
        <v>-0.36688902974128723</v>
      </c>
      <c r="BK69" s="78">
        <v>-0.38007301092147827</v>
      </c>
      <c r="BL69" s="78">
        <v>-0.37796413898468018</v>
      </c>
      <c r="BM69" s="78">
        <v>-0.4088190495967865</v>
      </c>
      <c r="BN69" s="78">
        <v>-0.34513157606124878</v>
      </c>
      <c r="BO69" s="78">
        <v>-0.37784615159034729</v>
      </c>
      <c r="BP69" s="78">
        <v>-0.45210060477256775</v>
      </c>
      <c r="BQ69" s="78">
        <v>-0.40047311782836914</v>
      </c>
      <c r="BR69" s="78">
        <v>-0.39272096753120422</v>
      </c>
      <c r="BS69" s="78">
        <v>-0.37218382954597473</v>
      </c>
      <c r="BT69" s="78">
        <v>-0.37536999583244324</v>
      </c>
      <c r="BU69" s="78">
        <v>-0.21789929270744324</v>
      </c>
      <c r="BV69" s="78">
        <v>-0.1611429750919342</v>
      </c>
      <c r="BW69" s="78">
        <v>-0.20278693735599518</v>
      </c>
      <c r="BX69" s="78">
        <v>-0.21884085237979889</v>
      </c>
      <c r="BY69" s="78">
        <v>-0.25170600414276123</v>
      </c>
      <c r="BZ69" s="78">
        <v>-0.43499672412872314</v>
      </c>
      <c r="CA69" s="78">
        <v>-0.43315598368644714</v>
      </c>
      <c r="CB69" s="78">
        <v>-0.42833679914474487</v>
      </c>
      <c r="CC69" s="78">
        <v>-0.38324445486068726</v>
      </c>
      <c r="CD69" s="78">
        <v>-0.37364858388900757</v>
      </c>
      <c r="CE69" s="78">
        <v>-0.33014822006225586</v>
      </c>
      <c r="CF69" s="78">
        <v>-0.33503356575965881</v>
      </c>
      <c r="CG69" s="78">
        <v>-0.31654855608940125</v>
      </c>
      <c r="CH69" s="78">
        <v>-0.3111804723739624</v>
      </c>
      <c r="CI69" s="78">
        <v>-0.32566297054290771</v>
      </c>
      <c r="CJ69" s="78">
        <v>-0.32389122247695923</v>
      </c>
      <c r="CK69" s="78">
        <v>-0.35583379864692688</v>
      </c>
      <c r="CL69" s="78">
        <v>-0.29740455746650696</v>
      </c>
      <c r="CM69" s="78">
        <v>-0.32689616084098816</v>
      </c>
      <c r="CN69" s="78">
        <v>-0.39648941159248352</v>
      </c>
      <c r="CO69" s="78">
        <v>-0.34219294786453247</v>
      </c>
      <c r="CP69" s="78">
        <v>-0.33100375533103943</v>
      </c>
      <c r="CQ69" s="78">
        <v>-0.30762943625450134</v>
      </c>
      <c r="CR69" s="78">
        <v>-0.30913811922073364</v>
      </c>
      <c r="CS69" s="78">
        <v>-0.14989867806434631</v>
      </c>
      <c r="CT69" s="78">
        <v>-9.6528731286525726E-2</v>
      </c>
      <c r="CU69" s="78">
        <v>-0.13750402629375458</v>
      </c>
      <c r="CV69" s="78">
        <v>-0.15801635384559631</v>
      </c>
      <c r="CW69" s="78">
        <v>-0.1945023387670517</v>
      </c>
      <c r="CX69" s="78">
        <v>-0.36737930774688721</v>
      </c>
      <c r="CY69" s="78">
        <v>-0.36523884534835815</v>
      </c>
      <c r="CZ69" s="78">
        <v>-0.36452561616897583</v>
      </c>
      <c r="DA69" s="78">
        <v>-0.32192844152450562</v>
      </c>
      <c r="DB69" s="78">
        <v>-0.31498056650161743</v>
      </c>
      <c r="DC69" s="78">
        <v>-0.27316877245903015</v>
      </c>
      <c r="DD69" s="78">
        <v>-0.27932006120681763</v>
      </c>
      <c r="DE69" s="78">
        <v>-0.259590744972229</v>
      </c>
      <c r="DF69" s="78">
        <v>-0.25547191500663757</v>
      </c>
      <c r="DG69" s="78">
        <v>-0.27125293016433716</v>
      </c>
      <c r="DH69" s="78">
        <v>-0.26981830596923828</v>
      </c>
      <c r="DI69" s="78">
        <v>-0.30284854769706726</v>
      </c>
      <c r="DJ69" s="78">
        <v>-0.24967753887176514</v>
      </c>
      <c r="DK69" s="78">
        <v>-0.27594617009162903</v>
      </c>
      <c r="DL69" s="78">
        <v>-0.34087821841239929</v>
      </c>
      <c r="DM69" s="78">
        <v>-0.2839127779006958</v>
      </c>
      <c r="DN69" s="78">
        <v>-0.26928654313087463</v>
      </c>
      <c r="DO69" s="78">
        <v>-0.24307505786418915</v>
      </c>
      <c r="DP69" s="78">
        <v>-0.24290624260902405</v>
      </c>
      <c r="DQ69" s="78">
        <v>-8.189806342124939E-2</v>
      </c>
      <c r="DR69" s="78">
        <v>-3.1914494931697845E-2</v>
      </c>
      <c r="DS69" s="78">
        <v>-7.2221115231513977E-2</v>
      </c>
      <c r="DT69" s="78">
        <v>-9.7191855311393738E-2</v>
      </c>
      <c r="DU69" s="78">
        <v>-0.13729867339134216</v>
      </c>
      <c r="DV69" s="78">
        <v>-0.29976189136505127</v>
      </c>
      <c r="DW69" s="78">
        <v>-0.29732170701026917</v>
      </c>
      <c r="DX69" s="78">
        <v>-0.30071443319320679</v>
      </c>
      <c r="DY69" s="78">
        <v>-0.23339788615703583</v>
      </c>
      <c r="DZ69" s="78">
        <v>-0.23027324676513672</v>
      </c>
      <c r="EA69" s="78">
        <v>-0.19089952111244202</v>
      </c>
      <c r="EB69" s="78">
        <v>-0.19887863099575043</v>
      </c>
      <c r="EC69" s="78">
        <v>-0.17735272645950317</v>
      </c>
      <c r="ED69" s="78">
        <v>-0.17503763735294342</v>
      </c>
      <c r="EE69" s="78">
        <v>-0.19269350171089172</v>
      </c>
      <c r="EF69" s="78">
        <v>-0.1917455643415451</v>
      </c>
      <c r="EG69" s="78">
        <v>-0.22634625434875488</v>
      </c>
      <c r="EH69" s="78">
        <v>-0.18076729774475098</v>
      </c>
      <c r="EI69" s="78">
        <v>-0.20238246023654938</v>
      </c>
      <c r="EJ69" s="78">
        <v>-0.2605845034122467</v>
      </c>
      <c r="EK69" s="78">
        <v>-0.19976547360420227</v>
      </c>
      <c r="EL69" s="78">
        <v>-0.18017669022083282</v>
      </c>
      <c r="EM69" s="78">
        <v>-0.14986877143383026</v>
      </c>
      <c r="EN69" s="78">
        <v>-0.14727793633937836</v>
      </c>
      <c r="EO69" s="78">
        <v>1.6284029930830002E-2</v>
      </c>
      <c r="EP69" s="78">
        <v>6.1378203332424164E-2</v>
      </c>
      <c r="EQ69" s="78">
        <v>2.203703485429287E-2</v>
      </c>
      <c r="ER69" s="78">
        <v>-9.3709453940391541E-3</v>
      </c>
      <c r="ES69" s="78">
        <v>-5.4705675691366196E-2</v>
      </c>
      <c r="ET69" s="78">
        <v>-0.20213307440280914</v>
      </c>
      <c r="EU69" s="78">
        <v>-0.19926014542579651</v>
      </c>
      <c r="EV69" s="78">
        <v>-0.20858120918273926</v>
      </c>
      <c r="EW69" s="78">
        <v>69.327339172363281</v>
      </c>
      <c r="EX69" s="78">
        <v>67.76495361328125</v>
      </c>
      <c r="EY69" s="78">
        <v>66.379104614257813</v>
      </c>
      <c r="EZ69" s="78">
        <v>65.079132080078125</v>
      </c>
      <c r="FA69" s="78">
        <v>63.845252990722656</v>
      </c>
      <c r="FB69" s="78">
        <v>62.906635284423828</v>
      </c>
      <c r="FC69" s="78">
        <v>62.243785858154297</v>
      </c>
      <c r="FD69" s="78">
        <v>64.0638427734375</v>
      </c>
      <c r="FE69" s="78">
        <v>67.455841064453125</v>
      </c>
      <c r="FF69" s="78">
        <v>71.252677917480469</v>
      </c>
      <c r="FG69" s="78">
        <v>75.137649536132813</v>
      </c>
      <c r="FH69" s="78">
        <v>78.829010009765625</v>
      </c>
      <c r="FI69" s="78">
        <v>82.318992614746094</v>
      </c>
      <c r="FJ69" s="78">
        <v>85.102668762207031</v>
      </c>
      <c r="FK69" s="78">
        <v>87.298347473144531</v>
      </c>
      <c r="FL69" s="78">
        <v>88.813224792480469</v>
      </c>
      <c r="FM69" s="78">
        <v>89.329666137695313</v>
      </c>
      <c r="FN69" s="78">
        <v>88.729568481445313</v>
      </c>
      <c r="FO69" s="78">
        <v>86.970428466796875</v>
      </c>
      <c r="FP69" s="78">
        <v>83.961959838867188</v>
      </c>
      <c r="FQ69" s="78">
        <v>79.409149169921875</v>
      </c>
      <c r="FR69" s="78">
        <v>75.447280883789063</v>
      </c>
      <c r="FS69" s="78">
        <v>72.804168701171875</v>
      </c>
      <c r="FT69" s="78">
        <v>70.723876953125</v>
      </c>
      <c r="FU69" s="78">
        <v>8.8666640222072601E-2</v>
      </c>
      <c r="FV69" s="78">
        <v>0.11051803082227707</v>
      </c>
      <c r="FW69" s="78">
        <v>8.9267387986183167E-2</v>
      </c>
      <c r="FX69" s="78">
        <v>0</v>
      </c>
      <c r="FY69" s="78">
        <v>1212</v>
      </c>
      <c r="FZ69" s="78">
        <v>1</v>
      </c>
    </row>
    <row r="70" spans="1:182" x14ac:dyDescent="0.2">
      <c r="A70" t="s">
        <v>186</v>
      </c>
      <c r="B70" t="s">
        <v>236</v>
      </c>
      <c r="C70" t="s">
        <v>2</v>
      </c>
      <c r="D70" t="s">
        <v>202</v>
      </c>
      <c r="E70" t="s">
        <v>208</v>
      </c>
      <c r="F70" t="s">
        <v>1</v>
      </c>
      <c r="G70" t="s">
        <v>1</v>
      </c>
      <c r="H70" s="78">
        <v>10603</v>
      </c>
      <c r="I70" s="78">
        <v>14.243928909301758</v>
      </c>
      <c r="J70" s="78">
        <v>12.765923500061035</v>
      </c>
      <c r="K70" s="78">
        <v>11.865203857421875</v>
      </c>
      <c r="L70" s="78">
        <v>11.199362754821777</v>
      </c>
      <c r="M70" s="78">
        <v>10.893752098083496</v>
      </c>
      <c r="N70" s="78">
        <v>10.953643798828125</v>
      </c>
      <c r="O70" s="78">
        <v>11.62690544128418</v>
      </c>
      <c r="P70" s="78">
        <v>12.477643966674805</v>
      </c>
      <c r="Q70" s="78">
        <v>13.450530052185059</v>
      </c>
      <c r="R70" s="78">
        <v>14.476183891296387</v>
      </c>
      <c r="S70" s="78">
        <v>15.610116958618164</v>
      </c>
      <c r="T70" s="78">
        <v>16.89422607421875</v>
      </c>
      <c r="U70" s="78">
        <v>18.166816711425781</v>
      </c>
      <c r="V70" s="78">
        <v>19.522846221923828</v>
      </c>
      <c r="W70" s="78">
        <v>20.772651672363281</v>
      </c>
      <c r="X70" s="78">
        <v>21.893667221069336</v>
      </c>
      <c r="Y70" s="78">
        <v>22.974954605102539</v>
      </c>
      <c r="Z70" s="78">
        <v>23.845199584960938</v>
      </c>
      <c r="AA70" s="78">
        <v>23.899740219116211</v>
      </c>
      <c r="AB70" s="78">
        <v>23.012725830078125</v>
      </c>
      <c r="AC70" s="78">
        <v>21.919750213623047</v>
      </c>
      <c r="AD70" s="78">
        <v>20.965696334838867</v>
      </c>
      <c r="AE70" s="78">
        <v>18.679714202880859</v>
      </c>
      <c r="AF70" s="78">
        <v>16.169977188110352</v>
      </c>
      <c r="AG70" s="78">
        <v>-2.062171459197998</v>
      </c>
      <c r="AH70" s="78">
        <v>-2.1125710010528564</v>
      </c>
      <c r="AI70" s="78">
        <v>-1.9027265310287476</v>
      </c>
      <c r="AJ70" s="78">
        <v>-1.8582512140274048</v>
      </c>
      <c r="AK70" s="78">
        <v>-1.8770169019699097</v>
      </c>
      <c r="AL70" s="78">
        <v>-1.8680969476699829</v>
      </c>
      <c r="AM70" s="78">
        <v>-1.8806687593460083</v>
      </c>
      <c r="AN70" s="78">
        <v>-2.1948220729827881</v>
      </c>
      <c r="AO70" s="78">
        <v>-2.2019927501678467</v>
      </c>
      <c r="AP70" s="78">
        <v>-2.014610767364502</v>
      </c>
      <c r="AQ70" s="78">
        <v>-2.1168241500854492</v>
      </c>
      <c r="AR70" s="78">
        <v>-2.1675171852111816</v>
      </c>
      <c r="AS70" s="78">
        <v>-2.2041070461273193</v>
      </c>
      <c r="AT70" s="78">
        <v>-2.0326814651489258</v>
      </c>
      <c r="AU70" s="78">
        <v>-1.8184905052185059</v>
      </c>
      <c r="AV70" s="78">
        <v>-1.5314724445343018</v>
      </c>
      <c r="AW70" s="78">
        <v>-1.0434521436691284</v>
      </c>
      <c r="AX70" s="78">
        <v>-0.95474928617477417</v>
      </c>
      <c r="AY70" s="78">
        <v>-0.92961794137954712</v>
      </c>
      <c r="AZ70" s="78">
        <v>-0.67624872922897339</v>
      </c>
      <c r="BA70" s="78">
        <v>-0.87983715534210205</v>
      </c>
      <c r="BB70" s="78">
        <v>-1.9648075103759766</v>
      </c>
      <c r="BC70" s="78">
        <v>-2.0638368129730225</v>
      </c>
      <c r="BD70" s="78">
        <v>-2.0684061050415039</v>
      </c>
      <c r="BE70" s="78">
        <v>-1.852007269859314</v>
      </c>
      <c r="BF70" s="78">
        <v>-1.9092419147491455</v>
      </c>
      <c r="BG70" s="78">
        <v>-1.7026654481887817</v>
      </c>
      <c r="BH70" s="78">
        <v>-1.6618716716766357</v>
      </c>
      <c r="BI70" s="78">
        <v>-1.677872896194458</v>
      </c>
      <c r="BJ70" s="78">
        <v>-1.6671295166015625</v>
      </c>
      <c r="BK70" s="78">
        <v>-1.6774842739105225</v>
      </c>
      <c r="BL70" s="78">
        <v>-1.9873586893081665</v>
      </c>
      <c r="BM70" s="78">
        <v>-2.0005936622619629</v>
      </c>
      <c r="BN70" s="78">
        <v>-1.8220326900482178</v>
      </c>
      <c r="BO70" s="78">
        <v>-1.9198794364929199</v>
      </c>
      <c r="BP70" s="78">
        <v>-1.9711008071899414</v>
      </c>
      <c r="BQ70" s="78">
        <v>-1.9999250173568726</v>
      </c>
      <c r="BR70" s="78">
        <v>-1.8238532543182373</v>
      </c>
      <c r="BS70" s="78">
        <v>-1.607122540473938</v>
      </c>
      <c r="BT70" s="78">
        <v>-1.3259888887405396</v>
      </c>
      <c r="BU70" s="78">
        <v>-0.83691102266311646</v>
      </c>
      <c r="BV70" s="78">
        <v>-0.74154156446456909</v>
      </c>
      <c r="BW70" s="78">
        <v>-0.71180427074432373</v>
      </c>
      <c r="BX70" s="78">
        <v>-0.46743941307067871</v>
      </c>
      <c r="BY70" s="78">
        <v>-0.68084973096847534</v>
      </c>
      <c r="BZ70" s="78">
        <v>-1.7417969703674316</v>
      </c>
      <c r="CA70" s="78">
        <v>-1.8436297178268433</v>
      </c>
      <c r="CB70" s="78">
        <v>-1.8519293069839478</v>
      </c>
      <c r="CC70" s="78">
        <v>-1.7064481973648071</v>
      </c>
      <c r="CD70" s="78">
        <v>-1.7684168815612793</v>
      </c>
      <c r="CE70" s="78">
        <v>-1.5641037225723267</v>
      </c>
      <c r="CF70" s="78">
        <v>-1.5258598327636719</v>
      </c>
      <c r="CG70" s="78">
        <v>-1.539946436882019</v>
      </c>
      <c r="CH70" s="78">
        <v>-1.5279401540756226</v>
      </c>
      <c r="CI70" s="78">
        <v>-1.5367593765258789</v>
      </c>
      <c r="CJ70" s="78">
        <v>-1.8436702489852905</v>
      </c>
      <c r="CK70" s="78">
        <v>-1.8611050844192505</v>
      </c>
      <c r="CL70" s="78">
        <v>-1.6886537075042725</v>
      </c>
      <c r="CM70" s="78">
        <v>-1.7834762334823608</v>
      </c>
      <c r="CN70" s="78">
        <v>-1.8350635766983032</v>
      </c>
      <c r="CO70" s="78">
        <v>-1.8585091829299927</v>
      </c>
      <c r="CP70" s="78">
        <v>-1.6792196035385132</v>
      </c>
      <c r="CQ70" s="78">
        <v>-1.460729718208313</v>
      </c>
      <c r="CR70" s="78">
        <v>-1.1836715936660767</v>
      </c>
      <c r="CS70" s="78">
        <v>-0.69386124610900879</v>
      </c>
      <c r="CT70" s="78">
        <v>-0.59387457370758057</v>
      </c>
      <c r="CU70" s="78">
        <v>-0.56094717979431152</v>
      </c>
      <c r="CV70" s="78">
        <v>-0.32281872630119324</v>
      </c>
      <c r="CW70" s="78">
        <v>-0.54303163290023804</v>
      </c>
      <c r="CX70" s="78">
        <v>-1.5873404741287231</v>
      </c>
      <c r="CY70" s="78">
        <v>-1.6911149024963379</v>
      </c>
      <c r="CZ70" s="78">
        <v>-1.701998233795166</v>
      </c>
      <c r="DA70" s="78">
        <v>-1.5608891248703003</v>
      </c>
      <c r="DB70" s="78">
        <v>-1.6275918483734131</v>
      </c>
      <c r="DC70" s="78">
        <v>-1.4255419969558716</v>
      </c>
      <c r="DD70" s="78">
        <v>-1.389847993850708</v>
      </c>
      <c r="DE70" s="78">
        <v>-1.4020199775695801</v>
      </c>
      <c r="DF70" s="78">
        <v>-1.3887507915496826</v>
      </c>
      <c r="DG70" s="78">
        <v>-1.3960344791412354</v>
      </c>
      <c r="DH70" s="78">
        <v>-1.6999818086624146</v>
      </c>
      <c r="DI70" s="78">
        <v>-1.7216166257858276</v>
      </c>
      <c r="DJ70" s="78">
        <v>-1.5552747249603271</v>
      </c>
      <c r="DK70" s="78">
        <v>-1.6470730304718018</v>
      </c>
      <c r="DL70" s="78">
        <v>-1.699026346206665</v>
      </c>
      <c r="DM70" s="78">
        <v>-1.7170933485031128</v>
      </c>
      <c r="DN70" s="78">
        <v>-1.5345859527587891</v>
      </c>
      <c r="DO70" s="78">
        <v>-1.314336895942688</v>
      </c>
      <c r="DP70" s="78">
        <v>-1.0413542985916138</v>
      </c>
      <c r="DQ70" s="78">
        <v>-0.55081146955490112</v>
      </c>
      <c r="DR70" s="78">
        <v>-0.44620755314826965</v>
      </c>
      <c r="DS70" s="78">
        <v>-0.41009008884429932</v>
      </c>
      <c r="DT70" s="78">
        <v>-0.17819802463054657</v>
      </c>
      <c r="DU70" s="78">
        <v>-0.40521353483200073</v>
      </c>
      <c r="DV70" s="78">
        <v>-1.4328839778900146</v>
      </c>
      <c r="DW70" s="78">
        <v>-1.5386000871658325</v>
      </c>
      <c r="DX70" s="78">
        <v>-1.5520671606063843</v>
      </c>
      <c r="DY70" s="78">
        <v>-1.3507249355316162</v>
      </c>
      <c r="DZ70" s="78">
        <v>-1.4242628812789917</v>
      </c>
      <c r="EA70" s="78">
        <v>-1.2254809141159058</v>
      </c>
      <c r="EB70" s="78">
        <v>-1.193468451499939</v>
      </c>
      <c r="EC70" s="78">
        <v>-1.2028759717941284</v>
      </c>
      <c r="ED70" s="78">
        <v>-1.1877833604812622</v>
      </c>
      <c r="EE70" s="78">
        <v>-1.1928499937057495</v>
      </c>
      <c r="EF70" s="78">
        <v>-1.492518424987793</v>
      </c>
      <c r="EG70" s="78">
        <v>-1.5202174186706543</v>
      </c>
      <c r="EH70" s="78">
        <v>-1.362696647644043</v>
      </c>
      <c r="EI70" s="78">
        <v>-1.4501283168792725</v>
      </c>
      <c r="EJ70" s="78">
        <v>-1.5026100873947144</v>
      </c>
      <c r="EK70" s="78">
        <v>-1.5129114389419556</v>
      </c>
      <c r="EL70" s="78">
        <v>-1.3257578611373901</v>
      </c>
      <c r="EM70" s="78">
        <v>-1.1029689311981201</v>
      </c>
      <c r="EN70" s="78">
        <v>-0.83587074279785156</v>
      </c>
      <c r="EO70" s="78">
        <v>-0.34427034854888916</v>
      </c>
      <c r="EP70" s="78">
        <v>-0.23299983143806458</v>
      </c>
      <c r="EQ70" s="78">
        <v>-0.19227638840675354</v>
      </c>
      <c r="ER70" s="78">
        <v>3.0611282214522362E-2</v>
      </c>
      <c r="ES70" s="78">
        <v>-0.20622609555721283</v>
      </c>
      <c r="ET70" s="78">
        <v>-1.2098734378814697</v>
      </c>
      <c r="EU70" s="78">
        <v>-1.3183928728103638</v>
      </c>
      <c r="EV70" s="78">
        <v>-1.3355903625488281</v>
      </c>
      <c r="EW70" s="78">
        <v>65.846778869628906</v>
      </c>
      <c r="EX70" s="78">
        <v>64.679573059082031</v>
      </c>
      <c r="EY70" s="78">
        <v>63.574386596679688</v>
      </c>
      <c r="EZ70" s="78">
        <v>62.560752868652344</v>
      </c>
      <c r="FA70" s="78">
        <v>61.664283752441406</v>
      </c>
      <c r="FB70" s="78">
        <v>60.868228912353516</v>
      </c>
      <c r="FC70" s="78">
        <v>60.349872589111328</v>
      </c>
      <c r="FD70" s="78">
        <v>61.969802856445313</v>
      </c>
      <c r="FE70" s="78">
        <v>64.859298706054688</v>
      </c>
      <c r="FF70" s="78">
        <v>68.166786193847656</v>
      </c>
      <c r="FG70" s="78">
        <v>71.815582275390625</v>
      </c>
      <c r="FH70" s="78">
        <v>75.496322631835938</v>
      </c>
      <c r="FI70" s="78">
        <v>78.972358703613281</v>
      </c>
      <c r="FJ70" s="78">
        <v>81.666435241699219</v>
      </c>
      <c r="FK70" s="78">
        <v>83.772773742675781</v>
      </c>
      <c r="FL70" s="78">
        <v>85.084213256835938</v>
      </c>
      <c r="FM70" s="78">
        <v>85.353424072265625</v>
      </c>
      <c r="FN70" s="78">
        <v>84.350410461425781</v>
      </c>
      <c r="FO70" s="78">
        <v>82.314369201660156</v>
      </c>
      <c r="FP70" s="78">
        <v>79.154014587402344</v>
      </c>
      <c r="FQ70" s="78">
        <v>74.57489013671875</v>
      </c>
      <c r="FR70" s="78">
        <v>70.909286499023438</v>
      </c>
      <c r="FS70" s="78">
        <v>68.614181518554688</v>
      </c>
      <c r="FT70" s="78">
        <v>66.92694091796875</v>
      </c>
      <c r="FU70" s="78">
        <v>0.20921680331230164</v>
      </c>
      <c r="FV70" s="78">
        <v>0.25172054767608643</v>
      </c>
      <c r="FW70" s="78">
        <v>0.2152874767780304</v>
      </c>
      <c r="FX70" s="78">
        <v>0</v>
      </c>
      <c r="FY70" s="78">
        <v>3772.304443359375</v>
      </c>
      <c r="FZ70" s="78">
        <v>1</v>
      </c>
    </row>
    <row r="71" spans="1:182" x14ac:dyDescent="0.2">
      <c r="A71" t="s">
        <v>186</v>
      </c>
      <c r="B71" t="s">
        <v>236</v>
      </c>
      <c r="C71" t="s">
        <v>2</v>
      </c>
      <c r="D71" t="s">
        <v>202</v>
      </c>
      <c r="E71" t="s">
        <v>208</v>
      </c>
      <c r="F71" t="s">
        <v>178</v>
      </c>
      <c r="G71" t="s">
        <v>1</v>
      </c>
      <c r="H71" s="78">
        <v>5692</v>
      </c>
      <c r="I71" s="78">
        <v>6.0552740097045898</v>
      </c>
      <c r="J71" s="78">
        <v>5.3898506164550781</v>
      </c>
      <c r="K71" s="78">
        <v>4.9950342178344727</v>
      </c>
      <c r="L71" s="78">
        <v>4.7331061363220215</v>
      </c>
      <c r="M71" s="78">
        <v>4.6032118797302246</v>
      </c>
      <c r="N71" s="78">
        <v>4.7164402008056641</v>
      </c>
      <c r="O71" s="78">
        <v>5.0732574462890625</v>
      </c>
      <c r="P71" s="78">
        <v>5.5234856605529785</v>
      </c>
      <c r="Q71" s="78">
        <v>6.0477542877197266</v>
      </c>
      <c r="R71" s="78">
        <v>6.5954279899597168</v>
      </c>
      <c r="S71" s="78">
        <v>7.0052976608276367</v>
      </c>
      <c r="T71" s="78">
        <v>7.4000873565673828</v>
      </c>
      <c r="U71" s="78">
        <v>7.7840065956115723</v>
      </c>
      <c r="V71" s="78">
        <v>8.1501197814941406</v>
      </c>
      <c r="W71" s="78">
        <v>8.4749326705932617</v>
      </c>
      <c r="X71" s="78">
        <v>8.8622798919677734</v>
      </c>
      <c r="Y71" s="78">
        <v>9.2483968734741211</v>
      </c>
      <c r="Z71" s="78">
        <v>9.6618738174438477</v>
      </c>
      <c r="AA71" s="78">
        <v>9.7459697723388672</v>
      </c>
      <c r="AB71" s="78">
        <v>9.4582557678222656</v>
      </c>
      <c r="AC71" s="78">
        <v>9.1677694320678711</v>
      </c>
      <c r="AD71" s="78">
        <v>8.8671636581420898</v>
      </c>
      <c r="AE71" s="78">
        <v>7.9706897735595703</v>
      </c>
      <c r="AF71" s="78">
        <v>6.9497604370117188</v>
      </c>
      <c r="AG71" s="78">
        <v>-1.1288238763809204</v>
      </c>
      <c r="AH71" s="78">
        <v>-1.1160234212875366</v>
      </c>
      <c r="AI71" s="78">
        <v>-1.0156912803649902</v>
      </c>
      <c r="AJ71" s="78">
        <v>-0.9544227123260498</v>
      </c>
      <c r="AK71" s="78">
        <v>-0.97583907842636108</v>
      </c>
      <c r="AL71" s="78">
        <v>-0.91070568561553955</v>
      </c>
      <c r="AM71" s="78">
        <v>-0.93033730983734131</v>
      </c>
      <c r="AN71" s="78">
        <v>-1.0588889122009277</v>
      </c>
      <c r="AO71" s="78">
        <v>-1.1044338941574097</v>
      </c>
      <c r="AP71" s="78">
        <v>-1.120268702507019</v>
      </c>
      <c r="AQ71" s="78">
        <v>-1.2425293922424316</v>
      </c>
      <c r="AR71" s="78">
        <v>-1.3275438547134399</v>
      </c>
      <c r="AS71" s="78">
        <v>-1.3031001091003418</v>
      </c>
      <c r="AT71" s="78">
        <v>-1.1789343357086182</v>
      </c>
      <c r="AU71" s="78">
        <v>-1.0920205116271973</v>
      </c>
      <c r="AV71" s="78">
        <v>-0.95523208379745483</v>
      </c>
      <c r="AW71" s="78">
        <v>-0.70604807138442993</v>
      </c>
      <c r="AX71" s="78">
        <v>-0.68128573894500732</v>
      </c>
      <c r="AY71" s="78">
        <v>-0.58216673135757446</v>
      </c>
      <c r="AZ71" s="78">
        <v>-0.4322512149810791</v>
      </c>
      <c r="BA71" s="78">
        <v>-0.5016823410987854</v>
      </c>
      <c r="BB71" s="78">
        <v>-1.1275011301040649</v>
      </c>
      <c r="BC71" s="78">
        <v>-1.142479419708252</v>
      </c>
      <c r="BD71" s="78">
        <v>-1.1077628135681152</v>
      </c>
      <c r="BE71" s="78">
        <v>-1.0157177448272705</v>
      </c>
      <c r="BF71" s="78">
        <v>-1.0034939050674438</v>
      </c>
      <c r="BG71" s="78">
        <v>-0.90298241376876831</v>
      </c>
      <c r="BH71" s="78">
        <v>-0.84425008296966553</v>
      </c>
      <c r="BI71" s="78">
        <v>-0.86742687225341797</v>
      </c>
      <c r="BJ71" s="78">
        <v>-0.80331707000732422</v>
      </c>
      <c r="BK71" s="78">
        <v>-0.82111489772796631</v>
      </c>
      <c r="BL71" s="78">
        <v>-0.94808661937713623</v>
      </c>
      <c r="BM71" s="78">
        <v>-0.99712538719177246</v>
      </c>
      <c r="BN71" s="78">
        <v>-1.0104852914810181</v>
      </c>
      <c r="BO71" s="78">
        <v>-1.132332444190979</v>
      </c>
      <c r="BP71" s="78">
        <v>-1.2155605554580688</v>
      </c>
      <c r="BQ71" s="78">
        <v>-1.1882741451263428</v>
      </c>
      <c r="BR71" s="78">
        <v>-1.0631465911865234</v>
      </c>
      <c r="BS71" s="78">
        <v>-0.97397804260253906</v>
      </c>
      <c r="BT71" s="78">
        <v>-0.83507651090621948</v>
      </c>
      <c r="BU71" s="78">
        <v>-0.58809471130371094</v>
      </c>
      <c r="BV71" s="78">
        <v>-0.5651201605796814</v>
      </c>
      <c r="BW71" s="78">
        <v>-0.46903952956199646</v>
      </c>
      <c r="BX71" s="78">
        <v>-0.32464724779129028</v>
      </c>
      <c r="BY71" s="78">
        <v>-0.402117520570755</v>
      </c>
      <c r="BZ71" s="78">
        <v>-1.0121454000473022</v>
      </c>
      <c r="CA71" s="78">
        <v>-1.0256602764129639</v>
      </c>
      <c r="CB71" s="78">
        <v>-0.99283522367477417</v>
      </c>
      <c r="CC71" s="78">
        <v>-0.93738085031509399</v>
      </c>
      <c r="CD71" s="78">
        <v>-0.92555636167526245</v>
      </c>
      <c r="CE71" s="78">
        <v>-0.82492059469223022</v>
      </c>
      <c r="CF71" s="78">
        <v>-0.76794487237930298</v>
      </c>
      <c r="CG71" s="78">
        <v>-0.79234093427658081</v>
      </c>
      <c r="CH71" s="78">
        <v>-0.72894001007080078</v>
      </c>
      <c r="CI71" s="78">
        <v>-0.74546778202056885</v>
      </c>
      <c r="CJ71" s="78">
        <v>-0.87134522199630737</v>
      </c>
      <c r="CK71" s="78">
        <v>-0.92280381917953491</v>
      </c>
      <c r="CL71" s="78">
        <v>-0.93444961309432983</v>
      </c>
      <c r="CM71" s="78">
        <v>-1.0560104846954346</v>
      </c>
      <c r="CN71" s="78">
        <v>-1.1380012035369873</v>
      </c>
      <c r="CO71" s="78">
        <v>-1.1087460517883301</v>
      </c>
      <c r="CP71" s="78">
        <v>-0.98295241594314575</v>
      </c>
      <c r="CQ71" s="78">
        <v>-0.89222216606140137</v>
      </c>
      <c r="CR71" s="78">
        <v>-0.75185716152191162</v>
      </c>
      <c r="CS71" s="78">
        <v>-0.50640052556991577</v>
      </c>
      <c r="CT71" s="78">
        <v>-0.48466423153877258</v>
      </c>
      <c r="CU71" s="78">
        <v>-0.39068800210952759</v>
      </c>
      <c r="CV71" s="78">
        <v>-0.25012105703353882</v>
      </c>
      <c r="CW71" s="78">
        <v>-0.33315920829772949</v>
      </c>
      <c r="CX71" s="78">
        <v>-0.93225038051605225</v>
      </c>
      <c r="CY71" s="78">
        <v>-0.9447517991065979</v>
      </c>
      <c r="CZ71" s="78">
        <v>-0.91323673725128174</v>
      </c>
      <c r="DA71" s="78">
        <v>-0.85904389619827271</v>
      </c>
      <c r="DB71" s="78">
        <v>-0.84761881828308105</v>
      </c>
      <c r="DC71" s="78">
        <v>-0.74685877561569214</v>
      </c>
      <c r="DD71" s="78">
        <v>-0.69163966178894043</v>
      </c>
      <c r="DE71" s="78">
        <v>-0.71725499629974365</v>
      </c>
      <c r="DF71" s="78">
        <v>-0.65456295013427734</v>
      </c>
      <c r="DG71" s="78">
        <v>-0.66982066631317139</v>
      </c>
      <c r="DH71" s="78">
        <v>-0.79460382461547852</v>
      </c>
      <c r="DI71" s="78">
        <v>-0.84848225116729736</v>
      </c>
      <c r="DJ71" s="78">
        <v>-0.8584139347076416</v>
      </c>
      <c r="DK71" s="78">
        <v>-0.97968846559524536</v>
      </c>
      <c r="DL71" s="78">
        <v>-1.0604418516159058</v>
      </c>
      <c r="DM71" s="78">
        <v>-1.0292179584503174</v>
      </c>
      <c r="DN71" s="78">
        <v>-0.90275818109512329</v>
      </c>
      <c r="DO71" s="78">
        <v>-0.81046628952026367</v>
      </c>
      <c r="DP71" s="78">
        <v>-0.66863781213760376</v>
      </c>
      <c r="DQ71" s="78">
        <v>-0.42470636963844299</v>
      </c>
      <c r="DR71" s="78">
        <v>-0.40420830249786377</v>
      </c>
      <c r="DS71" s="78">
        <v>-0.31233647465705872</v>
      </c>
      <c r="DT71" s="78">
        <v>-0.17559486627578735</v>
      </c>
      <c r="DU71" s="78">
        <v>-0.26420089602470398</v>
      </c>
      <c r="DV71" s="78">
        <v>-0.85235536098480225</v>
      </c>
      <c r="DW71" s="78">
        <v>-0.86384326219558716</v>
      </c>
      <c r="DX71" s="78">
        <v>-0.83363825082778931</v>
      </c>
      <c r="DY71" s="78">
        <v>-0.74593782424926758</v>
      </c>
      <c r="DZ71" s="78">
        <v>-0.73508936166763306</v>
      </c>
      <c r="EA71" s="78">
        <v>-0.63414990901947021</v>
      </c>
      <c r="EB71" s="78">
        <v>-0.58146703243255615</v>
      </c>
      <c r="EC71" s="78">
        <v>-0.60884279012680054</v>
      </c>
      <c r="ED71" s="78">
        <v>-0.54717433452606201</v>
      </c>
      <c r="EE71" s="78">
        <v>-0.56059825420379639</v>
      </c>
      <c r="EF71" s="78">
        <v>-0.68380153179168701</v>
      </c>
      <c r="EG71" s="78">
        <v>-0.74117368459701538</v>
      </c>
      <c r="EH71" s="78">
        <v>-0.7486305832862854</v>
      </c>
      <c r="EI71" s="78">
        <v>-0.8694915771484375</v>
      </c>
      <c r="EJ71" s="78">
        <v>-0.94845855236053467</v>
      </c>
      <c r="EK71" s="78">
        <v>-0.91439199447631836</v>
      </c>
      <c r="EL71" s="78">
        <v>-0.78697049617767334</v>
      </c>
      <c r="EM71" s="78">
        <v>-0.69242376089096069</v>
      </c>
      <c r="EN71" s="78">
        <v>-0.54848223924636841</v>
      </c>
      <c r="EO71" s="78">
        <v>-0.30675297975540161</v>
      </c>
      <c r="EP71" s="78">
        <v>-0.28804275393486023</v>
      </c>
      <c r="EQ71" s="78">
        <v>-0.19920928776264191</v>
      </c>
      <c r="ER71" s="78">
        <v>-6.7990899085998535E-2</v>
      </c>
      <c r="ES71" s="78">
        <v>-0.16463606059551239</v>
      </c>
      <c r="ET71" s="78">
        <v>-0.73699969053268433</v>
      </c>
      <c r="EU71" s="78">
        <v>-0.74702423810958862</v>
      </c>
      <c r="EV71" s="78">
        <v>-0.71871060132980347</v>
      </c>
      <c r="EW71" s="78">
        <v>60.242801666259766</v>
      </c>
      <c r="EX71" s="78">
        <v>59.588092803955078</v>
      </c>
      <c r="EY71" s="78">
        <v>59.091274261474609</v>
      </c>
      <c r="EZ71" s="78">
        <v>58.691375732421875</v>
      </c>
      <c r="FA71" s="78">
        <v>58.372848510742188</v>
      </c>
      <c r="FB71" s="78">
        <v>58.120746612548828</v>
      </c>
      <c r="FC71" s="78">
        <v>58.009185791015625</v>
      </c>
      <c r="FD71" s="78">
        <v>59.180900573730469</v>
      </c>
      <c r="FE71" s="78">
        <v>61.239658355712891</v>
      </c>
      <c r="FF71" s="78">
        <v>63.846233367919922</v>
      </c>
      <c r="FG71" s="78">
        <v>66.973304748535156</v>
      </c>
      <c r="FH71" s="78">
        <v>70.038917541503906</v>
      </c>
      <c r="FI71" s="78">
        <v>72.845565795898438</v>
      </c>
      <c r="FJ71" s="78">
        <v>74.953598022460938</v>
      </c>
      <c r="FK71" s="78">
        <v>76.684921264648438</v>
      </c>
      <c r="FL71" s="78">
        <v>77.582374572753906</v>
      </c>
      <c r="FM71" s="78">
        <v>77.203575134277344</v>
      </c>
      <c r="FN71" s="78">
        <v>75.662628173828125</v>
      </c>
      <c r="FO71" s="78">
        <v>73.101119995117188</v>
      </c>
      <c r="FP71" s="78">
        <v>69.685249328613281</v>
      </c>
      <c r="FQ71" s="78">
        <v>65.774330139160156</v>
      </c>
      <c r="FR71" s="78">
        <v>63.146232604980469</v>
      </c>
      <c r="FS71" s="78">
        <v>61.706813812255859</v>
      </c>
      <c r="FT71" s="78">
        <v>60.775005340576172</v>
      </c>
      <c r="FU71" s="78">
        <v>0.11668602377176285</v>
      </c>
      <c r="FV71" s="78">
        <v>0.13268940150737762</v>
      </c>
      <c r="FW71" s="78">
        <v>0.12186705321073532</v>
      </c>
      <c r="FX71" s="78">
        <v>0</v>
      </c>
      <c r="FY71" s="78">
        <v>2258.826171875</v>
      </c>
      <c r="FZ71" s="78">
        <v>1</v>
      </c>
    </row>
    <row r="72" spans="1:182" x14ac:dyDescent="0.2">
      <c r="A72" t="s">
        <v>186</v>
      </c>
      <c r="B72" t="s">
        <v>236</v>
      </c>
      <c r="C72" t="s">
        <v>2</v>
      </c>
      <c r="D72" t="s">
        <v>202</v>
      </c>
      <c r="E72" t="s">
        <v>208</v>
      </c>
      <c r="F72" t="s">
        <v>179</v>
      </c>
      <c r="G72" t="s">
        <v>1</v>
      </c>
      <c r="H72" s="78">
        <v>750</v>
      </c>
      <c r="I72" s="78">
        <v>1.6237020492553711</v>
      </c>
      <c r="J72" s="78">
        <v>1.424997091293335</v>
      </c>
      <c r="K72" s="78">
        <v>1.3256522417068481</v>
      </c>
      <c r="L72" s="78">
        <v>1.2403494119644165</v>
      </c>
      <c r="M72" s="78">
        <v>1.1568442583084106</v>
      </c>
      <c r="N72" s="78">
        <v>1.1401581764221191</v>
      </c>
      <c r="O72" s="78">
        <v>1.1313188076019287</v>
      </c>
      <c r="P72" s="78">
        <v>1.1620044708251953</v>
      </c>
      <c r="Q72" s="78">
        <v>1.2752147912979126</v>
      </c>
      <c r="R72" s="78">
        <v>1.4296021461486816</v>
      </c>
      <c r="S72" s="78">
        <v>1.6038526296615601</v>
      </c>
      <c r="T72" s="78">
        <v>1.842960000038147</v>
      </c>
      <c r="U72" s="78">
        <v>2.1078472137451172</v>
      </c>
      <c r="V72" s="78">
        <v>2.3524858951568604</v>
      </c>
      <c r="W72" s="78">
        <v>2.6024279594421387</v>
      </c>
      <c r="X72" s="78">
        <v>2.7643380165100098</v>
      </c>
      <c r="Y72" s="78">
        <v>3.0055978298187256</v>
      </c>
      <c r="Z72" s="78">
        <v>3.0537726879119873</v>
      </c>
      <c r="AA72" s="78">
        <v>3.0228638648986816</v>
      </c>
      <c r="AB72" s="78">
        <v>2.8600099086761475</v>
      </c>
      <c r="AC72" s="78">
        <v>2.6331076622009277</v>
      </c>
      <c r="AD72" s="78">
        <v>2.4774374961853027</v>
      </c>
      <c r="AE72" s="78">
        <v>2.2111692428588867</v>
      </c>
      <c r="AF72" s="78">
        <v>1.8934375047683716</v>
      </c>
      <c r="AG72" s="78">
        <v>-0.25195851922035217</v>
      </c>
      <c r="AH72" s="78">
        <v>-0.26659497618675232</v>
      </c>
      <c r="AI72" s="78">
        <v>-0.20259737968444824</v>
      </c>
      <c r="AJ72" s="78">
        <v>-0.17428678274154663</v>
      </c>
      <c r="AK72" s="78">
        <v>-0.18520104885101318</v>
      </c>
      <c r="AL72" s="78">
        <v>-0.10077696293592453</v>
      </c>
      <c r="AM72" s="78">
        <v>-0.12642773985862732</v>
      </c>
      <c r="AN72" s="78">
        <v>-0.31808936595916748</v>
      </c>
      <c r="AO72" s="78">
        <v>-0.30469092726707458</v>
      </c>
      <c r="AP72" s="78">
        <v>-0.2730734646320343</v>
      </c>
      <c r="AQ72" s="78">
        <v>-0.31146705150604248</v>
      </c>
      <c r="AR72" s="78">
        <v>-0.27176925539970398</v>
      </c>
      <c r="AS72" s="78">
        <v>-0.27632474899291992</v>
      </c>
      <c r="AT72" s="78">
        <v>-0.29667901992797852</v>
      </c>
      <c r="AU72" s="78">
        <v>-0.22368675470352173</v>
      </c>
      <c r="AV72" s="78">
        <v>-0.12415991723537445</v>
      </c>
      <c r="AW72" s="78">
        <v>1.275029219686985E-2</v>
      </c>
      <c r="AX72" s="78">
        <v>-6.9994457066059113E-2</v>
      </c>
      <c r="AY72" s="78">
        <v>-0.11517970263957977</v>
      </c>
      <c r="AZ72" s="78">
        <v>-0.10013620555400848</v>
      </c>
      <c r="BA72" s="78">
        <v>-0.12645798921585083</v>
      </c>
      <c r="BB72" s="78">
        <v>-0.22795708477497101</v>
      </c>
      <c r="BC72" s="78">
        <v>-0.24933640658855438</v>
      </c>
      <c r="BD72" s="78">
        <v>-0.25662884116172791</v>
      </c>
      <c r="BE72" s="78">
        <v>-0.17876969277858734</v>
      </c>
      <c r="BF72" s="78">
        <v>-0.1952609121799469</v>
      </c>
      <c r="BG72" s="78">
        <v>-0.13242064416408539</v>
      </c>
      <c r="BH72" s="78">
        <v>-0.10023602098226547</v>
      </c>
      <c r="BI72" s="78">
        <v>-0.10531643778085709</v>
      </c>
      <c r="BJ72" s="78">
        <v>-2.8584796935319901E-2</v>
      </c>
      <c r="BK72" s="78">
        <v>-5.4598096758127213E-2</v>
      </c>
      <c r="BL72" s="78">
        <v>-0.22819672524929047</v>
      </c>
      <c r="BM72" s="78">
        <v>-0.21599565446376801</v>
      </c>
      <c r="BN72" s="78">
        <v>-0.18891680240631104</v>
      </c>
      <c r="BO72" s="78">
        <v>-0.22065813839435577</v>
      </c>
      <c r="BP72" s="78">
        <v>-0.18231548368930817</v>
      </c>
      <c r="BQ72" s="78">
        <v>-0.1830136626958847</v>
      </c>
      <c r="BR72" s="78">
        <v>-0.19845996797084808</v>
      </c>
      <c r="BS72" s="78">
        <v>-0.12837809324264526</v>
      </c>
      <c r="BT72" s="78">
        <v>-4.7776550054550171E-2</v>
      </c>
      <c r="BU72" s="78">
        <v>9.561137855052948E-2</v>
      </c>
      <c r="BV72" s="78">
        <v>2.2071897983551025E-2</v>
      </c>
      <c r="BW72" s="78">
        <v>-2.0383220165967941E-2</v>
      </c>
      <c r="BX72" s="78">
        <v>-6.8355672992765903E-3</v>
      </c>
      <c r="BY72" s="78">
        <v>-3.4432966262102127E-2</v>
      </c>
      <c r="BZ72" s="78">
        <v>-0.13806816935539246</v>
      </c>
      <c r="CA72" s="78">
        <v>-0.1641053706407547</v>
      </c>
      <c r="CB72" s="78">
        <v>-0.17736725509166718</v>
      </c>
      <c r="CC72" s="78">
        <v>-0.12807933986186981</v>
      </c>
      <c r="CD72" s="78">
        <v>-0.14585515856742859</v>
      </c>
      <c r="CE72" s="78">
        <v>-8.3816446363925934E-2</v>
      </c>
      <c r="CF72" s="78">
        <v>-4.8948690295219421E-2</v>
      </c>
      <c r="CG72" s="78">
        <v>-4.9988601356744766E-2</v>
      </c>
      <c r="CH72" s="78">
        <v>2.141527459025383E-2</v>
      </c>
      <c r="CI72" s="78">
        <v>-4.8491018824279308E-3</v>
      </c>
      <c r="CJ72" s="78">
        <v>-0.16593736410140991</v>
      </c>
      <c r="CK72" s="78">
        <v>-0.15456557273864746</v>
      </c>
      <c r="CL72" s="78">
        <v>-0.13063015043735504</v>
      </c>
      <c r="CM72" s="78">
        <v>-0.15776416659355164</v>
      </c>
      <c r="CN72" s="78">
        <v>-0.12036008387804031</v>
      </c>
      <c r="CO72" s="78">
        <v>-0.11838667839765549</v>
      </c>
      <c r="CP72" s="78">
        <v>-0.13043375313282013</v>
      </c>
      <c r="CQ72" s="78">
        <v>-6.2367595732212067E-2</v>
      </c>
      <c r="CR72" s="78">
        <v>5.1263375207781792E-3</v>
      </c>
      <c r="CS72" s="78">
        <v>0.15300071239471436</v>
      </c>
      <c r="CT72" s="78">
        <v>8.5836775600910187E-2</v>
      </c>
      <c r="CU72" s="78">
        <v>4.527253657579422E-2</v>
      </c>
      <c r="CV72" s="78">
        <v>5.7784169912338257E-2</v>
      </c>
      <c r="CW72" s="78">
        <v>2.9303289949893951E-2</v>
      </c>
      <c r="CX72" s="78">
        <v>-7.5811371207237244E-2</v>
      </c>
      <c r="CY72" s="78">
        <v>-0.10507460683584213</v>
      </c>
      <c r="CZ72" s="78">
        <v>-0.12247093021869659</v>
      </c>
      <c r="DA72" s="78">
        <v>-7.7388979494571686E-2</v>
      </c>
      <c r="DB72" s="78">
        <v>-9.6449404954910278E-2</v>
      </c>
      <c r="DC72" s="78">
        <v>-3.5212248563766479E-2</v>
      </c>
      <c r="DD72" s="78">
        <v>2.3386436514556408E-3</v>
      </c>
      <c r="DE72" s="78">
        <v>5.3392378613352776E-3</v>
      </c>
      <c r="DF72" s="78">
        <v>7.1415349841117859E-2</v>
      </c>
      <c r="DG72" s="78">
        <v>4.4899892061948776E-2</v>
      </c>
      <c r="DH72" s="78">
        <v>-0.10367799550294876</v>
      </c>
      <c r="DI72" s="78">
        <v>-9.3135498464107513E-2</v>
      </c>
      <c r="DJ72" s="78">
        <v>-7.2343498468399048E-2</v>
      </c>
      <c r="DK72" s="78">
        <v>-9.4870194792747498E-2</v>
      </c>
      <c r="DL72" s="78">
        <v>-5.8404676616191864E-2</v>
      </c>
      <c r="DM72" s="78">
        <v>-5.375969409942627E-2</v>
      </c>
      <c r="DN72" s="78">
        <v>-6.2407534569501877E-2</v>
      </c>
      <c r="DO72" s="78">
        <v>3.6428957246243954E-3</v>
      </c>
      <c r="DP72" s="78">
        <v>5.8029226958751678E-2</v>
      </c>
      <c r="DQ72" s="78">
        <v>0.21039004623889923</v>
      </c>
      <c r="DR72" s="78">
        <v>0.14960165321826935</v>
      </c>
      <c r="DS72" s="78">
        <v>0.11092829704284668</v>
      </c>
      <c r="DT72" s="78">
        <v>0.12240390479564667</v>
      </c>
      <c r="DU72" s="78">
        <v>9.3039542436599731E-2</v>
      </c>
      <c r="DV72" s="78">
        <v>-1.3554575853049755E-2</v>
      </c>
      <c r="DW72" s="78">
        <v>-4.6043846756219864E-2</v>
      </c>
      <c r="DX72" s="78">
        <v>-6.7574597895145416E-2</v>
      </c>
      <c r="DY72" s="78">
        <v>-4.2001525871455669E-3</v>
      </c>
      <c r="DZ72" s="78">
        <v>-2.5115340948104858E-2</v>
      </c>
      <c r="EA72" s="78">
        <v>3.4964490681886673E-2</v>
      </c>
      <c r="EB72" s="78">
        <v>7.6389409601688385E-2</v>
      </c>
      <c r="EC72" s="78">
        <v>8.5223853588104248E-2</v>
      </c>
      <c r="ED72" s="78">
        <v>0.14360751211643219</v>
      </c>
      <c r="EE72" s="78">
        <v>0.11672953516244888</v>
      </c>
      <c r="EF72" s="78">
        <v>-1.3785356655716896E-2</v>
      </c>
      <c r="EG72" s="78">
        <v>-4.4402275234460831E-3</v>
      </c>
      <c r="EH72" s="78">
        <v>1.1813169345259666E-2</v>
      </c>
      <c r="EI72" s="78">
        <v>-4.0612868033349514E-3</v>
      </c>
      <c r="EJ72" s="78">
        <v>3.1049089506268501E-2</v>
      </c>
      <c r="EK72" s="78">
        <v>3.9551403373479843E-2</v>
      </c>
      <c r="EL72" s="78">
        <v>3.5811517387628555E-2</v>
      </c>
      <c r="EM72" s="78">
        <v>9.8951563239097595E-2</v>
      </c>
      <c r="EN72" s="78">
        <v>0.13441258668899536</v>
      </c>
      <c r="EO72" s="78">
        <v>0.29325112700462341</v>
      </c>
      <c r="EP72" s="78">
        <v>0.24166801571846008</v>
      </c>
      <c r="EQ72" s="78">
        <v>0.20572477579116821</v>
      </c>
      <c r="ER72" s="78">
        <v>0.215704545378685</v>
      </c>
      <c r="ES72" s="78">
        <v>0.18506456911563873</v>
      </c>
      <c r="ET72" s="78">
        <v>7.6334349811077118E-2</v>
      </c>
      <c r="EU72" s="78">
        <v>3.9187196642160416E-2</v>
      </c>
      <c r="EV72" s="78">
        <v>1.1686983518302441E-2</v>
      </c>
      <c r="EW72" s="78">
        <v>78.680801391601563</v>
      </c>
      <c r="EX72" s="78">
        <v>76.212158203125</v>
      </c>
      <c r="EY72" s="78">
        <v>74.307640075683594</v>
      </c>
      <c r="EZ72" s="78">
        <v>72.530380249023438</v>
      </c>
      <c r="FA72" s="78">
        <v>70.695610046386719</v>
      </c>
      <c r="FB72" s="78">
        <v>69.464546203613281</v>
      </c>
      <c r="FC72" s="78">
        <v>69.007186889648438</v>
      </c>
      <c r="FD72" s="78">
        <v>71.019027709960938</v>
      </c>
      <c r="FE72" s="78">
        <v>74.73187255859375</v>
      </c>
      <c r="FF72" s="78">
        <v>79.227897644042969</v>
      </c>
      <c r="FG72" s="78">
        <v>83.029869079589844</v>
      </c>
      <c r="FH72" s="78">
        <v>86.544357299804688</v>
      </c>
      <c r="FI72" s="78">
        <v>90.083778381347656</v>
      </c>
      <c r="FJ72" s="78">
        <v>92.708404541015625</v>
      </c>
      <c r="FK72" s="78">
        <v>94.87017822265625</v>
      </c>
      <c r="FL72" s="78">
        <v>96.519744873046875</v>
      </c>
      <c r="FM72" s="78">
        <v>97.528404235839844</v>
      </c>
      <c r="FN72" s="78">
        <v>97.714851379394531</v>
      </c>
      <c r="FO72" s="78">
        <v>96.293861389160156</v>
      </c>
      <c r="FP72" s="78">
        <v>94.271293640136719</v>
      </c>
      <c r="FQ72" s="78">
        <v>90.80474853515625</v>
      </c>
      <c r="FR72" s="78">
        <v>87.188133239746094</v>
      </c>
      <c r="FS72" s="78">
        <v>83.903213500976563</v>
      </c>
      <c r="FT72" s="78">
        <v>80.876213073730469</v>
      </c>
      <c r="FU72" s="78">
        <v>8.0416314303874969E-2</v>
      </c>
      <c r="FV72" s="78">
        <v>0.10881637036800385</v>
      </c>
      <c r="FW72" s="78">
        <v>8.1998713314533234E-2</v>
      </c>
      <c r="FX72" s="78">
        <v>0</v>
      </c>
      <c r="FY72" s="78">
        <v>169.2608642578125</v>
      </c>
      <c r="FZ72" s="78">
        <v>1</v>
      </c>
    </row>
    <row r="73" spans="1:182" x14ac:dyDescent="0.2">
      <c r="A73" t="s">
        <v>186</v>
      </c>
      <c r="B73" t="s">
        <v>236</v>
      </c>
      <c r="C73" t="s">
        <v>2</v>
      </c>
      <c r="D73" t="s">
        <v>202</v>
      </c>
      <c r="E73" t="s">
        <v>208</v>
      </c>
      <c r="F73" t="s">
        <v>180</v>
      </c>
      <c r="G73" t="s">
        <v>1</v>
      </c>
      <c r="H73" s="78">
        <v>308</v>
      </c>
      <c r="I73" s="78">
        <v>0.39770603179931641</v>
      </c>
      <c r="J73" s="78">
        <v>0.37548118829727173</v>
      </c>
      <c r="K73" s="78">
        <v>0.36300420761108398</v>
      </c>
      <c r="L73" s="78">
        <v>0.36140286922454834</v>
      </c>
      <c r="M73" s="78">
        <v>0.36746031045913696</v>
      </c>
      <c r="N73" s="78">
        <v>0.36173182725906372</v>
      </c>
      <c r="O73" s="78">
        <v>0.43401065468788147</v>
      </c>
      <c r="P73" s="78">
        <v>0.43194407224655151</v>
      </c>
      <c r="Q73" s="78">
        <v>0.42077407240867615</v>
      </c>
      <c r="R73" s="78">
        <v>0.38818162679672241</v>
      </c>
      <c r="S73" s="78">
        <v>0.37897652387619019</v>
      </c>
      <c r="T73" s="78">
        <v>0.38769948482513428</v>
      </c>
      <c r="U73" s="78">
        <v>0.37890878319740295</v>
      </c>
      <c r="V73" s="78">
        <v>0.38210922479629517</v>
      </c>
      <c r="W73" s="78">
        <v>0.40145227313041687</v>
      </c>
      <c r="X73" s="78">
        <v>0.41621103882789612</v>
      </c>
      <c r="Y73" s="78">
        <v>0.43473255634307861</v>
      </c>
      <c r="Z73" s="78">
        <v>0.44677451252937317</v>
      </c>
      <c r="AA73" s="78">
        <v>0.41922774910926819</v>
      </c>
      <c r="AB73" s="78">
        <v>0.45554167032241821</v>
      </c>
      <c r="AC73" s="78">
        <v>0.46102529764175415</v>
      </c>
      <c r="AD73" s="78">
        <v>0.4727892279624939</v>
      </c>
      <c r="AE73" s="78">
        <v>0.45166784524917603</v>
      </c>
      <c r="AF73" s="78">
        <v>0.41212379932403564</v>
      </c>
      <c r="AG73" s="78">
        <v>-0.30688324570655823</v>
      </c>
      <c r="AH73" s="78">
        <v>-0.30992567539215088</v>
      </c>
      <c r="AI73" s="78">
        <v>-0.31153854727745056</v>
      </c>
      <c r="AJ73" s="78">
        <v>-0.31653428077697754</v>
      </c>
      <c r="AK73" s="78">
        <v>-0.33089447021484375</v>
      </c>
      <c r="AL73" s="78">
        <v>-0.34325110912322998</v>
      </c>
      <c r="AM73" s="78">
        <v>-0.31611278653144836</v>
      </c>
      <c r="AN73" s="78">
        <v>-0.29122963547706604</v>
      </c>
      <c r="AO73" s="78">
        <v>-0.282234787940979</v>
      </c>
      <c r="AP73" s="78">
        <v>-0.27037805318832397</v>
      </c>
      <c r="AQ73" s="78">
        <v>-0.20454120635986328</v>
      </c>
      <c r="AR73" s="78">
        <v>-0.18402746319770813</v>
      </c>
      <c r="AS73" s="78">
        <v>-0.17257669568061829</v>
      </c>
      <c r="AT73" s="78">
        <v>-0.1833413690328598</v>
      </c>
      <c r="AU73" s="78">
        <v>-0.15569677948951721</v>
      </c>
      <c r="AV73" s="78">
        <v>-0.10853353142738342</v>
      </c>
      <c r="AW73" s="78">
        <v>-7.1661822497844696E-2</v>
      </c>
      <c r="AX73" s="78">
        <v>-8.8476978242397308E-2</v>
      </c>
      <c r="AY73" s="78">
        <v>-0.17837426066398621</v>
      </c>
      <c r="AZ73" s="78">
        <v>-0.16987666487693787</v>
      </c>
      <c r="BA73" s="78">
        <v>-0.18986025452613831</v>
      </c>
      <c r="BB73" s="78">
        <v>-0.26693576574325562</v>
      </c>
      <c r="BC73" s="78">
        <v>-0.31589773297309875</v>
      </c>
      <c r="BD73" s="78">
        <v>-0.32276508212089539</v>
      </c>
      <c r="BE73" s="78">
        <v>-0.24622547626495361</v>
      </c>
      <c r="BF73" s="78">
        <v>-0.24792301654815674</v>
      </c>
      <c r="BG73" s="78">
        <v>-0.24975639581680298</v>
      </c>
      <c r="BH73" s="78">
        <v>-0.25570219755172729</v>
      </c>
      <c r="BI73" s="78">
        <v>-0.26898616552352905</v>
      </c>
      <c r="BJ73" s="78">
        <v>-0.28284367918968201</v>
      </c>
      <c r="BK73" s="78">
        <v>-0.24697035551071167</v>
      </c>
      <c r="BL73" s="78">
        <v>-0.23391658067703247</v>
      </c>
      <c r="BM73" s="78">
        <v>-0.22537931799888611</v>
      </c>
      <c r="BN73" s="78">
        <v>-0.21354834735393524</v>
      </c>
      <c r="BO73" s="78">
        <v>-0.15441302955150604</v>
      </c>
      <c r="BP73" s="78">
        <v>-0.13467946648597717</v>
      </c>
      <c r="BQ73" s="78">
        <v>-0.1252228319644928</v>
      </c>
      <c r="BR73" s="78">
        <v>-0.13531693816184998</v>
      </c>
      <c r="BS73" s="78">
        <v>-0.10835770517587662</v>
      </c>
      <c r="BT73" s="78">
        <v>-6.1382420361042023E-2</v>
      </c>
      <c r="BU73" s="78">
        <v>-2.6051225140690804E-2</v>
      </c>
      <c r="BV73" s="78">
        <v>-4.0962468832731247E-2</v>
      </c>
      <c r="BW73" s="78">
        <v>-0.11676590889692307</v>
      </c>
      <c r="BX73" s="78">
        <v>-0.11476346850395203</v>
      </c>
      <c r="BY73" s="78">
        <v>-0.13739266991615295</v>
      </c>
      <c r="BZ73" s="78">
        <v>-0.21105600893497467</v>
      </c>
      <c r="CA73" s="78">
        <v>-0.25337150692939758</v>
      </c>
      <c r="CB73" s="78">
        <v>-0.26014092564582825</v>
      </c>
      <c r="CC73" s="78">
        <v>-0.20421409606933594</v>
      </c>
      <c r="CD73" s="78">
        <v>-0.20498014986515045</v>
      </c>
      <c r="CE73" s="78">
        <v>-0.20696626603603363</v>
      </c>
      <c r="CF73" s="78">
        <v>-0.21357008814811707</v>
      </c>
      <c r="CG73" s="78">
        <v>-0.22610864043235779</v>
      </c>
      <c r="CH73" s="78">
        <v>-0.24100567400455475</v>
      </c>
      <c r="CI73" s="78">
        <v>-0.19908250868320465</v>
      </c>
      <c r="CJ73" s="78">
        <v>-0.19422172009944916</v>
      </c>
      <c r="CK73" s="78">
        <v>-0.18600140511989594</v>
      </c>
      <c r="CL73" s="78">
        <v>-0.17418825626373291</v>
      </c>
      <c r="CM73" s="78">
        <v>-0.11969439685344696</v>
      </c>
      <c r="CN73" s="78">
        <v>-0.10050120949745178</v>
      </c>
      <c r="CO73" s="78">
        <v>-9.242568165063858E-2</v>
      </c>
      <c r="CP73" s="78">
        <v>-0.10205535590648651</v>
      </c>
      <c r="CQ73" s="78">
        <v>-7.5570806860923767E-2</v>
      </c>
      <c r="CR73" s="78">
        <v>-2.8725706040859222E-2</v>
      </c>
      <c r="CS73" s="78">
        <v>5.5385353043675423E-3</v>
      </c>
      <c r="CT73" s="78">
        <v>-8.0540664494037628E-3</v>
      </c>
      <c r="CU73" s="78">
        <v>-7.4096150696277618E-2</v>
      </c>
      <c r="CV73" s="78">
        <v>-7.6592236757278442E-2</v>
      </c>
      <c r="CW73" s="78">
        <v>-0.10105378925800323</v>
      </c>
      <c r="CX73" s="78">
        <v>-0.17235384881496429</v>
      </c>
      <c r="CY73" s="78">
        <v>-0.2100660502910614</v>
      </c>
      <c r="CZ73" s="78">
        <v>-0.21676763892173767</v>
      </c>
      <c r="DA73" s="78">
        <v>-0.16220271587371826</v>
      </c>
      <c r="DB73" s="78">
        <v>-0.16203728318214417</v>
      </c>
      <c r="DC73" s="78">
        <v>-0.16417613625526428</v>
      </c>
      <c r="DD73" s="78">
        <v>-0.17143797874450684</v>
      </c>
      <c r="DE73" s="78">
        <v>-0.18323113024234772</v>
      </c>
      <c r="DF73" s="78">
        <v>-0.19916766881942749</v>
      </c>
      <c r="DG73" s="78">
        <v>-0.15119466185569763</v>
      </c>
      <c r="DH73" s="78">
        <v>-0.15452685952186584</v>
      </c>
      <c r="DI73" s="78">
        <v>-0.14662349224090576</v>
      </c>
      <c r="DJ73" s="78">
        <v>-0.13482816517353058</v>
      </c>
      <c r="DK73" s="78">
        <v>-8.4975764155387878E-2</v>
      </c>
      <c r="DL73" s="78">
        <v>-6.6322945058345795E-2</v>
      </c>
      <c r="DM73" s="78">
        <v>-5.9628535062074661E-2</v>
      </c>
      <c r="DN73" s="78">
        <v>-6.8793781101703644E-2</v>
      </c>
      <c r="DO73" s="78">
        <v>-4.2783912271261215E-2</v>
      </c>
      <c r="DP73" s="78">
        <v>3.9310082793235779E-3</v>
      </c>
      <c r="DQ73" s="78">
        <v>3.7128295749425888E-2</v>
      </c>
      <c r="DR73" s="78">
        <v>2.4854337796568871E-2</v>
      </c>
      <c r="DS73" s="78">
        <v>-3.142639622092247E-2</v>
      </c>
      <c r="DT73" s="78">
        <v>-3.842100128531456E-2</v>
      </c>
      <c r="DU73" s="78">
        <v>-6.4714908599853516E-2</v>
      </c>
      <c r="DV73" s="78">
        <v>-0.13365168869495392</v>
      </c>
      <c r="DW73" s="78">
        <v>-0.16676059365272522</v>
      </c>
      <c r="DX73" s="78">
        <v>-0.17339435219764709</v>
      </c>
      <c r="DY73" s="78">
        <v>-0.10154494643211365</v>
      </c>
      <c r="DZ73" s="78">
        <v>-0.10003461688756943</v>
      </c>
      <c r="EA73" s="78">
        <v>-0.1023939847946167</v>
      </c>
      <c r="EB73" s="78">
        <v>-0.11060588806867599</v>
      </c>
      <c r="EC73" s="78">
        <v>-0.12132281810045242</v>
      </c>
      <c r="ED73" s="78">
        <v>-0.13876022398471832</v>
      </c>
      <c r="EE73" s="78">
        <v>-8.2052230834960938E-2</v>
      </c>
      <c r="EF73" s="78">
        <v>-9.7213797271251678E-2</v>
      </c>
      <c r="EG73" s="78">
        <v>-8.9768022298812866E-2</v>
      </c>
      <c r="EH73" s="78">
        <v>-7.7998444437980652E-2</v>
      </c>
      <c r="EI73" s="78">
        <v>-3.4847579896450043E-2</v>
      </c>
      <c r="EJ73" s="78">
        <v>-1.6974961385130882E-2</v>
      </c>
      <c r="EK73" s="78">
        <v>-1.22746666893363E-2</v>
      </c>
      <c r="EL73" s="78">
        <v>-2.0769346505403519E-2</v>
      </c>
      <c r="EM73" s="78">
        <v>4.5551583170890808E-3</v>
      </c>
      <c r="EN73" s="78">
        <v>5.1082119345664978E-2</v>
      </c>
      <c r="EO73" s="78">
        <v>8.2738891243934631E-2</v>
      </c>
      <c r="EP73" s="78">
        <v>7.2368845343589783E-2</v>
      </c>
      <c r="EQ73" s="78">
        <v>3.0181953683495522E-2</v>
      </c>
      <c r="ER73" s="78">
        <v>1.6692198812961578E-2</v>
      </c>
      <c r="ES73" s="78">
        <v>-1.2247328646481037E-2</v>
      </c>
      <c r="ET73" s="78">
        <v>-7.7771924436092377E-2</v>
      </c>
      <c r="EU73" s="78">
        <v>-0.10423438251018524</v>
      </c>
      <c r="EV73" s="78">
        <v>-0.11077019572257996</v>
      </c>
      <c r="EW73" s="78">
        <v>59.802371978759766</v>
      </c>
      <c r="EX73" s="78">
        <v>58.767646789550781</v>
      </c>
      <c r="EY73" s="78">
        <v>57.739768981933594</v>
      </c>
      <c r="EZ73" s="78">
        <v>56.704795837402344</v>
      </c>
      <c r="FA73" s="78">
        <v>55.705718994140625</v>
      </c>
      <c r="FB73" s="78">
        <v>55.006351470947266</v>
      </c>
      <c r="FC73" s="78">
        <v>54.395145416259766</v>
      </c>
      <c r="FD73" s="78">
        <v>55.900417327880859</v>
      </c>
      <c r="FE73" s="78">
        <v>58.481582641601563</v>
      </c>
      <c r="FF73" s="78">
        <v>61.152076721191406</v>
      </c>
      <c r="FG73" s="78">
        <v>63.389789581298828</v>
      </c>
      <c r="FH73" s="78">
        <v>66.706268310546875</v>
      </c>
      <c r="FI73" s="78">
        <v>70.156059265136719</v>
      </c>
      <c r="FJ73" s="78">
        <v>72.4229736328125</v>
      </c>
      <c r="FK73" s="78">
        <v>73.688018798828125</v>
      </c>
      <c r="FL73" s="78">
        <v>74.122779846191406</v>
      </c>
      <c r="FM73" s="78">
        <v>74.46295166015625</v>
      </c>
      <c r="FN73" s="78">
        <v>73.027046203613281</v>
      </c>
      <c r="FO73" s="78">
        <v>70.700485229492188</v>
      </c>
      <c r="FP73" s="78">
        <v>68.324325561523438</v>
      </c>
      <c r="FQ73" s="78">
        <v>65.607345581054688</v>
      </c>
      <c r="FR73" s="78">
        <v>63.614253997802734</v>
      </c>
      <c r="FS73" s="78">
        <v>62.264537811279297</v>
      </c>
      <c r="FT73" s="78">
        <v>60.809619903564453</v>
      </c>
      <c r="FU73" s="78">
        <v>5.9341553598642349E-2</v>
      </c>
      <c r="FV73" s="78">
        <v>6.199544295668602E-2</v>
      </c>
      <c r="FW73" s="78">
        <v>6.2507137656211853E-2</v>
      </c>
      <c r="FX73" s="78">
        <v>0</v>
      </c>
      <c r="FY73" s="78">
        <v>140.52174377441406</v>
      </c>
      <c r="FZ73" s="78">
        <v>1</v>
      </c>
    </row>
    <row r="74" spans="1:182" x14ac:dyDescent="0.2">
      <c r="A74" t="s">
        <v>186</v>
      </c>
      <c r="B74" t="s">
        <v>236</v>
      </c>
      <c r="C74" t="s">
        <v>2</v>
      </c>
      <c r="D74" t="s">
        <v>202</v>
      </c>
      <c r="E74" t="s">
        <v>208</v>
      </c>
      <c r="F74" t="s">
        <v>181</v>
      </c>
      <c r="G74" t="s">
        <v>1</v>
      </c>
      <c r="H74" s="78">
        <v>205</v>
      </c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>
        <v>0</v>
      </c>
      <c r="FY74" s="78">
        <v>35</v>
      </c>
      <c r="FZ74" s="78">
        <v>0</v>
      </c>
    </row>
    <row r="75" spans="1:182" x14ac:dyDescent="0.2">
      <c r="A75" t="s">
        <v>186</v>
      </c>
      <c r="B75" t="s">
        <v>236</v>
      </c>
      <c r="C75" t="s">
        <v>2</v>
      </c>
      <c r="D75" t="s">
        <v>202</v>
      </c>
      <c r="E75" t="s">
        <v>208</v>
      </c>
      <c r="F75" t="s">
        <v>182</v>
      </c>
      <c r="G75" t="s">
        <v>1</v>
      </c>
      <c r="H75" s="78">
        <v>1071</v>
      </c>
      <c r="I75" s="78">
        <v>1.3592367172241211</v>
      </c>
      <c r="J75" s="78">
        <v>1.2638283967971802</v>
      </c>
      <c r="K75" s="78">
        <v>1.2087947130203247</v>
      </c>
      <c r="L75" s="78">
        <v>1.1678711175918579</v>
      </c>
      <c r="M75" s="78">
        <v>1.1372107267379761</v>
      </c>
      <c r="N75" s="78">
        <v>1.1620862483978271</v>
      </c>
      <c r="O75" s="78">
        <v>1.2620306015014648</v>
      </c>
      <c r="P75" s="78">
        <v>1.4067476987838745</v>
      </c>
      <c r="Q75" s="78">
        <v>1.5224759578704834</v>
      </c>
      <c r="R75" s="78">
        <v>1.6186609268188477</v>
      </c>
      <c r="S75" s="78">
        <v>1.7168755531311035</v>
      </c>
      <c r="T75" s="78">
        <v>1.7563761472702026</v>
      </c>
      <c r="U75" s="78">
        <v>1.7592247724533081</v>
      </c>
      <c r="V75" s="78">
        <v>1.8028939962387085</v>
      </c>
      <c r="W75" s="78">
        <v>1.841795802116394</v>
      </c>
      <c r="X75" s="78">
        <v>1.877571702003479</v>
      </c>
      <c r="Y75" s="78">
        <v>1.9055227041244507</v>
      </c>
      <c r="Z75" s="78">
        <v>1.9737977981567383</v>
      </c>
      <c r="AA75" s="78">
        <v>1.9837856292724609</v>
      </c>
      <c r="AB75" s="78">
        <v>1.9390369653701782</v>
      </c>
      <c r="AC75" s="78">
        <v>1.9201512336730957</v>
      </c>
      <c r="AD75" s="78">
        <v>1.8763715028762817</v>
      </c>
      <c r="AE75" s="78">
        <v>1.6847341060638428</v>
      </c>
      <c r="AF75" s="78">
        <v>1.5057867765426636</v>
      </c>
      <c r="AG75" s="78">
        <v>-0.24746057391166687</v>
      </c>
      <c r="AH75" s="78">
        <v>-0.26092427968978882</v>
      </c>
      <c r="AI75" s="78">
        <v>-0.25502213835716248</v>
      </c>
      <c r="AJ75" s="78">
        <v>-0.27109530568122864</v>
      </c>
      <c r="AK75" s="78">
        <v>-0.29064998030662537</v>
      </c>
      <c r="AL75" s="78">
        <v>-0.31655949354171753</v>
      </c>
      <c r="AM75" s="78">
        <v>-0.33626484870910645</v>
      </c>
      <c r="AN75" s="78">
        <v>-0.34033352136611938</v>
      </c>
      <c r="AO75" s="78">
        <v>-0.31636625528335571</v>
      </c>
      <c r="AP75" s="78">
        <v>-0.20858956873416901</v>
      </c>
      <c r="AQ75" s="78">
        <v>-0.17991481721401215</v>
      </c>
      <c r="AR75" s="78">
        <v>-0.19857953488826752</v>
      </c>
      <c r="AS75" s="78">
        <v>-0.24610443413257599</v>
      </c>
      <c r="AT75" s="78">
        <v>-0.24875828623771667</v>
      </c>
      <c r="AU75" s="78">
        <v>-0.21103952825069427</v>
      </c>
      <c r="AV75" s="78">
        <v>-0.21160838007926941</v>
      </c>
      <c r="AW75" s="78">
        <v>-0.22169409692287445</v>
      </c>
      <c r="AX75" s="78">
        <v>-0.2112651914358139</v>
      </c>
      <c r="AY75" s="78">
        <v>-0.21078594028949738</v>
      </c>
      <c r="AZ75" s="78">
        <v>-0.1542631983757019</v>
      </c>
      <c r="BA75" s="78">
        <v>-0.18784321844577789</v>
      </c>
      <c r="BB75" s="78">
        <v>-0.27342584729194641</v>
      </c>
      <c r="BC75" s="78">
        <v>-0.30595266819000244</v>
      </c>
      <c r="BD75" s="78">
        <v>-0.25641354918479919</v>
      </c>
      <c r="BE75" s="78">
        <v>-0.17741619050502777</v>
      </c>
      <c r="BF75" s="78">
        <v>-0.1919572651386261</v>
      </c>
      <c r="BG75" s="78">
        <v>-0.18810810148715973</v>
      </c>
      <c r="BH75" s="78">
        <v>-0.20456002652645111</v>
      </c>
      <c r="BI75" s="78">
        <v>-0.223740354180336</v>
      </c>
      <c r="BJ75" s="78">
        <v>-0.24834828078746796</v>
      </c>
      <c r="BK75" s="78">
        <v>-0.2680974006652832</v>
      </c>
      <c r="BL75" s="78">
        <v>-0.27270212769508362</v>
      </c>
      <c r="BM75" s="78">
        <v>-0.25016316771507263</v>
      </c>
      <c r="BN75" s="78">
        <v>-0.16646979749202728</v>
      </c>
      <c r="BO75" s="78">
        <v>-0.13788758218288422</v>
      </c>
      <c r="BP75" s="78">
        <v>-0.15433180332183838</v>
      </c>
      <c r="BQ75" s="78">
        <v>-0.20134592056274414</v>
      </c>
      <c r="BR75" s="78">
        <v>-0.20502370595932007</v>
      </c>
      <c r="BS75" s="78">
        <v>-0.16715943813323975</v>
      </c>
      <c r="BT75" s="78">
        <v>-0.16567136347293854</v>
      </c>
      <c r="BU75" s="78">
        <v>-0.17474398016929626</v>
      </c>
      <c r="BV75" s="78">
        <v>-0.16089269518852234</v>
      </c>
      <c r="BW75" s="78">
        <v>-0.15967795252799988</v>
      </c>
      <c r="BX75" s="78">
        <v>-0.10848376154899597</v>
      </c>
      <c r="BY75" s="78">
        <v>-0.14389258623123169</v>
      </c>
      <c r="BZ75" s="78">
        <v>-0.21812020242214203</v>
      </c>
      <c r="CA75" s="78">
        <v>-0.24073582887649536</v>
      </c>
      <c r="CB75" s="78">
        <v>-0.18678626418113708</v>
      </c>
      <c r="CC75" s="78">
        <v>-0.12890367209911346</v>
      </c>
      <c r="CD75" s="78">
        <v>-0.14419092237949371</v>
      </c>
      <c r="CE75" s="78">
        <v>-0.14176364243030548</v>
      </c>
      <c r="CF75" s="78">
        <v>-0.15847790241241455</v>
      </c>
      <c r="CG75" s="78">
        <v>-0.17739896476268768</v>
      </c>
      <c r="CH75" s="78">
        <v>-0.20110538601875305</v>
      </c>
      <c r="CI75" s="78">
        <v>-0.22088485956192017</v>
      </c>
      <c r="CJ75" s="78">
        <v>-0.22586080431938171</v>
      </c>
      <c r="CK75" s="78">
        <v>-0.20431110262870789</v>
      </c>
      <c r="CL75" s="78">
        <v>-0.13729777932167053</v>
      </c>
      <c r="CM75" s="78">
        <v>-0.1087796539068222</v>
      </c>
      <c r="CN75" s="78">
        <v>-0.12368594855070114</v>
      </c>
      <c r="CO75" s="78">
        <v>-0.17034631967544556</v>
      </c>
      <c r="CP75" s="78">
        <v>-0.17473328113555908</v>
      </c>
      <c r="CQ75" s="78">
        <v>-0.13676822185516357</v>
      </c>
      <c r="CR75" s="78">
        <v>-0.13385552167892456</v>
      </c>
      <c r="CS75" s="78">
        <v>-0.14222647249698639</v>
      </c>
      <c r="CT75" s="78">
        <v>-0.12600484490394592</v>
      </c>
      <c r="CU75" s="78">
        <v>-0.12428071349859238</v>
      </c>
      <c r="CV75" s="78">
        <v>-7.6777070760726929E-2</v>
      </c>
      <c r="CW75" s="78">
        <v>-0.11345252394676208</v>
      </c>
      <c r="CX75" s="78">
        <v>-0.17981566488742828</v>
      </c>
      <c r="CY75" s="78">
        <v>-0.19556684792041779</v>
      </c>
      <c r="CZ75" s="78">
        <v>-0.13856261968612671</v>
      </c>
      <c r="DA75" s="78">
        <v>-8.0391146242618561E-2</v>
      </c>
      <c r="DB75" s="78">
        <v>-9.6424579620361328E-2</v>
      </c>
      <c r="DC75" s="78">
        <v>-9.5419183373451233E-2</v>
      </c>
      <c r="DD75" s="78">
        <v>-0.11239577829837799</v>
      </c>
      <c r="DE75" s="78">
        <v>-0.13105757534503937</v>
      </c>
      <c r="DF75" s="78">
        <v>-0.15386249125003815</v>
      </c>
      <c r="DG75" s="78">
        <v>-0.17367230355739594</v>
      </c>
      <c r="DH75" s="78">
        <v>-0.179019495844841</v>
      </c>
      <c r="DI75" s="78">
        <v>-0.15845905244350433</v>
      </c>
      <c r="DJ75" s="78">
        <v>-0.10812575370073318</v>
      </c>
      <c r="DK75" s="78">
        <v>-7.9671718180179596E-2</v>
      </c>
      <c r="DL75" s="78">
        <v>-9.3040101230144501E-2</v>
      </c>
      <c r="DM75" s="78">
        <v>-0.13934671878814697</v>
      </c>
      <c r="DN75" s="78">
        <v>-0.1444428563117981</v>
      </c>
      <c r="DO75" s="78">
        <v>-0.1063770055770874</v>
      </c>
      <c r="DP75" s="78">
        <v>-0.10203967988491058</v>
      </c>
      <c r="DQ75" s="78">
        <v>-0.10970896482467651</v>
      </c>
      <c r="DR75" s="78">
        <v>-9.1117002069950104E-2</v>
      </c>
      <c r="DS75" s="78">
        <v>-8.8883474469184875E-2</v>
      </c>
      <c r="DT75" s="78">
        <v>-4.5070379972457886E-2</v>
      </c>
      <c r="DU75" s="78">
        <v>-8.3012454211711884E-2</v>
      </c>
      <c r="DV75" s="78">
        <v>-0.14151112735271454</v>
      </c>
      <c r="DW75" s="78">
        <v>-0.15039786696434021</v>
      </c>
      <c r="DX75" s="78">
        <v>-9.0338967740535736E-2</v>
      </c>
      <c r="DY75" s="78">
        <v>-1.0346770286560059E-2</v>
      </c>
      <c r="DZ75" s="78">
        <v>-2.745756134390831E-2</v>
      </c>
      <c r="EA75" s="78">
        <v>-2.8505142778158188E-2</v>
      </c>
      <c r="EB75" s="78">
        <v>-4.5860510319471359E-2</v>
      </c>
      <c r="EC75" s="78">
        <v>-6.4147964119911194E-2</v>
      </c>
      <c r="ED75" s="78">
        <v>-8.5651271045207977E-2</v>
      </c>
      <c r="EE75" s="78">
        <v>-0.10550488531589508</v>
      </c>
      <c r="EF75" s="78">
        <v>-0.11138807982206345</v>
      </c>
      <c r="EG75" s="78">
        <v>-9.2255957424640656E-2</v>
      </c>
      <c r="EH75" s="78">
        <v>-6.6005982458591461E-2</v>
      </c>
      <c r="EI75" s="78">
        <v>-3.7644486874341965E-2</v>
      </c>
      <c r="EJ75" s="78">
        <v>-4.8792362213134766E-2</v>
      </c>
      <c r="EK75" s="78">
        <v>-9.4588205218315125E-2</v>
      </c>
      <c r="EL75" s="78">
        <v>-0.10070827603340149</v>
      </c>
      <c r="EM75" s="78">
        <v>-6.2496919184923172E-2</v>
      </c>
      <c r="EN75" s="78">
        <v>-5.6102663278579712E-2</v>
      </c>
      <c r="EO75" s="78">
        <v>-6.2758855521678925E-2</v>
      </c>
      <c r="EP75" s="78">
        <v>-4.0744498372077942E-2</v>
      </c>
      <c r="EQ75" s="78">
        <v>-3.7775482982397079E-2</v>
      </c>
      <c r="ER75" s="78">
        <v>7.0904952008277178E-4</v>
      </c>
      <c r="ES75" s="78">
        <v>-3.9061829447746277E-2</v>
      </c>
      <c r="ET75" s="78">
        <v>-8.6205475032329559E-2</v>
      </c>
      <c r="EU75" s="78">
        <v>-8.518102765083313E-2</v>
      </c>
      <c r="EV75" s="78">
        <v>-2.0711679011583328E-2</v>
      </c>
      <c r="EW75" s="78">
        <v>59.154441833496094</v>
      </c>
      <c r="EX75" s="78">
        <v>58.262050628662109</v>
      </c>
      <c r="EY75" s="78">
        <v>57.423362731933594</v>
      </c>
      <c r="EZ75" s="78">
        <v>56.613483428955078</v>
      </c>
      <c r="FA75" s="78">
        <v>55.998924255371094</v>
      </c>
      <c r="FB75" s="78">
        <v>55.584957122802734</v>
      </c>
      <c r="FC75" s="78">
        <v>55.224071502685547</v>
      </c>
      <c r="FD75" s="78">
        <v>56.710372924804688</v>
      </c>
      <c r="FE75" s="78">
        <v>59.27386474609375</v>
      </c>
      <c r="FF75" s="78">
        <v>62.906169891357422</v>
      </c>
      <c r="FG75" s="78">
        <v>67.06634521484375</v>
      </c>
      <c r="FH75" s="78">
        <v>71.90948486328125</v>
      </c>
      <c r="FI75" s="78">
        <v>76.198646545410156</v>
      </c>
      <c r="FJ75" s="78">
        <v>79.578971862792969</v>
      </c>
      <c r="FK75" s="78">
        <v>81.624130249023438</v>
      </c>
      <c r="FL75" s="78">
        <v>82.299369812011719</v>
      </c>
      <c r="FM75" s="78">
        <v>82.046157836914063</v>
      </c>
      <c r="FN75" s="78">
        <v>80.092803955078125</v>
      </c>
      <c r="FO75" s="78">
        <v>77.240921020507813</v>
      </c>
      <c r="FP75" s="78">
        <v>73.205307006835938</v>
      </c>
      <c r="FQ75" s="78">
        <v>67.996475219726563</v>
      </c>
      <c r="FR75" s="78">
        <v>64.133071899414063</v>
      </c>
      <c r="FS75" s="78">
        <v>61.740867614746094</v>
      </c>
      <c r="FT75" s="78">
        <v>59.949485778808594</v>
      </c>
      <c r="FU75" s="78">
        <v>5.3006667643785477E-2</v>
      </c>
      <c r="FV75" s="78">
        <v>5.6470617651939392E-2</v>
      </c>
      <c r="FW75" s="78">
        <v>5.8846272528171539E-2</v>
      </c>
      <c r="FX75" s="78">
        <v>0</v>
      </c>
      <c r="FY75" s="78">
        <v>497.95651245117188</v>
      </c>
      <c r="FZ75" s="78">
        <v>1</v>
      </c>
    </row>
    <row r="76" spans="1:182" x14ac:dyDescent="0.2">
      <c r="A76" t="s">
        <v>186</v>
      </c>
      <c r="B76" t="s">
        <v>236</v>
      </c>
      <c r="C76" t="s">
        <v>2</v>
      </c>
      <c r="D76" t="s">
        <v>202</v>
      </c>
      <c r="E76" t="s">
        <v>208</v>
      </c>
      <c r="F76" t="s">
        <v>183</v>
      </c>
      <c r="G76" t="s">
        <v>1</v>
      </c>
      <c r="H76" s="78">
        <v>1491</v>
      </c>
      <c r="I76" s="78">
        <v>2.3198018074035645</v>
      </c>
      <c r="J76" s="78">
        <v>2.0847146511077881</v>
      </c>
      <c r="K76" s="78">
        <v>1.9446064233779907</v>
      </c>
      <c r="L76" s="78">
        <v>1.826825737953186</v>
      </c>
      <c r="M76" s="78">
        <v>1.8292814493179321</v>
      </c>
      <c r="N76" s="78">
        <v>1.7838276624679565</v>
      </c>
      <c r="O76" s="78">
        <v>1.8244030475616455</v>
      </c>
      <c r="P76" s="78">
        <v>1.9426637887954712</v>
      </c>
      <c r="Q76" s="78">
        <v>2.0706853866577148</v>
      </c>
      <c r="R76" s="78">
        <v>2.1827735900878906</v>
      </c>
      <c r="S76" s="78">
        <v>2.3821146488189697</v>
      </c>
      <c r="T76" s="78">
        <v>2.6788020133972168</v>
      </c>
      <c r="U76" s="78">
        <v>2.9948098659515381</v>
      </c>
      <c r="V76" s="78">
        <v>3.3208992481231689</v>
      </c>
      <c r="W76" s="78">
        <v>3.6115593910217285</v>
      </c>
      <c r="X76" s="78">
        <v>3.8241567611694336</v>
      </c>
      <c r="Y76" s="78">
        <v>4.0150341987609863</v>
      </c>
      <c r="Z76" s="78">
        <v>4.1634354591369629</v>
      </c>
      <c r="AA76" s="78">
        <v>4.1696887016296387</v>
      </c>
      <c r="AB76" s="78">
        <v>3.9601564407348633</v>
      </c>
      <c r="AC76" s="78">
        <v>3.7031793594360352</v>
      </c>
      <c r="AD76" s="78">
        <v>3.4497811794281006</v>
      </c>
      <c r="AE76" s="78">
        <v>3.010150671005249</v>
      </c>
      <c r="AF76" s="78">
        <v>2.5578482151031494</v>
      </c>
      <c r="AG76" s="78">
        <v>-0.39984220266342163</v>
      </c>
      <c r="AH76" s="78">
        <v>-0.44610011577606201</v>
      </c>
      <c r="AI76" s="78">
        <v>-0.38859206438064575</v>
      </c>
      <c r="AJ76" s="78">
        <v>-0.41026404500007629</v>
      </c>
      <c r="AK76" s="78">
        <v>-0.37884750962257385</v>
      </c>
      <c r="AL76" s="78">
        <v>-0.45479840040206909</v>
      </c>
      <c r="AM76" s="78">
        <v>-0.45548677444458008</v>
      </c>
      <c r="AN76" s="78">
        <v>-0.44083413481712341</v>
      </c>
      <c r="AO76" s="78">
        <v>-0.38698416948318481</v>
      </c>
      <c r="AP76" s="78">
        <v>-0.3089357316493988</v>
      </c>
      <c r="AQ76" s="78">
        <v>-0.36123257875442505</v>
      </c>
      <c r="AR76" s="78">
        <v>-0.37916356325149536</v>
      </c>
      <c r="AS76" s="78">
        <v>-0.34469783306121826</v>
      </c>
      <c r="AT76" s="78">
        <v>-0.27790853381156921</v>
      </c>
      <c r="AU76" s="78">
        <v>-0.2340705543756485</v>
      </c>
      <c r="AV76" s="78">
        <v>-0.20383144915103912</v>
      </c>
      <c r="AW76" s="78">
        <v>-0.16839458048343658</v>
      </c>
      <c r="AX76" s="78">
        <v>-0.10988546162843704</v>
      </c>
      <c r="AY76" s="78">
        <v>-0.11546952277421951</v>
      </c>
      <c r="AZ76" s="78">
        <v>-0.15023362636566162</v>
      </c>
      <c r="BA76" s="78">
        <v>-0.17178644239902496</v>
      </c>
      <c r="BB76" s="78">
        <v>-0.44149595499038696</v>
      </c>
      <c r="BC76" s="78">
        <v>-0.41333696246147156</v>
      </c>
      <c r="BD76" s="78">
        <v>-0.4399353563785553</v>
      </c>
      <c r="BE76" s="78">
        <v>-0.29100590944290161</v>
      </c>
      <c r="BF76" s="78">
        <v>-0.34656083583831787</v>
      </c>
      <c r="BG76" s="78">
        <v>-0.29207006096839905</v>
      </c>
      <c r="BH76" s="78">
        <v>-0.31878846883773804</v>
      </c>
      <c r="BI76" s="78">
        <v>-0.28658992052078247</v>
      </c>
      <c r="BJ76" s="78">
        <v>-0.36018142104148865</v>
      </c>
      <c r="BK76" s="78">
        <v>-0.36301535367965698</v>
      </c>
      <c r="BL76" s="78">
        <v>-0.35048958659172058</v>
      </c>
      <c r="BM76" s="78">
        <v>-0.30270963907241821</v>
      </c>
      <c r="BN76" s="78">
        <v>-0.23415885865688324</v>
      </c>
      <c r="BO76" s="78">
        <v>-0.27535596489906311</v>
      </c>
      <c r="BP76" s="78">
        <v>-0.28975191712379456</v>
      </c>
      <c r="BQ76" s="78">
        <v>-0.25058159232139587</v>
      </c>
      <c r="BR76" s="78">
        <v>-0.18434661626815796</v>
      </c>
      <c r="BS76" s="78">
        <v>-0.13892343640327454</v>
      </c>
      <c r="BT76" s="78">
        <v>-0.1100987121462822</v>
      </c>
      <c r="BU76" s="78">
        <v>-7.3268592357635498E-2</v>
      </c>
      <c r="BV76" s="78">
        <v>-5.9515759348869324E-3</v>
      </c>
      <c r="BW76" s="78">
        <v>-9.6202688291668892E-3</v>
      </c>
      <c r="BX76" s="78">
        <v>-4.4836092740297318E-2</v>
      </c>
      <c r="BY76" s="78">
        <v>-7.1123212575912476E-2</v>
      </c>
      <c r="BZ76" s="78">
        <v>-0.31618726253509521</v>
      </c>
      <c r="CA76" s="78">
        <v>-0.29636621475219727</v>
      </c>
      <c r="CB76" s="78">
        <v>-0.32862156629562378</v>
      </c>
      <c r="CC76" s="78">
        <v>-0.21562619507312775</v>
      </c>
      <c r="CD76" s="78">
        <v>-0.27762022614479065</v>
      </c>
      <c r="CE76" s="78">
        <v>-0.22521921992301941</v>
      </c>
      <c r="CF76" s="78">
        <v>-0.25543278455734253</v>
      </c>
      <c r="CG76" s="78">
        <v>-0.22269259393215179</v>
      </c>
      <c r="CH76" s="78">
        <v>-0.29464998841285706</v>
      </c>
      <c r="CI76" s="78">
        <v>-0.29896995425224304</v>
      </c>
      <c r="CJ76" s="78">
        <v>-0.28791722655296326</v>
      </c>
      <c r="CK76" s="78">
        <v>-0.24434132874011993</v>
      </c>
      <c r="CL76" s="78">
        <v>-0.18236860632896423</v>
      </c>
      <c r="CM76" s="78">
        <v>-0.21587809920310974</v>
      </c>
      <c r="CN76" s="78">
        <v>-0.22782567143440247</v>
      </c>
      <c r="CO76" s="78">
        <v>-0.1853969395160675</v>
      </c>
      <c r="CP76" s="78">
        <v>-0.11954592168331146</v>
      </c>
      <c r="CQ76" s="78">
        <v>-7.3024839162826538E-2</v>
      </c>
      <c r="CR76" s="78">
        <v>-4.5179706066846848E-2</v>
      </c>
      <c r="CS76" s="78">
        <v>-7.3846247978508472E-3</v>
      </c>
      <c r="CT76" s="78">
        <v>6.6032715141773224E-2</v>
      </c>
      <c r="CU76" s="78">
        <v>6.3690602779388428E-2</v>
      </c>
      <c r="CV76" s="78">
        <v>2.8161916881799698E-2</v>
      </c>
      <c r="CW76" s="78">
        <v>-1.404167152941227E-3</v>
      </c>
      <c r="CX76" s="78">
        <v>-0.22939884662628174</v>
      </c>
      <c r="CY76" s="78">
        <v>-0.21535265445709229</v>
      </c>
      <c r="CZ76" s="78">
        <v>-0.25152596831321716</v>
      </c>
      <c r="DA76" s="78">
        <v>-0.14024649560451508</v>
      </c>
      <c r="DB76" s="78">
        <v>-0.20867961645126343</v>
      </c>
      <c r="DC76" s="78">
        <v>-0.15836837887763977</v>
      </c>
      <c r="DD76" s="78">
        <v>-0.19207708537578583</v>
      </c>
      <c r="DE76" s="78">
        <v>-0.15879526734352112</v>
      </c>
      <c r="DF76" s="78">
        <v>-0.22911855578422546</v>
      </c>
      <c r="DG76" s="78">
        <v>-0.23492453992366791</v>
      </c>
      <c r="DH76" s="78">
        <v>-0.22534486651420593</v>
      </c>
      <c r="DI76" s="78">
        <v>-0.18597303330898285</v>
      </c>
      <c r="DJ76" s="78">
        <v>-0.13057835400104523</v>
      </c>
      <c r="DK76" s="78">
        <v>-0.15640021860599518</v>
      </c>
      <c r="DL76" s="78">
        <v>-0.16589944064617157</v>
      </c>
      <c r="DM76" s="78">
        <v>-0.12021230161190033</v>
      </c>
      <c r="DN76" s="78">
        <v>-5.4745219647884369E-2</v>
      </c>
      <c r="DO76" s="78">
        <v>-7.1262405253946781E-3</v>
      </c>
      <c r="DP76" s="78">
        <v>1.973930187523365E-2</v>
      </c>
      <c r="DQ76" s="78">
        <v>5.8499343693256378E-2</v>
      </c>
      <c r="DR76" s="78">
        <v>0.13801701366901398</v>
      </c>
      <c r="DS76" s="78">
        <v>0.13700146973133087</v>
      </c>
      <c r="DT76" s="78">
        <v>0.10115992277860641</v>
      </c>
      <c r="DU76" s="78">
        <v>6.8314880132675171E-2</v>
      </c>
      <c r="DV76" s="78">
        <v>-0.14261043071746826</v>
      </c>
      <c r="DW76" s="78">
        <v>-0.13433907926082611</v>
      </c>
      <c r="DX76" s="78">
        <v>-0.17443037033081055</v>
      </c>
      <c r="DY76" s="78">
        <v>-3.1410180032253265E-2</v>
      </c>
      <c r="DZ76" s="78">
        <v>-0.10914032161235809</v>
      </c>
      <c r="EA76" s="78">
        <v>-6.1846368014812469E-2</v>
      </c>
      <c r="EB76" s="78">
        <v>-0.10060152411460876</v>
      </c>
      <c r="EC76" s="78">
        <v>-6.6537678241729736E-2</v>
      </c>
      <c r="ED76" s="78">
        <v>-0.13450157642364502</v>
      </c>
      <c r="EE76" s="78">
        <v>-0.14245313405990601</v>
      </c>
      <c r="EF76" s="78">
        <v>-0.13500030338764191</v>
      </c>
      <c r="EG76" s="78">
        <v>-0.10169848054647446</v>
      </c>
      <c r="EH76" s="78">
        <v>-5.5801469832658768E-2</v>
      </c>
      <c r="EI76" s="78">
        <v>-7.0523619651794434E-2</v>
      </c>
      <c r="EJ76" s="78">
        <v>-7.6487787067890167E-2</v>
      </c>
      <c r="EK76" s="78">
        <v>-2.6096034795045853E-2</v>
      </c>
      <c r="EL76" s="78">
        <v>3.8816701620817184E-2</v>
      </c>
      <c r="EM76" s="78">
        <v>8.8020868599414825E-2</v>
      </c>
      <c r="EN76" s="78">
        <v>0.11347203701734543</v>
      </c>
      <c r="EO76" s="78">
        <v>0.15362532436847687</v>
      </c>
      <c r="EP76" s="78">
        <v>0.24195088446140289</v>
      </c>
      <c r="EQ76" s="78">
        <v>0.24285073578357697</v>
      </c>
      <c r="ER76" s="78">
        <v>0.20655745267868042</v>
      </c>
      <c r="ES76" s="78">
        <v>0.16897810995578766</v>
      </c>
      <c r="ET76" s="78">
        <v>-1.7301753163337708E-2</v>
      </c>
      <c r="EU76" s="78">
        <v>-1.7368355765938759E-2</v>
      </c>
      <c r="EV76" s="78">
        <v>-6.3116580247879028E-2</v>
      </c>
      <c r="EW76" s="78">
        <v>71.215164184570313</v>
      </c>
      <c r="EX76" s="78">
        <v>69.874404907226563</v>
      </c>
      <c r="EY76" s="78">
        <v>68.350296020507813</v>
      </c>
      <c r="EZ76" s="78">
        <v>66.97332763671875</v>
      </c>
      <c r="FA76" s="78">
        <v>65.904472351074219</v>
      </c>
      <c r="FB76" s="78">
        <v>64.619621276855469</v>
      </c>
      <c r="FC76" s="78">
        <v>63.557971954345703</v>
      </c>
      <c r="FD76" s="78">
        <v>65.11279296875</v>
      </c>
      <c r="FE76" s="78">
        <v>68.271766662597656</v>
      </c>
      <c r="FF76" s="78">
        <v>71.741867065429688</v>
      </c>
      <c r="FG76" s="78">
        <v>75.8486328125</v>
      </c>
      <c r="FH76" s="78">
        <v>79.957817077636719</v>
      </c>
      <c r="FI76" s="78">
        <v>83.608222961425781</v>
      </c>
      <c r="FJ76" s="78">
        <v>86.159126281738281</v>
      </c>
      <c r="FK76" s="78">
        <v>88.021865844726563</v>
      </c>
      <c r="FL76" s="78">
        <v>89.462547302246094</v>
      </c>
      <c r="FM76" s="78">
        <v>89.784889221191406</v>
      </c>
      <c r="FN76" s="78">
        <v>88.969345092773438</v>
      </c>
      <c r="FO76" s="78">
        <v>87.340728759765625</v>
      </c>
      <c r="FP76" s="78">
        <v>84.561431884765625</v>
      </c>
      <c r="FQ76" s="78">
        <v>80.093490600585938</v>
      </c>
      <c r="FR76" s="78">
        <v>76.498283386230469</v>
      </c>
      <c r="FS76" s="78">
        <v>74.252586364746094</v>
      </c>
      <c r="FT76" s="78">
        <v>72.468894958496094</v>
      </c>
      <c r="FU76" s="78">
        <v>0.10288220643997192</v>
      </c>
      <c r="FV76" s="78">
        <v>0.12524314224720001</v>
      </c>
      <c r="FW76" s="78">
        <v>0.10376270115375519</v>
      </c>
      <c r="FX76" s="78">
        <v>0</v>
      </c>
      <c r="FY76" s="78">
        <v>366</v>
      </c>
      <c r="FZ76" s="78">
        <v>1</v>
      </c>
    </row>
    <row r="77" spans="1:182" x14ac:dyDescent="0.2">
      <c r="A77" t="s">
        <v>186</v>
      </c>
      <c r="B77" t="s">
        <v>236</v>
      </c>
      <c r="C77" t="s">
        <v>2</v>
      </c>
      <c r="D77" t="s">
        <v>202</v>
      </c>
      <c r="E77" t="s">
        <v>208</v>
      </c>
      <c r="F77" t="s">
        <v>184</v>
      </c>
      <c r="G77" t="s">
        <v>1</v>
      </c>
      <c r="H77" s="78">
        <v>753</v>
      </c>
      <c r="I77" s="78">
        <v>1.4114776849746704</v>
      </c>
      <c r="J77" s="78">
        <v>1.2658302783966064</v>
      </c>
      <c r="K77" s="78">
        <v>1.1761496067047119</v>
      </c>
      <c r="L77" s="78">
        <v>1.1002302169799805</v>
      </c>
      <c r="M77" s="78">
        <v>1.0538226366043091</v>
      </c>
      <c r="N77" s="78">
        <v>1.0734678506851196</v>
      </c>
      <c r="O77" s="78">
        <v>1.112774133682251</v>
      </c>
      <c r="P77" s="78">
        <v>1.2006171941757202</v>
      </c>
      <c r="Q77" s="78">
        <v>1.2859257459640503</v>
      </c>
      <c r="R77" s="78">
        <v>1.3455584049224854</v>
      </c>
      <c r="S77" s="78">
        <v>1.4831112623214722</v>
      </c>
      <c r="T77" s="78">
        <v>1.6271867752075195</v>
      </c>
      <c r="U77" s="78">
        <v>1.7751847505569458</v>
      </c>
      <c r="V77" s="78">
        <v>1.9950777292251587</v>
      </c>
      <c r="W77" s="78">
        <v>2.1896729469299316</v>
      </c>
      <c r="X77" s="78">
        <v>2.3473553657531738</v>
      </c>
      <c r="Y77" s="78">
        <v>2.4756298065185547</v>
      </c>
      <c r="Z77" s="78">
        <v>2.6034157276153564</v>
      </c>
      <c r="AA77" s="78">
        <v>2.6374380588531494</v>
      </c>
      <c r="AB77" s="78">
        <v>2.4822261333465576</v>
      </c>
      <c r="AC77" s="78">
        <v>2.2761936187744141</v>
      </c>
      <c r="AD77" s="78">
        <v>2.1835148334503174</v>
      </c>
      <c r="AE77" s="78">
        <v>1.9422454833984375</v>
      </c>
      <c r="AF77" s="78">
        <v>1.6277787685394287</v>
      </c>
      <c r="AG77" s="78">
        <v>-0.13865245878696442</v>
      </c>
      <c r="AH77" s="78">
        <v>-0.10038244724273682</v>
      </c>
      <c r="AI77" s="78">
        <v>-9.0364895761013031E-2</v>
      </c>
      <c r="AJ77" s="78">
        <v>-8.1915527582168579E-2</v>
      </c>
      <c r="AK77" s="78">
        <v>-0.11813047528266907</v>
      </c>
      <c r="AL77" s="78">
        <v>-0.13265526294708252</v>
      </c>
      <c r="AM77" s="78">
        <v>-0.14486704766750336</v>
      </c>
      <c r="AN77" s="78">
        <v>-0.17774932086467743</v>
      </c>
      <c r="AO77" s="78">
        <v>-0.17659716308116913</v>
      </c>
      <c r="AP77" s="78">
        <v>-0.15718477964401245</v>
      </c>
      <c r="AQ77" s="78">
        <v>-0.11619661003351212</v>
      </c>
      <c r="AR77" s="78">
        <v>-9.2583499848842621E-2</v>
      </c>
      <c r="AS77" s="78">
        <v>-0.12961998581886292</v>
      </c>
      <c r="AT77" s="78">
        <v>-9.5101490616798401E-2</v>
      </c>
      <c r="AU77" s="78">
        <v>-0.10415273159742355</v>
      </c>
      <c r="AV77" s="78">
        <v>-0.1352228969335556</v>
      </c>
      <c r="AW77" s="78">
        <v>-9.5757164061069489E-2</v>
      </c>
      <c r="AX77" s="78">
        <v>-7.1022823452949524E-2</v>
      </c>
      <c r="AY77" s="78">
        <v>-3.974425420165062E-2</v>
      </c>
      <c r="AZ77" s="78">
        <v>1.2731162132695317E-3</v>
      </c>
      <c r="BA77" s="78">
        <v>-7.5050882995128632E-2</v>
      </c>
      <c r="BB77" s="78">
        <v>-6.0744792222976685E-2</v>
      </c>
      <c r="BC77" s="78">
        <v>-6.3993073999881744E-2</v>
      </c>
      <c r="BD77" s="78">
        <v>-0.1337970644235611</v>
      </c>
      <c r="BE77" s="78">
        <v>-8.0053858458995819E-2</v>
      </c>
      <c r="BF77" s="78">
        <v>-4.5724187046289444E-2</v>
      </c>
      <c r="BG77" s="78">
        <v>-3.7016399204730988E-2</v>
      </c>
      <c r="BH77" s="78">
        <v>-3.074142150580883E-2</v>
      </c>
      <c r="BI77" s="78">
        <v>-6.4809270203113556E-2</v>
      </c>
      <c r="BJ77" s="78">
        <v>-6.5837092697620392E-2</v>
      </c>
      <c r="BK77" s="78">
        <v>-7.8581824898719788E-2</v>
      </c>
      <c r="BL77" s="78">
        <v>-0.10731981694698334</v>
      </c>
      <c r="BM77" s="78">
        <v>-0.10766091197729111</v>
      </c>
      <c r="BN77" s="78">
        <v>-8.500497043132782E-2</v>
      </c>
      <c r="BO77" s="78">
        <v>-4.9103058874607086E-2</v>
      </c>
      <c r="BP77" s="78">
        <v>-3.8670524954795837E-2</v>
      </c>
      <c r="BQ77" s="78">
        <v>-7.3022209107875824E-2</v>
      </c>
      <c r="BR77" s="78">
        <v>-3.5857077687978745E-2</v>
      </c>
      <c r="BS77" s="78">
        <v>-4.4001217931509018E-2</v>
      </c>
      <c r="BT77" s="78">
        <v>-7.2826936841011047E-2</v>
      </c>
      <c r="BU77" s="78">
        <v>-3.4798450767993927E-2</v>
      </c>
      <c r="BV77" s="78">
        <v>-8.8091520592570305E-3</v>
      </c>
      <c r="BW77" s="78">
        <v>2.355581521987915E-2</v>
      </c>
      <c r="BX77" s="78">
        <v>6.0860548168420792E-2</v>
      </c>
      <c r="BY77" s="78">
        <v>-1.8458057194948196E-2</v>
      </c>
      <c r="BZ77" s="78">
        <v>-2.6400438509881496E-3</v>
      </c>
      <c r="CA77" s="78">
        <v>-1.0326228104531765E-2</v>
      </c>
      <c r="CB77" s="78">
        <v>-7.0039026439189911E-2</v>
      </c>
      <c r="CC77" s="78">
        <v>-3.9468642324209213E-2</v>
      </c>
      <c r="CD77" s="78">
        <v>-7.8680440783500671E-3</v>
      </c>
      <c r="CE77" s="78">
        <v>-6.7390443291515112E-5</v>
      </c>
      <c r="CF77" s="78">
        <v>4.701610654592514E-3</v>
      </c>
      <c r="CG77" s="78">
        <v>-2.7879167348146439E-2</v>
      </c>
      <c r="CH77" s="78">
        <v>-1.9559033215045929E-2</v>
      </c>
      <c r="CI77" s="78">
        <v>-3.2672882080078125E-2</v>
      </c>
      <c r="CJ77" s="78">
        <v>-5.8540567755699158E-2</v>
      </c>
      <c r="CK77" s="78">
        <v>-5.9915877878665924E-2</v>
      </c>
      <c r="CL77" s="78">
        <v>-3.5013452172279358E-2</v>
      </c>
      <c r="CM77" s="78">
        <v>-2.6342715136706829E-3</v>
      </c>
      <c r="CN77" s="78">
        <v>-1.3305636821314692E-3</v>
      </c>
      <c r="CO77" s="78">
        <v>-3.3822763711214066E-2</v>
      </c>
      <c r="CP77" s="78">
        <v>5.1754219457507133E-3</v>
      </c>
      <c r="CQ77" s="78">
        <v>-2.3404646199196577E-3</v>
      </c>
      <c r="CR77" s="78">
        <v>-2.9611684381961823E-2</v>
      </c>
      <c r="CS77" s="78">
        <v>7.4213715270161629E-3</v>
      </c>
      <c r="CT77" s="78">
        <v>3.4279849380254745E-2</v>
      </c>
      <c r="CU77" s="78">
        <v>6.7397251725196838E-2</v>
      </c>
      <c r="CV77" s="78">
        <v>0.10213062167167664</v>
      </c>
      <c r="CW77" s="78">
        <v>2.0737964659929276E-2</v>
      </c>
      <c r="CX77" s="78">
        <v>3.7603128701448441E-2</v>
      </c>
      <c r="CY77" s="78">
        <v>2.6843264698982239E-2</v>
      </c>
      <c r="CZ77" s="78">
        <v>-2.5880401954054832E-2</v>
      </c>
      <c r="DA77" s="78">
        <v>1.1165717151015997E-3</v>
      </c>
      <c r="DB77" s="78">
        <v>2.998809888958931E-2</v>
      </c>
      <c r="DC77" s="78">
        <v>3.6881618201732635E-2</v>
      </c>
      <c r="DD77" s="78">
        <v>4.0144640952348709E-2</v>
      </c>
      <c r="DE77" s="78">
        <v>9.0509373694658279E-3</v>
      </c>
      <c r="DF77" s="78">
        <v>2.6719028130173683E-2</v>
      </c>
      <c r="DG77" s="78">
        <v>1.3236062601208687E-2</v>
      </c>
      <c r="DH77" s="78">
        <v>-9.7613148391246796E-3</v>
      </c>
      <c r="DI77" s="78">
        <v>-1.2170844711363316E-2</v>
      </c>
      <c r="DJ77" s="78">
        <v>1.4978062361478806E-2</v>
      </c>
      <c r="DK77" s="78">
        <v>4.3834514915943146E-2</v>
      </c>
      <c r="DL77" s="78">
        <v>3.6009397357702255E-2</v>
      </c>
      <c r="DM77" s="78">
        <v>5.3766812197864056E-3</v>
      </c>
      <c r="DN77" s="78">
        <v>4.620792344212532E-2</v>
      </c>
      <c r="DO77" s="78">
        <v>3.9320290088653564E-2</v>
      </c>
      <c r="DP77" s="78">
        <v>1.3603569008409977E-2</v>
      </c>
      <c r="DQ77" s="78">
        <v>4.9641191959381104E-2</v>
      </c>
      <c r="DR77" s="78">
        <v>7.7368848025798798E-2</v>
      </c>
      <c r="DS77" s="78">
        <v>0.11123868823051453</v>
      </c>
      <c r="DT77" s="78">
        <v>0.14340069890022278</v>
      </c>
      <c r="DU77" s="78">
        <v>5.9933986514806747E-2</v>
      </c>
      <c r="DV77" s="78">
        <v>7.7846303582191467E-2</v>
      </c>
      <c r="DW77" s="78">
        <v>6.4012758433818817E-2</v>
      </c>
      <c r="DX77" s="78">
        <v>1.8278220668435097E-2</v>
      </c>
      <c r="DY77" s="78">
        <v>5.971517413854599E-2</v>
      </c>
      <c r="DZ77" s="78">
        <v>8.4646359086036682E-2</v>
      </c>
      <c r="EA77" s="78">
        <v>9.0230114758014679E-2</v>
      </c>
      <c r="EB77" s="78">
        <v>9.1318748891353607E-2</v>
      </c>
      <c r="EC77" s="78">
        <v>6.2372144311666489E-2</v>
      </c>
      <c r="ED77" s="78">
        <v>9.3537196516990662E-2</v>
      </c>
      <c r="EE77" s="78">
        <v>7.9521283507347107E-2</v>
      </c>
      <c r="EF77" s="78">
        <v>6.0668177902698517E-2</v>
      </c>
      <c r="EG77" s="78">
        <v>5.6765399873256683E-2</v>
      </c>
      <c r="EH77" s="78">
        <v>8.7157867848873138E-2</v>
      </c>
      <c r="EI77" s="78">
        <v>0.11092806607484818</v>
      </c>
      <c r="EJ77" s="78">
        <v>8.9922375977039337E-2</v>
      </c>
      <c r="EK77" s="78">
        <v>6.1974454671144485E-2</v>
      </c>
      <c r="EL77" s="78">
        <v>0.10545233637094498</v>
      </c>
      <c r="EM77" s="78">
        <v>9.9471800029277802E-2</v>
      </c>
      <c r="EN77" s="78">
        <v>7.5999528169631958E-2</v>
      </c>
      <c r="EO77" s="78">
        <v>0.11059990525245667</v>
      </c>
      <c r="EP77" s="78">
        <v>0.13958252966403961</v>
      </c>
      <c r="EQ77" s="78">
        <v>0.17453876137733459</v>
      </c>
      <c r="ER77" s="78">
        <v>0.20298813283443451</v>
      </c>
      <c r="ES77" s="78">
        <v>0.11652681231498718</v>
      </c>
      <c r="ET77" s="78">
        <v>0.13595105707645416</v>
      </c>
      <c r="EU77" s="78">
        <v>0.11767960339784622</v>
      </c>
      <c r="EV77" s="78">
        <v>8.2036256790161133E-2</v>
      </c>
      <c r="EW77" s="78">
        <v>69.670036315917969</v>
      </c>
      <c r="EX77" s="78">
        <v>68.35498046875</v>
      </c>
      <c r="EY77" s="78">
        <v>67.037345886230469</v>
      </c>
      <c r="EZ77" s="78">
        <v>65.878623962402344</v>
      </c>
      <c r="FA77" s="78">
        <v>64.756072998046875</v>
      </c>
      <c r="FB77" s="78">
        <v>63.655681610107422</v>
      </c>
      <c r="FC77" s="78">
        <v>62.910587310791016</v>
      </c>
      <c r="FD77" s="78">
        <v>65.782028198242188</v>
      </c>
      <c r="FE77" s="78">
        <v>71.320144653320313</v>
      </c>
      <c r="FF77" s="78">
        <v>75.818473815917969</v>
      </c>
      <c r="FG77" s="78">
        <v>79.346076965332031</v>
      </c>
      <c r="FH77" s="78">
        <v>82.553459167480469</v>
      </c>
      <c r="FI77" s="78">
        <v>85.405555725097656</v>
      </c>
      <c r="FJ77" s="78">
        <v>88.017318725585938</v>
      </c>
      <c r="FK77" s="78">
        <v>90.244178771972656</v>
      </c>
      <c r="FL77" s="78">
        <v>91.90765380859375</v>
      </c>
      <c r="FM77" s="78">
        <v>92.732261657714844</v>
      </c>
      <c r="FN77" s="78">
        <v>92.828170776367188</v>
      </c>
      <c r="FO77" s="78">
        <v>91.652870178222656</v>
      </c>
      <c r="FP77" s="78">
        <v>88.67205810546875</v>
      </c>
      <c r="FQ77" s="78">
        <v>82.163925170898438</v>
      </c>
      <c r="FR77" s="78">
        <v>76.491966247558594</v>
      </c>
      <c r="FS77" s="78">
        <v>72.934371948242188</v>
      </c>
      <c r="FT77" s="78">
        <v>70.857345581054688</v>
      </c>
      <c r="FU77" s="78">
        <v>6.3487879931926727E-2</v>
      </c>
      <c r="FV77" s="78">
        <v>7.429727166891098E-2</v>
      </c>
      <c r="FW77" s="78">
        <v>6.4886681735515594E-2</v>
      </c>
      <c r="FX77" s="78">
        <v>0</v>
      </c>
      <c r="FY77" s="78">
        <v>210.91304016113281</v>
      </c>
      <c r="FZ77" s="78">
        <v>1</v>
      </c>
    </row>
    <row r="78" spans="1:182" x14ac:dyDescent="0.2">
      <c r="A78" t="s">
        <v>186</v>
      </c>
      <c r="B78" t="s">
        <v>236</v>
      </c>
      <c r="C78" t="s">
        <v>2</v>
      </c>
      <c r="D78" t="s">
        <v>202</v>
      </c>
      <c r="E78" t="s">
        <v>208</v>
      </c>
      <c r="F78" t="s">
        <v>185</v>
      </c>
      <c r="G78" t="s">
        <v>1</v>
      </c>
      <c r="H78" s="78">
        <v>333</v>
      </c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>
        <v>0</v>
      </c>
      <c r="FY78" s="78">
        <v>93.826087951660156</v>
      </c>
      <c r="FZ78" s="78">
        <v>0</v>
      </c>
    </row>
    <row r="79" spans="1:182" x14ac:dyDescent="0.2">
      <c r="A79" t="s">
        <v>186</v>
      </c>
      <c r="B79" t="s">
        <v>236</v>
      </c>
      <c r="C79" t="s">
        <v>2</v>
      </c>
      <c r="D79" t="s">
        <v>202</v>
      </c>
      <c r="E79" t="s">
        <v>209</v>
      </c>
      <c r="F79" t="s">
        <v>1</v>
      </c>
      <c r="G79" t="s">
        <v>198</v>
      </c>
      <c r="H79" s="78">
        <v>7005</v>
      </c>
      <c r="I79" s="78">
        <v>10.199710845947266</v>
      </c>
      <c r="J79" s="78">
        <v>9.2562055587768555</v>
      </c>
      <c r="K79" s="78">
        <v>8.6590480804443359</v>
      </c>
      <c r="L79" s="78">
        <v>8.2605466842651367</v>
      </c>
      <c r="M79" s="78">
        <v>7.9774174690246582</v>
      </c>
      <c r="N79" s="78">
        <v>8.0519628524780273</v>
      </c>
      <c r="O79" s="78">
        <v>8.5713844299316406</v>
      </c>
      <c r="P79" s="78">
        <v>9.3802995681762695</v>
      </c>
      <c r="Q79" s="78">
        <v>10.054567337036133</v>
      </c>
      <c r="R79" s="78">
        <v>10.700809478759766</v>
      </c>
      <c r="S79" s="78">
        <v>11.500358581542969</v>
      </c>
      <c r="T79" s="78">
        <v>12.525313377380371</v>
      </c>
      <c r="U79" s="78">
        <v>13.52491569519043</v>
      </c>
      <c r="V79" s="78">
        <v>14.532681465148926</v>
      </c>
      <c r="W79" s="78">
        <v>15.320843696594238</v>
      </c>
      <c r="X79" s="78">
        <v>16.227561950683594</v>
      </c>
      <c r="Y79" s="78">
        <v>16.850135803222656</v>
      </c>
      <c r="Z79" s="78">
        <v>17.324378967285156</v>
      </c>
      <c r="AA79" s="78">
        <v>16.96916389465332</v>
      </c>
      <c r="AB79" s="78">
        <v>16.488410949707031</v>
      </c>
      <c r="AC79" s="78">
        <v>15.796606063842773</v>
      </c>
      <c r="AD79" s="78">
        <v>14.893623352050781</v>
      </c>
      <c r="AE79" s="78">
        <v>13.159140586853027</v>
      </c>
      <c r="AF79" s="78">
        <v>11.472572326660156</v>
      </c>
      <c r="AG79" s="78">
        <v>-1.201598048210144</v>
      </c>
      <c r="AH79" s="78">
        <v>-1.1972649097442627</v>
      </c>
      <c r="AI79" s="78">
        <v>-1.008455753326416</v>
      </c>
      <c r="AJ79" s="78">
        <v>-0.99225157499313354</v>
      </c>
      <c r="AK79" s="78">
        <v>-1.1047418117523193</v>
      </c>
      <c r="AL79" s="78">
        <v>-1.1395804882049561</v>
      </c>
      <c r="AM79" s="78">
        <v>-1.1833838224411011</v>
      </c>
      <c r="AN79" s="78">
        <v>-1.2287782430648804</v>
      </c>
      <c r="AO79" s="78">
        <v>-1.3600963354110718</v>
      </c>
      <c r="AP79" s="78">
        <v>-1.4398117065429688</v>
      </c>
      <c r="AQ79" s="78">
        <v>-1.5680055618286133</v>
      </c>
      <c r="AR79" s="78">
        <v>-1.6153838634490967</v>
      </c>
      <c r="AS79" s="78">
        <v>-1.7008976936340332</v>
      </c>
      <c r="AT79" s="78">
        <v>-1.5471726655960083</v>
      </c>
      <c r="AU79" s="78">
        <v>-1.4359810352325439</v>
      </c>
      <c r="AV79" s="78">
        <v>-1.0588192939758301</v>
      </c>
      <c r="AW79" s="78">
        <v>-0.70114421844482422</v>
      </c>
      <c r="AX79" s="78">
        <v>-0.5851433277130127</v>
      </c>
      <c r="AY79" s="78">
        <v>-0.67316752672195435</v>
      </c>
      <c r="AZ79" s="78">
        <v>-0.38859587907791138</v>
      </c>
      <c r="BA79" s="78">
        <v>-0.61080598831176758</v>
      </c>
      <c r="BB79" s="78">
        <v>-1.2227597236633301</v>
      </c>
      <c r="BC79" s="78">
        <v>-1.3033781051635742</v>
      </c>
      <c r="BD79" s="78">
        <v>-1.2136670351028442</v>
      </c>
      <c r="BE79" s="78">
        <v>-1.0213780403137207</v>
      </c>
      <c r="BF79" s="78">
        <v>-1.0253815650939941</v>
      </c>
      <c r="BG79" s="78">
        <v>-0.84131914377212524</v>
      </c>
      <c r="BH79" s="78">
        <v>-0.82283854484558105</v>
      </c>
      <c r="BI79" s="78">
        <v>-0.92915827035903931</v>
      </c>
      <c r="BJ79" s="78">
        <v>-0.96488714218139648</v>
      </c>
      <c r="BK79" s="78">
        <v>-1.0038644075393677</v>
      </c>
      <c r="BL79" s="78">
        <v>-1.0564663410186768</v>
      </c>
      <c r="BM79" s="78">
        <v>-1.1924880743026733</v>
      </c>
      <c r="BN79" s="78">
        <v>-1.2764430046081543</v>
      </c>
      <c r="BO79" s="78">
        <v>-1.4038699865341187</v>
      </c>
      <c r="BP79" s="78">
        <v>-1.4513043165206909</v>
      </c>
      <c r="BQ79" s="78">
        <v>-1.533056378364563</v>
      </c>
      <c r="BR79" s="78">
        <v>-1.3756543397903442</v>
      </c>
      <c r="BS79" s="78">
        <v>-1.2604682445526123</v>
      </c>
      <c r="BT79" s="78">
        <v>-0.88642305135726929</v>
      </c>
      <c r="BU79" s="78">
        <v>-0.52519422769546509</v>
      </c>
      <c r="BV79" s="78">
        <v>-0.4122563898563385</v>
      </c>
      <c r="BW79" s="78">
        <v>-0.49805006384849548</v>
      </c>
      <c r="BX79" s="78">
        <v>-0.21171842515468597</v>
      </c>
      <c r="BY79" s="78">
        <v>-0.43769636750221252</v>
      </c>
      <c r="BZ79" s="78">
        <v>-1.0366028547286987</v>
      </c>
      <c r="CA79" s="78">
        <v>-1.122404932975769</v>
      </c>
      <c r="CB79" s="78">
        <v>-1.0279027223587036</v>
      </c>
      <c r="CC79" s="78">
        <v>-0.89655828475952148</v>
      </c>
      <c r="CD79" s="78">
        <v>-0.90633571147918701</v>
      </c>
      <c r="CE79" s="78">
        <v>-0.72556084394454956</v>
      </c>
      <c r="CF79" s="78">
        <v>-0.70550364255905151</v>
      </c>
      <c r="CG79" s="78">
        <v>-0.80754965543746948</v>
      </c>
      <c r="CH79" s="78">
        <v>-0.8438950777053833</v>
      </c>
      <c r="CI79" s="78">
        <v>-0.87952977418899536</v>
      </c>
      <c r="CJ79" s="78">
        <v>-0.93712353706359863</v>
      </c>
      <c r="CK79" s="78">
        <v>-1.0764031410217285</v>
      </c>
      <c r="CL79" s="78">
        <v>-1.1632944345474243</v>
      </c>
      <c r="CM79" s="78">
        <v>-1.2901901006698608</v>
      </c>
      <c r="CN79" s="78">
        <v>-1.3376634120941162</v>
      </c>
      <c r="CO79" s="78">
        <v>-1.4168099164962769</v>
      </c>
      <c r="CP79" s="78">
        <v>-1.2568612098693848</v>
      </c>
      <c r="CQ79" s="78">
        <v>-1.1389086246490479</v>
      </c>
      <c r="CR79" s="78">
        <v>-0.76702195405960083</v>
      </c>
      <c r="CS79" s="78">
        <v>-0.40333178639411926</v>
      </c>
      <c r="CT79" s="78">
        <v>-0.29251542687416077</v>
      </c>
      <c r="CU79" s="78">
        <v>-0.37676426768302917</v>
      </c>
      <c r="CV79" s="78">
        <v>-8.9213639497756958E-2</v>
      </c>
      <c r="CW79" s="78">
        <v>-0.31780117750167847</v>
      </c>
      <c r="CX79" s="78">
        <v>-0.90767109394073486</v>
      </c>
      <c r="CY79" s="78">
        <v>-0.99706351757049561</v>
      </c>
      <c r="CZ79" s="78">
        <v>-0.89924293756484985</v>
      </c>
      <c r="DA79" s="78">
        <v>-0.77173846960067749</v>
      </c>
      <c r="DB79" s="78">
        <v>-0.78728985786437988</v>
      </c>
      <c r="DC79" s="78">
        <v>-0.60980254411697388</v>
      </c>
      <c r="DD79" s="78">
        <v>-0.58816874027252197</v>
      </c>
      <c r="DE79" s="78">
        <v>-0.68594104051589966</v>
      </c>
      <c r="DF79" s="78">
        <v>-0.72290301322937012</v>
      </c>
      <c r="DG79" s="78">
        <v>-0.75519520044326782</v>
      </c>
      <c r="DH79" s="78">
        <v>-0.81778079271316528</v>
      </c>
      <c r="DI79" s="78">
        <v>-0.96031814813613892</v>
      </c>
      <c r="DJ79" s="78">
        <v>-1.0501458644866943</v>
      </c>
      <c r="DK79" s="78">
        <v>-1.176510214805603</v>
      </c>
      <c r="DL79" s="78">
        <v>-1.2240225076675415</v>
      </c>
      <c r="DM79" s="78">
        <v>-1.3005634546279907</v>
      </c>
      <c r="DN79" s="78">
        <v>-1.1380680799484253</v>
      </c>
      <c r="DO79" s="78">
        <v>-1.0173490047454834</v>
      </c>
      <c r="DP79" s="78">
        <v>-0.64762085676193237</v>
      </c>
      <c r="DQ79" s="78">
        <v>-0.28146937489509583</v>
      </c>
      <c r="DR79" s="78">
        <v>-0.17277446389198303</v>
      </c>
      <c r="DS79" s="78">
        <v>-0.25547847151756287</v>
      </c>
      <c r="DT79" s="78">
        <v>3.3291146159172058E-2</v>
      </c>
      <c r="DU79" s="78">
        <v>-0.19790598750114441</v>
      </c>
      <c r="DV79" s="78">
        <v>-0.77873939275741577</v>
      </c>
      <c r="DW79" s="78">
        <v>-0.87172204256057739</v>
      </c>
      <c r="DX79" s="78">
        <v>-0.77058309316635132</v>
      </c>
      <c r="DY79" s="78">
        <v>-0.59151852130889893</v>
      </c>
      <c r="DZ79" s="78">
        <v>-0.61540651321411133</v>
      </c>
      <c r="EA79" s="78">
        <v>-0.44266596436500549</v>
      </c>
      <c r="EB79" s="78">
        <v>-0.41875571012496948</v>
      </c>
      <c r="EC79" s="78">
        <v>-0.51035743951797485</v>
      </c>
      <c r="ED79" s="78">
        <v>-0.54820960760116577</v>
      </c>
      <c r="EE79" s="78">
        <v>-0.57567578554153442</v>
      </c>
      <c r="EF79" s="78">
        <v>-0.64546883106231689</v>
      </c>
      <c r="EG79" s="78">
        <v>-0.79270988702774048</v>
      </c>
      <c r="EH79" s="78">
        <v>-0.88677722215652466</v>
      </c>
      <c r="EI79" s="78">
        <v>-1.0123746395111084</v>
      </c>
      <c r="EJ79" s="78">
        <v>-1.0599429607391357</v>
      </c>
      <c r="EK79" s="78">
        <v>-1.1327221393585205</v>
      </c>
      <c r="EL79" s="78">
        <v>-0.96654975414276123</v>
      </c>
      <c r="EM79" s="78">
        <v>-0.84183627367019653</v>
      </c>
      <c r="EN79" s="78">
        <v>-0.47522461414337158</v>
      </c>
      <c r="EO79" s="78">
        <v>-0.1055193692445755</v>
      </c>
      <c r="EP79" s="78">
        <v>1.1248536611674353E-4</v>
      </c>
      <c r="EQ79" s="78">
        <v>-8.0361030995845795E-2</v>
      </c>
      <c r="ER79" s="78">
        <v>0.21016860008239746</v>
      </c>
      <c r="ES79" s="78">
        <v>-2.4796381592750549E-2</v>
      </c>
      <c r="ET79" s="78">
        <v>-0.59258246421813965</v>
      </c>
      <c r="EU79" s="78">
        <v>-0.69074892997741699</v>
      </c>
      <c r="EV79" s="78">
        <v>-0.58481878042221069</v>
      </c>
      <c r="EW79" s="78">
        <v>68.463897705078125</v>
      </c>
      <c r="EX79" s="78">
        <v>67.439285278320313</v>
      </c>
      <c r="EY79" s="78">
        <v>66.457969665527344</v>
      </c>
      <c r="EZ79" s="78">
        <v>65.663772583007813</v>
      </c>
      <c r="FA79" s="78">
        <v>64.817253112792969</v>
      </c>
      <c r="FB79" s="78">
        <v>64.203659057617188</v>
      </c>
      <c r="FC79" s="78">
        <v>63.642505645751953</v>
      </c>
      <c r="FD79" s="78">
        <v>64.290328979492188</v>
      </c>
      <c r="FE79" s="78">
        <v>67.087936401367188</v>
      </c>
      <c r="FF79" s="78">
        <v>70.731277465820313</v>
      </c>
      <c r="FG79" s="78">
        <v>74.602813720703125</v>
      </c>
      <c r="FH79" s="78">
        <v>78.434883117675781</v>
      </c>
      <c r="FI79" s="78">
        <v>81.945404052734375</v>
      </c>
      <c r="FJ79" s="78">
        <v>84.837364196777344</v>
      </c>
      <c r="FK79" s="78">
        <v>86.719802856445313</v>
      </c>
      <c r="FL79" s="78">
        <v>87.572654724121094</v>
      </c>
      <c r="FM79" s="78">
        <v>87.357444763183594</v>
      </c>
      <c r="FN79" s="78">
        <v>85.896377563476563</v>
      </c>
      <c r="FO79" s="78">
        <v>83.461524963378906</v>
      </c>
      <c r="FP79" s="78">
        <v>79.760276794433594</v>
      </c>
      <c r="FQ79" s="78">
        <v>75.667396545410156</v>
      </c>
      <c r="FR79" s="78">
        <v>73.039352416992188</v>
      </c>
      <c r="FS79" s="78">
        <v>71.207633972167969</v>
      </c>
      <c r="FT79" s="78">
        <v>69.62646484375</v>
      </c>
      <c r="FU79" s="78">
        <v>0.17507833242416382</v>
      </c>
      <c r="FV79" s="78">
        <v>0.20698076486587524</v>
      </c>
      <c r="FW79" s="78">
        <v>0.18014258146286011</v>
      </c>
      <c r="FX79" s="78">
        <v>0</v>
      </c>
      <c r="FY79" s="78">
        <v>2524.09521484375</v>
      </c>
      <c r="FZ79" s="78">
        <v>1</v>
      </c>
    </row>
    <row r="80" spans="1:182" x14ac:dyDescent="0.2">
      <c r="A80" t="s">
        <v>186</v>
      </c>
      <c r="B80" t="s">
        <v>236</v>
      </c>
      <c r="C80" t="s">
        <v>2</v>
      </c>
      <c r="D80" t="s">
        <v>202</v>
      </c>
      <c r="E80" t="s">
        <v>209</v>
      </c>
      <c r="F80" t="s">
        <v>1</v>
      </c>
      <c r="G80" t="s">
        <v>200</v>
      </c>
      <c r="H80" s="78">
        <v>2717</v>
      </c>
      <c r="I80" s="78">
        <v>4.1608400344848633</v>
      </c>
      <c r="J80" s="78">
        <v>3.7366273403167725</v>
      </c>
      <c r="K80" s="78">
        <v>3.4096417427062988</v>
      </c>
      <c r="L80" s="78">
        <v>3.1601057052612305</v>
      </c>
      <c r="M80" s="78">
        <v>3.0128769874572754</v>
      </c>
      <c r="N80" s="78">
        <v>2.9905693531036377</v>
      </c>
      <c r="O80" s="78">
        <v>3.0968477725982666</v>
      </c>
      <c r="P80" s="78">
        <v>3.2414968013763428</v>
      </c>
      <c r="Q80" s="78">
        <v>3.432971715927124</v>
      </c>
      <c r="R80" s="78">
        <v>3.7532880306243896</v>
      </c>
      <c r="S80" s="78">
        <v>4.1542654037475586</v>
      </c>
      <c r="T80" s="78">
        <v>4.6060643196105957</v>
      </c>
      <c r="U80" s="78">
        <v>5.0491781234741211</v>
      </c>
      <c r="V80" s="78">
        <v>5.4478530883789063</v>
      </c>
      <c r="W80" s="78">
        <v>5.8660941123962402</v>
      </c>
      <c r="X80" s="78">
        <v>6.1775679588317871</v>
      </c>
      <c r="Y80" s="78">
        <v>6.4923481941223145</v>
      </c>
      <c r="Z80" s="78">
        <v>6.6758022308349609</v>
      </c>
      <c r="AA80" s="78">
        <v>6.5479803085327148</v>
      </c>
      <c r="AB80" s="78">
        <v>6.2837185859680176</v>
      </c>
      <c r="AC80" s="78">
        <v>6.1623649597167969</v>
      </c>
      <c r="AD80" s="78">
        <v>5.8307657241821289</v>
      </c>
      <c r="AE80" s="78">
        <v>5.2338171005249023</v>
      </c>
      <c r="AF80" s="78">
        <v>4.6198539733886719</v>
      </c>
      <c r="AG80" s="78">
        <v>-0.38878858089447021</v>
      </c>
      <c r="AH80" s="78">
        <v>-0.37120461463928223</v>
      </c>
      <c r="AI80" s="78">
        <v>-0.37011450529098511</v>
      </c>
      <c r="AJ80" s="78">
        <v>-0.39503815770149231</v>
      </c>
      <c r="AK80" s="78">
        <v>-0.39375486969947815</v>
      </c>
      <c r="AL80" s="78">
        <v>-0.32509768009185791</v>
      </c>
      <c r="AM80" s="78">
        <v>-0.25043830275535583</v>
      </c>
      <c r="AN80" s="78">
        <v>-0.28192639350891113</v>
      </c>
      <c r="AO80" s="78">
        <v>-0.34281459450721741</v>
      </c>
      <c r="AP80" s="78">
        <v>-0.28002747893333435</v>
      </c>
      <c r="AQ80" s="78">
        <v>-0.29062074422836304</v>
      </c>
      <c r="AR80" s="78">
        <v>-0.37172505259513855</v>
      </c>
      <c r="AS80" s="78">
        <v>-0.44627365469932556</v>
      </c>
      <c r="AT80" s="78">
        <v>-0.44565621018409729</v>
      </c>
      <c r="AU80" s="78">
        <v>-0.38540029525756836</v>
      </c>
      <c r="AV80" s="78">
        <v>-0.36225810647010803</v>
      </c>
      <c r="AW80" s="78">
        <v>-0.24627579748630524</v>
      </c>
      <c r="AX80" s="78">
        <v>-0.15769298374652863</v>
      </c>
      <c r="AY80" s="78">
        <v>-0.20552363991737366</v>
      </c>
      <c r="AZ80" s="78">
        <v>-0.23844821751117706</v>
      </c>
      <c r="BA80" s="78">
        <v>-0.19968633353710175</v>
      </c>
      <c r="BB80" s="78">
        <v>-0.41078418493270874</v>
      </c>
      <c r="BC80" s="78">
        <v>-0.44117879867553711</v>
      </c>
      <c r="BD80" s="78">
        <v>-0.42141291499137878</v>
      </c>
      <c r="BE80" s="78">
        <v>-0.30529513955116272</v>
      </c>
      <c r="BF80" s="78">
        <v>-0.29088297486305237</v>
      </c>
      <c r="BG80" s="78">
        <v>-0.29274606704711914</v>
      </c>
      <c r="BH80" s="78">
        <v>-0.31878662109375</v>
      </c>
      <c r="BI80" s="78">
        <v>-0.31299909949302673</v>
      </c>
      <c r="BJ80" s="78">
        <v>-0.2462264746427536</v>
      </c>
      <c r="BK80" s="78">
        <v>-0.17512436211109161</v>
      </c>
      <c r="BL80" s="78">
        <v>-0.20867393910884857</v>
      </c>
      <c r="BM80" s="78">
        <v>-0.27140721678733826</v>
      </c>
      <c r="BN80" s="78">
        <v>-0.21649105846881866</v>
      </c>
      <c r="BO80" s="78">
        <v>-0.22428505122661591</v>
      </c>
      <c r="BP80" s="78">
        <v>-0.29896709322929382</v>
      </c>
      <c r="BQ80" s="78">
        <v>-0.36758917570114136</v>
      </c>
      <c r="BR80" s="78">
        <v>-0.3636767566204071</v>
      </c>
      <c r="BS80" s="78">
        <v>-0.30006042122840881</v>
      </c>
      <c r="BT80" s="78">
        <v>-0.27534666657447815</v>
      </c>
      <c r="BU80" s="78">
        <v>-0.15448911488056183</v>
      </c>
      <c r="BV80" s="78">
        <v>-6.7420899868011475E-2</v>
      </c>
      <c r="BW80" s="78">
        <v>-0.1192551851272583</v>
      </c>
      <c r="BX80" s="78">
        <v>-0.15183082222938538</v>
      </c>
      <c r="BY80" s="78">
        <v>-0.11692921817302704</v>
      </c>
      <c r="BZ80" s="78">
        <v>-0.32134136557579041</v>
      </c>
      <c r="CA80" s="78">
        <v>-0.3506426215171814</v>
      </c>
      <c r="CB80" s="78">
        <v>-0.33565524220466614</v>
      </c>
      <c r="CC80" s="78">
        <v>-0.24746781587600708</v>
      </c>
      <c r="CD80" s="78">
        <v>-0.23525243997573853</v>
      </c>
      <c r="CE80" s="78">
        <v>-0.23916091024875641</v>
      </c>
      <c r="CF80" s="78">
        <v>-0.26597502827644348</v>
      </c>
      <c r="CG80" s="78">
        <v>-0.25706788897514343</v>
      </c>
      <c r="CH80" s="78">
        <v>-0.19160051643848419</v>
      </c>
      <c r="CI80" s="78">
        <v>-0.12296214699745178</v>
      </c>
      <c r="CJ80" s="78">
        <v>-0.15793952345848083</v>
      </c>
      <c r="CK80" s="78">
        <v>-0.22195068001747131</v>
      </c>
      <c r="CL80" s="78">
        <v>-0.17248591780662537</v>
      </c>
      <c r="CM80" s="78">
        <v>-0.17834115028381348</v>
      </c>
      <c r="CN80" s="78">
        <v>-0.24857515096664429</v>
      </c>
      <c r="CO80" s="78">
        <v>-0.31309252977371216</v>
      </c>
      <c r="CP80" s="78">
        <v>-0.30689805746078491</v>
      </c>
      <c r="CQ80" s="78">
        <v>-0.24095426499843597</v>
      </c>
      <c r="CR80" s="78">
        <v>-0.2151520848274231</v>
      </c>
      <c r="CS80" s="78">
        <v>-9.0917952358722687E-2</v>
      </c>
      <c r="CT80" s="78">
        <v>-4.8987274058163166E-3</v>
      </c>
      <c r="CU80" s="78">
        <v>-5.9505924582481384E-2</v>
      </c>
      <c r="CV80" s="78">
        <v>-9.1839879751205444E-2</v>
      </c>
      <c r="CW80" s="78">
        <v>-5.9611894190311432E-2</v>
      </c>
      <c r="CX80" s="78">
        <v>-0.25939354300498962</v>
      </c>
      <c r="CY80" s="78">
        <v>-0.28793752193450928</v>
      </c>
      <c r="CZ80" s="78">
        <v>-0.27625972032546997</v>
      </c>
      <c r="DA80" s="78">
        <v>-0.18964049220085144</v>
      </c>
      <c r="DB80" s="78">
        <v>-0.17962190508842468</v>
      </c>
      <c r="DC80" s="78">
        <v>-0.18557576835155487</v>
      </c>
      <c r="DD80" s="78">
        <v>-0.21316343545913696</v>
      </c>
      <c r="DE80" s="78">
        <v>-0.20113669335842133</v>
      </c>
      <c r="DF80" s="78">
        <v>-0.13697455823421478</v>
      </c>
      <c r="DG80" s="78">
        <v>-7.0799939334392548E-2</v>
      </c>
      <c r="DH80" s="78">
        <v>-0.1072051078081131</v>
      </c>
      <c r="DI80" s="78">
        <v>-0.17249414324760437</v>
      </c>
      <c r="DJ80" s="78">
        <v>-0.12848077714443207</v>
      </c>
      <c r="DK80" s="78">
        <v>-0.13239724934101105</v>
      </c>
      <c r="DL80" s="78">
        <v>-0.19818320870399475</v>
      </c>
      <c r="DM80" s="78">
        <v>-0.25859588384628296</v>
      </c>
      <c r="DN80" s="78">
        <v>-0.25011935830116272</v>
      </c>
      <c r="DO80" s="78">
        <v>-0.18184812366962433</v>
      </c>
      <c r="DP80" s="78">
        <v>-0.15495748817920685</v>
      </c>
      <c r="DQ80" s="78">
        <v>-2.7346784248948097E-2</v>
      </c>
      <c r="DR80" s="78">
        <v>5.7623445987701416E-2</v>
      </c>
      <c r="DS80" s="78">
        <v>2.4333852343261242E-4</v>
      </c>
      <c r="DT80" s="78">
        <v>-3.1848937273025513E-2</v>
      </c>
      <c r="DU80" s="78">
        <v>-2.2945692762732506E-3</v>
      </c>
      <c r="DV80" s="78">
        <v>-0.19744572043418884</v>
      </c>
      <c r="DW80" s="78">
        <v>-0.22523243725299835</v>
      </c>
      <c r="DX80" s="78">
        <v>-0.216864213347435</v>
      </c>
      <c r="DY80" s="78">
        <v>-0.10614703595638275</v>
      </c>
      <c r="DZ80" s="78">
        <v>-9.9300257861614227E-2</v>
      </c>
      <c r="EA80" s="78">
        <v>-0.10820732265710831</v>
      </c>
      <c r="EB80" s="78">
        <v>-0.13691188395023346</v>
      </c>
      <c r="EC80" s="78">
        <v>-0.12038092315196991</v>
      </c>
      <c r="ED80" s="78">
        <v>-5.8103349059820175E-2</v>
      </c>
      <c r="EE80" s="78">
        <v>4.5140106230974197E-3</v>
      </c>
      <c r="EF80" s="78">
        <v>-3.3952664583921432E-2</v>
      </c>
      <c r="EG80" s="78">
        <v>-0.10108675807714462</v>
      </c>
      <c r="EH80" s="78">
        <v>-6.4944349229335785E-2</v>
      </c>
      <c r="EI80" s="78">
        <v>-6.6061563789844513E-2</v>
      </c>
      <c r="EJ80" s="78">
        <v>-0.12542524933815002</v>
      </c>
      <c r="EK80" s="78">
        <v>-0.17991141974925995</v>
      </c>
      <c r="EL80" s="78">
        <v>-0.16813990473747253</v>
      </c>
      <c r="EM80" s="78">
        <v>-9.6508242189884186E-2</v>
      </c>
      <c r="EN80" s="78">
        <v>-6.8046055734157562E-2</v>
      </c>
      <c r="EO80" s="78">
        <v>6.4439885318279266E-2</v>
      </c>
      <c r="EP80" s="78">
        <v>0.14789552986621857</v>
      </c>
      <c r="EQ80" s="78">
        <v>8.6511783301830292E-2</v>
      </c>
      <c r="ER80" s="78">
        <v>5.4768454283475876E-2</v>
      </c>
      <c r="ES80" s="78">
        <v>8.0462545156478882E-2</v>
      </c>
      <c r="ET80" s="78">
        <v>-0.10800289362668991</v>
      </c>
      <c r="EU80" s="78">
        <v>-0.13469624519348145</v>
      </c>
      <c r="EV80" s="78">
        <v>-0.13110652565956116</v>
      </c>
      <c r="EW80" s="78">
        <v>72.729721069335938</v>
      </c>
      <c r="EX80" s="78">
        <v>71.386604309082031</v>
      </c>
      <c r="EY80" s="78">
        <v>70.217643737792969</v>
      </c>
      <c r="EZ80" s="78">
        <v>69.177505493164063</v>
      </c>
      <c r="FA80" s="78">
        <v>68.056846618652344</v>
      </c>
      <c r="FB80" s="78">
        <v>67.158309936523438</v>
      </c>
      <c r="FC80" s="78">
        <v>66.266815185546875</v>
      </c>
      <c r="FD80" s="78">
        <v>66.942054748535156</v>
      </c>
      <c r="FE80" s="78">
        <v>70.062980651855469</v>
      </c>
      <c r="FF80" s="78">
        <v>74.06793212890625</v>
      </c>
      <c r="FG80" s="78">
        <v>78.106254577636719</v>
      </c>
      <c r="FH80" s="78">
        <v>81.791275024414063</v>
      </c>
      <c r="FI80" s="78">
        <v>85.201438903808594</v>
      </c>
      <c r="FJ80" s="78">
        <v>88.036262512207031</v>
      </c>
      <c r="FK80" s="78">
        <v>90.01513671875</v>
      </c>
      <c r="FL80" s="78">
        <v>91.245140075683594</v>
      </c>
      <c r="FM80" s="78">
        <v>91.436988830566406</v>
      </c>
      <c r="FN80" s="78">
        <v>90.46441650390625</v>
      </c>
      <c r="FO80" s="78">
        <v>88.383224487304688</v>
      </c>
      <c r="FP80" s="78">
        <v>85.062202453613281</v>
      </c>
      <c r="FQ80" s="78">
        <v>81.020072937011719</v>
      </c>
      <c r="FR80" s="78">
        <v>77.915939331054688</v>
      </c>
      <c r="FS80" s="78">
        <v>75.704574584960938</v>
      </c>
      <c r="FT80" s="78">
        <v>73.880172729492188</v>
      </c>
      <c r="FU80" s="78">
        <v>8.3760976791381836E-2</v>
      </c>
      <c r="FV80" s="78">
        <v>0.10479642450809479</v>
      </c>
      <c r="FW80" s="78">
        <v>8.439096063375473E-2</v>
      </c>
      <c r="FX80" s="78">
        <v>0</v>
      </c>
      <c r="FY80" s="78">
        <v>1189.238037109375</v>
      </c>
      <c r="FZ80" s="78">
        <v>1</v>
      </c>
    </row>
    <row r="81" spans="1:182" x14ac:dyDescent="0.2">
      <c r="A81" t="s">
        <v>186</v>
      </c>
      <c r="B81" t="s">
        <v>236</v>
      </c>
      <c r="C81" t="s">
        <v>2</v>
      </c>
      <c r="D81" t="s">
        <v>202</v>
      </c>
      <c r="E81" t="s">
        <v>209</v>
      </c>
      <c r="F81" t="s">
        <v>1</v>
      </c>
      <c r="G81" t="s">
        <v>1</v>
      </c>
      <c r="H81" s="78">
        <v>9722</v>
      </c>
      <c r="I81" s="78">
        <v>14.360550880432129</v>
      </c>
      <c r="J81" s="78">
        <v>12.992833137512207</v>
      </c>
      <c r="K81" s="78">
        <v>12.068690299987793</v>
      </c>
      <c r="L81" s="78">
        <v>11.420652389526367</v>
      </c>
      <c r="M81" s="78">
        <v>10.990294456481934</v>
      </c>
      <c r="N81" s="78">
        <v>11.042532920837402</v>
      </c>
      <c r="O81" s="78">
        <v>11.668231964111328</v>
      </c>
      <c r="P81" s="78">
        <v>12.621795654296875</v>
      </c>
      <c r="Q81" s="78">
        <v>13.487539291381836</v>
      </c>
      <c r="R81" s="78">
        <v>14.454096794128418</v>
      </c>
      <c r="S81" s="78">
        <v>15.654623985290527</v>
      </c>
      <c r="T81" s="78">
        <v>17.131378173828125</v>
      </c>
      <c r="U81" s="78">
        <v>18.574094772338867</v>
      </c>
      <c r="V81" s="78">
        <v>19.980533599853516</v>
      </c>
      <c r="W81" s="78">
        <v>21.18693733215332</v>
      </c>
      <c r="X81" s="78">
        <v>22.405130386352539</v>
      </c>
      <c r="Y81" s="78">
        <v>23.342483520507813</v>
      </c>
      <c r="Z81" s="78">
        <v>24.000181198120117</v>
      </c>
      <c r="AA81" s="78">
        <v>23.517143249511719</v>
      </c>
      <c r="AB81" s="78">
        <v>22.772130966186523</v>
      </c>
      <c r="AC81" s="78">
        <v>21.95897102355957</v>
      </c>
      <c r="AD81" s="78">
        <v>20.724388122558594</v>
      </c>
      <c r="AE81" s="78">
        <v>18.39295768737793</v>
      </c>
      <c r="AF81" s="78">
        <v>16.092426300048828</v>
      </c>
      <c r="AG81" s="78">
        <v>-1.4802117347717285</v>
      </c>
      <c r="AH81" s="78">
        <v>-1.4627156257629395</v>
      </c>
      <c r="AI81" s="78">
        <v>-1.2764561176300049</v>
      </c>
      <c r="AJ81" s="78">
        <v>-1.2859331369400024</v>
      </c>
      <c r="AK81" s="78">
        <v>-1.3917360305786133</v>
      </c>
      <c r="AL81" s="78">
        <v>-1.3599203824996948</v>
      </c>
      <c r="AM81" s="78">
        <v>-1.3320028781890869</v>
      </c>
      <c r="AN81" s="78">
        <v>-1.4119782447814941</v>
      </c>
      <c r="AO81" s="78">
        <v>-1.6067204475402832</v>
      </c>
      <c r="AP81" s="78">
        <v>-1.6324738264083862</v>
      </c>
      <c r="AQ81" s="78">
        <v>-1.7681779861450195</v>
      </c>
      <c r="AR81" s="78">
        <v>-1.8900388479232788</v>
      </c>
      <c r="AS81" s="78">
        <v>-2.0436587333679199</v>
      </c>
      <c r="AT81" s="78">
        <v>-1.8855271339416504</v>
      </c>
      <c r="AU81" s="78">
        <v>-1.710191011428833</v>
      </c>
      <c r="AV81" s="78">
        <v>-1.3089550733566284</v>
      </c>
      <c r="AW81" s="78">
        <v>-0.83014893531799316</v>
      </c>
      <c r="AX81" s="78">
        <v>-0.62753105163574219</v>
      </c>
      <c r="AY81" s="78">
        <v>-0.76668822765350342</v>
      </c>
      <c r="AZ81" s="78">
        <v>-0.51440578699111938</v>
      </c>
      <c r="BA81" s="78">
        <v>-0.70217859745025635</v>
      </c>
      <c r="BB81" s="78">
        <v>-1.5166357755661011</v>
      </c>
      <c r="BC81" s="78">
        <v>-1.6275087594985962</v>
      </c>
      <c r="BD81" s="78">
        <v>-1.5218147039413452</v>
      </c>
      <c r="BE81" s="78">
        <v>-1.281590461730957</v>
      </c>
      <c r="BF81" s="78">
        <v>-1.2729909420013428</v>
      </c>
      <c r="BG81" s="78">
        <v>-1.0922809839248657</v>
      </c>
      <c r="BH81" s="78">
        <v>-1.1001509428024292</v>
      </c>
      <c r="BI81" s="78">
        <v>-1.1984717845916748</v>
      </c>
      <c r="BJ81" s="78">
        <v>-1.1682475805282593</v>
      </c>
      <c r="BK81" s="78">
        <v>-1.1373251676559448</v>
      </c>
      <c r="BL81" s="78">
        <v>-1.2247421741485596</v>
      </c>
      <c r="BM81" s="78">
        <v>-1.4245350360870361</v>
      </c>
      <c r="BN81" s="78">
        <v>-1.457184910774231</v>
      </c>
      <c r="BO81" s="78">
        <v>-1.5911442041397095</v>
      </c>
      <c r="BP81" s="78">
        <v>-1.7105511426925659</v>
      </c>
      <c r="BQ81" s="78">
        <v>-1.8582890033721924</v>
      </c>
      <c r="BR81" s="78">
        <v>-1.6954240798950195</v>
      </c>
      <c r="BS81" s="78">
        <v>-1.5150305032730103</v>
      </c>
      <c r="BT81" s="78">
        <v>-1.1158901453018188</v>
      </c>
      <c r="BU81" s="78">
        <v>-0.63169699907302856</v>
      </c>
      <c r="BV81" s="78">
        <v>-0.43249532580375671</v>
      </c>
      <c r="BW81" s="78">
        <v>-0.57147455215454102</v>
      </c>
      <c r="BX81" s="78">
        <v>-0.31745857000350952</v>
      </c>
      <c r="BY81" s="78">
        <v>-0.51030451059341431</v>
      </c>
      <c r="BZ81" s="78">
        <v>-1.3101063966751099</v>
      </c>
      <c r="CA81" s="78">
        <v>-1.4251524209976196</v>
      </c>
      <c r="CB81" s="78">
        <v>-1.3172106742858887</v>
      </c>
      <c r="CC81" s="78">
        <v>-1.1440260410308838</v>
      </c>
      <c r="CD81" s="78">
        <v>-1.1415882110595703</v>
      </c>
      <c r="CE81" s="78">
        <v>-0.96472173929214478</v>
      </c>
      <c r="CF81" s="78">
        <v>-0.97147864103317261</v>
      </c>
      <c r="CG81" s="78">
        <v>-1.0646175146102905</v>
      </c>
      <c r="CH81" s="78">
        <v>-1.0354956388473511</v>
      </c>
      <c r="CI81" s="78">
        <v>-1.0024919509887695</v>
      </c>
      <c r="CJ81" s="78">
        <v>-1.0950630903244019</v>
      </c>
      <c r="CK81" s="78">
        <v>-1.298353910446167</v>
      </c>
      <c r="CL81" s="78">
        <v>-1.3357803821563721</v>
      </c>
      <c r="CM81" s="78">
        <v>-1.4685312509536743</v>
      </c>
      <c r="CN81" s="78">
        <v>-1.5862386226654053</v>
      </c>
      <c r="CO81" s="78">
        <v>-1.7299023866653442</v>
      </c>
      <c r="CP81" s="78">
        <v>-1.5637592077255249</v>
      </c>
      <c r="CQ81" s="78">
        <v>-1.379862904548645</v>
      </c>
      <c r="CR81" s="78">
        <v>-0.98217403888702393</v>
      </c>
      <c r="CS81" s="78">
        <v>-0.49424973130226135</v>
      </c>
      <c r="CT81" s="78">
        <v>-0.2974141538143158</v>
      </c>
      <c r="CU81" s="78">
        <v>-0.43627020716667175</v>
      </c>
      <c r="CV81" s="78">
        <v>-0.1810535192489624</v>
      </c>
      <c r="CW81" s="78">
        <v>-0.3774130642414093</v>
      </c>
      <c r="CX81" s="78">
        <v>-1.1670646667480469</v>
      </c>
      <c r="CY81" s="78">
        <v>-1.2850010395050049</v>
      </c>
      <c r="CZ81" s="78">
        <v>-1.1755026578903198</v>
      </c>
      <c r="DA81" s="78">
        <v>-1.0064616203308105</v>
      </c>
      <c r="DB81" s="78">
        <v>-1.0101854801177979</v>
      </c>
      <c r="DC81" s="78">
        <v>-0.8371625542640686</v>
      </c>
      <c r="DD81" s="78">
        <v>-0.84280639886856079</v>
      </c>
      <c r="DE81" s="78">
        <v>-0.93076324462890625</v>
      </c>
      <c r="DF81" s="78">
        <v>-0.90274369716644287</v>
      </c>
      <c r="DG81" s="78">
        <v>-0.86765873432159424</v>
      </c>
      <c r="DH81" s="78">
        <v>-0.96538394689559937</v>
      </c>
      <c r="DI81" s="78">
        <v>-1.1721727848052979</v>
      </c>
      <c r="DJ81" s="78">
        <v>-1.2143758535385132</v>
      </c>
      <c r="DK81" s="78">
        <v>-1.3459182977676392</v>
      </c>
      <c r="DL81" s="78">
        <v>-1.4619261026382446</v>
      </c>
      <c r="DM81" s="78">
        <v>-1.6015157699584961</v>
      </c>
      <c r="DN81" s="78">
        <v>-1.4320943355560303</v>
      </c>
      <c r="DO81" s="78">
        <v>-1.2446953058242798</v>
      </c>
      <c r="DP81" s="78">
        <v>-0.84845787286758423</v>
      </c>
      <c r="DQ81" s="78">
        <v>-0.35680249333381653</v>
      </c>
      <c r="DR81" s="78">
        <v>-0.16233298182487488</v>
      </c>
      <c r="DS81" s="78">
        <v>-0.3010658323764801</v>
      </c>
      <c r="DT81" s="78">
        <v>-4.464847594499588E-2</v>
      </c>
      <c r="DU81" s="78">
        <v>-0.24452163279056549</v>
      </c>
      <c r="DV81" s="78">
        <v>-1.0240229368209839</v>
      </c>
      <c r="DW81" s="78">
        <v>-1.1448496580123901</v>
      </c>
      <c r="DX81" s="78">
        <v>-1.033794641494751</v>
      </c>
      <c r="DY81" s="78">
        <v>-0.80784034729003906</v>
      </c>
      <c r="DZ81" s="78">
        <v>-0.82046085596084595</v>
      </c>
      <c r="EA81" s="78">
        <v>-0.65298730134963989</v>
      </c>
      <c r="EB81" s="78">
        <v>-0.657024085521698</v>
      </c>
      <c r="EC81" s="78">
        <v>-0.73749899864196777</v>
      </c>
      <c r="ED81" s="78">
        <v>-0.7110709547996521</v>
      </c>
      <c r="EE81" s="78">
        <v>-0.67298102378845215</v>
      </c>
      <c r="EF81" s="78">
        <v>-0.77814793586730957</v>
      </c>
      <c r="EG81" s="78">
        <v>-0.98998737335205078</v>
      </c>
      <c r="EH81" s="78">
        <v>-1.0390869379043579</v>
      </c>
      <c r="EI81" s="78">
        <v>-1.1688845157623291</v>
      </c>
      <c r="EJ81" s="78">
        <v>-1.2824383974075317</v>
      </c>
      <c r="EK81" s="78">
        <v>-1.416145920753479</v>
      </c>
      <c r="EL81" s="78">
        <v>-1.2419912815093994</v>
      </c>
      <c r="EM81" s="78">
        <v>-1.049534797668457</v>
      </c>
      <c r="EN81" s="78">
        <v>-0.65539294481277466</v>
      </c>
      <c r="EO81" s="78">
        <v>-0.15835049748420715</v>
      </c>
      <c r="EP81" s="78">
        <v>3.2702766358852386E-2</v>
      </c>
      <c r="EQ81" s="78">
        <v>-0.10585221648216248</v>
      </c>
      <c r="ER81" s="78">
        <v>0.15229874849319458</v>
      </c>
      <c r="ES81" s="78">
        <v>-5.264751985669136E-2</v>
      </c>
      <c r="ET81" s="78">
        <v>-0.81749355792999268</v>
      </c>
      <c r="EU81" s="78">
        <v>-0.94249331951141357</v>
      </c>
      <c r="EV81" s="78">
        <v>-0.82919067144393921</v>
      </c>
      <c r="EW81" s="78">
        <v>69.676773071289063</v>
      </c>
      <c r="EX81" s="78">
        <v>68.548507690429688</v>
      </c>
      <c r="EY81" s="78">
        <v>67.510520935058594</v>
      </c>
      <c r="EZ81" s="78">
        <v>66.635223388671875</v>
      </c>
      <c r="FA81" s="78">
        <v>65.696006774902344</v>
      </c>
      <c r="FB81" s="78">
        <v>64.98211669921875</v>
      </c>
      <c r="FC81" s="78">
        <v>64.309379577636719</v>
      </c>
      <c r="FD81" s="78">
        <v>64.947502136230469</v>
      </c>
      <c r="FE81" s="78">
        <v>67.823341369628906</v>
      </c>
      <c r="FF81" s="78">
        <v>71.56085205078125</v>
      </c>
      <c r="FG81" s="78">
        <v>75.489273071289063</v>
      </c>
      <c r="FH81" s="78">
        <v>79.305404663085938</v>
      </c>
      <c r="FI81" s="78">
        <v>82.805320739746094</v>
      </c>
      <c r="FJ81" s="78">
        <v>85.691825866699219</v>
      </c>
      <c r="FK81" s="78">
        <v>87.611595153808594</v>
      </c>
      <c r="FL81" s="78">
        <v>88.576499938964844</v>
      </c>
      <c r="FM81" s="78">
        <v>88.484138488769531</v>
      </c>
      <c r="FN81" s="78">
        <v>87.152374267578125</v>
      </c>
      <c r="FO81" s="78">
        <v>84.819168090820313</v>
      </c>
      <c r="FP81" s="78">
        <v>81.232955932617188</v>
      </c>
      <c r="FQ81" s="78">
        <v>77.158432006835938</v>
      </c>
      <c r="FR81" s="78">
        <v>74.396011352539063</v>
      </c>
      <c r="FS81" s="78">
        <v>72.469505310058594</v>
      </c>
      <c r="FT81" s="78">
        <v>70.832550048828125</v>
      </c>
      <c r="FU81" s="78">
        <v>0.19408328831195831</v>
      </c>
      <c r="FV81" s="78">
        <v>0.23199854791164398</v>
      </c>
      <c r="FW81" s="78">
        <v>0.19893009960651398</v>
      </c>
      <c r="FX81" s="78">
        <v>0</v>
      </c>
      <c r="FY81" s="78">
        <v>3713.333251953125</v>
      </c>
      <c r="FZ81" s="78">
        <v>1</v>
      </c>
    </row>
    <row r="82" spans="1:182" x14ac:dyDescent="0.2">
      <c r="A82" t="s">
        <v>186</v>
      </c>
      <c r="B82" t="s">
        <v>236</v>
      </c>
      <c r="C82" t="s">
        <v>2</v>
      </c>
      <c r="D82" t="s">
        <v>202</v>
      </c>
      <c r="E82" t="s">
        <v>209</v>
      </c>
      <c r="F82" t="s">
        <v>178</v>
      </c>
      <c r="G82" t="s">
        <v>1</v>
      </c>
      <c r="H82" s="78">
        <v>5247</v>
      </c>
      <c r="I82" s="78">
        <v>6.2434892654418945</v>
      </c>
      <c r="J82" s="78">
        <v>5.5935354232788086</v>
      </c>
      <c r="K82" s="78">
        <v>5.1452903747558594</v>
      </c>
      <c r="L82" s="78">
        <v>4.8632512092590332</v>
      </c>
      <c r="M82" s="78">
        <v>4.6702713966369629</v>
      </c>
      <c r="N82" s="78">
        <v>4.805882453918457</v>
      </c>
      <c r="O82" s="78">
        <v>5.1650867462158203</v>
      </c>
      <c r="P82" s="78">
        <v>5.6742515563964844</v>
      </c>
      <c r="Q82" s="78">
        <v>6.1841535568237305</v>
      </c>
      <c r="R82" s="78">
        <v>6.7403883934020996</v>
      </c>
      <c r="S82" s="78">
        <v>7.2760004997253418</v>
      </c>
      <c r="T82" s="78">
        <v>7.8949384689331055</v>
      </c>
      <c r="U82" s="78">
        <v>8.4600868225097656</v>
      </c>
      <c r="V82" s="78">
        <v>9.0048551559448242</v>
      </c>
      <c r="W82" s="78">
        <v>9.3976240158081055</v>
      </c>
      <c r="X82" s="78">
        <v>9.7925729751586914</v>
      </c>
      <c r="Y82" s="78">
        <v>10.11913013458252</v>
      </c>
      <c r="Z82" s="78">
        <v>10.426315307617188</v>
      </c>
      <c r="AA82" s="78">
        <v>10.297709465026855</v>
      </c>
      <c r="AB82" s="78">
        <v>10.046588897705078</v>
      </c>
      <c r="AC82" s="78">
        <v>9.8097362518310547</v>
      </c>
      <c r="AD82" s="78">
        <v>9.2239437103271484</v>
      </c>
      <c r="AE82" s="78">
        <v>8.2048587799072266</v>
      </c>
      <c r="AF82" s="78">
        <v>7.144981861114502</v>
      </c>
      <c r="AG82" s="78">
        <v>-0.99806910753250122</v>
      </c>
      <c r="AH82" s="78">
        <v>-0.94466394186019897</v>
      </c>
      <c r="AI82" s="78">
        <v>-0.87588286399841309</v>
      </c>
      <c r="AJ82" s="78">
        <v>-0.83287662267684937</v>
      </c>
      <c r="AK82" s="78">
        <v>-0.8502470850944519</v>
      </c>
      <c r="AL82" s="78">
        <v>-0.7601311206817627</v>
      </c>
      <c r="AM82" s="78">
        <v>-0.74474108219146729</v>
      </c>
      <c r="AN82" s="78">
        <v>-0.86681836843490601</v>
      </c>
      <c r="AO82" s="78">
        <v>-1.0072063207626343</v>
      </c>
      <c r="AP82" s="78">
        <v>-0.99838078022003174</v>
      </c>
      <c r="AQ82" s="78">
        <v>-1.1262438297271729</v>
      </c>
      <c r="AR82" s="78">
        <v>-1.233900785446167</v>
      </c>
      <c r="AS82" s="78">
        <v>-1.2868434190750122</v>
      </c>
      <c r="AT82" s="78">
        <v>-1.1182942390441895</v>
      </c>
      <c r="AU82" s="78">
        <v>-1.0589158535003662</v>
      </c>
      <c r="AV82" s="78">
        <v>-0.943511962890625</v>
      </c>
      <c r="AW82" s="78">
        <v>-0.69898480176925659</v>
      </c>
      <c r="AX82" s="78">
        <v>-0.63156336545944214</v>
      </c>
      <c r="AY82" s="78">
        <v>-0.60250860452651978</v>
      </c>
      <c r="AZ82" s="78">
        <v>-0.40000668168067932</v>
      </c>
      <c r="BA82" s="78">
        <v>-0.42852082848548889</v>
      </c>
      <c r="BB82" s="78">
        <v>-0.9359094500541687</v>
      </c>
      <c r="BC82" s="78">
        <v>-0.97902899980545044</v>
      </c>
      <c r="BD82" s="78">
        <v>-0.95045340061187744</v>
      </c>
      <c r="BE82" s="78">
        <v>-0.88572067022323608</v>
      </c>
      <c r="BF82" s="78">
        <v>-0.83424639701843262</v>
      </c>
      <c r="BG82" s="78">
        <v>-0.76681226491928101</v>
      </c>
      <c r="BH82" s="78">
        <v>-0.726723313331604</v>
      </c>
      <c r="BI82" s="78">
        <v>-0.7469029426574707</v>
      </c>
      <c r="BJ82" s="78">
        <v>-0.65689420700073242</v>
      </c>
      <c r="BK82" s="78">
        <v>-0.63805371522903442</v>
      </c>
      <c r="BL82" s="78">
        <v>-0.75879406929016113</v>
      </c>
      <c r="BM82" s="78">
        <v>-0.90191531181335449</v>
      </c>
      <c r="BN82" s="78">
        <v>-0.89900809526443481</v>
      </c>
      <c r="BO82" s="78">
        <v>-1.0273935794830322</v>
      </c>
      <c r="BP82" s="78">
        <v>-1.1304560899734497</v>
      </c>
      <c r="BQ82" s="78">
        <v>-1.1800943613052368</v>
      </c>
      <c r="BR82" s="78">
        <v>-1.0105010271072388</v>
      </c>
      <c r="BS82" s="78">
        <v>-0.94878602027893066</v>
      </c>
      <c r="BT82" s="78">
        <v>-0.83242708444595337</v>
      </c>
      <c r="BU82" s="78">
        <v>-0.59058284759521484</v>
      </c>
      <c r="BV82" s="78">
        <v>-0.52600193023681641</v>
      </c>
      <c r="BW82" s="78">
        <v>-0.50068193674087524</v>
      </c>
      <c r="BX82" s="78">
        <v>-0.30019697546958923</v>
      </c>
      <c r="BY82" s="78">
        <v>-0.33506149053573608</v>
      </c>
      <c r="BZ82" s="78">
        <v>-0.83008360862731934</v>
      </c>
      <c r="CA82" s="78">
        <v>-0.87135553359985352</v>
      </c>
      <c r="CB82" s="78">
        <v>-0.83750271797180176</v>
      </c>
      <c r="CC82" s="78">
        <v>-0.80790853500366211</v>
      </c>
      <c r="CD82" s="78">
        <v>-0.75777149200439453</v>
      </c>
      <c r="CE82" s="78">
        <v>-0.69127029180526733</v>
      </c>
      <c r="CF82" s="78">
        <v>-0.65320181846618652</v>
      </c>
      <c r="CG82" s="78">
        <v>-0.67532706260681152</v>
      </c>
      <c r="CH82" s="78">
        <v>-0.58539259433746338</v>
      </c>
      <c r="CI82" s="78">
        <v>-0.56416231393814087</v>
      </c>
      <c r="CJ82" s="78">
        <v>-0.68397676944732666</v>
      </c>
      <c r="CK82" s="78">
        <v>-0.82899105548858643</v>
      </c>
      <c r="CL82" s="78">
        <v>-0.83018285036087036</v>
      </c>
      <c r="CM82" s="78">
        <v>-0.95893025398254395</v>
      </c>
      <c r="CN82" s="78">
        <v>-1.0588105916976929</v>
      </c>
      <c r="CO82" s="78">
        <v>-1.1061602830886841</v>
      </c>
      <c r="CP82" s="78">
        <v>-0.93584388494491577</v>
      </c>
      <c r="CQ82" s="78">
        <v>-0.87251043319702148</v>
      </c>
      <c r="CR82" s="78">
        <v>-0.75549006462097168</v>
      </c>
      <c r="CS82" s="78">
        <v>-0.51550400257110596</v>
      </c>
      <c r="CT82" s="78">
        <v>-0.45289045572280884</v>
      </c>
      <c r="CU82" s="78">
        <v>-0.43015703558921814</v>
      </c>
      <c r="CV82" s="78">
        <v>-0.23106908798217773</v>
      </c>
      <c r="CW82" s="78">
        <v>-0.27033185958862305</v>
      </c>
      <c r="CX82" s="78">
        <v>-0.75678896903991699</v>
      </c>
      <c r="CY82" s="78">
        <v>-0.79678118228912354</v>
      </c>
      <c r="CZ82" s="78">
        <v>-0.75927340984344482</v>
      </c>
      <c r="DA82" s="78">
        <v>-0.73009639978408813</v>
      </c>
      <c r="DB82" s="78">
        <v>-0.68129658699035645</v>
      </c>
      <c r="DC82" s="78">
        <v>-0.61572831869125366</v>
      </c>
      <c r="DD82" s="78">
        <v>-0.57968032360076904</v>
      </c>
      <c r="DE82" s="78">
        <v>-0.60375118255615234</v>
      </c>
      <c r="DF82" s="78">
        <v>-0.51389098167419434</v>
      </c>
      <c r="DG82" s="78">
        <v>-0.4902709424495697</v>
      </c>
      <c r="DH82" s="78">
        <v>-0.60915946960449219</v>
      </c>
      <c r="DI82" s="78">
        <v>-0.75606679916381836</v>
      </c>
      <c r="DJ82" s="78">
        <v>-0.76135760545730591</v>
      </c>
      <c r="DK82" s="78">
        <v>-0.89046686887741089</v>
      </c>
      <c r="DL82" s="78">
        <v>-0.98716509342193604</v>
      </c>
      <c r="DM82" s="78">
        <v>-1.0322262048721313</v>
      </c>
      <c r="DN82" s="78">
        <v>-0.861186683177948</v>
      </c>
      <c r="DO82" s="78">
        <v>-0.7962348461151123</v>
      </c>
      <c r="DP82" s="78">
        <v>-0.67855304479598999</v>
      </c>
      <c r="DQ82" s="78">
        <v>-0.44042515754699707</v>
      </c>
      <c r="DR82" s="78">
        <v>-0.37977895140647888</v>
      </c>
      <c r="DS82" s="78">
        <v>-0.35963216423988342</v>
      </c>
      <c r="DT82" s="78">
        <v>-0.16194120049476624</v>
      </c>
      <c r="DU82" s="78">
        <v>-0.20560221374034882</v>
      </c>
      <c r="DV82" s="78">
        <v>-0.68349432945251465</v>
      </c>
      <c r="DW82" s="78">
        <v>-0.72220683097839355</v>
      </c>
      <c r="DX82" s="78">
        <v>-0.68104410171508789</v>
      </c>
      <c r="DY82" s="78">
        <v>-0.617747962474823</v>
      </c>
      <c r="DZ82" s="78">
        <v>-0.57087904214859009</v>
      </c>
      <c r="EA82" s="78">
        <v>-0.50665771961212158</v>
      </c>
      <c r="EB82" s="78">
        <v>-0.47352701425552368</v>
      </c>
      <c r="EC82" s="78">
        <v>-0.50040704011917114</v>
      </c>
      <c r="ED82" s="78">
        <v>-0.41065406799316406</v>
      </c>
      <c r="EE82" s="78">
        <v>-0.38358351588249207</v>
      </c>
      <c r="EF82" s="78">
        <v>-0.50113517045974731</v>
      </c>
      <c r="EG82" s="78">
        <v>-0.6507757306098938</v>
      </c>
      <c r="EH82" s="78">
        <v>-0.66198492050170898</v>
      </c>
      <c r="EI82" s="78">
        <v>-0.79161661863327026</v>
      </c>
      <c r="EJ82" s="78">
        <v>-0.88372033834457397</v>
      </c>
      <c r="EK82" s="78">
        <v>-0.92547714710235596</v>
      </c>
      <c r="EL82" s="78">
        <v>-0.75339359045028687</v>
      </c>
      <c r="EM82" s="78">
        <v>-0.68610501289367676</v>
      </c>
      <c r="EN82" s="78">
        <v>-0.56746816635131836</v>
      </c>
      <c r="EO82" s="78">
        <v>-0.33202323317527771</v>
      </c>
      <c r="EP82" s="78">
        <v>-0.27421757578849792</v>
      </c>
      <c r="EQ82" s="78">
        <v>-0.25780543684959412</v>
      </c>
      <c r="ER82" s="78">
        <v>-6.2131498008966446E-2</v>
      </c>
      <c r="ES82" s="78">
        <v>-0.1121428981423378</v>
      </c>
      <c r="ET82" s="78">
        <v>-0.57766848802566528</v>
      </c>
      <c r="EU82" s="78">
        <v>-0.61453336477279663</v>
      </c>
      <c r="EV82" s="78">
        <v>-0.56809341907501221</v>
      </c>
      <c r="EW82" s="78">
        <v>65.518051147460938</v>
      </c>
      <c r="EX82" s="78">
        <v>64.674293518066406</v>
      </c>
      <c r="EY82" s="78">
        <v>63.980373382568359</v>
      </c>
      <c r="EZ82" s="78">
        <v>63.390094757080078</v>
      </c>
      <c r="FA82" s="78">
        <v>62.776191711425781</v>
      </c>
      <c r="FB82" s="78">
        <v>62.588741302490234</v>
      </c>
      <c r="FC82" s="78">
        <v>62.253715515136719</v>
      </c>
      <c r="FD82" s="78">
        <v>62.915691375732422</v>
      </c>
      <c r="FE82" s="78">
        <v>65.302215576171875</v>
      </c>
      <c r="FF82" s="78">
        <v>68.516632080078125</v>
      </c>
      <c r="FG82" s="78">
        <v>71.98046875</v>
      </c>
      <c r="FH82" s="78">
        <v>75.471382141113281</v>
      </c>
      <c r="FI82" s="78">
        <v>78.726318359375</v>
      </c>
      <c r="FJ82" s="78">
        <v>81.616218566894531</v>
      </c>
      <c r="FK82" s="78">
        <v>83.1705322265625</v>
      </c>
      <c r="FL82" s="78">
        <v>83.793754577636719</v>
      </c>
      <c r="FM82" s="78">
        <v>83.031753540039063</v>
      </c>
      <c r="FN82" s="78">
        <v>81.318733215332031</v>
      </c>
      <c r="FO82" s="78">
        <v>78.611061096191406</v>
      </c>
      <c r="FP82" s="78">
        <v>74.864974975585938</v>
      </c>
      <c r="FQ82" s="78">
        <v>71.190780639648438</v>
      </c>
      <c r="FR82" s="78">
        <v>69.053321838378906</v>
      </c>
      <c r="FS82" s="78">
        <v>67.685150146484375</v>
      </c>
      <c r="FT82" s="78">
        <v>66.466934204101563</v>
      </c>
      <c r="FU82" s="78">
        <v>0.10902310162782669</v>
      </c>
      <c r="FV82" s="78">
        <v>0.12075401842594147</v>
      </c>
      <c r="FW82" s="78">
        <v>0.1153615340590477</v>
      </c>
      <c r="FX82" s="78">
        <v>0</v>
      </c>
      <c r="FY82" s="78">
        <v>2229.761962890625</v>
      </c>
      <c r="FZ82" s="78">
        <v>1</v>
      </c>
    </row>
    <row r="83" spans="1:182" x14ac:dyDescent="0.2">
      <c r="A83" t="s">
        <v>186</v>
      </c>
      <c r="B83" t="s">
        <v>236</v>
      </c>
      <c r="C83" t="s">
        <v>2</v>
      </c>
      <c r="D83" t="s">
        <v>202</v>
      </c>
      <c r="E83" t="s">
        <v>209</v>
      </c>
      <c r="F83" t="s">
        <v>179</v>
      </c>
      <c r="G83" t="s">
        <v>1</v>
      </c>
      <c r="H83" s="78">
        <v>686</v>
      </c>
      <c r="I83" s="78">
        <v>1.7196931838989258</v>
      </c>
      <c r="J83" s="78">
        <v>1.5380392074584961</v>
      </c>
      <c r="K83" s="78">
        <v>1.4320946931838989</v>
      </c>
      <c r="L83" s="78">
        <v>1.3325347900390625</v>
      </c>
      <c r="M83" s="78">
        <v>1.1937787532806396</v>
      </c>
      <c r="N83" s="78">
        <v>1.2110328674316406</v>
      </c>
      <c r="O83" s="78">
        <v>1.2157881259918213</v>
      </c>
      <c r="P83" s="78">
        <v>1.2054297924041748</v>
      </c>
      <c r="Q83" s="78">
        <v>1.2966527938842773</v>
      </c>
      <c r="R83" s="78">
        <v>1.4424284696578979</v>
      </c>
      <c r="S83" s="78">
        <v>1.6030585765838623</v>
      </c>
      <c r="T83" s="78">
        <v>1.8119992017745972</v>
      </c>
      <c r="U83" s="78">
        <v>2.0292251110076904</v>
      </c>
      <c r="V83" s="78">
        <v>2.2095386981964111</v>
      </c>
      <c r="W83" s="78">
        <v>2.4083213806152344</v>
      </c>
      <c r="X83" s="78">
        <v>2.6053447723388672</v>
      </c>
      <c r="Y83" s="78">
        <v>2.8752820491790771</v>
      </c>
      <c r="Z83" s="78">
        <v>2.9080319404602051</v>
      </c>
      <c r="AA83" s="78">
        <v>2.7939424514770508</v>
      </c>
      <c r="AB83" s="78">
        <v>2.6988251209259033</v>
      </c>
      <c r="AC83" s="78">
        <v>2.5505828857421875</v>
      </c>
      <c r="AD83" s="78">
        <v>2.4217081069946289</v>
      </c>
      <c r="AE83" s="78">
        <v>2.1827085018157959</v>
      </c>
      <c r="AF83" s="78">
        <v>1.9379287958145142</v>
      </c>
      <c r="AG83" s="78">
        <v>-7.7644340693950653E-2</v>
      </c>
      <c r="AH83" s="78">
        <v>-8.372170478105545E-2</v>
      </c>
      <c r="AI83" s="78">
        <v>-1.7856772989034653E-2</v>
      </c>
      <c r="AJ83" s="78">
        <v>-6.3207671046257019E-2</v>
      </c>
      <c r="AK83" s="78">
        <v>-0.15709500014781952</v>
      </c>
      <c r="AL83" s="78">
        <v>-3.8705024868249893E-2</v>
      </c>
      <c r="AM83" s="78">
        <v>-3.4664276987314224E-2</v>
      </c>
      <c r="AN83" s="78">
        <v>-0.1260705441236496</v>
      </c>
      <c r="AO83" s="78">
        <v>-0.16523450613021851</v>
      </c>
      <c r="AP83" s="78">
        <v>-0.18646056950092316</v>
      </c>
      <c r="AQ83" s="78">
        <v>-0.20894661545753479</v>
      </c>
      <c r="AR83" s="78">
        <v>-0.18846793472766876</v>
      </c>
      <c r="AS83" s="78">
        <v>-0.19238999485969543</v>
      </c>
      <c r="AT83" s="78">
        <v>-0.21263889968395233</v>
      </c>
      <c r="AU83" s="78">
        <v>-0.16268910467624664</v>
      </c>
      <c r="AV83" s="78">
        <v>-3.9016600698232651E-2</v>
      </c>
      <c r="AW83" s="78">
        <v>6.8574272096157074E-2</v>
      </c>
      <c r="AX83" s="78">
        <v>4.6119958162307739E-2</v>
      </c>
      <c r="AY83" s="78">
        <v>-5.0333429127931595E-2</v>
      </c>
      <c r="AZ83" s="78">
        <v>-1.3062545098364353E-2</v>
      </c>
      <c r="BA83" s="78">
        <v>-4.3922193348407745E-2</v>
      </c>
      <c r="BB83" s="78">
        <v>-6.8557113409042358E-2</v>
      </c>
      <c r="BC83" s="78">
        <v>-9.3957521021366119E-2</v>
      </c>
      <c r="BD83" s="78">
        <v>-6.4563311636447906E-2</v>
      </c>
      <c r="BE83" s="78">
        <v>-2.505928510800004E-3</v>
      </c>
      <c r="BF83" s="78">
        <v>-1.2604198418557644E-2</v>
      </c>
      <c r="BG83" s="78">
        <v>4.7880105674266815E-2</v>
      </c>
      <c r="BH83" s="78">
        <v>1.6923688352108002E-2</v>
      </c>
      <c r="BI83" s="78">
        <v>-5.9052672237157822E-2</v>
      </c>
      <c r="BJ83" s="78">
        <v>4.2038030922412872E-2</v>
      </c>
      <c r="BK83" s="78">
        <v>4.2601592838764191E-2</v>
      </c>
      <c r="BL83" s="78">
        <v>-5.5380810052156448E-2</v>
      </c>
      <c r="BM83" s="78">
        <v>-9.1643683612346649E-2</v>
      </c>
      <c r="BN83" s="78">
        <v>-0.10945241898298264</v>
      </c>
      <c r="BO83" s="78">
        <v>-0.13158299028873444</v>
      </c>
      <c r="BP83" s="78">
        <v>-0.11290327459573746</v>
      </c>
      <c r="BQ83" s="78">
        <v>-0.11696130037307739</v>
      </c>
      <c r="BR83" s="78">
        <v>-0.13472212851047516</v>
      </c>
      <c r="BS83" s="78">
        <v>-8.3313018083572388E-2</v>
      </c>
      <c r="BT83" s="78">
        <v>3.5649668425321579E-2</v>
      </c>
      <c r="BU83" s="78">
        <v>0.15820716321468353</v>
      </c>
      <c r="BV83" s="78">
        <v>0.12578575313091278</v>
      </c>
      <c r="BW83" s="78">
        <v>2.6701847091317177E-2</v>
      </c>
      <c r="BX83" s="78">
        <v>7.3304936289787292E-2</v>
      </c>
      <c r="BY83" s="78">
        <v>3.8997851312160492E-2</v>
      </c>
      <c r="BZ83" s="78">
        <v>9.2613035812973976E-3</v>
      </c>
      <c r="CA83" s="78">
        <v>-1.7599087208509445E-2</v>
      </c>
      <c r="CB83" s="78">
        <v>9.8758358508348465E-3</v>
      </c>
      <c r="CC83" s="78">
        <v>4.9534708261489868E-2</v>
      </c>
      <c r="CD83" s="78">
        <v>3.6651566624641418E-2</v>
      </c>
      <c r="CE83" s="78">
        <v>9.3409270048141479E-2</v>
      </c>
      <c r="CF83" s="78">
        <v>7.2422422468662262E-2</v>
      </c>
      <c r="CG83" s="78">
        <v>8.8511388748884201E-3</v>
      </c>
      <c r="CH83" s="78">
        <v>9.7960427403450012E-2</v>
      </c>
      <c r="CI83" s="78">
        <v>9.6115700900554657E-2</v>
      </c>
      <c r="CJ83" s="78">
        <v>-6.4213182777166367E-3</v>
      </c>
      <c r="CK83" s="78">
        <v>-4.0674895048141479E-2</v>
      </c>
      <c r="CL83" s="78">
        <v>-5.6116808205842972E-2</v>
      </c>
      <c r="CM83" s="78">
        <v>-7.8001171350479126E-2</v>
      </c>
      <c r="CN83" s="78">
        <v>-6.0567423701286316E-2</v>
      </c>
      <c r="CO83" s="78">
        <v>-6.4719617366790771E-2</v>
      </c>
      <c r="CP83" s="78">
        <v>-8.0757215619087219E-2</v>
      </c>
      <c r="CQ83" s="78">
        <v>-2.8337381780147552E-2</v>
      </c>
      <c r="CR83" s="78">
        <v>8.7363295257091522E-2</v>
      </c>
      <c r="CS83" s="78">
        <v>0.22028662264347076</v>
      </c>
      <c r="CT83" s="78">
        <v>0.18096204102039337</v>
      </c>
      <c r="CU83" s="78">
        <v>8.0056242644786835E-2</v>
      </c>
      <c r="CV83" s="78">
        <v>0.13312278687953949</v>
      </c>
      <c r="CW83" s="78">
        <v>9.6428021788597107E-2</v>
      </c>
      <c r="CX83" s="78">
        <v>6.3158102333545685E-2</v>
      </c>
      <c r="CY83" s="78">
        <v>3.528653085231781E-2</v>
      </c>
      <c r="CZ83" s="78">
        <v>6.1432164162397385E-2</v>
      </c>
      <c r="DA83" s="78">
        <v>0.1015753448009491</v>
      </c>
      <c r="DB83" s="78">
        <v>8.5907332599163055E-2</v>
      </c>
      <c r="DC83" s="78">
        <v>0.13893842697143555</v>
      </c>
      <c r="DD83" s="78">
        <v>0.12792114913463593</v>
      </c>
      <c r="DE83" s="78">
        <v>7.6754949986934662E-2</v>
      </c>
      <c r="DF83" s="78">
        <v>0.15388281643390656</v>
      </c>
      <c r="DG83" s="78">
        <v>0.14962980151176453</v>
      </c>
      <c r="DH83" s="78">
        <v>4.2538173496723175E-2</v>
      </c>
      <c r="DI83" s="78">
        <v>1.0293890722095966E-2</v>
      </c>
      <c r="DJ83" s="78">
        <v>-2.7812006883323193E-3</v>
      </c>
      <c r="DK83" s="78">
        <v>-2.4419354274868965E-2</v>
      </c>
      <c r="DL83" s="78">
        <v>-8.2315709441900253E-3</v>
      </c>
      <c r="DM83" s="78">
        <v>-1.2477931566536427E-2</v>
      </c>
      <c r="DN83" s="78">
        <v>-2.6792300865054131E-2</v>
      </c>
      <c r="DO83" s="78">
        <v>2.6638256385922432E-2</v>
      </c>
      <c r="DP83" s="78">
        <v>0.13907691836357117</v>
      </c>
      <c r="DQ83" s="78">
        <v>0.28236609697341919</v>
      </c>
      <c r="DR83" s="78">
        <v>0.23613832890987396</v>
      </c>
      <c r="DS83" s="78">
        <v>0.13341063261032104</v>
      </c>
      <c r="DT83" s="78">
        <v>0.19294063746929169</v>
      </c>
      <c r="DU83" s="78">
        <v>0.15385819971561432</v>
      </c>
      <c r="DV83" s="78">
        <v>0.11705490201711655</v>
      </c>
      <c r="DW83" s="78">
        <v>8.8172145187854767E-2</v>
      </c>
      <c r="DX83" s="78">
        <v>0.11298849433660507</v>
      </c>
      <c r="DY83" s="78">
        <v>0.17671376466751099</v>
      </c>
      <c r="DZ83" s="78">
        <v>0.15702483057975769</v>
      </c>
      <c r="EA83" s="78">
        <v>0.20467531681060791</v>
      </c>
      <c r="EB83" s="78">
        <v>0.20805251598358154</v>
      </c>
      <c r="EC83" s="78">
        <v>0.17479726672172546</v>
      </c>
      <c r="ED83" s="78">
        <v>0.23462587594985962</v>
      </c>
      <c r="EE83" s="78">
        <v>0.22689567506313324</v>
      </c>
      <c r="EF83" s="78">
        <v>0.11322790384292603</v>
      </c>
      <c r="EG83" s="78">
        <v>8.3884723484516144E-2</v>
      </c>
      <c r="EH83" s="78">
        <v>7.4226945638656616E-2</v>
      </c>
      <c r="EI83" s="78">
        <v>5.2944280207157135E-2</v>
      </c>
      <c r="EJ83" s="78">
        <v>6.733308732509613E-2</v>
      </c>
      <c r="EK83" s="78">
        <v>6.2950767576694489E-2</v>
      </c>
      <c r="EL83" s="78">
        <v>5.1124464720487595E-2</v>
      </c>
      <c r="EM83" s="78">
        <v>0.10601434856653214</v>
      </c>
      <c r="EN83" s="78">
        <v>0.21374319493770599</v>
      </c>
      <c r="EO83" s="78">
        <v>0.37199896574020386</v>
      </c>
      <c r="EP83" s="78">
        <v>0.315804123878479</v>
      </c>
      <c r="EQ83" s="78">
        <v>0.21044591069221497</v>
      </c>
      <c r="ER83" s="78">
        <v>0.27930811047554016</v>
      </c>
      <c r="ES83" s="78">
        <v>0.23677824437618256</v>
      </c>
      <c r="ET83" s="78">
        <v>0.19487331807613373</v>
      </c>
      <c r="EU83" s="78">
        <v>0.16453057527542114</v>
      </c>
      <c r="EV83" s="78">
        <v>0.18742763996124268</v>
      </c>
      <c r="EW83" s="78">
        <v>81.283203125</v>
      </c>
      <c r="EX83" s="78">
        <v>79.387397766113281</v>
      </c>
      <c r="EY83" s="78">
        <v>78.095054626464844</v>
      </c>
      <c r="EZ83" s="78">
        <v>76.80682373046875</v>
      </c>
      <c r="FA83" s="78">
        <v>75.207511901855469</v>
      </c>
      <c r="FB83" s="78">
        <v>74.052879333496094</v>
      </c>
      <c r="FC83" s="78">
        <v>73.005302429199219</v>
      </c>
      <c r="FD83" s="78">
        <v>73.570259094238281</v>
      </c>
      <c r="FE83" s="78">
        <v>76.67364501953125</v>
      </c>
      <c r="FF83" s="78">
        <v>80.928207397460938</v>
      </c>
      <c r="FG83" s="78">
        <v>85.001434326171875</v>
      </c>
      <c r="FH83" s="78">
        <v>88.303215026855469</v>
      </c>
      <c r="FI83" s="78">
        <v>91.323776245117188</v>
      </c>
      <c r="FJ83" s="78">
        <v>94.023216247558594</v>
      </c>
      <c r="FK83" s="78">
        <v>96.393905639648438</v>
      </c>
      <c r="FL83" s="78">
        <v>97.9002685546875</v>
      </c>
      <c r="FM83" s="78">
        <v>98.761314392089844</v>
      </c>
      <c r="FN83" s="78">
        <v>98.380821228027344</v>
      </c>
      <c r="FO83" s="78">
        <v>96.830513000488281</v>
      </c>
      <c r="FP83" s="78">
        <v>94.44549560546875</v>
      </c>
      <c r="FQ83" s="78">
        <v>91.0863037109375</v>
      </c>
      <c r="FR83" s="78">
        <v>87.96380615234375</v>
      </c>
      <c r="FS83" s="78">
        <v>85.301589965820313</v>
      </c>
      <c r="FT83" s="78">
        <v>82.732192993164063</v>
      </c>
      <c r="FU83" s="78">
        <v>7.2144851088523865E-2</v>
      </c>
      <c r="FV83" s="78">
        <v>9.3263201415538788E-2</v>
      </c>
      <c r="FW83" s="78">
        <v>7.2809144854545593E-2</v>
      </c>
      <c r="FX83" s="78">
        <v>0</v>
      </c>
      <c r="FY83" s="78">
        <v>164.28572082519531</v>
      </c>
      <c r="FZ83" s="78">
        <v>1</v>
      </c>
    </row>
    <row r="84" spans="1:182" x14ac:dyDescent="0.2">
      <c r="A84" t="s">
        <v>186</v>
      </c>
      <c r="B84" t="s">
        <v>236</v>
      </c>
      <c r="C84" t="s">
        <v>2</v>
      </c>
      <c r="D84" t="s">
        <v>202</v>
      </c>
      <c r="E84" t="s">
        <v>209</v>
      </c>
      <c r="F84" t="s">
        <v>180</v>
      </c>
      <c r="G84" t="s">
        <v>1</v>
      </c>
      <c r="H84" s="78">
        <v>279</v>
      </c>
      <c r="I84" s="78">
        <v>0.37012171745300293</v>
      </c>
      <c r="J84" s="78">
        <v>0.35115358233451843</v>
      </c>
      <c r="K84" s="78">
        <v>0.34268856048583984</v>
      </c>
      <c r="L84" s="78">
        <v>0.34913063049316406</v>
      </c>
      <c r="M84" s="78">
        <v>0.35614112019538879</v>
      </c>
      <c r="N84" s="78">
        <v>0.33828181028366089</v>
      </c>
      <c r="O84" s="78">
        <v>0.40402939915657043</v>
      </c>
      <c r="P84" s="78">
        <v>0.41776761412620544</v>
      </c>
      <c r="Q84" s="78">
        <v>0.42520681023597717</v>
      </c>
      <c r="R84" s="78">
        <v>0.39783528447151184</v>
      </c>
      <c r="S84" s="78">
        <v>0.39761736989021301</v>
      </c>
      <c r="T84" s="78">
        <v>0.39069730043411255</v>
      </c>
      <c r="U84" s="78">
        <v>0.38465744256973267</v>
      </c>
      <c r="V84" s="78">
        <v>0.3891751766204834</v>
      </c>
      <c r="W84" s="78">
        <v>0.39761841297149658</v>
      </c>
      <c r="X84" s="78">
        <v>0.39650607109069824</v>
      </c>
      <c r="Y84" s="78">
        <v>0.40546706318855286</v>
      </c>
      <c r="Z84" s="78">
        <v>0.42991039156913757</v>
      </c>
      <c r="AA84" s="78">
        <v>0.43042838573455811</v>
      </c>
      <c r="AB84" s="78">
        <v>0.44360026717185974</v>
      </c>
      <c r="AC84" s="78">
        <v>0.44110310077667236</v>
      </c>
      <c r="AD84" s="78">
        <v>0.45659327507019043</v>
      </c>
      <c r="AE84" s="78">
        <v>0.42705261707305908</v>
      </c>
      <c r="AF84" s="78">
        <v>0.38047239184379578</v>
      </c>
      <c r="AG84" s="78">
        <v>-0.27449214458465576</v>
      </c>
      <c r="AH84" s="78">
        <v>-0.26988926529884338</v>
      </c>
      <c r="AI84" s="78">
        <v>-0.26673921942710876</v>
      </c>
      <c r="AJ84" s="78">
        <v>-0.25471955537796021</v>
      </c>
      <c r="AK84" s="78">
        <v>-0.26748758554458618</v>
      </c>
      <c r="AL84" s="78">
        <v>-0.29958623647689819</v>
      </c>
      <c r="AM84" s="78">
        <v>-0.26113083958625793</v>
      </c>
      <c r="AN84" s="78">
        <v>-0.20633664727210999</v>
      </c>
      <c r="AO84" s="78">
        <v>-0.18829408288002014</v>
      </c>
      <c r="AP84" s="78">
        <v>-0.16529373824596405</v>
      </c>
      <c r="AQ84" s="78">
        <v>-0.1268579512834549</v>
      </c>
      <c r="AR84" s="78">
        <v>-0.11890680342912674</v>
      </c>
      <c r="AS84" s="78">
        <v>-0.11731049418449402</v>
      </c>
      <c r="AT84" s="78">
        <v>-0.12219110131263733</v>
      </c>
      <c r="AU84" s="78">
        <v>-0.10505402833223343</v>
      </c>
      <c r="AV84" s="78">
        <v>-8.8296897709369659E-2</v>
      </c>
      <c r="AW84" s="78">
        <v>-6.7270994186401367E-2</v>
      </c>
      <c r="AX84" s="78">
        <v>-5.2900712937116623E-2</v>
      </c>
      <c r="AY84" s="78">
        <v>-0.11044661700725555</v>
      </c>
      <c r="AZ84" s="78">
        <v>-0.13415786623954773</v>
      </c>
      <c r="BA84" s="78">
        <v>-0.19005928933620453</v>
      </c>
      <c r="BB84" s="78">
        <v>-0.2414068728685379</v>
      </c>
      <c r="BC84" s="78">
        <v>-0.29190540313720703</v>
      </c>
      <c r="BD84" s="78">
        <v>-0.30561020970344543</v>
      </c>
      <c r="BE84" s="78">
        <v>-0.20532797276973724</v>
      </c>
      <c r="BF84" s="78">
        <v>-0.20306146144866943</v>
      </c>
      <c r="BG84" s="78">
        <v>-0.20006877183914185</v>
      </c>
      <c r="BH84" s="78">
        <v>-0.18882232904434204</v>
      </c>
      <c r="BI84" s="78">
        <v>-0.20123030245304108</v>
      </c>
      <c r="BJ84" s="78">
        <v>-0.23194500803947449</v>
      </c>
      <c r="BK84" s="78">
        <v>-0.19494947791099548</v>
      </c>
      <c r="BL84" s="78">
        <v>-0.15092189610004425</v>
      </c>
      <c r="BM84" s="78">
        <v>-0.1375303715467453</v>
      </c>
      <c r="BN84" s="78">
        <v>-0.11684213578701019</v>
      </c>
      <c r="BO84" s="78">
        <v>-7.9811200499534607E-2</v>
      </c>
      <c r="BP84" s="78">
        <v>-7.3826469480991364E-2</v>
      </c>
      <c r="BQ84" s="78">
        <v>-7.097373902797699E-2</v>
      </c>
      <c r="BR84" s="78">
        <v>-7.6527684926986694E-2</v>
      </c>
      <c r="BS84" s="78">
        <v>-6.2991932034492493E-2</v>
      </c>
      <c r="BT84" s="78">
        <v>-4.7093704342842102E-2</v>
      </c>
      <c r="BU84" s="78">
        <v>-2.7269519865512848E-2</v>
      </c>
      <c r="BV84" s="78">
        <v>-1.3169918209314346E-2</v>
      </c>
      <c r="BW84" s="78">
        <v>-6.0624733567237854E-2</v>
      </c>
      <c r="BX84" s="78">
        <v>-8.7407119572162628E-2</v>
      </c>
      <c r="BY84" s="78">
        <v>-0.12743918597698212</v>
      </c>
      <c r="BZ84" s="78">
        <v>-0.17561541497707367</v>
      </c>
      <c r="CA84" s="78">
        <v>-0.22012653946876526</v>
      </c>
      <c r="CB84" s="78">
        <v>-0.23500634729862213</v>
      </c>
      <c r="CC84" s="78">
        <v>-0.15742507576942444</v>
      </c>
      <c r="CD84" s="78">
        <v>-0.15677674114704132</v>
      </c>
      <c r="CE84" s="78">
        <v>-0.15389302372932434</v>
      </c>
      <c r="CF84" s="78">
        <v>-0.14318211376667023</v>
      </c>
      <c r="CG84" s="78">
        <v>-0.15534071624279022</v>
      </c>
      <c r="CH84" s="78">
        <v>-0.18509691953659058</v>
      </c>
      <c r="CI84" s="78">
        <v>-0.14911246299743652</v>
      </c>
      <c r="CJ84" s="78">
        <v>-0.11254181712865829</v>
      </c>
      <c r="CK84" s="78">
        <v>-0.10237158089876175</v>
      </c>
      <c r="CL84" s="78">
        <v>-8.3284705877304077E-2</v>
      </c>
      <c r="CM84" s="78">
        <v>-4.7226767987012863E-2</v>
      </c>
      <c r="CN84" s="78">
        <v>-4.2603965848684311E-2</v>
      </c>
      <c r="CO84" s="78">
        <v>-3.8881037384271622E-2</v>
      </c>
      <c r="CP84" s="78">
        <v>-4.4901337474584579E-2</v>
      </c>
      <c r="CQ84" s="78">
        <v>-3.3859852701425552E-2</v>
      </c>
      <c r="CR84" s="78">
        <v>-1.8556497991085052E-2</v>
      </c>
      <c r="CS84" s="78">
        <v>4.3537764577195048E-4</v>
      </c>
      <c r="CT84" s="78">
        <v>1.4347508549690247E-2</v>
      </c>
      <c r="CU84" s="78">
        <v>-2.6118246838450432E-2</v>
      </c>
      <c r="CV84" s="78">
        <v>-5.502769723534584E-2</v>
      </c>
      <c r="CW84" s="78">
        <v>-8.4068678319454193E-2</v>
      </c>
      <c r="CX84" s="78">
        <v>-0.13004845380783081</v>
      </c>
      <c r="CY84" s="78">
        <v>-0.17041271924972534</v>
      </c>
      <c r="CZ84" s="78">
        <v>-0.18610633909702301</v>
      </c>
      <c r="DA84" s="78">
        <v>-0.10952217876911163</v>
      </c>
      <c r="DB84" s="78">
        <v>-0.11049202084541321</v>
      </c>
      <c r="DC84" s="78">
        <v>-0.10771727561950684</v>
      </c>
      <c r="DD84" s="78">
        <v>-9.7541898488998413E-2</v>
      </c>
      <c r="DE84" s="78">
        <v>-0.10945113003253937</v>
      </c>
      <c r="DF84" s="78">
        <v>-0.13824883103370667</v>
      </c>
      <c r="DG84" s="78">
        <v>-0.10327544808387756</v>
      </c>
      <c r="DH84" s="78">
        <v>-7.4161730706691742E-2</v>
      </c>
      <c r="DI84" s="78">
        <v>-6.7212790250778198E-2</v>
      </c>
      <c r="DJ84" s="78">
        <v>-4.9727275967597961E-2</v>
      </c>
      <c r="DK84" s="78">
        <v>-1.4642336405813694E-2</v>
      </c>
      <c r="DL84" s="78">
        <v>-1.1381463147699833E-2</v>
      </c>
      <c r="DM84" s="78">
        <v>-6.7883394658565521E-3</v>
      </c>
      <c r="DN84" s="78">
        <v>-1.3274992816150188E-2</v>
      </c>
      <c r="DO84" s="78">
        <v>-4.7277742996811867E-3</v>
      </c>
      <c r="DP84" s="78">
        <v>9.9807074293494225E-3</v>
      </c>
      <c r="DQ84" s="78">
        <v>2.8140274807810783E-2</v>
      </c>
      <c r="DR84" s="78">
        <v>4.1864935308694839E-2</v>
      </c>
      <c r="DS84" s="78">
        <v>8.3882389590144157E-3</v>
      </c>
      <c r="DT84" s="78">
        <v>-2.2648271173238754E-2</v>
      </c>
      <c r="DU84" s="78">
        <v>-4.0698178112506866E-2</v>
      </c>
      <c r="DV84" s="78">
        <v>-8.4481492638587952E-2</v>
      </c>
      <c r="DW84" s="78">
        <v>-0.12069890648126602</v>
      </c>
      <c r="DX84" s="78">
        <v>-0.13720633089542389</v>
      </c>
      <c r="DY84" s="78">
        <v>-4.0358003228902817E-2</v>
      </c>
      <c r="DZ84" s="78">
        <v>-4.3664228171110153E-2</v>
      </c>
      <c r="EA84" s="78">
        <v>-4.1046835482120514E-2</v>
      </c>
      <c r="EB84" s="78">
        <v>-3.1644683331251144E-2</v>
      </c>
      <c r="EC84" s="78">
        <v>-4.3193858116865158E-2</v>
      </c>
      <c r="ED84" s="78">
        <v>-7.0607617497444153E-2</v>
      </c>
      <c r="EE84" s="78">
        <v>-3.7094071507453918E-2</v>
      </c>
      <c r="EF84" s="78">
        <v>-1.8746981397271156E-2</v>
      </c>
      <c r="EG84" s="78">
        <v>-1.6449082642793655E-2</v>
      </c>
      <c r="EH84" s="78">
        <v>-1.2756800279021263E-3</v>
      </c>
      <c r="EI84" s="78">
        <v>3.2404407858848572E-2</v>
      </c>
      <c r="EJ84" s="78">
        <v>3.3698871731758118E-2</v>
      </c>
      <c r="EK84" s="78">
        <v>3.9548419415950775E-2</v>
      </c>
      <c r="EL84" s="78">
        <v>3.238842636346817E-2</v>
      </c>
      <c r="EM84" s="78">
        <v>3.7334319204092026E-2</v>
      </c>
      <c r="EN84" s="78">
        <v>5.1183898001909256E-2</v>
      </c>
      <c r="EO84" s="78">
        <v>6.8141743540763855E-2</v>
      </c>
      <c r="EP84" s="78">
        <v>8.1595726311206818E-2</v>
      </c>
      <c r="EQ84" s="78">
        <v>5.8210123330354691E-2</v>
      </c>
      <c r="ER84" s="78">
        <v>2.4102477356791496E-2</v>
      </c>
      <c r="ES84" s="78">
        <v>2.192194014787674E-2</v>
      </c>
      <c r="ET84" s="78">
        <v>-1.8690040335059166E-2</v>
      </c>
      <c r="EU84" s="78">
        <v>-4.8920046538114548E-2</v>
      </c>
      <c r="EV84" s="78">
        <v>-6.6602475941181183E-2</v>
      </c>
      <c r="EW84" s="78">
        <v>60.653400421142578</v>
      </c>
      <c r="EX84" s="78">
        <v>59.615856170654297</v>
      </c>
      <c r="EY84" s="78">
        <v>58.631721496582031</v>
      </c>
      <c r="EZ84" s="78">
        <v>58.202312469482422</v>
      </c>
      <c r="FA84" s="78">
        <v>57.483516693115234</v>
      </c>
      <c r="FB84" s="78">
        <v>56.988681793212891</v>
      </c>
      <c r="FC84" s="78">
        <v>56.498672485351563</v>
      </c>
      <c r="FD84" s="78">
        <v>57.02264404296875</v>
      </c>
      <c r="FE84" s="78">
        <v>59.652854919433594</v>
      </c>
      <c r="FF84" s="78">
        <v>63.077743530273438</v>
      </c>
      <c r="FG84" s="78">
        <v>66.021591186523438</v>
      </c>
      <c r="FH84" s="78">
        <v>69.242019653320313</v>
      </c>
      <c r="FI84" s="78">
        <v>72.327964782714844</v>
      </c>
      <c r="FJ84" s="78">
        <v>74.491683959960938</v>
      </c>
      <c r="FK84" s="78">
        <v>75.087989807128906</v>
      </c>
      <c r="FL84" s="78">
        <v>75.012718200683594</v>
      </c>
      <c r="FM84" s="78">
        <v>74.47503662109375</v>
      </c>
      <c r="FN84" s="78">
        <v>72.971694946289063</v>
      </c>
      <c r="FO84" s="78">
        <v>71.150749206542969</v>
      </c>
      <c r="FP84" s="78">
        <v>68.555755615234375</v>
      </c>
      <c r="FQ84" s="78">
        <v>65.881278991699219</v>
      </c>
      <c r="FR84" s="78">
        <v>64.157028198242188</v>
      </c>
      <c r="FS84" s="78">
        <v>63.153514862060547</v>
      </c>
      <c r="FT84" s="78">
        <v>61.811965942382813</v>
      </c>
      <c r="FU84" s="78">
        <v>6.1461169272661209E-2</v>
      </c>
      <c r="FV84" s="78">
        <v>5.6430172175168991E-2</v>
      </c>
      <c r="FW84" s="78">
        <v>6.5207958221435547E-2</v>
      </c>
      <c r="FX84" s="78">
        <v>0</v>
      </c>
      <c r="FY84" s="78">
        <v>136.66667175292969</v>
      </c>
      <c r="FZ84" s="78">
        <v>1</v>
      </c>
    </row>
    <row r="85" spans="1:182" x14ac:dyDescent="0.2">
      <c r="A85" t="s">
        <v>186</v>
      </c>
      <c r="B85" t="s">
        <v>236</v>
      </c>
      <c r="C85" t="s">
        <v>2</v>
      </c>
      <c r="D85" t="s">
        <v>202</v>
      </c>
      <c r="E85" t="s">
        <v>209</v>
      </c>
      <c r="F85" t="s">
        <v>181</v>
      </c>
      <c r="G85" t="s">
        <v>1</v>
      </c>
      <c r="H85" s="78">
        <v>182</v>
      </c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>
        <v>0</v>
      </c>
      <c r="FY85" s="78">
        <v>35</v>
      </c>
      <c r="FZ85" s="78">
        <v>0</v>
      </c>
    </row>
    <row r="86" spans="1:182" x14ac:dyDescent="0.2">
      <c r="A86" t="s">
        <v>186</v>
      </c>
      <c r="B86" t="s">
        <v>236</v>
      </c>
      <c r="C86" t="s">
        <v>2</v>
      </c>
      <c r="D86" t="s">
        <v>202</v>
      </c>
      <c r="E86" t="s">
        <v>209</v>
      </c>
      <c r="F86" t="s">
        <v>182</v>
      </c>
      <c r="G86" t="s">
        <v>1</v>
      </c>
      <c r="H86" s="78">
        <v>996</v>
      </c>
      <c r="I86" s="78">
        <v>1.4001450538635254</v>
      </c>
      <c r="J86" s="78">
        <v>1.3050159215927124</v>
      </c>
      <c r="K86" s="78">
        <v>1.2591044902801514</v>
      </c>
      <c r="L86" s="78">
        <v>1.2125288248062134</v>
      </c>
      <c r="M86" s="78">
        <v>1.1840003728866577</v>
      </c>
      <c r="N86" s="78">
        <v>1.2022660970687866</v>
      </c>
      <c r="O86" s="78">
        <v>1.2742730379104614</v>
      </c>
      <c r="P86" s="78">
        <v>1.4170342683792114</v>
      </c>
      <c r="Q86" s="78">
        <v>1.4920427799224854</v>
      </c>
      <c r="R86" s="78">
        <v>1.5767256021499634</v>
      </c>
      <c r="S86" s="78">
        <v>1.6667065620422363</v>
      </c>
      <c r="T86" s="78">
        <v>1.7189192771911621</v>
      </c>
      <c r="U86" s="78">
        <v>1.7932831048965454</v>
      </c>
      <c r="V86" s="78">
        <v>1.8921452760696411</v>
      </c>
      <c r="W86" s="78">
        <v>1.9473025798797607</v>
      </c>
      <c r="X86" s="78">
        <v>2.0116961002349854</v>
      </c>
      <c r="Y86" s="78">
        <v>2.0352268218994141</v>
      </c>
      <c r="Z86" s="78">
        <v>2.0587689876556396</v>
      </c>
      <c r="AA86" s="78">
        <v>2.0665490627288818</v>
      </c>
      <c r="AB86" s="78">
        <v>2.0621163845062256</v>
      </c>
      <c r="AC86" s="78">
        <v>2.0497493743896484</v>
      </c>
      <c r="AD86" s="78">
        <v>1.9791703224182129</v>
      </c>
      <c r="AE86" s="78">
        <v>1.7697852849960327</v>
      </c>
      <c r="AF86" s="78">
        <v>1.5446112155914307</v>
      </c>
      <c r="AG86" s="78">
        <v>-6.7710995674133301E-2</v>
      </c>
      <c r="AH86" s="78">
        <v>-7.6506972312927246E-2</v>
      </c>
      <c r="AI86" s="78">
        <v>-6.2169358134269714E-2</v>
      </c>
      <c r="AJ86" s="78">
        <v>-6.8769104778766632E-2</v>
      </c>
      <c r="AK86" s="78">
        <v>-9.1236017644405365E-2</v>
      </c>
      <c r="AL86" s="78">
        <v>-0.10270369797945023</v>
      </c>
      <c r="AM86" s="78">
        <v>-0.1054406613111496</v>
      </c>
      <c r="AN86" s="78">
        <v>-0.11233535408973694</v>
      </c>
      <c r="AO86" s="78">
        <v>-0.14692285656929016</v>
      </c>
      <c r="AP86" s="78">
        <v>-0.13015572726726532</v>
      </c>
      <c r="AQ86" s="78">
        <v>-0.1223432645201683</v>
      </c>
      <c r="AR86" s="78">
        <v>-0.14792497456073761</v>
      </c>
      <c r="AS86" s="78">
        <v>-0.17479394376277924</v>
      </c>
      <c r="AT86" s="78">
        <v>-0.1464013010263443</v>
      </c>
      <c r="AU86" s="78">
        <v>-0.14079490303993225</v>
      </c>
      <c r="AV86" s="78">
        <v>-0.14660012722015381</v>
      </c>
      <c r="AW86" s="78">
        <v>-0.16612917184829712</v>
      </c>
      <c r="AX86" s="78">
        <v>-0.17303134500980377</v>
      </c>
      <c r="AY86" s="78">
        <v>-0.12236905097961426</v>
      </c>
      <c r="AZ86" s="78">
        <v>-7.0249766111373901E-2</v>
      </c>
      <c r="BA86" s="78">
        <v>-9.157097339630127E-2</v>
      </c>
      <c r="BB86" s="78">
        <v>-0.11580436676740646</v>
      </c>
      <c r="BC86" s="78">
        <v>-0.11492901295423508</v>
      </c>
      <c r="BD86" s="78">
        <v>-0.10397913306951523</v>
      </c>
      <c r="BE86" s="78">
        <v>-2.0695148035883904E-2</v>
      </c>
      <c r="BF86" s="78">
        <v>-3.2010767608880997E-2</v>
      </c>
      <c r="BG86" s="78">
        <v>-1.8589405342936516E-2</v>
      </c>
      <c r="BH86" s="78">
        <v>-2.572554349899292E-2</v>
      </c>
      <c r="BI86" s="78">
        <v>-4.8449017107486725E-2</v>
      </c>
      <c r="BJ86" s="78">
        <v>-5.9678949415683746E-2</v>
      </c>
      <c r="BK86" s="78">
        <v>-6.2010876834392548E-2</v>
      </c>
      <c r="BL86" s="78">
        <v>-6.8625085055828094E-2</v>
      </c>
      <c r="BM86" s="78">
        <v>-0.10181077569723129</v>
      </c>
      <c r="BN86" s="78">
        <v>-9.3686982989311218E-2</v>
      </c>
      <c r="BO86" s="78">
        <v>-8.527228981256485E-2</v>
      </c>
      <c r="BP86" s="78">
        <v>-0.11012317985296249</v>
      </c>
      <c r="BQ86" s="78">
        <v>-0.13476909697055817</v>
      </c>
      <c r="BR86" s="78">
        <v>-0.10606516152620316</v>
      </c>
      <c r="BS86" s="78">
        <v>-9.9064834415912628E-2</v>
      </c>
      <c r="BT86" s="78">
        <v>-9.9317871034145355E-2</v>
      </c>
      <c r="BU86" s="78">
        <v>-0.1155526340007782</v>
      </c>
      <c r="BV86" s="78">
        <v>-0.12260711193084717</v>
      </c>
      <c r="BW86" s="78">
        <v>-7.0532597601413727E-2</v>
      </c>
      <c r="BX86" s="78">
        <v>-2.0732944831252098E-2</v>
      </c>
      <c r="BY86" s="78">
        <v>-4.3765127658843994E-2</v>
      </c>
      <c r="BZ86" s="78">
        <v>-6.1276875436306E-2</v>
      </c>
      <c r="CA86" s="78">
        <v>-6.5538071095943451E-2</v>
      </c>
      <c r="CB86" s="78">
        <v>-5.5455327033996582E-2</v>
      </c>
      <c r="CC86" s="78">
        <v>1.1867881752550602E-2</v>
      </c>
      <c r="CD86" s="78">
        <v>-1.1928281746804714E-3</v>
      </c>
      <c r="CE86" s="78">
        <v>1.1593936942517757E-2</v>
      </c>
      <c r="CF86" s="78">
        <v>4.0862951427698135E-3</v>
      </c>
      <c r="CG86" s="78">
        <v>-1.8814874812960625E-2</v>
      </c>
      <c r="CH86" s="78">
        <v>-2.9880138114094734E-2</v>
      </c>
      <c r="CI86" s="78">
        <v>-3.1931538134813309E-2</v>
      </c>
      <c r="CJ86" s="78">
        <v>-3.8351487368345261E-2</v>
      </c>
      <c r="CK86" s="78">
        <v>-7.0566289126873016E-2</v>
      </c>
      <c r="CL86" s="78">
        <v>-6.8428844213485718E-2</v>
      </c>
      <c r="CM86" s="78">
        <v>-5.9597041457891464E-2</v>
      </c>
      <c r="CN86" s="78">
        <v>-8.3941765129566193E-2</v>
      </c>
      <c r="CO86" s="78">
        <v>-0.10704800486564636</v>
      </c>
      <c r="CP86" s="78">
        <v>-7.8128471970558167E-2</v>
      </c>
      <c r="CQ86" s="78">
        <v>-7.016272097826004E-2</v>
      </c>
      <c r="CR86" s="78">
        <v>-6.6570326685905457E-2</v>
      </c>
      <c r="CS86" s="78">
        <v>-8.0523476004600525E-2</v>
      </c>
      <c r="CT86" s="78">
        <v>-8.7683439254760742E-2</v>
      </c>
      <c r="CU86" s="78">
        <v>-3.4630820155143738E-2</v>
      </c>
      <c r="CV86" s="78">
        <v>1.3562257401645184E-2</v>
      </c>
      <c r="CW86" s="78">
        <v>-1.0654945857822895E-2</v>
      </c>
      <c r="CX86" s="78">
        <v>-2.351129986345768E-2</v>
      </c>
      <c r="CY86" s="78">
        <v>-3.1330060213804245E-2</v>
      </c>
      <c r="CZ86" s="78">
        <v>-2.1847885102033615E-2</v>
      </c>
      <c r="DA86" s="78">
        <v>4.4430911540985107E-2</v>
      </c>
      <c r="DB86" s="78">
        <v>2.9625110328197479E-2</v>
      </c>
      <c r="DC86" s="78">
        <v>4.1777279227972031E-2</v>
      </c>
      <c r="DD86" s="78">
        <v>3.3898133784532547E-2</v>
      </c>
      <c r="DE86" s="78">
        <v>1.081926841288805E-2</v>
      </c>
      <c r="DF86" s="78">
        <v>-8.132721995934844E-5</v>
      </c>
      <c r="DG86" s="78">
        <v>-1.852200017310679E-3</v>
      </c>
      <c r="DH86" s="78">
        <v>-8.0778896808624268E-3</v>
      </c>
      <c r="DI86" s="78">
        <v>-3.932180255651474E-2</v>
      </c>
      <c r="DJ86" s="78">
        <v>-4.3170705437660217E-2</v>
      </c>
      <c r="DK86" s="78">
        <v>-3.3921793103218079E-2</v>
      </c>
      <c r="DL86" s="78">
        <v>-5.7760350406169891E-2</v>
      </c>
      <c r="DM86" s="78">
        <v>-7.9326912760734558E-2</v>
      </c>
      <c r="DN86" s="78">
        <v>-5.0191782414913177E-2</v>
      </c>
      <c r="DO86" s="78">
        <v>-4.1260607540607452E-2</v>
      </c>
      <c r="DP86" s="78">
        <v>-3.3822778612375259E-2</v>
      </c>
      <c r="DQ86" s="78">
        <v>-4.5494318008422852E-2</v>
      </c>
      <c r="DR86" s="78">
        <v>-5.2759766578674316E-2</v>
      </c>
      <c r="DS86" s="78">
        <v>1.2709539150819182E-3</v>
      </c>
      <c r="DT86" s="78">
        <v>4.7857459634542465E-2</v>
      </c>
      <c r="DU86" s="78">
        <v>2.2455237805843353E-2</v>
      </c>
      <c r="DV86" s="78">
        <v>1.4254274778068066E-2</v>
      </c>
      <c r="DW86" s="78">
        <v>2.8779539279639721E-3</v>
      </c>
      <c r="DX86" s="78">
        <v>1.1759556829929352E-2</v>
      </c>
      <c r="DY86" s="78">
        <v>9.1446757316589355E-2</v>
      </c>
      <c r="DZ86" s="78">
        <v>7.4121318757534027E-2</v>
      </c>
      <c r="EA86" s="78">
        <v>8.5357233881950378E-2</v>
      </c>
      <c r="EB86" s="78">
        <v>7.6941691339015961E-2</v>
      </c>
      <c r="EC86" s="78">
        <v>5.3606264293193817E-2</v>
      </c>
      <c r="ED86" s="78">
        <v>4.2943421751260757E-2</v>
      </c>
      <c r="EE86" s="78">
        <v>4.157758504152298E-2</v>
      </c>
      <c r="EF86" s="78">
        <v>3.5632379353046417E-2</v>
      </c>
      <c r="EG86" s="78">
        <v>5.7902759872376919E-3</v>
      </c>
      <c r="EH86" s="78">
        <v>-6.7019658163189888E-3</v>
      </c>
      <c r="EI86" s="78">
        <v>3.1491841655224562E-3</v>
      </c>
      <c r="EJ86" s="78">
        <v>-1.9958550110459328E-2</v>
      </c>
      <c r="EK86" s="78">
        <v>-3.9302065968513489E-2</v>
      </c>
      <c r="EL86" s="78">
        <v>-9.855637326836586E-3</v>
      </c>
      <c r="EM86" s="78">
        <v>4.6945546637289226E-4</v>
      </c>
      <c r="EN86" s="78">
        <v>1.3459475710988045E-2</v>
      </c>
      <c r="EO86" s="78">
        <v>5.082226824015379E-3</v>
      </c>
      <c r="EP86" s="78">
        <v>-2.3355274461209774E-3</v>
      </c>
      <c r="EQ86" s="78">
        <v>5.3107414394617081E-2</v>
      </c>
      <c r="ER86" s="78">
        <v>9.7374282777309418E-2</v>
      </c>
      <c r="ES86" s="78">
        <v>7.0261083543300629E-2</v>
      </c>
      <c r="ET86" s="78">
        <v>6.8781763315200806E-2</v>
      </c>
      <c r="EU86" s="78">
        <v>5.2268892526626587E-2</v>
      </c>
      <c r="EV86" s="78">
        <v>6.0283366590738297E-2</v>
      </c>
      <c r="EW86" s="78">
        <v>62.874805450439453</v>
      </c>
      <c r="EX86" s="78">
        <v>61.831108093261719</v>
      </c>
      <c r="EY86" s="78">
        <v>60.709804534912109</v>
      </c>
      <c r="EZ86" s="78">
        <v>60.043643951416016</v>
      </c>
      <c r="FA86" s="78">
        <v>59.396785736083984</v>
      </c>
      <c r="FB86" s="78">
        <v>59.045276641845703</v>
      </c>
      <c r="FC86" s="78">
        <v>58.690532684326172</v>
      </c>
      <c r="FD86" s="78">
        <v>59.293498992919922</v>
      </c>
      <c r="FE86" s="78">
        <v>62.233020782470703</v>
      </c>
      <c r="FF86" s="78">
        <v>66.157524108886719</v>
      </c>
      <c r="FG86" s="78">
        <v>70.936820983886719</v>
      </c>
      <c r="FH86" s="78">
        <v>75.867919921875</v>
      </c>
      <c r="FI86" s="78">
        <v>80.575965881347656</v>
      </c>
      <c r="FJ86" s="78">
        <v>84.525634765625</v>
      </c>
      <c r="FK86" s="78">
        <v>87.085105895996094</v>
      </c>
      <c r="FL86" s="78">
        <v>87.366226196289063</v>
      </c>
      <c r="FM86" s="78">
        <v>86.669563293457031</v>
      </c>
      <c r="FN86" s="78">
        <v>84.508872985839844</v>
      </c>
      <c r="FO86" s="78">
        <v>81.383522033691406</v>
      </c>
      <c r="FP86" s="78">
        <v>76.949111938476563</v>
      </c>
      <c r="FQ86" s="78">
        <v>72.015312194824219</v>
      </c>
      <c r="FR86" s="78">
        <v>68.668350219726563</v>
      </c>
      <c r="FS86" s="78">
        <v>66.4349365234375</v>
      </c>
      <c r="FT86" s="78">
        <v>64.771339416503906</v>
      </c>
      <c r="FU86" s="78">
        <v>4.7400571405887604E-2</v>
      </c>
      <c r="FV86" s="78">
        <v>6.1256218701601028E-2</v>
      </c>
      <c r="FW86" s="78">
        <v>4.629448801279068E-2</v>
      </c>
      <c r="FX86" s="78">
        <v>0</v>
      </c>
      <c r="FY86" s="78">
        <v>492.28570556640625</v>
      </c>
      <c r="FZ86" s="78">
        <v>1</v>
      </c>
    </row>
    <row r="87" spans="1:182" x14ac:dyDescent="0.2">
      <c r="A87" t="s">
        <v>186</v>
      </c>
      <c r="B87" t="s">
        <v>236</v>
      </c>
      <c r="C87" t="s">
        <v>2</v>
      </c>
      <c r="D87" t="s">
        <v>202</v>
      </c>
      <c r="E87" t="s">
        <v>209</v>
      </c>
      <c r="F87" t="s">
        <v>183</v>
      </c>
      <c r="G87" t="s">
        <v>1</v>
      </c>
      <c r="H87" s="78">
        <v>1347</v>
      </c>
      <c r="I87" s="78">
        <v>2.2287251949310303</v>
      </c>
      <c r="J87" s="78">
        <v>2.051588773727417</v>
      </c>
      <c r="K87" s="78">
        <v>1.8899567127227783</v>
      </c>
      <c r="L87" s="78">
        <v>1.7777822017669678</v>
      </c>
      <c r="M87" s="78">
        <v>1.7470012903213501</v>
      </c>
      <c r="N87" s="78">
        <v>1.7115966081619263</v>
      </c>
      <c r="O87" s="78">
        <v>1.7495989799499512</v>
      </c>
      <c r="P87" s="78">
        <v>1.9088294506072998</v>
      </c>
      <c r="Q87" s="78">
        <v>2.0165755748748779</v>
      </c>
      <c r="R87" s="78">
        <v>2.1103072166442871</v>
      </c>
      <c r="S87" s="78">
        <v>2.286440372467041</v>
      </c>
      <c r="T87" s="78">
        <v>2.574347972869873</v>
      </c>
      <c r="U87" s="78">
        <v>2.8522987365722656</v>
      </c>
      <c r="V87" s="78">
        <v>3.1330127716064453</v>
      </c>
      <c r="W87" s="78">
        <v>3.3618729114532471</v>
      </c>
      <c r="X87" s="78">
        <v>3.6490933895111084</v>
      </c>
      <c r="Y87" s="78">
        <v>3.8107490539550781</v>
      </c>
      <c r="Z87" s="78">
        <v>3.9782042503356934</v>
      </c>
      <c r="AA87" s="78">
        <v>3.8907124996185303</v>
      </c>
      <c r="AB87" s="78">
        <v>3.6618337631225586</v>
      </c>
      <c r="AC87" s="78">
        <v>3.4297168254852295</v>
      </c>
      <c r="AD87" s="78">
        <v>3.1594016551971436</v>
      </c>
      <c r="AE87" s="78">
        <v>2.7605912685394287</v>
      </c>
      <c r="AF87" s="78">
        <v>2.4285247325897217</v>
      </c>
      <c r="AG87" s="78">
        <v>-0.38064637780189514</v>
      </c>
      <c r="AH87" s="78">
        <v>-0.38039004802703857</v>
      </c>
      <c r="AI87" s="78">
        <v>-0.36210957169532776</v>
      </c>
      <c r="AJ87" s="78">
        <v>-0.38613778352737427</v>
      </c>
      <c r="AK87" s="78">
        <v>-0.37759530544281006</v>
      </c>
      <c r="AL87" s="78">
        <v>-0.4452526867389679</v>
      </c>
      <c r="AM87" s="78">
        <v>-0.48995056748390198</v>
      </c>
      <c r="AN87" s="78">
        <v>-0.3889039158821106</v>
      </c>
      <c r="AO87" s="78">
        <v>-0.3230341374874115</v>
      </c>
      <c r="AP87" s="78">
        <v>-0.28211906552314758</v>
      </c>
      <c r="AQ87" s="78">
        <v>-0.32457393407821655</v>
      </c>
      <c r="AR87" s="78">
        <v>-0.34518787264823914</v>
      </c>
      <c r="AS87" s="78">
        <v>-0.37451142072677612</v>
      </c>
      <c r="AT87" s="78">
        <v>-0.3882882297039032</v>
      </c>
      <c r="AU87" s="78">
        <v>-0.38757160305976868</v>
      </c>
      <c r="AV87" s="78">
        <v>-0.26143187284469604</v>
      </c>
      <c r="AW87" s="78">
        <v>-0.18948817253112793</v>
      </c>
      <c r="AX87" s="78">
        <v>-8.7800391018390656E-2</v>
      </c>
      <c r="AY87" s="78">
        <v>-0.11007831245660782</v>
      </c>
      <c r="AZ87" s="78">
        <v>-0.180668905377388</v>
      </c>
      <c r="BA87" s="78">
        <v>-0.23116195201873779</v>
      </c>
      <c r="BB87" s="78">
        <v>-0.46293085813522339</v>
      </c>
      <c r="BC87" s="78">
        <v>-0.44612735509872437</v>
      </c>
      <c r="BD87" s="78">
        <v>-0.38599869608879089</v>
      </c>
      <c r="BE87" s="78">
        <v>-0.28383523225784302</v>
      </c>
      <c r="BF87" s="78">
        <v>-0.292836993932724</v>
      </c>
      <c r="BG87" s="78">
        <v>-0.27808988094329834</v>
      </c>
      <c r="BH87" s="78">
        <v>-0.30504244565963745</v>
      </c>
      <c r="BI87" s="78">
        <v>-0.29726967215538025</v>
      </c>
      <c r="BJ87" s="78">
        <v>-0.36129665374755859</v>
      </c>
      <c r="BK87" s="78">
        <v>-0.40035796165466309</v>
      </c>
      <c r="BL87" s="78">
        <v>-0.30261397361755371</v>
      </c>
      <c r="BM87" s="78">
        <v>-0.24408519268035889</v>
      </c>
      <c r="BN87" s="78">
        <v>-0.21131397783756256</v>
      </c>
      <c r="BO87" s="78">
        <v>-0.24240460991859436</v>
      </c>
      <c r="BP87" s="78">
        <v>-0.25590378046035767</v>
      </c>
      <c r="BQ87" s="78">
        <v>-0.28176063299179077</v>
      </c>
      <c r="BR87" s="78">
        <v>-0.29234981536865234</v>
      </c>
      <c r="BS87" s="78">
        <v>-0.28713503479957581</v>
      </c>
      <c r="BT87" s="78">
        <v>-0.1662345677614212</v>
      </c>
      <c r="BU87" s="78">
        <v>-9.6051305532455444E-2</v>
      </c>
      <c r="BV87" s="78">
        <v>9.24700777977705E-3</v>
      </c>
      <c r="BW87" s="78">
        <v>-1.1448766104876995E-2</v>
      </c>
      <c r="BX87" s="78">
        <v>-7.8368537127971649E-2</v>
      </c>
      <c r="BY87" s="78">
        <v>-0.13796648383140564</v>
      </c>
      <c r="BZ87" s="78">
        <v>-0.35107803344726563</v>
      </c>
      <c r="CA87" s="78">
        <v>-0.34114614129066467</v>
      </c>
      <c r="CB87" s="78">
        <v>-0.28625482320785522</v>
      </c>
      <c r="CC87" s="78">
        <v>-0.21678413450717926</v>
      </c>
      <c r="CD87" s="78">
        <v>-0.23219799995422363</v>
      </c>
      <c r="CE87" s="78">
        <v>-0.21989807486534119</v>
      </c>
      <c r="CF87" s="78">
        <v>-0.24887606501579285</v>
      </c>
      <c r="CG87" s="78">
        <v>-0.24163639545440674</v>
      </c>
      <c r="CH87" s="78">
        <v>-0.30314895510673523</v>
      </c>
      <c r="CI87" s="78">
        <v>-0.33830639719963074</v>
      </c>
      <c r="CJ87" s="78">
        <v>-0.24284981191158295</v>
      </c>
      <c r="CK87" s="78">
        <v>-0.18940539658069611</v>
      </c>
      <c r="CL87" s="78">
        <v>-0.16227458417415619</v>
      </c>
      <c r="CM87" s="78">
        <v>-0.18549437820911407</v>
      </c>
      <c r="CN87" s="78">
        <v>-0.19406591355800629</v>
      </c>
      <c r="CO87" s="78">
        <v>-0.21752174198627472</v>
      </c>
      <c r="CP87" s="78">
        <v>-0.22590313851833344</v>
      </c>
      <c r="CQ87" s="78">
        <v>-0.21757295727729797</v>
      </c>
      <c r="CR87" s="78">
        <v>-0.10030120611190796</v>
      </c>
      <c r="CS87" s="78">
        <v>-3.1337212771177292E-2</v>
      </c>
      <c r="CT87" s="78">
        <v>7.6461739838123322E-2</v>
      </c>
      <c r="CU87" s="78">
        <v>5.6861754506826401E-2</v>
      </c>
      <c r="CV87" s="78">
        <v>-7.5156078673899174E-3</v>
      </c>
      <c r="CW87" s="78">
        <v>-7.3419585824012756E-2</v>
      </c>
      <c r="CX87" s="78">
        <v>-0.27360913157463074</v>
      </c>
      <c r="CY87" s="78">
        <v>-0.2684364914894104</v>
      </c>
      <c r="CZ87" s="78">
        <v>-0.21717250347137451</v>
      </c>
      <c r="DA87" s="78">
        <v>-0.1497330367565155</v>
      </c>
      <c r="DB87" s="78">
        <v>-0.17155902087688446</v>
      </c>
      <c r="DC87" s="78">
        <v>-0.16170628368854523</v>
      </c>
      <c r="DD87" s="78">
        <v>-0.19270968437194824</v>
      </c>
      <c r="DE87" s="78">
        <v>-0.18600310385227203</v>
      </c>
      <c r="DF87" s="78">
        <v>-0.24500125646591187</v>
      </c>
      <c r="DG87" s="78">
        <v>-0.27625483274459839</v>
      </c>
      <c r="DH87" s="78">
        <v>-0.18308566510677338</v>
      </c>
      <c r="DI87" s="78">
        <v>-0.13472560048103333</v>
      </c>
      <c r="DJ87" s="78">
        <v>-0.11323519796133041</v>
      </c>
      <c r="DK87" s="78">
        <v>-0.12858414649963379</v>
      </c>
      <c r="DL87" s="78">
        <v>-0.13222803175449371</v>
      </c>
      <c r="DM87" s="78">
        <v>-0.15328283607959747</v>
      </c>
      <c r="DN87" s="78">
        <v>-0.15945647656917572</v>
      </c>
      <c r="DO87" s="78">
        <v>-0.14801089465618134</v>
      </c>
      <c r="DP87" s="78">
        <v>-3.4367848187685013E-2</v>
      </c>
      <c r="DQ87" s="78">
        <v>3.3376879990100861E-2</v>
      </c>
      <c r="DR87" s="78">
        <v>0.14367647469043732</v>
      </c>
      <c r="DS87" s="78">
        <v>0.12517227232456207</v>
      </c>
      <c r="DT87" s="78">
        <v>6.3337318599224091E-2</v>
      </c>
      <c r="DU87" s="78">
        <v>-8.872687816619873E-3</v>
      </c>
      <c r="DV87" s="78">
        <v>-0.19614021480083466</v>
      </c>
      <c r="DW87" s="78">
        <v>-0.19572682678699493</v>
      </c>
      <c r="DX87" s="78">
        <v>-0.14809019863605499</v>
      </c>
      <c r="DY87" s="78">
        <v>-5.2921894937753677E-2</v>
      </c>
      <c r="DZ87" s="78">
        <v>-8.4005951881408691E-2</v>
      </c>
      <c r="EA87" s="78">
        <v>-7.768656313419342E-2</v>
      </c>
      <c r="EB87" s="78">
        <v>-0.11161434650421143</v>
      </c>
      <c r="EC87" s="78">
        <v>-0.10567747801542282</v>
      </c>
      <c r="ED87" s="78">
        <v>-0.16104522347450256</v>
      </c>
      <c r="EE87" s="78">
        <v>-0.18666224181652069</v>
      </c>
      <c r="EF87" s="78">
        <v>-9.6795722842216492E-2</v>
      </c>
      <c r="EG87" s="78">
        <v>-5.5776644498109818E-2</v>
      </c>
      <c r="EH87" s="78">
        <v>-4.2430106550455093E-2</v>
      </c>
      <c r="EI87" s="78">
        <v>-4.6414814889431E-2</v>
      </c>
      <c r="EJ87" s="78">
        <v>-4.2943958193063736E-2</v>
      </c>
      <c r="EK87" s="78">
        <v>-6.0532059520483017E-2</v>
      </c>
      <c r="EL87" s="78">
        <v>-6.3518039882183075E-2</v>
      </c>
      <c r="EM87" s="78">
        <v>-4.7574315220117569E-2</v>
      </c>
      <c r="EN87" s="78">
        <v>6.0829445719718933E-2</v>
      </c>
      <c r="EO87" s="78">
        <v>0.12681375443935394</v>
      </c>
      <c r="EP87" s="78">
        <v>0.2407238632440567</v>
      </c>
      <c r="EQ87" s="78">
        <v>0.22380182147026062</v>
      </c>
      <c r="ER87" s="78">
        <v>0.16563768684864044</v>
      </c>
      <c r="ES87" s="78">
        <v>8.432278037071228E-2</v>
      </c>
      <c r="ET87" s="78">
        <v>-8.4287405014038086E-2</v>
      </c>
      <c r="EU87" s="78">
        <v>-9.0745627880096436E-2</v>
      </c>
      <c r="EV87" s="78">
        <v>-4.8346318304538727E-2</v>
      </c>
      <c r="EW87" s="78">
        <v>73.590339660644531</v>
      </c>
      <c r="EX87" s="78">
        <v>72.451194763183594</v>
      </c>
      <c r="EY87" s="78">
        <v>71.098106384277344</v>
      </c>
      <c r="EZ87" s="78">
        <v>70.001358032226563</v>
      </c>
      <c r="FA87" s="78">
        <v>68.981544494628906</v>
      </c>
      <c r="FB87" s="78">
        <v>67.946266174316406</v>
      </c>
      <c r="FC87" s="78">
        <v>66.910453796386719</v>
      </c>
      <c r="FD87" s="78">
        <v>67.439277648925781</v>
      </c>
      <c r="FE87" s="78">
        <v>70.505058288574219</v>
      </c>
      <c r="FF87" s="78">
        <v>74.174415588378906</v>
      </c>
      <c r="FG87" s="78">
        <v>78.323226928710938</v>
      </c>
      <c r="FH87" s="78">
        <v>82.551673889160156</v>
      </c>
      <c r="FI87" s="78">
        <v>86.092460632324219</v>
      </c>
      <c r="FJ87" s="78">
        <v>88.262359619140625</v>
      </c>
      <c r="FK87" s="78">
        <v>90.178077697753906</v>
      </c>
      <c r="FL87" s="78">
        <v>91.286285400390625</v>
      </c>
      <c r="FM87" s="78">
        <v>91.440475463867188</v>
      </c>
      <c r="FN87" s="78">
        <v>90.072395324707031</v>
      </c>
      <c r="FO87" s="78">
        <v>88.043357849121094</v>
      </c>
      <c r="FP87" s="78">
        <v>84.735702514648438</v>
      </c>
      <c r="FQ87" s="78">
        <v>80.890693664550781</v>
      </c>
      <c r="FR87" s="78">
        <v>78.300895690917969</v>
      </c>
      <c r="FS87" s="78">
        <v>76.398628234863281</v>
      </c>
      <c r="FT87" s="78">
        <v>74.723564147949219</v>
      </c>
      <c r="FU87" s="78">
        <v>9.4096407294273376E-2</v>
      </c>
      <c r="FV87" s="78">
        <v>0.1185305267572403</v>
      </c>
      <c r="FW87" s="78">
        <v>9.4179637730121613E-2</v>
      </c>
      <c r="FX87" s="78">
        <v>0</v>
      </c>
      <c r="FY87" s="78">
        <v>357.28570556640625</v>
      </c>
      <c r="FZ87" s="78">
        <v>1</v>
      </c>
    </row>
    <row r="88" spans="1:182" x14ac:dyDescent="0.2">
      <c r="A88" t="s">
        <v>186</v>
      </c>
      <c r="B88" t="s">
        <v>236</v>
      </c>
      <c r="C88" t="s">
        <v>2</v>
      </c>
      <c r="D88" t="s">
        <v>202</v>
      </c>
      <c r="E88" t="s">
        <v>209</v>
      </c>
      <c r="F88" t="s">
        <v>184</v>
      </c>
      <c r="G88" t="s">
        <v>1</v>
      </c>
      <c r="H88" s="78">
        <v>680</v>
      </c>
      <c r="I88" s="78">
        <v>1.2746759653091431</v>
      </c>
      <c r="J88" s="78">
        <v>1.1485804319381714</v>
      </c>
      <c r="K88" s="78">
        <v>1.0895675420761108</v>
      </c>
      <c r="L88" s="78">
        <v>1.0297664403915405</v>
      </c>
      <c r="M88" s="78">
        <v>1.0079479217529297</v>
      </c>
      <c r="N88" s="78">
        <v>0.99891048669815063</v>
      </c>
      <c r="O88" s="78">
        <v>1.0126098394393921</v>
      </c>
      <c r="P88" s="78">
        <v>1.136746883392334</v>
      </c>
      <c r="Q88" s="78">
        <v>1.2106595039367676</v>
      </c>
      <c r="R88" s="78">
        <v>1.2302870750427246</v>
      </c>
      <c r="S88" s="78">
        <v>1.3364706039428711</v>
      </c>
      <c r="T88" s="78">
        <v>1.5134193897247314</v>
      </c>
      <c r="U88" s="78">
        <v>1.679912805557251</v>
      </c>
      <c r="V88" s="78">
        <v>1.8459925651550293</v>
      </c>
      <c r="W88" s="78">
        <v>2.0159032344818115</v>
      </c>
      <c r="X88" s="78">
        <v>2.147014856338501</v>
      </c>
      <c r="Y88" s="78">
        <v>2.2299113273620605</v>
      </c>
      <c r="Z88" s="78">
        <v>2.2885289192199707</v>
      </c>
      <c r="AA88" s="78">
        <v>2.2157559394836426</v>
      </c>
      <c r="AB88" s="78">
        <v>2.1201415061950684</v>
      </c>
      <c r="AC88" s="78">
        <v>2.022519588470459</v>
      </c>
      <c r="AD88" s="78">
        <v>1.9170318841934204</v>
      </c>
      <c r="AE88" s="78">
        <v>1.6835101842880249</v>
      </c>
      <c r="AF88" s="78">
        <v>1.4330215454101563</v>
      </c>
      <c r="AG88" s="78">
        <v>-0.17773483693599701</v>
      </c>
      <c r="AH88" s="78">
        <v>-0.15338222682476044</v>
      </c>
      <c r="AI88" s="78">
        <v>-0.10717587918043137</v>
      </c>
      <c r="AJ88" s="78">
        <v>-0.10903863608837128</v>
      </c>
      <c r="AK88" s="78">
        <v>-0.10764920711517334</v>
      </c>
      <c r="AL88" s="78">
        <v>-0.13859973847866058</v>
      </c>
      <c r="AM88" s="78">
        <v>-0.18447837233543396</v>
      </c>
      <c r="AN88" s="78">
        <v>-0.16625383496284485</v>
      </c>
      <c r="AO88" s="78">
        <v>-0.14871074259281158</v>
      </c>
      <c r="AP88" s="78">
        <v>-0.20182046294212341</v>
      </c>
      <c r="AQ88" s="78">
        <v>-0.18280035257339478</v>
      </c>
      <c r="AR88" s="78">
        <v>-0.13413891196250916</v>
      </c>
      <c r="AS88" s="78">
        <v>-0.15229955315589905</v>
      </c>
      <c r="AT88" s="78">
        <v>-0.13800154626369476</v>
      </c>
      <c r="AU88" s="78">
        <v>-0.1275254487991333</v>
      </c>
      <c r="AV88" s="78">
        <v>-0.14358636736869812</v>
      </c>
      <c r="AW88" s="78">
        <v>-0.133046954870224</v>
      </c>
      <c r="AX88" s="78">
        <v>-0.14883588254451752</v>
      </c>
      <c r="AY88" s="78">
        <v>-0.17562919855117798</v>
      </c>
      <c r="AZ88" s="78">
        <v>-0.13713030517101288</v>
      </c>
      <c r="BA88" s="78">
        <v>-0.13957178592681885</v>
      </c>
      <c r="BB88" s="78">
        <v>-0.17320427298545837</v>
      </c>
      <c r="BC88" s="78">
        <v>-0.17732247710227966</v>
      </c>
      <c r="BD88" s="78">
        <v>-0.21879099309444427</v>
      </c>
      <c r="BE88" s="78">
        <v>-0.12339965999126434</v>
      </c>
      <c r="BF88" s="78">
        <v>-0.10110028088092804</v>
      </c>
      <c r="BG88" s="78">
        <v>-5.5245492607355118E-2</v>
      </c>
      <c r="BH88" s="78">
        <v>-5.7550530880689621E-2</v>
      </c>
      <c r="BI88" s="78">
        <v>-5.3375791758298874E-2</v>
      </c>
      <c r="BJ88" s="78">
        <v>-6.9775953888893127E-2</v>
      </c>
      <c r="BK88" s="78">
        <v>-0.11430127918720245</v>
      </c>
      <c r="BL88" s="78">
        <v>-9.5161400735378265E-2</v>
      </c>
      <c r="BM88" s="78">
        <v>-8.0061808228492737E-2</v>
      </c>
      <c r="BN88" s="78">
        <v>-0.1338421106338501</v>
      </c>
      <c r="BO88" s="78">
        <v>-0.12632882595062256</v>
      </c>
      <c r="BP88" s="78">
        <v>-8.7245218455791473E-2</v>
      </c>
      <c r="BQ88" s="78">
        <v>-0.10197067260742188</v>
      </c>
      <c r="BR88" s="78">
        <v>-8.4321886301040649E-2</v>
      </c>
      <c r="BS88" s="78">
        <v>-7.1816839277744293E-2</v>
      </c>
      <c r="BT88" s="78">
        <v>-8.4977336227893829E-2</v>
      </c>
      <c r="BU88" s="78">
        <v>-7.1461550891399384E-2</v>
      </c>
      <c r="BV88" s="78">
        <v>-8.5396133363246918E-2</v>
      </c>
      <c r="BW88" s="78">
        <v>-0.11251996457576752</v>
      </c>
      <c r="BX88" s="78">
        <v>-7.7821582555770874E-2</v>
      </c>
      <c r="BY88" s="78">
        <v>-8.0999426543712616E-2</v>
      </c>
      <c r="BZ88" s="78">
        <v>-0.11671946942806244</v>
      </c>
      <c r="CA88" s="78">
        <v>-0.12513983249664307</v>
      </c>
      <c r="CB88" s="78">
        <v>-0.15182235836982727</v>
      </c>
      <c r="CC88" s="78">
        <v>-8.5767284035682678E-2</v>
      </c>
      <c r="CD88" s="78">
        <v>-6.4889967441558838E-2</v>
      </c>
      <c r="CE88" s="78">
        <v>-1.9278666004538536E-2</v>
      </c>
      <c r="CF88" s="78">
        <v>-2.1890025585889816E-2</v>
      </c>
      <c r="CG88" s="78">
        <v>-1.5786187723278999E-2</v>
      </c>
      <c r="CH88" s="78">
        <v>-2.2108815610408783E-2</v>
      </c>
      <c r="CI88" s="78">
        <v>-6.5696842968463898E-2</v>
      </c>
      <c r="CJ88" s="78">
        <v>-4.5922998338937759E-2</v>
      </c>
      <c r="CK88" s="78">
        <v>-3.2515760511159897E-2</v>
      </c>
      <c r="CL88" s="78">
        <v>-8.67605060338974E-2</v>
      </c>
      <c r="CM88" s="78">
        <v>-8.7216809391975403E-2</v>
      </c>
      <c r="CN88" s="78">
        <v>-5.476679652929306E-2</v>
      </c>
      <c r="CO88" s="78">
        <v>-6.7113049328327179E-2</v>
      </c>
      <c r="CP88" s="78">
        <v>-4.7143515199422836E-2</v>
      </c>
      <c r="CQ88" s="78">
        <v>-3.3233217895030975E-2</v>
      </c>
      <c r="CR88" s="78">
        <v>-4.4384900480508804E-2</v>
      </c>
      <c r="CS88" s="78">
        <v>-2.8807688504457474E-2</v>
      </c>
      <c r="CT88" s="78">
        <v>-4.1457954794168472E-2</v>
      </c>
      <c r="CU88" s="78">
        <v>-6.8810708820819855E-2</v>
      </c>
      <c r="CV88" s="78">
        <v>-3.6744538694620132E-2</v>
      </c>
      <c r="CW88" s="78">
        <v>-4.0432386100292206E-2</v>
      </c>
      <c r="CX88" s="78">
        <v>-7.7598266303539276E-2</v>
      </c>
      <c r="CY88" s="78">
        <v>-8.8998280465602875E-2</v>
      </c>
      <c r="CZ88" s="78">
        <v>-0.10544008016586304</v>
      </c>
      <c r="DA88" s="78">
        <v>-4.8134904354810715E-2</v>
      </c>
      <c r="DB88" s="78">
        <v>-2.8679654002189636E-2</v>
      </c>
      <c r="DC88" s="78">
        <v>1.6688160598278046E-2</v>
      </c>
      <c r="DD88" s="78">
        <v>1.3770480640232563E-2</v>
      </c>
      <c r="DE88" s="78">
        <v>2.1803416311740875E-2</v>
      </c>
      <c r="DF88" s="78">
        <v>2.555832639336586E-2</v>
      </c>
      <c r="DG88" s="78">
        <v>-1.7092406749725342E-2</v>
      </c>
      <c r="DH88" s="78">
        <v>3.3154040575027466E-3</v>
      </c>
      <c r="DI88" s="78">
        <v>1.5030284412205219E-2</v>
      </c>
      <c r="DJ88" s="78">
        <v>-3.9678901433944702E-2</v>
      </c>
      <c r="DK88" s="78">
        <v>-4.8104800283908844E-2</v>
      </c>
      <c r="DL88" s="78">
        <v>-2.2288370877504349E-2</v>
      </c>
      <c r="DM88" s="78">
        <v>-3.2255426049232483E-2</v>
      </c>
      <c r="DN88" s="78">
        <v>-9.9651450291275978E-3</v>
      </c>
      <c r="DO88" s="78">
        <v>5.3504016250371933E-3</v>
      </c>
      <c r="DP88" s="78">
        <v>-3.7924633361399174E-3</v>
      </c>
      <c r="DQ88" s="78">
        <v>1.3846172019839287E-2</v>
      </c>
      <c r="DR88" s="78">
        <v>2.4802214466035366E-3</v>
      </c>
      <c r="DS88" s="78">
        <v>-2.5101451203227043E-2</v>
      </c>
      <c r="DT88" s="78">
        <v>4.3325042352080345E-3</v>
      </c>
      <c r="DU88" s="78">
        <v>1.3465412484947592E-4</v>
      </c>
      <c r="DV88" s="78">
        <v>-3.8477059453725815E-2</v>
      </c>
      <c r="DW88" s="78">
        <v>-5.2856732159852982E-2</v>
      </c>
      <c r="DX88" s="78">
        <v>-5.9057805687189102E-2</v>
      </c>
      <c r="DY88" s="78">
        <v>6.2002707272768021E-3</v>
      </c>
      <c r="DZ88" s="78">
        <v>2.3602288216352463E-2</v>
      </c>
      <c r="EA88" s="78">
        <v>6.8618543446063995E-2</v>
      </c>
      <c r="EB88" s="78">
        <v>6.5258584916591644E-2</v>
      </c>
      <c r="EC88" s="78">
        <v>7.607683539390564E-2</v>
      </c>
      <c r="ED88" s="78">
        <v>9.4382107257843018E-2</v>
      </c>
      <c r="EE88" s="78">
        <v>5.3084678947925568E-2</v>
      </c>
      <c r="EF88" s="78">
        <v>7.440783828496933E-2</v>
      </c>
      <c r="EG88" s="78">
        <v>8.3679221570491791E-2</v>
      </c>
      <c r="EH88" s="78">
        <v>2.8299454599618912E-2</v>
      </c>
      <c r="EI88" s="78">
        <v>8.3667328581213951E-3</v>
      </c>
      <c r="EJ88" s="78">
        <v>2.4605315178632736E-2</v>
      </c>
      <c r="EK88" s="78">
        <v>1.8073448911309242E-2</v>
      </c>
      <c r="EL88" s="78">
        <v>4.3714515864849091E-2</v>
      </c>
      <c r="EM88" s="78">
        <v>6.1059020459651947E-2</v>
      </c>
      <c r="EN88" s="78">
        <v>5.481657013297081E-2</v>
      </c>
      <c r="EO88" s="78">
        <v>7.5431570410728455E-2</v>
      </c>
      <c r="EP88" s="78">
        <v>6.5919972956180573E-2</v>
      </c>
      <c r="EQ88" s="78">
        <v>3.8007773458957672E-2</v>
      </c>
      <c r="ER88" s="78">
        <v>6.3641227781772614E-2</v>
      </c>
      <c r="ES88" s="78">
        <v>5.8707017451524734E-2</v>
      </c>
      <c r="ET88" s="78">
        <v>1.8007745966315269E-2</v>
      </c>
      <c r="EU88" s="78">
        <v>-6.7407882306724787E-4</v>
      </c>
      <c r="EV88" s="78">
        <v>7.9108309000730515E-3</v>
      </c>
      <c r="EW88" s="78">
        <v>73.112648010253906</v>
      </c>
      <c r="EX88" s="78">
        <v>71.8504638671875</v>
      </c>
      <c r="EY88" s="78">
        <v>70.965072631835938</v>
      </c>
      <c r="EZ88" s="78">
        <v>69.646728515625</v>
      </c>
      <c r="FA88" s="78">
        <v>68.566795349121094</v>
      </c>
      <c r="FB88" s="78">
        <v>67.401275634765625</v>
      </c>
      <c r="FC88" s="78">
        <v>66.702705383300781</v>
      </c>
      <c r="FD88" s="78">
        <v>67.691978454589844</v>
      </c>
      <c r="FE88" s="78">
        <v>72.307319641113281</v>
      </c>
      <c r="FF88" s="78">
        <v>77.379592895507813</v>
      </c>
      <c r="FG88" s="78">
        <v>81.778404235839844</v>
      </c>
      <c r="FH88" s="78">
        <v>85.377235412597656</v>
      </c>
      <c r="FI88" s="78">
        <v>88.295524597167969</v>
      </c>
      <c r="FJ88" s="78">
        <v>90.622779846191406</v>
      </c>
      <c r="FK88" s="78">
        <v>92.360710144042969</v>
      </c>
      <c r="FL88" s="78">
        <v>93.597938537597656</v>
      </c>
      <c r="FM88" s="78">
        <v>94.256820678710938</v>
      </c>
      <c r="FN88" s="78">
        <v>93.903900146484375</v>
      </c>
      <c r="FO88" s="78">
        <v>92.103507995605469</v>
      </c>
      <c r="FP88" s="78">
        <v>88.240516662597656</v>
      </c>
      <c r="FQ88" s="78">
        <v>82.514045715332031</v>
      </c>
      <c r="FR88" s="78">
        <v>78.815200805664063</v>
      </c>
      <c r="FS88" s="78">
        <v>76.152305603027344</v>
      </c>
      <c r="FT88" s="78">
        <v>74.273727416992188</v>
      </c>
      <c r="FU88" s="78">
        <v>6.2089074403047562E-2</v>
      </c>
      <c r="FV88" s="78">
        <v>7.4613891541957855E-2</v>
      </c>
      <c r="FW88" s="78">
        <v>6.3416294753551483E-2</v>
      </c>
      <c r="FX88" s="78">
        <v>0</v>
      </c>
      <c r="FY88" s="78">
        <v>206.42857360839844</v>
      </c>
      <c r="FZ88" s="78">
        <v>1</v>
      </c>
    </row>
    <row r="89" spans="1:182" x14ac:dyDescent="0.2">
      <c r="A89" t="s">
        <v>186</v>
      </c>
      <c r="B89" t="s">
        <v>236</v>
      </c>
      <c r="C89" t="s">
        <v>2</v>
      </c>
      <c r="D89" t="s">
        <v>202</v>
      </c>
      <c r="E89" t="s">
        <v>209</v>
      </c>
      <c r="F89" t="s">
        <v>185</v>
      </c>
      <c r="G89" t="s">
        <v>1</v>
      </c>
      <c r="H89" s="78">
        <v>305</v>
      </c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>
        <v>0</v>
      </c>
      <c r="FY89" s="78">
        <v>91.619049072265625</v>
      </c>
      <c r="FZ89" s="78">
        <v>0</v>
      </c>
    </row>
    <row r="90" spans="1:182" x14ac:dyDescent="0.2">
      <c r="A90" t="s">
        <v>186</v>
      </c>
      <c r="B90" t="s">
        <v>236</v>
      </c>
      <c r="C90" t="s">
        <v>2</v>
      </c>
      <c r="D90" t="s">
        <v>202</v>
      </c>
      <c r="E90" t="s">
        <v>210</v>
      </c>
      <c r="F90" t="s">
        <v>1</v>
      </c>
      <c r="G90" t="s">
        <v>198</v>
      </c>
      <c r="H90" s="78">
        <v>6656</v>
      </c>
      <c r="I90" s="78">
        <v>8.4486484527587891</v>
      </c>
      <c r="J90" s="78">
        <v>7.6836628913879395</v>
      </c>
      <c r="K90" s="78">
        <v>7.218198299407959</v>
      </c>
      <c r="L90" s="78">
        <v>6.8896579742431641</v>
      </c>
      <c r="M90" s="78">
        <v>6.771024227142334</v>
      </c>
      <c r="N90" s="78">
        <v>7.0718693733215332</v>
      </c>
      <c r="O90" s="78">
        <v>7.6759729385375977</v>
      </c>
      <c r="P90" s="78">
        <v>8.6584157943725586</v>
      </c>
      <c r="Q90" s="78">
        <v>9.1135854721069336</v>
      </c>
      <c r="R90" s="78">
        <v>9.4929304122924805</v>
      </c>
      <c r="S90" s="78">
        <v>9.8142356872558594</v>
      </c>
      <c r="T90" s="78">
        <v>10.352145195007324</v>
      </c>
      <c r="U90" s="78">
        <v>10.866037368774414</v>
      </c>
      <c r="V90" s="78">
        <v>11.378165245056152</v>
      </c>
      <c r="W90" s="78">
        <v>12.013484954833984</v>
      </c>
      <c r="X90" s="78">
        <v>12.582602500915527</v>
      </c>
      <c r="Y90" s="78">
        <v>13.141990661621094</v>
      </c>
      <c r="Z90" s="78">
        <v>13.625569343566895</v>
      </c>
      <c r="AA90" s="78">
        <v>13.64719295501709</v>
      </c>
      <c r="AB90" s="78">
        <v>13.632640838623047</v>
      </c>
      <c r="AC90" s="78">
        <v>13.114930152893066</v>
      </c>
      <c r="AD90" s="78">
        <v>12.243474006652832</v>
      </c>
      <c r="AE90" s="78">
        <v>10.804579734802246</v>
      </c>
      <c r="AF90" s="78">
        <v>9.3462038040161133</v>
      </c>
      <c r="AG90" s="78">
        <v>-1.0985534191131592</v>
      </c>
      <c r="AH90" s="78">
        <v>-1.0963771343231201</v>
      </c>
      <c r="AI90" s="78">
        <v>-1.0547330379486084</v>
      </c>
      <c r="AJ90" s="78">
        <v>-1.0865103006362915</v>
      </c>
      <c r="AK90" s="78">
        <v>-1.123206615447998</v>
      </c>
      <c r="AL90" s="78">
        <v>-1.0910477638244629</v>
      </c>
      <c r="AM90" s="78">
        <v>-1.0897985696792603</v>
      </c>
      <c r="AN90" s="78">
        <v>-1.0127106904983521</v>
      </c>
      <c r="AO90" s="78">
        <v>-1.1749333143234253</v>
      </c>
      <c r="AP90" s="78">
        <v>-1.1879210472106934</v>
      </c>
      <c r="AQ90" s="78">
        <v>-1.3322008848190308</v>
      </c>
      <c r="AR90" s="78">
        <v>-1.303343653678894</v>
      </c>
      <c r="AS90" s="78">
        <v>-1.3809738159179688</v>
      </c>
      <c r="AT90" s="78">
        <v>-1.190324068069458</v>
      </c>
      <c r="AU90" s="78">
        <v>-1.0295004844665527</v>
      </c>
      <c r="AV90" s="78">
        <v>-0.75910776853561401</v>
      </c>
      <c r="AW90" s="78">
        <v>-0.42098236083984375</v>
      </c>
      <c r="AX90" s="78">
        <v>-0.26750043034553528</v>
      </c>
      <c r="AY90" s="78">
        <v>-0.20171123743057251</v>
      </c>
      <c r="AZ90" s="78">
        <v>-0.1433483213186264</v>
      </c>
      <c r="BA90" s="78">
        <v>-0.24940209090709686</v>
      </c>
      <c r="BB90" s="78">
        <v>-0.74626868963241577</v>
      </c>
      <c r="BC90" s="78">
        <v>-0.89235848188400269</v>
      </c>
      <c r="BD90" s="78">
        <v>-1.0473291873931885</v>
      </c>
      <c r="BE90" s="78">
        <v>-0.93211966753005981</v>
      </c>
      <c r="BF90" s="78">
        <v>-0.93351060152053833</v>
      </c>
      <c r="BG90" s="78">
        <v>-0.89309805631637573</v>
      </c>
      <c r="BH90" s="78">
        <v>-0.9277949333190918</v>
      </c>
      <c r="BI90" s="78">
        <v>-0.96384161710739136</v>
      </c>
      <c r="BJ90" s="78">
        <v>-0.92618000507354736</v>
      </c>
      <c r="BK90" s="78">
        <v>-0.92166680097579956</v>
      </c>
      <c r="BL90" s="78">
        <v>-0.84660220146179199</v>
      </c>
      <c r="BM90" s="78">
        <v>-1.0163487195968628</v>
      </c>
      <c r="BN90" s="78">
        <v>-1.0366904735565186</v>
      </c>
      <c r="BO90" s="78">
        <v>-1.1866114139556885</v>
      </c>
      <c r="BP90" s="78">
        <v>-1.1573610305786133</v>
      </c>
      <c r="BQ90" s="78">
        <v>-1.2333551645278931</v>
      </c>
      <c r="BR90" s="78">
        <v>-1.0416063070297241</v>
      </c>
      <c r="BS90" s="78">
        <v>-0.87545931339263916</v>
      </c>
      <c r="BT90" s="78">
        <v>-0.604594886302948</v>
      </c>
      <c r="BU90" s="78">
        <v>-0.26862865686416626</v>
      </c>
      <c r="BV90" s="78">
        <v>-0.1158251091837883</v>
      </c>
      <c r="BW90" s="78">
        <v>-4.9845803529024124E-2</v>
      </c>
      <c r="BX90" s="78">
        <v>1.082343328744173E-2</v>
      </c>
      <c r="BY90" s="78">
        <v>-9.8511159420013428E-2</v>
      </c>
      <c r="BZ90" s="78">
        <v>-0.57865822315216064</v>
      </c>
      <c r="CA90" s="78">
        <v>-0.7234312891960144</v>
      </c>
      <c r="CB90" s="78">
        <v>-0.87906491756439209</v>
      </c>
      <c r="CC90" s="78">
        <v>-0.81684809923171997</v>
      </c>
      <c r="CD90" s="78">
        <v>-0.82070976495742798</v>
      </c>
      <c r="CE90" s="78">
        <v>-0.78115016222000122</v>
      </c>
      <c r="CF90" s="78">
        <v>-0.81786918640136719</v>
      </c>
      <c r="CG90" s="78">
        <v>-0.85346585512161255</v>
      </c>
      <c r="CH90" s="78">
        <v>-0.8119930624961853</v>
      </c>
      <c r="CI90" s="78">
        <v>-0.80521917343139648</v>
      </c>
      <c r="CJ90" s="78">
        <v>-0.73155593872070313</v>
      </c>
      <c r="CK90" s="78">
        <v>-0.906513512134552</v>
      </c>
      <c r="CL90" s="78">
        <v>-0.93194872140884399</v>
      </c>
      <c r="CM90" s="78">
        <v>-1.0857765674591064</v>
      </c>
      <c r="CN90" s="78">
        <v>-1.0562539100646973</v>
      </c>
      <c r="CO90" s="78">
        <v>-1.1311149597167969</v>
      </c>
      <c r="CP90" s="78">
        <v>-0.93860489130020142</v>
      </c>
      <c r="CQ90" s="78">
        <v>-0.76877093315124512</v>
      </c>
      <c r="CR90" s="78">
        <v>-0.49757969379425049</v>
      </c>
      <c r="CS90" s="78">
        <v>-0.16310892999172211</v>
      </c>
      <c r="CT90" s="78">
        <v>-1.0775245726108551E-2</v>
      </c>
      <c r="CU90" s="78">
        <v>5.5335737764835358E-2</v>
      </c>
      <c r="CV90" s="78">
        <v>0.11760231852531433</v>
      </c>
      <c r="CW90" s="78">
        <v>5.9954337775707245E-3</v>
      </c>
      <c r="CX90" s="78">
        <v>-0.46257168054580688</v>
      </c>
      <c r="CY90" s="78">
        <v>-0.60643285512924194</v>
      </c>
      <c r="CZ90" s="78">
        <v>-0.76252561807632446</v>
      </c>
      <c r="DA90" s="78">
        <v>-0.70157653093338013</v>
      </c>
      <c r="DB90" s="78">
        <v>-0.70790892839431763</v>
      </c>
      <c r="DC90" s="78">
        <v>-0.66920226812362671</v>
      </c>
      <c r="DD90" s="78">
        <v>-0.70794343948364258</v>
      </c>
      <c r="DE90" s="78">
        <v>-0.74309009313583374</v>
      </c>
      <c r="DF90" s="78">
        <v>-0.69780611991882324</v>
      </c>
      <c r="DG90" s="78">
        <v>-0.68877154588699341</v>
      </c>
      <c r="DH90" s="78">
        <v>-0.61650967597961426</v>
      </c>
      <c r="DI90" s="78">
        <v>-0.79667830467224121</v>
      </c>
      <c r="DJ90" s="78">
        <v>-0.82720690965652466</v>
      </c>
      <c r="DK90" s="78">
        <v>-0.98494172096252441</v>
      </c>
      <c r="DL90" s="78">
        <v>-0.95514678955078125</v>
      </c>
      <c r="DM90" s="78">
        <v>-1.0288747549057007</v>
      </c>
      <c r="DN90" s="78">
        <v>-0.83560341596603394</v>
      </c>
      <c r="DO90" s="78">
        <v>-0.66208255290985107</v>
      </c>
      <c r="DP90" s="78">
        <v>-0.39056450128555298</v>
      </c>
      <c r="DQ90" s="78">
        <v>-5.7589206844568253E-2</v>
      </c>
      <c r="DR90" s="78">
        <v>9.4274617731571198E-2</v>
      </c>
      <c r="DS90" s="78">
        <v>0.16051727533340454</v>
      </c>
      <c r="DT90" s="78">
        <v>0.2243812084197998</v>
      </c>
      <c r="DU90" s="78">
        <v>0.11050202697515488</v>
      </c>
      <c r="DV90" s="78">
        <v>-0.34648516774177551</v>
      </c>
      <c r="DW90" s="78">
        <v>-0.48943442106246948</v>
      </c>
      <c r="DX90" s="78">
        <v>-0.64598631858825684</v>
      </c>
      <c r="DY90" s="78">
        <v>-0.53514271974563599</v>
      </c>
      <c r="DZ90" s="78">
        <v>-0.54504239559173584</v>
      </c>
      <c r="EA90" s="78">
        <v>-0.50756728649139404</v>
      </c>
      <c r="EB90" s="78">
        <v>-0.54922807216644287</v>
      </c>
      <c r="EC90" s="78">
        <v>-0.58372509479522705</v>
      </c>
      <c r="ED90" s="78">
        <v>-0.53293836116790771</v>
      </c>
      <c r="EE90" s="78">
        <v>-0.52063971757888794</v>
      </c>
      <c r="EF90" s="78">
        <v>-0.4504011869430542</v>
      </c>
      <c r="EG90" s="78">
        <v>-0.63809376955032349</v>
      </c>
      <c r="EH90" s="78">
        <v>-0.67597639560699463</v>
      </c>
      <c r="EI90" s="78">
        <v>-0.83935219049453735</v>
      </c>
      <c r="EJ90" s="78">
        <v>-0.80916422605514526</v>
      </c>
      <c r="EK90" s="78">
        <v>-0.881256103515625</v>
      </c>
      <c r="EL90" s="78">
        <v>-0.68688571453094482</v>
      </c>
      <c r="EM90" s="78">
        <v>-0.50804144144058228</v>
      </c>
      <c r="EN90" s="78">
        <v>-0.23605158925056458</v>
      </c>
      <c r="EO90" s="78">
        <v>9.476451575756073E-2</v>
      </c>
      <c r="EP90" s="78">
        <v>0.24594993889331818</v>
      </c>
      <c r="EQ90" s="78">
        <v>0.31238272786140442</v>
      </c>
      <c r="ER90" s="78">
        <v>0.37855294346809387</v>
      </c>
      <c r="ES90" s="78">
        <v>0.26139295101165771</v>
      </c>
      <c r="ET90" s="78">
        <v>-0.17887468636035919</v>
      </c>
      <c r="EU90" s="78">
        <v>-0.3205072283744812</v>
      </c>
      <c r="EV90" s="78">
        <v>-0.47772204875946045</v>
      </c>
      <c r="EW90" s="78">
        <v>62.824260711669922</v>
      </c>
      <c r="EX90" s="78">
        <v>61.643405914306641</v>
      </c>
      <c r="EY90" s="78">
        <v>60.546237945556641</v>
      </c>
      <c r="EZ90" s="78">
        <v>59.343235015869141</v>
      </c>
      <c r="FA90" s="78">
        <v>58.436084747314453</v>
      </c>
      <c r="FB90" s="78">
        <v>57.660564422607422</v>
      </c>
      <c r="FC90" s="78">
        <v>57.186279296875</v>
      </c>
      <c r="FD90" s="78">
        <v>56.868167877197266</v>
      </c>
      <c r="FE90" s="78">
        <v>58.842079162597656</v>
      </c>
      <c r="FF90" s="78">
        <v>62.71044921875</v>
      </c>
      <c r="FG90" s="78">
        <v>67.61474609375</v>
      </c>
      <c r="FH90" s="78">
        <v>71.78961181640625</v>
      </c>
      <c r="FI90" s="78">
        <v>75.543655395507813</v>
      </c>
      <c r="FJ90" s="78">
        <v>78.515228271484375</v>
      </c>
      <c r="FK90" s="78">
        <v>80.871788024902344</v>
      </c>
      <c r="FL90" s="78">
        <v>81.852653503417969</v>
      </c>
      <c r="FM90" s="78">
        <v>81.721595764160156</v>
      </c>
      <c r="FN90" s="78">
        <v>79.864974975585938</v>
      </c>
      <c r="FO90" s="78">
        <v>76.248207092285156</v>
      </c>
      <c r="FP90" s="78">
        <v>71.762275695800781</v>
      </c>
      <c r="FQ90" s="78">
        <v>68.364959716796875</v>
      </c>
      <c r="FR90" s="78">
        <v>66.011146545410156</v>
      </c>
      <c r="FS90" s="78">
        <v>64.525840759277344</v>
      </c>
      <c r="FT90" s="78">
        <v>63.437328338623047</v>
      </c>
      <c r="FU90" s="78">
        <v>0.15987394750118256</v>
      </c>
      <c r="FV90" s="78">
        <v>0.18042644858360291</v>
      </c>
      <c r="FW90" s="78">
        <v>0.16768938302993774</v>
      </c>
      <c r="FX90" s="78">
        <v>0</v>
      </c>
      <c r="FY90" s="78">
        <v>2485.619140625</v>
      </c>
      <c r="FZ90" s="78">
        <v>1</v>
      </c>
    </row>
    <row r="91" spans="1:182" x14ac:dyDescent="0.2">
      <c r="A91" t="s">
        <v>186</v>
      </c>
      <c r="B91" t="s">
        <v>236</v>
      </c>
      <c r="C91" t="s">
        <v>2</v>
      </c>
      <c r="D91" t="s">
        <v>202</v>
      </c>
      <c r="E91" t="s">
        <v>210</v>
      </c>
      <c r="F91" t="s">
        <v>1</v>
      </c>
      <c r="G91" t="s">
        <v>200</v>
      </c>
      <c r="H91" s="78">
        <v>2670</v>
      </c>
      <c r="I91" s="78">
        <v>3.4354944229125977</v>
      </c>
      <c r="J91" s="78">
        <v>3.074404239654541</v>
      </c>
      <c r="K91" s="78">
        <v>2.853419303894043</v>
      </c>
      <c r="L91" s="78">
        <v>2.6799373626708984</v>
      </c>
      <c r="M91" s="78">
        <v>2.5923733711242676</v>
      </c>
      <c r="N91" s="78">
        <v>2.6036067008972168</v>
      </c>
      <c r="O91" s="78">
        <v>2.7597124576568604</v>
      </c>
      <c r="P91" s="78">
        <v>2.8876383304595947</v>
      </c>
      <c r="Q91" s="78">
        <v>2.9805757999420166</v>
      </c>
      <c r="R91" s="78">
        <v>3.1748402118682861</v>
      </c>
      <c r="S91" s="78">
        <v>3.4279277324676514</v>
      </c>
      <c r="T91" s="78">
        <v>3.7501993179321289</v>
      </c>
      <c r="U91" s="78">
        <v>4.0612492561340332</v>
      </c>
      <c r="V91" s="78">
        <v>4.3586788177490234</v>
      </c>
      <c r="W91" s="78">
        <v>4.6797099113464355</v>
      </c>
      <c r="X91" s="78">
        <v>4.9805421829223633</v>
      </c>
      <c r="Y91" s="78">
        <v>5.2471952438354492</v>
      </c>
      <c r="Z91" s="78">
        <v>5.4209518432617188</v>
      </c>
      <c r="AA91" s="78">
        <v>5.3925952911376953</v>
      </c>
      <c r="AB91" s="78">
        <v>5.2601451873779297</v>
      </c>
      <c r="AC91" s="78">
        <v>5.1351447105407715</v>
      </c>
      <c r="AD91" s="78">
        <v>4.8013930320739746</v>
      </c>
      <c r="AE91" s="78">
        <v>4.3090009689331055</v>
      </c>
      <c r="AF91" s="78">
        <v>3.7780687808990479</v>
      </c>
      <c r="AG91" s="78">
        <v>-0.31330487132072449</v>
      </c>
      <c r="AH91" s="78">
        <v>-0.36532056331634521</v>
      </c>
      <c r="AI91" s="78">
        <v>-0.33788987994194031</v>
      </c>
      <c r="AJ91" s="78">
        <v>-0.32642313838005066</v>
      </c>
      <c r="AK91" s="78">
        <v>-0.28703767061233521</v>
      </c>
      <c r="AL91" s="78">
        <v>-0.25029131770133972</v>
      </c>
      <c r="AM91" s="78">
        <v>-0.21293842792510986</v>
      </c>
      <c r="AN91" s="78">
        <v>-0.29050877690315247</v>
      </c>
      <c r="AO91" s="78">
        <v>-0.37913140654563904</v>
      </c>
      <c r="AP91" s="78">
        <v>-0.27173575758934021</v>
      </c>
      <c r="AQ91" s="78">
        <v>-0.24228829145431519</v>
      </c>
      <c r="AR91" s="78">
        <v>-0.24590548872947693</v>
      </c>
      <c r="AS91" s="78">
        <v>-0.31605535745620728</v>
      </c>
      <c r="AT91" s="78">
        <v>-0.30567097663879395</v>
      </c>
      <c r="AU91" s="78">
        <v>-0.2790490984916687</v>
      </c>
      <c r="AV91" s="78">
        <v>-0.19209760427474976</v>
      </c>
      <c r="AW91" s="78">
        <v>-0.14295227825641632</v>
      </c>
      <c r="AX91" s="78">
        <v>-4.1499923914670944E-2</v>
      </c>
      <c r="AY91" s="78">
        <v>2.8816960752010345E-2</v>
      </c>
      <c r="AZ91" s="78">
        <v>-2.0175814628601074E-2</v>
      </c>
      <c r="BA91" s="78">
        <v>-2.4314504116773605E-2</v>
      </c>
      <c r="BB91" s="78">
        <v>-0.23543038964271545</v>
      </c>
      <c r="BC91" s="78">
        <v>-0.30974262952804565</v>
      </c>
      <c r="BD91" s="78">
        <v>-0.34416750073432922</v>
      </c>
      <c r="BE91" s="78">
        <v>-0.23374667763710022</v>
      </c>
      <c r="BF91" s="78">
        <v>-0.28564763069152832</v>
      </c>
      <c r="BG91" s="78">
        <v>-0.26185533404350281</v>
      </c>
      <c r="BH91" s="78">
        <v>-0.25242230296134949</v>
      </c>
      <c r="BI91" s="78">
        <v>-0.21483808755874634</v>
      </c>
      <c r="BJ91" s="78">
        <v>-0.18103571236133575</v>
      </c>
      <c r="BK91" s="78">
        <v>-0.14090938866138458</v>
      </c>
      <c r="BL91" s="78">
        <v>-0.21989749372005463</v>
      </c>
      <c r="BM91" s="78">
        <v>-0.31094107031822205</v>
      </c>
      <c r="BN91" s="78">
        <v>-0.21393917500972748</v>
      </c>
      <c r="BO91" s="78">
        <v>-0.18210938572883606</v>
      </c>
      <c r="BP91" s="78">
        <v>-0.1822524219751358</v>
      </c>
      <c r="BQ91" s="78">
        <v>-0.246392622590065</v>
      </c>
      <c r="BR91" s="78">
        <v>-0.23328523337841034</v>
      </c>
      <c r="BS91" s="78">
        <v>-0.20212048292160034</v>
      </c>
      <c r="BT91" s="78">
        <v>-0.11483507603406906</v>
      </c>
      <c r="BU91" s="78">
        <v>-6.1903722584247589E-2</v>
      </c>
      <c r="BV91" s="78">
        <v>3.7934169173240662E-2</v>
      </c>
      <c r="BW91" s="78">
        <v>0.10587477684020996</v>
      </c>
      <c r="BX91" s="78">
        <v>5.9002283960580826E-2</v>
      </c>
      <c r="BY91" s="78">
        <v>5.3305160254240036E-2</v>
      </c>
      <c r="BZ91" s="78">
        <v>-0.15039516985416412</v>
      </c>
      <c r="CA91" s="78">
        <v>-0.22475244104862213</v>
      </c>
      <c r="CB91" s="78">
        <v>-0.26322728395462036</v>
      </c>
      <c r="CC91" s="78">
        <v>-0.17864492535591125</v>
      </c>
      <c r="CD91" s="78">
        <v>-0.23046641051769257</v>
      </c>
      <c r="CE91" s="78">
        <v>-0.20919404923915863</v>
      </c>
      <c r="CF91" s="78">
        <v>-0.20116955041885376</v>
      </c>
      <c r="CG91" s="78">
        <v>-0.16483287513256073</v>
      </c>
      <c r="CH91" s="78">
        <v>-0.13306950032711029</v>
      </c>
      <c r="CI91" s="78">
        <v>-9.1022297739982605E-2</v>
      </c>
      <c r="CJ91" s="78">
        <v>-0.17099234461784363</v>
      </c>
      <c r="CK91" s="78">
        <v>-0.26371264457702637</v>
      </c>
      <c r="CL91" s="78">
        <v>-0.17390942573547363</v>
      </c>
      <c r="CM91" s="78">
        <v>-0.14042966067790985</v>
      </c>
      <c r="CN91" s="78">
        <v>-0.13816648721694946</v>
      </c>
      <c r="CO91" s="78">
        <v>-0.19814442098140717</v>
      </c>
      <c r="CP91" s="78">
        <v>-0.18315109610557556</v>
      </c>
      <c r="CQ91" s="78">
        <v>-0.14883996546268463</v>
      </c>
      <c r="CR91" s="78">
        <v>-6.132328137755394E-2</v>
      </c>
      <c r="CS91" s="78">
        <v>-5.7697352021932602E-3</v>
      </c>
      <c r="CT91" s="78">
        <v>9.294997900724411E-2</v>
      </c>
      <c r="CU91" s="78">
        <v>0.15924479067325592</v>
      </c>
      <c r="CV91" s="78">
        <v>0.11384079605340958</v>
      </c>
      <c r="CW91" s="78">
        <v>0.10706430673599243</v>
      </c>
      <c r="CX91" s="78">
        <v>-9.1500043869018555E-2</v>
      </c>
      <c r="CY91" s="78">
        <v>-0.16588850319385529</v>
      </c>
      <c r="CZ91" s="78">
        <v>-0.2071683257818222</v>
      </c>
      <c r="DA91" s="78">
        <v>-0.12354316562414169</v>
      </c>
      <c r="DB91" s="78">
        <v>-0.17528517544269562</v>
      </c>
      <c r="DC91" s="78">
        <v>-0.15653276443481445</v>
      </c>
      <c r="DD91" s="78">
        <v>-0.14991679787635803</v>
      </c>
      <c r="DE91" s="78">
        <v>-0.11482766270637512</v>
      </c>
      <c r="DF91" s="78">
        <v>-8.510328084230423E-2</v>
      </c>
      <c r="DG91" s="78">
        <v>-4.1135206818580627E-2</v>
      </c>
      <c r="DH91" s="78">
        <v>-0.12208719551563263</v>
      </c>
      <c r="DI91" s="78">
        <v>-0.21648421883583069</v>
      </c>
      <c r="DJ91" s="78">
        <v>-0.13387967646121979</v>
      </c>
      <c r="DK91" s="78">
        <v>-9.8749935626983643E-2</v>
      </c>
      <c r="DL91" s="78">
        <v>-9.4080559909343719E-2</v>
      </c>
      <c r="DM91" s="78">
        <v>-0.14989621937274933</v>
      </c>
      <c r="DN91" s="78">
        <v>-0.13301695883274078</v>
      </c>
      <c r="DO91" s="78">
        <v>-9.5559448003768921E-2</v>
      </c>
      <c r="DP91" s="78">
        <v>-7.8114885836839676E-3</v>
      </c>
      <c r="DQ91" s="78">
        <v>5.0364252179861069E-2</v>
      </c>
      <c r="DR91" s="78">
        <v>0.14796578884124756</v>
      </c>
      <c r="DS91" s="78">
        <v>0.21261480450630188</v>
      </c>
      <c r="DT91" s="78">
        <v>0.16867931187152863</v>
      </c>
      <c r="DU91" s="78">
        <v>0.16082344949245453</v>
      </c>
      <c r="DV91" s="78">
        <v>-3.2604914158582687E-2</v>
      </c>
      <c r="DW91" s="78">
        <v>-0.10702456533908844</v>
      </c>
      <c r="DX91" s="78">
        <v>-0.15110936760902405</v>
      </c>
      <c r="DY91" s="78">
        <v>-4.3984979391098022E-2</v>
      </c>
      <c r="DZ91" s="78">
        <v>-9.561225026845932E-2</v>
      </c>
      <c r="EA91" s="78">
        <v>-8.0498233437538147E-2</v>
      </c>
      <c r="EB91" s="78">
        <v>-7.5915969908237457E-2</v>
      </c>
      <c r="EC91" s="78">
        <v>-4.2628072202205658E-2</v>
      </c>
      <c r="ED91" s="78">
        <v>-1.5847686678171158E-2</v>
      </c>
      <c r="EE91" s="78">
        <v>3.0893830582499504E-2</v>
      </c>
      <c r="EF91" s="78">
        <v>-5.1475923508405685E-2</v>
      </c>
      <c r="EG91" s="78">
        <v>-0.1482938677072525</v>
      </c>
      <c r="EH91" s="78">
        <v>-7.6083078980445862E-2</v>
      </c>
      <c r="EI91" s="78">
        <v>-3.8571029901504517E-2</v>
      </c>
      <c r="EJ91" s="78">
        <v>-3.0427481979131699E-2</v>
      </c>
      <c r="EK91" s="78">
        <v>-8.0233477056026459E-2</v>
      </c>
      <c r="EL91" s="78">
        <v>-6.0631226748228073E-2</v>
      </c>
      <c r="EM91" s="78">
        <v>-1.8630845472216606E-2</v>
      </c>
      <c r="EN91" s="78">
        <v>6.9451041519641876E-2</v>
      </c>
      <c r="EO91" s="78">
        <v>0.1314128041267395</v>
      </c>
      <c r="EP91" s="78">
        <v>0.22739988565444946</v>
      </c>
      <c r="EQ91" s="78">
        <v>0.2896726131439209</v>
      </c>
      <c r="ER91" s="78">
        <v>0.24785740673542023</v>
      </c>
      <c r="ES91" s="78">
        <v>0.23844312131404877</v>
      </c>
      <c r="ET91" s="78">
        <v>5.2430298179388046E-2</v>
      </c>
      <c r="EU91" s="78">
        <v>-2.2034382447600365E-2</v>
      </c>
      <c r="EV91" s="78">
        <v>-7.0169150829315186E-2</v>
      </c>
      <c r="EW91" s="78">
        <v>65.420921325683594</v>
      </c>
      <c r="EX91" s="78">
        <v>64.036598205566406</v>
      </c>
      <c r="EY91" s="78">
        <v>62.669570922851563</v>
      </c>
      <c r="EZ91" s="78">
        <v>61.375865936279297</v>
      </c>
      <c r="FA91" s="78">
        <v>60.176017761230469</v>
      </c>
      <c r="FB91" s="78">
        <v>59.084266662597656</v>
      </c>
      <c r="FC91" s="78">
        <v>58.277763366699219</v>
      </c>
      <c r="FD91" s="78">
        <v>57.967582702636719</v>
      </c>
      <c r="FE91" s="78">
        <v>60.347892761230469</v>
      </c>
      <c r="FF91" s="78">
        <v>64.131454467773438</v>
      </c>
      <c r="FG91" s="78">
        <v>69.871803283691406</v>
      </c>
      <c r="FH91" s="78">
        <v>74.778282165527344</v>
      </c>
      <c r="FI91" s="78">
        <v>78.608383178710938</v>
      </c>
      <c r="FJ91" s="78">
        <v>81.716957092285156</v>
      </c>
      <c r="FK91" s="78">
        <v>84.281364440917969</v>
      </c>
      <c r="FL91" s="78">
        <v>85.5577392578125</v>
      </c>
      <c r="FM91" s="78">
        <v>85.653038024902344</v>
      </c>
      <c r="FN91" s="78">
        <v>84.158424377441406</v>
      </c>
      <c r="FO91" s="78">
        <v>80.914649963378906</v>
      </c>
      <c r="FP91" s="78">
        <v>76.142044067382813</v>
      </c>
      <c r="FQ91" s="78">
        <v>71.928207397460938</v>
      </c>
      <c r="FR91" s="78">
        <v>69.412971496582031</v>
      </c>
      <c r="FS91" s="78">
        <v>67.489700317382813</v>
      </c>
      <c r="FT91" s="78">
        <v>65.998817443847656</v>
      </c>
      <c r="FU91" s="78">
        <v>7.5148127973079681E-2</v>
      </c>
      <c r="FV91" s="78">
        <v>9.4333037734031677E-2</v>
      </c>
      <c r="FW91" s="78">
        <v>7.6301492750644684E-2</v>
      </c>
      <c r="FX91" s="78">
        <v>0</v>
      </c>
      <c r="FY91" s="78">
        <v>1169.4761962890625</v>
      </c>
      <c r="FZ91" s="78">
        <v>1</v>
      </c>
    </row>
    <row r="92" spans="1:182" x14ac:dyDescent="0.2">
      <c r="A92" t="s">
        <v>186</v>
      </c>
      <c r="B92" t="s">
        <v>236</v>
      </c>
      <c r="C92" t="s">
        <v>2</v>
      </c>
      <c r="D92" t="s">
        <v>202</v>
      </c>
      <c r="E92" t="s">
        <v>210</v>
      </c>
      <c r="F92" t="s">
        <v>1</v>
      </c>
      <c r="G92" t="s">
        <v>1</v>
      </c>
      <c r="H92" s="78">
        <v>9326</v>
      </c>
      <c r="I92" s="78">
        <v>11.884142875671387</v>
      </c>
      <c r="J92" s="78">
        <v>10.75806713104248</v>
      </c>
      <c r="K92" s="78">
        <v>10.07161808013916</v>
      </c>
      <c r="L92" s="78">
        <v>9.5695953369140625</v>
      </c>
      <c r="M92" s="78">
        <v>9.3633975982666016</v>
      </c>
      <c r="N92" s="78">
        <v>9.67547607421875</v>
      </c>
      <c r="O92" s="78">
        <v>10.435685157775879</v>
      </c>
      <c r="P92" s="78">
        <v>11.546053886413574</v>
      </c>
      <c r="Q92" s="78">
        <v>12.094161033630371</v>
      </c>
      <c r="R92" s="78">
        <v>12.667771339416504</v>
      </c>
      <c r="S92" s="78">
        <v>13.24216365814209</v>
      </c>
      <c r="T92" s="78">
        <v>14.102344512939453</v>
      </c>
      <c r="U92" s="78">
        <v>14.927286148071289</v>
      </c>
      <c r="V92" s="78">
        <v>15.736843109130859</v>
      </c>
      <c r="W92" s="78">
        <v>16.693195343017578</v>
      </c>
      <c r="X92" s="78">
        <v>17.563144683837891</v>
      </c>
      <c r="Y92" s="78">
        <v>18.389186859130859</v>
      </c>
      <c r="Z92" s="78">
        <v>19.04652214050293</v>
      </c>
      <c r="AA92" s="78">
        <v>19.039787292480469</v>
      </c>
      <c r="AB92" s="78">
        <v>18.892786026000977</v>
      </c>
      <c r="AC92" s="78">
        <v>18.25007438659668</v>
      </c>
      <c r="AD92" s="78">
        <v>17.044866561889648</v>
      </c>
      <c r="AE92" s="78">
        <v>15.113580703735352</v>
      </c>
      <c r="AF92" s="78">
        <v>13.124272346496582</v>
      </c>
      <c r="AG92" s="78">
        <v>-1.3077287673950195</v>
      </c>
      <c r="AH92" s="78">
        <v>-1.3580608367919922</v>
      </c>
      <c r="AI92" s="78">
        <v>-1.2926853895187378</v>
      </c>
      <c r="AJ92" s="78">
        <v>-1.3154448270797729</v>
      </c>
      <c r="AK92" s="78">
        <v>-1.3144305944442749</v>
      </c>
      <c r="AL92" s="78">
        <v>-1.2477381229400635</v>
      </c>
      <c r="AM92" s="78">
        <v>-1.2058364152908325</v>
      </c>
      <c r="AN92" s="78">
        <v>-1.2080514430999756</v>
      </c>
      <c r="AO92" s="78">
        <v>-1.4624087810516357</v>
      </c>
      <c r="AP92" s="78">
        <v>-1.3798869848251343</v>
      </c>
      <c r="AQ92" s="78">
        <v>-1.4928523302078247</v>
      </c>
      <c r="AR92" s="78">
        <v>-1.463977575302124</v>
      </c>
      <c r="AS92" s="78">
        <v>-1.6055426597595215</v>
      </c>
      <c r="AT92" s="78">
        <v>-1.4017089605331421</v>
      </c>
      <c r="AU92" s="78">
        <v>-1.2090457677841187</v>
      </c>
      <c r="AV92" s="78">
        <v>-0.85130488872528076</v>
      </c>
      <c r="AW92" s="78">
        <v>-0.46097069978713989</v>
      </c>
      <c r="AX92" s="78">
        <v>-0.20762622356414795</v>
      </c>
      <c r="AY92" s="78">
        <v>-7.3663420975208282E-2</v>
      </c>
      <c r="AZ92" s="78">
        <v>-6.1909373849630356E-2</v>
      </c>
      <c r="BA92" s="78">
        <v>-0.17414799332618713</v>
      </c>
      <c r="BB92" s="78">
        <v>-0.87219107151031494</v>
      </c>
      <c r="BC92" s="78">
        <v>-1.092395544052124</v>
      </c>
      <c r="BD92" s="78">
        <v>-1.2857347726821899</v>
      </c>
      <c r="BE92" s="78">
        <v>-1.1232573986053467</v>
      </c>
      <c r="BF92" s="78">
        <v>-1.1767508983612061</v>
      </c>
      <c r="BG92" s="78">
        <v>-1.1140598058700562</v>
      </c>
      <c r="BH92" s="78">
        <v>-1.1403257846832275</v>
      </c>
      <c r="BI92" s="78">
        <v>-1.139473557472229</v>
      </c>
      <c r="BJ92" s="78">
        <v>-1.0689150094985962</v>
      </c>
      <c r="BK92" s="78">
        <v>-1.0229252576828003</v>
      </c>
      <c r="BL92" s="78">
        <v>-1.0275576114654541</v>
      </c>
      <c r="BM92" s="78">
        <v>-1.2897849082946777</v>
      </c>
      <c r="BN92" s="78">
        <v>-1.2179884910583496</v>
      </c>
      <c r="BO92" s="78">
        <v>-1.3353155851364136</v>
      </c>
      <c r="BP92" s="78">
        <v>-1.3047209978103638</v>
      </c>
      <c r="BQ92" s="78">
        <v>-1.4423122406005859</v>
      </c>
      <c r="BR92" s="78">
        <v>-1.2363104820251465</v>
      </c>
      <c r="BS92" s="78">
        <v>-1.0368636846542358</v>
      </c>
      <c r="BT92" s="78">
        <v>-0.67855149507522583</v>
      </c>
      <c r="BU92" s="78">
        <v>-0.28840035200119019</v>
      </c>
      <c r="BV92" s="78">
        <v>-3.6409471184015274E-2</v>
      </c>
      <c r="BW92" s="78">
        <v>9.6633434295654297E-2</v>
      </c>
      <c r="BX92" s="78">
        <v>0.11140565574169159</v>
      </c>
      <c r="BY92" s="78">
        <v>-4.4633354991674423E-3</v>
      </c>
      <c r="BZ92" s="78">
        <v>-0.68424361944198608</v>
      </c>
      <c r="CA92" s="78">
        <v>-0.90329307317733765</v>
      </c>
      <c r="CB92" s="78">
        <v>-1.0990152359008789</v>
      </c>
      <c r="CC92" s="78">
        <v>-0.99549299478530884</v>
      </c>
      <c r="CD92" s="78">
        <v>-1.0511761903762817</v>
      </c>
      <c r="CE92" s="78">
        <v>-0.99034422636032104</v>
      </c>
      <c r="CF92" s="78">
        <v>-1.0190387964248657</v>
      </c>
      <c r="CG92" s="78">
        <v>-1.0182987451553345</v>
      </c>
      <c r="CH92" s="78">
        <v>-0.94506257772445679</v>
      </c>
      <c r="CI92" s="78">
        <v>-0.89624148607254028</v>
      </c>
      <c r="CJ92" s="78">
        <v>-0.90254825353622437</v>
      </c>
      <c r="CK92" s="78">
        <v>-1.1702262163162231</v>
      </c>
      <c r="CL92" s="78">
        <v>-1.1058580875396729</v>
      </c>
      <c r="CM92" s="78">
        <v>-1.2262061834335327</v>
      </c>
      <c r="CN92" s="78">
        <v>-1.1944204568862915</v>
      </c>
      <c r="CO92" s="78">
        <v>-1.3292593955993652</v>
      </c>
      <c r="CP92" s="78">
        <v>-1.1217559576034546</v>
      </c>
      <c r="CQ92" s="78">
        <v>-0.91761088371276855</v>
      </c>
      <c r="CR92" s="78">
        <v>-0.55890297889709473</v>
      </c>
      <c r="CS92" s="78">
        <v>-0.16887865960597992</v>
      </c>
      <c r="CT92" s="78">
        <v>8.2174733281135559E-2</v>
      </c>
      <c r="CU92" s="78">
        <v>0.21458052098751068</v>
      </c>
      <c r="CV92" s="78">
        <v>0.2314431220293045</v>
      </c>
      <c r="CW92" s="78">
        <v>0.11305974423885345</v>
      </c>
      <c r="CX92" s="78">
        <v>-0.55407172441482544</v>
      </c>
      <c r="CY92" s="78">
        <v>-0.77232134342193604</v>
      </c>
      <c r="CZ92" s="78">
        <v>-0.96969389915466309</v>
      </c>
      <c r="DA92" s="78">
        <v>-0.86772865056991577</v>
      </c>
      <c r="DB92" s="78">
        <v>-0.92560148239135742</v>
      </c>
      <c r="DC92" s="78">
        <v>-0.86662864685058594</v>
      </c>
      <c r="DD92" s="78">
        <v>-0.89775186777114868</v>
      </c>
      <c r="DE92" s="78">
        <v>-0.89712399244308472</v>
      </c>
      <c r="DF92" s="78">
        <v>-0.82121020555496216</v>
      </c>
      <c r="DG92" s="78">
        <v>-0.76955777406692505</v>
      </c>
      <c r="DH92" s="78">
        <v>-0.77753883600234985</v>
      </c>
      <c r="DI92" s="78">
        <v>-1.0506675243377686</v>
      </c>
      <c r="DJ92" s="78">
        <v>-0.99372768402099609</v>
      </c>
      <c r="DK92" s="78">
        <v>-1.1170967817306519</v>
      </c>
      <c r="DL92" s="78">
        <v>-1.0841199159622192</v>
      </c>
      <c r="DM92" s="78">
        <v>-1.2162065505981445</v>
      </c>
      <c r="DN92" s="78">
        <v>-1.0072014331817627</v>
      </c>
      <c r="DO92" s="78">
        <v>-0.79835808277130127</v>
      </c>
      <c r="DP92" s="78">
        <v>-0.43925449252128601</v>
      </c>
      <c r="DQ92" s="78">
        <v>-4.9356959760189056E-2</v>
      </c>
      <c r="DR92" s="78">
        <v>0.20075893402099609</v>
      </c>
      <c r="DS92" s="78">
        <v>0.33252760767936707</v>
      </c>
      <c r="DT92" s="78">
        <v>0.35148057341575623</v>
      </c>
      <c r="DU92" s="78">
        <v>0.2305828183889389</v>
      </c>
      <c r="DV92" s="78">
        <v>-0.42389985918998718</v>
      </c>
      <c r="DW92" s="78">
        <v>-0.64134961366653442</v>
      </c>
      <c r="DX92" s="78">
        <v>-0.84037250280380249</v>
      </c>
      <c r="DY92" s="78">
        <v>-0.68325716257095337</v>
      </c>
      <c r="DZ92" s="78">
        <v>-0.74429160356521606</v>
      </c>
      <c r="EA92" s="78">
        <v>-0.6880030632019043</v>
      </c>
      <c r="EB92" s="78">
        <v>-0.72263282537460327</v>
      </c>
      <c r="EC92" s="78">
        <v>-0.72216683626174927</v>
      </c>
      <c r="ED92" s="78">
        <v>-0.6423870325088501</v>
      </c>
      <c r="EE92" s="78">
        <v>-0.58664655685424805</v>
      </c>
      <c r="EF92" s="78">
        <v>-0.59704512357711792</v>
      </c>
      <c r="EG92" s="78">
        <v>-0.87804365158081055</v>
      </c>
      <c r="EH92" s="78">
        <v>-0.8318292498588562</v>
      </c>
      <c r="EI92" s="78">
        <v>-0.9595600962638855</v>
      </c>
      <c r="EJ92" s="78">
        <v>-0.92486339807510376</v>
      </c>
      <c r="EK92" s="78">
        <v>-1.052976131439209</v>
      </c>
      <c r="EL92" s="78">
        <v>-0.84180301427841187</v>
      </c>
      <c r="EM92" s="78">
        <v>-0.62617599964141846</v>
      </c>
      <c r="EN92" s="78">
        <v>-0.26650106906890869</v>
      </c>
      <c r="EO92" s="78">
        <v>0.12321338802576065</v>
      </c>
      <c r="EP92" s="78">
        <v>0.37197569012641907</v>
      </c>
      <c r="EQ92" s="78">
        <v>0.50282448530197144</v>
      </c>
      <c r="ER92" s="78">
        <v>0.52479559183120728</v>
      </c>
      <c r="ES92" s="78">
        <v>0.40026748180389404</v>
      </c>
      <c r="ET92" s="78">
        <v>-0.23595236241817474</v>
      </c>
      <c r="EU92" s="78">
        <v>-0.45224717259407043</v>
      </c>
      <c r="EV92" s="78">
        <v>-0.65365302562713623</v>
      </c>
      <c r="EW92" s="78">
        <v>63.552906036376953</v>
      </c>
      <c r="EX92" s="78">
        <v>62.313152313232422</v>
      </c>
      <c r="EY92" s="78">
        <v>61.134105682373047</v>
      </c>
      <c r="EZ92" s="78">
        <v>59.89630126953125</v>
      </c>
      <c r="FA92" s="78">
        <v>58.898181915283203</v>
      </c>
      <c r="FB92" s="78">
        <v>58.027420043945313</v>
      </c>
      <c r="FC92" s="78">
        <v>57.460861206054688</v>
      </c>
      <c r="FD92" s="78">
        <v>57.138294219970703</v>
      </c>
      <c r="FE92" s="78">
        <v>59.210380554199219</v>
      </c>
      <c r="FF92" s="78">
        <v>63.055934906005859</v>
      </c>
      <c r="FG92" s="78">
        <v>68.171409606933594</v>
      </c>
      <c r="FH92" s="78">
        <v>72.54931640625</v>
      </c>
      <c r="FI92" s="78">
        <v>76.346649169921875</v>
      </c>
      <c r="FJ92" s="78">
        <v>79.377799987792969</v>
      </c>
      <c r="FK92" s="78">
        <v>81.806632995605469</v>
      </c>
      <c r="FL92" s="78">
        <v>82.883468627929688</v>
      </c>
      <c r="FM92" s="78">
        <v>82.83441162109375</v>
      </c>
      <c r="FN92" s="78">
        <v>81.071212768554688</v>
      </c>
      <c r="FO92" s="78">
        <v>77.545463562011719</v>
      </c>
      <c r="FP92" s="78">
        <v>72.970100402832031</v>
      </c>
      <c r="FQ92" s="78">
        <v>69.352790832519531</v>
      </c>
      <c r="FR92" s="78">
        <v>66.956932067871094</v>
      </c>
      <c r="FS92" s="78">
        <v>65.360733032226563</v>
      </c>
      <c r="FT92" s="78">
        <v>64.16162109375</v>
      </c>
      <c r="FU92" s="78">
        <v>0.17665480077266693</v>
      </c>
      <c r="FV92" s="78">
        <v>0.20359867811203003</v>
      </c>
      <c r="FW92" s="78">
        <v>0.18423259258270264</v>
      </c>
      <c r="FX92" s="78">
        <v>0</v>
      </c>
      <c r="FY92" s="78">
        <v>3655.09521484375</v>
      </c>
      <c r="FZ92" s="78">
        <v>1</v>
      </c>
    </row>
    <row r="93" spans="1:182" x14ac:dyDescent="0.2">
      <c r="A93" t="s">
        <v>186</v>
      </c>
      <c r="B93" t="s">
        <v>236</v>
      </c>
      <c r="C93" t="s">
        <v>2</v>
      </c>
      <c r="D93" t="s">
        <v>202</v>
      </c>
      <c r="E93" t="s">
        <v>210</v>
      </c>
      <c r="F93" t="s">
        <v>178</v>
      </c>
      <c r="G93" t="s">
        <v>1</v>
      </c>
      <c r="H93" s="78">
        <v>5066</v>
      </c>
      <c r="I93" s="78">
        <v>5.5505928993225098</v>
      </c>
      <c r="J93" s="78">
        <v>4.9993348121643066</v>
      </c>
      <c r="K93" s="78">
        <v>4.6268563270568848</v>
      </c>
      <c r="L93" s="78">
        <v>4.4075140953063965</v>
      </c>
      <c r="M93" s="78">
        <v>4.3226656913757324</v>
      </c>
      <c r="N93" s="78">
        <v>4.5098519325256348</v>
      </c>
      <c r="O93" s="78">
        <v>4.9100875854492188</v>
      </c>
      <c r="P93" s="78">
        <v>5.4913177490234375</v>
      </c>
      <c r="Q93" s="78">
        <v>5.8601045608520508</v>
      </c>
      <c r="R93" s="78">
        <v>6.2410659790039063</v>
      </c>
      <c r="S93" s="78">
        <v>6.5373497009277344</v>
      </c>
      <c r="T93" s="78">
        <v>6.8890953063964844</v>
      </c>
      <c r="U93" s="78">
        <v>7.1006255149841309</v>
      </c>
      <c r="V93" s="78">
        <v>7.3399333953857422</v>
      </c>
      <c r="W93" s="78">
        <v>7.6431465148925781</v>
      </c>
      <c r="X93" s="78">
        <v>7.9278783798217773</v>
      </c>
      <c r="Y93" s="78">
        <v>8.2152299880981445</v>
      </c>
      <c r="Z93" s="78">
        <v>8.599543571472168</v>
      </c>
      <c r="AA93" s="78">
        <v>8.7363805770874023</v>
      </c>
      <c r="AB93" s="78">
        <v>8.8085060119628906</v>
      </c>
      <c r="AC93" s="78">
        <v>8.5399265289306641</v>
      </c>
      <c r="AD93" s="78">
        <v>8.0320730209350586</v>
      </c>
      <c r="AE93" s="78">
        <v>7.1248030662536621</v>
      </c>
      <c r="AF93" s="78">
        <v>6.1950240135192871</v>
      </c>
      <c r="AG93" s="78">
        <v>-0.76153451204299927</v>
      </c>
      <c r="AH93" s="78">
        <v>-0.74234676361083984</v>
      </c>
      <c r="AI93" s="78">
        <v>-0.73271471261978149</v>
      </c>
      <c r="AJ93" s="78">
        <v>-0.69359791278839111</v>
      </c>
      <c r="AK93" s="78">
        <v>-0.65378278493881226</v>
      </c>
      <c r="AL93" s="78">
        <v>-0.54961395263671875</v>
      </c>
      <c r="AM93" s="78">
        <v>-0.53903830051422119</v>
      </c>
      <c r="AN93" s="78">
        <v>-0.65558284521102905</v>
      </c>
      <c r="AO93" s="78">
        <v>-0.84199345111846924</v>
      </c>
      <c r="AP93" s="78">
        <v>-0.89129239320755005</v>
      </c>
      <c r="AQ93" s="78">
        <v>-0.99300414323806763</v>
      </c>
      <c r="AR93" s="78">
        <v>-1.0164629220962524</v>
      </c>
      <c r="AS93" s="78">
        <v>-1.1058306694030762</v>
      </c>
      <c r="AT93" s="78">
        <v>-0.91064906120300293</v>
      </c>
      <c r="AU93" s="78">
        <v>-0.77569472789764404</v>
      </c>
      <c r="AV93" s="78">
        <v>-0.64697253704071045</v>
      </c>
      <c r="AW93" s="78">
        <v>-0.44204878807067871</v>
      </c>
      <c r="AX93" s="78">
        <v>-0.31219753623008728</v>
      </c>
      <c r="AY93" s="78">
        <v>-0.2445286363363266</v>
      </c>
      <c r="AZ93" s="78">
        <v>-0.19464211165904999</v>
      </c>
      <c r="BA93" s="78">
        <v>-0.19417443871498108</v>
      </c>
      <c r="BB93" s="78">
        <v>-0.48204073309898376</v>
      </c>
      <c r="BC93" s="78">
        <v>-0.59780126810073853</v>
      </c>
      <c r="BD93" s="78">
        <v>-0.66573154926300049</v>
      </c>
      <c r="BE93" s="78">
        <v>-0.65805017948150635</v>
      </c>
      <c r="BF93" s="78">
        <v>-0.64080208539962769</v>
      </c>
      <c r="BG93" s="78">
        <v>-0.63181084394454956</v>
      </c>
      <c r="BH93" s="78">
        <v>-0.59611642360687256</v>
      </c>
      <c r="BI93" s="78">
        <v>-0.56040936708450317</v>
      </c>
      <c r="BJ93" s="78">
        <v>-0.45634201169013977</v>
      </c>
      <c r="BK93" s="78">
        <v>-0.4436449408531189</v>
      </c>
      <c r="BL93" s="78">
        <v>-0.55822587013244629</v>
      </c>
      <c r="BM93" s="78">
        <v>-0.74775683879852295</v>
      </c>
      <c r="BN93" s="78">
        <v>-0.79515707492828369</v>
      </c>
      <c r="BO93" s="78">
        <v>-0.90121734142303467</v>
      </c>
      <c r="BP93" s="78">
        <v>-0.92708975076675415</v>
      </c>
      <c r="BQ93" s="78">
        <v>-1.0131762027740479</v>
      </c>
      <c r="BR93" s="78">
        <v>-0.81655591726303101</v>
      </c>
      <c r="BS93" s="78">
        <v>-0.67778927087783813</v>
      </c>
      <c r="BT93" s="78">
        <v>-0.54623818397521973</v>
      </c>
      <c r="BU93" s="78">
        <v>-0.34404328465461731</v>
      </c>
      <c r="BV93" s="78">
        <v>-0.21650192141532898</v>
      </c>
      <c r="BW93" s="78">
        <v>-0.14985509216785431</v>
      </c>
      <c r="BX93" s="78">
        <v>-0.10040009021759033</v>
      </c>
      <c r="BY93" s="78">
        <v>-0.10643135011196136</v>
      </c>
      <c r="BZ93" s="78">
        <v>-0.38628962635993958</v>
      </c>
      <c r="CA93" s="78">
        <v>-0.49772167205810547</v>
      </c>
      <c r="CB93" s="78">
        <v>-0.56074851751327515</v>
      </c>
      <c r="CC93" s="78">
        <v>-0.58637726306915283</v>
      </c>
      <c r="CD93" s="78">
        <v>-0.5704725980758667</v>
      </c>
      <c r="CE93" s="78">
        <v>-0.56192511320114136</v>
      </c>
      <c r="CF93" s="78">
        <v>-0.52860105037689209</v>
      </c>
      <c r="CG93" s="78">
        <v>-0.4957391619682312</v>
      </c>
      <c r="CH93" s="78">
        <v>-0.39174216985702515</v>
      </c>
      <c r="CI93" s="78">
        <v>-0.37757578492164612</v>
      </c>
      <c r="CJ93" s="78">
        <v>-0.49079674482345581</v>
      </c>
      <c r="CK93" s="78">
        <v>-0.68248885869979858</v>
      </c>
      <c r="CL93" s="78">
        <v>-0.72857409715652466</v>
      </c>
      <c r="CM93" s="78">
        <v>-0.83764606714248657</v>
      </c>
      <c r="CN93" s="78">
        <v>-0.86519014835357666</v>
      </c>
      <c r="CO93" s="78">
        <v>-0.94900405406951904</v>
      </c>
      <c r="CP93" s="78">
        <v>-0.75138723850250244</v>
      </c>
      <c r="CQ93" s="78">
        <v>-0.60998022556304932</v>
      </c>
      <c r="CR93" s="78">
        <v>-0.47646987438201904</v>
      </c>
      <c r="CS93" s="78">
        <v>-0.27616497874259949</v>
      </c>
      <c r="CT93" s="78">
        <v>-0.15022343397140503</v>
      </c>
      <c r="CU93" s="78">
        <v>-8.4284476935863495E-2</v>
      </c>
      <c r="CV93" s="78">
        <v>-3.5128351300954819E-2</v>
      </c>
      <c r="CW93" s="78">
        <v>-4.5660760253667831E-2</v>
      </c>
      <c r="CX93" s="78">
        <v>-0.3199726939201355</v>
      </c>
      <c r="CY93" s="78">
        <v>-0.42840683460235596</v>
      </c>
      <c r="CZ93" s="78">
        <v>-0.48803761601448059</v>
      </c>
      <c r="DA93" s="78">
        <v>-0.51470434665679932</v>
      </c>
      <c r="DB93" s="78">
        <v>-0.50014311075210571</v>
      </c>
      <c r="DC93" s="78">
        <v>-0.49203938245773315</v>
      </c>
      <c r="DD93" s="78">
        <v>-0.46108564734458923</v>
      </c>
      <c r="DE93" s="78">
        <v>-0.43106898665428162</v>
      </c>
      <c r="DF93" s="78">
        <v>-0.32714232802391052</v>
      </c>
      <c r="DG93" s="78">
        <v>-0.31150662899017334</v>
      </c>
      <c r="DH93" s="78">
        <v>-0.42336761951446533</v>
      </c>
      <c r="DI93" s="78">
        <v>-0.61722087860107422</v>
      </c>
      <c r="DJ93" s="78">
        <v>-0.66199111938476563</v>
      </c>
      <c r="DK93" s="78">
        <v>-0.77407479286193848</v>
      </c>
      <c r="DL93" s="78">
        <v>-0.80329054594039917</v>
      </c>
      <c r="DM93" s="78">
        <v>-0.88483190536499023</v>
      </c>
      <c r="DN93" s="78">
        <v>-0.68621855974197388</v>
      </c>
      <c r="DO93" s="78">
        <v>-0.5421711802482605</v>
      </c>
      <c r="DP93" s="78">
        <v>-0.40670156478881836</v>
      </c>
      <c r="DQ93" s="78">
        <v>-0.20828667283058167</v>
      </c>
      <c r="DR93" s="78">
        <v>-8.3944939076900482E-2</v>
      </c>
      <c r="DS93" s="78">
        <v>-1.8713865429162979E-2</v>
      </c>
      <c r="DT93" s="78">
        <v>3.0143385753035545E-2</v>
      </c>
      <c r="DU93" s="78">
        <v>1.5109831467270851E-2</v>
      </c>
      <c r="DV93" s="78">
        <v>-0.25365576148033142</v>
      </c>
      <c r="DW93" s="78">
        <v>-0.35909199714660645</v>
      </c>
      <c r="DX93" s="78">
        <v>-0.41532668471336365</v>
      </c>
      <c r="DY93" s="78">
        <v>-0.4112200140953064</v>
      </c>
      <c r="DZ93" s="78">
        <v>-0.39859843254089355</v>
      </c>
      <c r="EA93" s="78">
        <v>-0.39113551378250122</v>
      </c>
      <c r="EB93" s="78">
        <v>-0.36360415816307068</v>
      </c>
      <c r="EC93" s="78">
        <v>-0.33769550919532776</v>
      </c>
      <c r="ED93" s="78">
        <v>-0.23387038707733154</v>
      </c>
      <c r="EE93" s="78">
        <v>-0.21611326932907104</v>
      </c>
      <c r="EF93" s="78">
        <v>-0.32601064443588257</v>
      </c>
      <c r="EG93" s="78">
        <v>-0.52298426628112793</v>
      </c>
      <c r="EH93" s="78">
        <v>-0.56585580110549927</v>
      </c>
      <c r="EI93" s="78">
        <v>-0.68228799104690552</v>
      </c>
      <c r="EJ93" s="78">
        <v>-0.71391737461090088</v>
      </c>
      <c r="EK93" s="78">
        <v>-0.79217749834060669</v>
      </c>
      <c r="EL93" s="78">
        <v>-0.59212541580200195</v>
      </c>
      <c r="EM93" s="78">
        <v>-0.44426575303077698</v>
      </c>
      <c r="EN93" s="78">
        <v>-0.30596721172332764</v>
      </c>
      <c r="EO93" s="78">
        <v>-0.11028117686510086</v>
      </c>
      <c r="EP93" s="78">
        <v>1.1750673875212669E-2</v>
      </c>
      <c r="EQ93" s="78">
        <v>7.5959682464599609E-2</v>
      </c>
      <c r="ER93" s="78">
        <v>0.12438540905714035</v>
      </c>
      <c r="ES93" s="78">
        <v>0.10285291075706482</v>
      </c>
      <c r="ET93" s="78">
        <v>-0.15790465474128723</v>
      </c>
      <c r="EU93" s="78">
        <v>-0.259012371301651</v>
      </c>
      <c r="EV93" s="78">
        <v>-0.31034368276596069</v>
      </c>
      <c r="EW93" s="78">
        <v>61.575183868408203</v>
      </c>
      <c r="EX93" s="78">
        <v>60.496089935302734</v>
      </c>
      <c r="EY93" s="78">
        <v>59.389656066894531</v>
      </c>
      <c r="EZ93" s="78">
        <v>58.172092437744141</v>
      </c>
      <c r="FA93" s="78">
        <v>57.113048553466797</v>
      </c>
      <c r="FB93" s="78">
        <v>56.103008270263672</v>
      </c>
      <c r="FC93" s="78">
        <v>55.890068054199219</v>
      </c>
      <c r="FD93" s="78">
        <v>55.511871337890625</v>
      </c>
      <c r="FE93" s="78">
        <v>57.156696319580078</v>
      </c>
      <c r="FF93" s="78">
        <v>61.213535308837891</v>
      </c>
      <c r="FG93" s="78">
        <v>65.9124755859375</v>
      </c>
      <c r="FH93" s="78">
        <v>69.128700256347656</v>
      </c>
      <c r="FI93" s="78">
        <v>72.485427856445313</v>
      </c>
      <c r="FJ93" s="78">
        <v>75.20172119140625</v>
      </c>
      <c r="FK93" s="78">
        <v>77.243156433105469</v>
      </c>
      <c r="FL93" s="78">
        <v>78.09039306640625</v>
      </c>
      <c r="FM93" s="78">
        <v>77.752265930175781</v>
      </c>
      <c r="FN93" s="78">
        <v>75.704261779785156</v>
      </c>
      <c r="FO93" s="78">
        <v>72.061225891113281</v>
      </c>
      <c r="FP93" s="78">
        <v>68.40838623046875</v>
      </c>
      <c r="FQ93" s="78">
        <v>65.906036376953125</v>
      </c>
      <c r="FR93" s="78">
        <v>63.719497680664063</v>
      </c>
      <c r="FS93" s="78">
        <v>62.638648986816406</v>
      </c>
      <c r="FT93" s="78">
        <v>61.963787078857422</v>
      </c>
      <c r="FU93" s="78">
        <v>9.8443269729614258E-2</v>
      </c>
      <c r="FV93" s="78">
        <v>0.11036213487386703</v>
      </c>
      <c r="FW93" s="78">
        <v>0.10320547968149185</v>
      </c>
      <c r="FX93" s="78">
        <v>0</v>
      </c>
      <c r="FY93" s="78">
        <v>2204.28564453125</v>
      </c>
      <c r="FZ93" s="78">
        <v>1</v>
      </c>
    </row>
    <row r="94" spans="1:182" x14ac:dyDescent="0.2">
      <c r="A94" t="s">
        <v>186</v>
      </c>
      <c r="B94" t="s">
        <v>236</v>
      </c>
      <c r="C94" t="s">
        <v>2</v>
      </c>
      <c r="D94" t="s">
        <v>202</v>
      </c>
      <c r="E94" t="s">
        <v>210</v>
      </c>
      <c r="F94" t="s">
        <v>179</v>
      </c>
      <c r="G94" t="s">
        <v>1</v>
      </c>
      <c r="H94" s="78">
        <v>646</v>
      </c>
      <c r="I94" s="78">
        <v>1.2846550941467285</v>
      </c>
      <c r="J94" s="78">
        <v>1.1587600708007813</v>
      </c>
      <c r="K94" s="78">
        <v>1.0760358572006226</v>
      </c>
      <c r="L94" s="78">
        <v>1.0111262798309326</v>
      </c>
      <c r="M94" s="78">
        <v>0.92117583751678467</v>
      </c>
      <c r="N94" s="78">
        <v>0.97228509187698364</v>
      </c>
      <c r="O94" s="78">
        <v>0.9988294243812561</v>
      </c>
      <c r="P94" s="78">
        <v>1.0556679964065552</v>
      </c>
      <c r="Q94" s="78">
        <v>1.1305607557296753</v>
      </c>
      <c r="R94" s="78">
        <v>1.1873633861541748</v>
      </c>
      <c r="S94" s="78">
        <v>1.2555273771286011</v>
      </c>
      <c r="T94" s="78">
        <v>1.3634772300720215</v>
      </c>
      <c r="U94" s="78">
        <v>1.5114296674728394</v>
      </c>
      <c r="V94" s="78">
        <v>1.6391355991363525</v>
      </c>
      <c r="W94" s="78">
        <v>1.7808386087417603</v>
      </c>
      <c r="X94" s="78">
        <v>1.9025086164474487</v>
      </c>
      <c r="Y94" s="78">
        <v>2.0960171222686768</v>
      </c>
      <c r="Z94" s="78">
        <v>2.1284432411193848</v>
      </c>
      <c r="AA94" s="78">
        <v>2.0486264228820801</v>
      </c>
      <c r="AB94" s="78">
        <v>1.9798235893249512</v>
      </c>
      <c r="AC94" s="78">
        <v>1.8698402643203735</v>
      </c>
      <c r="AD94" s="78">
        <v>1.7624391317367554</v>
      </c>
      <c r="AE94" s="78">
        <v>1.6058255434036255</v>
      </c>
      <c r="AF94" s="78">
        <v>1.4012695550918579</v>
      </c>
      <c r="AG94" s="78">
        <v>-1.5781753463670611E-3</v>
      </c>
      <c r="AH94" s="78">
        <v>-1.9136380404233932E-2</v>
      </c>
      <c r="AI94" s="78">
        <v>1.2897728942334652E-2</v>
      </c>
      <c r="AJ94" s="78">
        <v>3.5294771194458008E-2</v>
      </c>
      <c r="AK94" s="78">
        <v>-2.9055668041110039E-2</v>
      </c>
      <c r="AL94" s="78">
        <v>-2.7256423607468605E-2</v>
      </c>
      <c r="AM94" s="78">
        <v>-5.1470667123794556E-2</v>
      </c>
      <c r="AN94" s="78">
        <v>-4.9159344285726547E-2</v>
      </c>
      <c r="AO94" s="78">
        <v>-4.1530515998601913E-2</v>
      </c>
      <c r="AP94" s="78">
        <v>-6.829342246055603E-2</v>
      </c>
      <c r="AQ94" s="78">
        <v>-0.11384120583534241</v>
      </c>
      <c r="AR94" s="78">
        <v>-8.0179832875728607E-2</v>
      </c>
      <c r="AS94" s="78">
        <v>-0.1162041574716568</v>
      </c>
      <c r="AT94" s="78">
        <v>-0.13958609104156494</v>
      </c>
      <c r="AU94" s="78">
        <v>-0.12747642397880554</v>
      </c>
      <c r="AV94" s="78">
        <v>-1.6620023176074028E-2</v>
      </c>
      <c r="AW94" s="78">
        <v>3.9643637835979462E-2</v>
      </c>
      <c r="AX94" s="78">
        <v>4.8782467842102051E-2</v>
      </c>
      <c r="AY94" s="78">
        <v>4.3284807354211807E-2</v>
      </c>
      <c r="AZ94" s="78">
        <v>4.8884715884923935E-2</v>
      </c>
      <c r="BA94" s="78">
        <v>-1.2595709413290024E-2</v>
      </c>
      <c r="BB94" s="78">
        <v>-3.3328652381896973E-2</v>
      </c>
      <c r="BC94" s="78">
        <v>-2.6167059317231178E-2</v>
      </c>
      <c r="BD94" s="78">
        <v>-4.3344791978597641E-2</v>
      </c>
      <c r="BE94" s="78">
        <v>5.6123070418834686E-2</v>
      </c>
      <c r="BF94" s="78">
        <v>3.8112755864858627E-2</v>
      </c>
      <c r="BG94" s="78">
        <v>6.658162921667099E-2</v>
      </c>
      <c r="BH94" s="78">
        <v>8.861338347196579E-2</v>
      </c>
      <c r="BI94" s="78">
        <v>2.6058446615934372E-2</v>
      </c>
      <c r="BJ94" s="78">
        <v>3.2156616449356079E-2</v>
      </c>
      <c r="BK94" s="78">
        <v>7.6695028692483902E-3</v>
      </c>
      <c r="BL94" s="78">
        <v>6.7775901407003403E-3</v>
      </c>
      <c r="BM94" s="78">
        <v>1.3332642614841461E-2</v>
      </c>
      <c r="BN94" s="78">
        <v>-1.3569418340921402E-2</v>
      </c>
      <c r="BO94" s="78">
        <v>-5.508793517947197E-2</v>
      </c>
      <c r="BP94" s="78">
        <v>-1.9946282729506493E-2</v>
      </c>
      <c r="BQ94" s="78">
        <v>-5.5680975317955017E-2</v>
      </c>
      <c r="BR94" s="78">
        <v>-7.9552367329597473E-2</v>
      </c>
      <c r="BS94" s="78">
        <v>-6.5691888332366943E-2</v>
      </c>
      <c r="BT94" s="78">
        <v>4.3138593435287476E-2</v>
      </c>
      <c r="BU94" s="78">
        <v>0.11036154627799988</v>
      </c>
      <c r="BV94" s="78">
        <v>0.11510500311851501</v>
      </c>
      <c r="BW94" s="78">
        <v>0.10485676676034927</v>
      </c>
      <c r="BX94" s="78">
        <v>0.11748173832893372</v>
      </c>
      <c r="BY94" s="78">
        <v>5.3694810718297958E-2</v>
      </c>
      <c r="BZ94" s="78">
        <v>3.2468706369400024E-2</v>
      </c>
      <c r="CA94" s="78">
        <v>3.6837846040725708E-2</v>
      </c>
      <c r="CB94" s="78">
        <v>1.3840530999004841E-2</v>
      </c>
      <c r="CC94" s="78">
        <v>9.6086777746677399E-2</v>
      </c>
      <c r="CD94" s="78">
        <v>7.7763333916664124E-2</v>
      </c>
      <c r="CE94" s="78">
        <v>0.10376293957233429</v>
      </c>
      <c r="CF94" s="78">
        <v>0.12554168701171875</v>
      </c>
      <c r="CG94" s="78">
        <v>6.4230315387248993E-2</v>
      </c>
      <c r="CH94" s="78">
        <v>7.3305904865264893E-2</v>
      </c>
      <c r="CI94" s="78">
        <v>4.8629805445671082E-2</v>
      </c>
      <c r="CJ94" s="78">
        <v>4.551934078335762E-2</v>
      </c>
      <c r="CK94" s="78">
        <v>5.1330700516700745E-2</v>
      </c>
      <c r="CL94" s="78">
        <v>2.4332260712981224E-2</v>
      </c>
      <c r="CM94" s="78">
        <v>-1.4395597390830517E-2</v>
      </c>
      <c r="CN94" s="78">
        <v>2.1771291270852089E-2</v>
      </c>
      <c r="CO94" s="78">
        <v>-1.3762807473540306E-2</v>
      </c>
      <c r="CP94" s="78">
        <v>-3.7973195314407349E-2</v>
      </c>
      <c r="CQ94" s="78">
        <v>-2.2900104522705078E-2</v>
      </c>
      <c r="CR94" s="78">
        <v>8.4527231752872467E-2</v>
      </c>
      <c r="CS94" s="78">
        <v>0.15934056043624878</v>
      </c>
      <c r="CT94" s="78">
        <v>0.16103978455066681</v>
      </c>
      <c r="CU94" s="78">
        <v>0.14750131964683533</v>
      </c>
      <c r="CV94" s="78">
        <v>0.1649918258190155</v>
      </c>
      <c r="CW94" s="78">
        <v>9.9607422947883606E-2</v>
      </c>
      <c r="CX94" s="78">
        <v>7.8039757907390594E-2</v>
      </c>
      <c r="CY94" s="78">
        <v>8.0474853515625E-2</v>
      </c>
      <c r="CZ94" s="78">
        <v>5.344691127538681E-2</v>
      </c>
      <c r="DA94" s="78">
        <v>0.13605047762393951</v>
      </c>
      <c r="DB94" s="78">
        <v>0.11741390824317932</v>
      </c>
      <c r="DC94" s="78">
        <v>0.14094424247741699</v>
      </c>
      <c r="DD94" s="78">
        <v>0.16246999800205231</v>
      </c>
      <c r="DE94" s="78">
        <v>0.10240218043327332</v>
      </c>
      <c r="DF94" s="78">
        <v>0.11445519328117371</v>
      </c>
      <c r="DG94" s="78">
        <v>8.9590109884738922E-2</v>
      </c>
      <c r="DH94" s="78">
        <v>8.4261089563369751E-2</v>
      </c>
      <c r="DI94" s="78">
        <v>8.9328758418560028E-2</v>
      </c>
      <c r="DJ94" s="78">
        <v>6.223393976688385E-2</v>
      </c>
      <c r="DK94" s="78">
        <v>2.6296740397810936E-2</v>
      </c>
      <c r="DL94" s="78">
        <v>6.3488863408565521E-2</v>
      </c>
      <c r="DM94" s="78">
        <v>2.8155362233519554E-2</v>
      </c>
      <c r="DN94" s="78">
        <v>3.6059762351214886E-3</v>
      </c>
      <c r="DO94" s="78">
        <v>1.9891677424311638E-2</v>
      </c>
      <c r="DP94" s="78">
        <v>0.12591587007045746</v>
      </c>
      <c r="DQ94" s="78">
        <v>0.20831957459449768</v>
      </c>
      <c r="DR94" s="78">
        <v>0.2069745659828186</v>
      </c>
      <c r="DS94" s="78">
        <v>0.19014586508274078</v>
      </c>
      <c r="DT94" s="78">
        <v>0.21250191330909729</v>
      </c>
      <c r="DU94" s="78">
        <v>0.14552003145217896</v>
      </c>
      <c r="DV94" s="78">
        <v>0.12361080944538116</v>
      </c>
      <c r="DW94" s="78">
        <v>0.12411186099052429</v>
      </c>
      <c r="DX94" s="78">
        <v>9.3053288757801056E-2</v>
      </c>
      <c r="DY94" s="78">
        <v>0.1937517374753952</v>
      </c>
      <c r="DZ94" s="78">
        <v>0.17466305196285248</v>
      </c>
      <c r="EA94" s="78">
        <v>0.19462814927101135</v>
      </c>
      <c r="EB94" s="78">
        <v>0.21578860282897949</v>
      </c>
      <c r="EC94" s="78">
        <v>0.15751630067825317</v>
      </c>
      <c r="ED94" s="78">
        <v>0.17386823892593384</v>
      </c>
      <c r="EE94" s="78">
        <v>0.14873027801513672</v>
      </c>
      <c r="EF94" s="78">
        <v>0.14019802212715149</v>
      </c>
      <c r="EG94" s="78">
        <v>0.1441919207572937</v>
      </c>
      <c r="EH94" s="78">
        <v>0.11695794761180878</v>
      </c>
      <c r="EI94" s="78">
        <v>8.5050016641616821E-2</v>
      </c>
      <c r="EJ94" s="78">
        <v>0.12372241914272308</v>
      </c>
      <c r="EK94" s="78">
        <v>8.8678538799285889E-2</v>
      </c>
      <c r="EL94" s="78">
        <v>6.3639692962169647E-2</v>
      </c>
      <c r="EM94" s="78">
        <v>8.1676214933395386E-2</v>
      </c>
      <c r="EN94" s="78">
        <v>0.18567448854446411</v>
      </c>
      <c r="EO94" s="78">
        <v>0.2790374755859375</v>
      </c>
      <c r="EP94" s="78">
        <v>0.27329710125923157</v>
      </c>
      <c r="EQ94" s="78">
        <v>0.25171783566474915</v>
      </c>
      <c r="ER94" s="78">
        <v>0.28109893202781677</v>
      </c>
      <c r="ES94" s="78">
        <v>0.21181055903434753</v>
      </c>
      <c r="ET94" s="78">
        <v>0.18940816819667816</v>
      </c>
      <c r="EU94" s="78">
        <v>0.18711677193641663</v>
      </c>
      <c r="EV94" s="78">
        <v>0.15023861825466156</v>
      </c>
      <c r="EW94" s="78">
        <v>69.311859130859375</v>
      </c>
      <c r="EX94" s="78">
        <v>66.94732666015625</v>
      </c>
      <c r="EY94" s="78">
        <v>65.750717163085938</v>
      </c>
      <c r="EZ94" s="78">
        <v>64.279640197753906</v>
      </c>
      <c r="FA94" s="78">
        <v>62.287502288818359</v>
      </c>
      <c r="FB94" s="78">
        <v>61.294834136962891</v>
      </c>
      <c r="FC94" s="78">
        <v>59.892742156982422</v>
      </c>
      <c r="FD94" s="78">
        <v>59.980274200439453</v>
      </c>
      <c r="FE94" s="78">
        <v>63.650928497314453</v>
      </c>
      <c r="FF94" s="78">
        <v>67.072067260742188</v>
      </c>
      <c r="FG94" s="78">
        <v>74.448310852050781</v>
      </c>
      <c r="FH94" s="78">
        <v>80.865852355957031</v>
      </c>
      <c r="FI94" s="78">
        <v>84.690986633300781</v>
      </c>
      <c r="FJ94" s="78">
        <v>87.635986328125</v>
      </c>
      <c r="FK94" s="78">
        <v>90.196998596191406</v>
      </c>
      <c r="FL94" s="78">
        <v>91.565971374511719</v>
      </c>
      <c r="FM94" s="78">
        <v>92.118484497070313</v>
      </c>
      <c r="FN94" s="78">
        <v>91.234481811523438</v>
      </c>
      <c r="FO94" s="78">
        <v>88.987419128417969</v>
      </c>
      <c r="FP94" s="78">
        <v>84.092437744140625</v>
      </c>
      <c r="FQ94" s="78">
        <v>78.536331176757813</v>
      </c>
      <c r="FR94" s="78">
        <v>75.730369567871094</v>
      </c>
      <c r="FS94" s="78">
        <v>73.755912780761719</v>
      </c>
      <c r="FT94" s="78">
        <v>70.541084289550781</v>
      </c>
      <c r="FU94" s="78">
        <v>5.2694786339998245E-2</v>
      </c>
      <c r="FV94" s="78">
        <v>7.8688569366931915E-2</v>
      </c>
      <c r="FW94" s="78">
        <v>5.1311053335666656E-2</v>
      </c>
      <c r="FX94" s="78">
        <v>0</v>
      </c>
      <c r="FY94" s="78">
        <v>156.19047546386719</v>
      </c>
      <c r="FZ94" s="78">
        <v>1</v>
      </c>
    </row>
    <row r="95" spans="1:182" x14ac:dyDescent="0.2">
      <c r="A95" t="s">
        <v>186</v>
      </c>
      <c r="B95" t="s">
        <v>236</v>
      </c>
      <c r="C95" t="s">
        <v>2</v>
      </c>
      <c r="D95" t="s">
        <v>202</v>
      </c>
      <c r="E95" t="s">
        <v>210</v>
      </c>
      <c r="F95" t="s">
        <v>180</v>
      </c>
      <c r="G95" t="s">
        <v>1</v>
      </c>
      <c r="H95" s="78">
        <v>272</v>
      </c>
      <c r="I95" s="78">
        <v>0.40860664844512939</v>
      </c>
      <c r="J95" s="78">
        <v>0.38856247067451477</v>
      </c>
      <c r="K95" s="78">
        <v>0.38107478618621826</v>
      </c>
      <c r="L95" s="78">
        <v>0.3883565366268158</v>
      </c>
      <c r="M95" s="78">
        <v>0.38751775026321411</v>
      </c>
      <c r="N95" s="78">
        <v>0.4081932008266449</v>
      </c>
      <c r="O95" s="78">
        <v>0.44782081246376038</v>
      </c>
      <c r="P95" s="78">
        <v>0.49560949206352234</v>
      </c>
      <c r="Q95" s="78">
        <v>0.47710567712783813</v>
      </c>
      <c r="R95" s="78">
        <v>0.4400641918182373</v>
      </c>
      <c r="S95" s="78">
        <v>0.41712746024131775</v>
      </c>
      <c r="T95" s="78">
        <v>0.39930480718612671</v>
      </c>
      <c r="U95" s="78">
        <v>0.39631837606430054</v>
      </c>
      <c r="V95" s="78">
        <v>0.39392426609992981</v>
      </c>
      <c r="W95" s="78">
        <v>0.40998014807701111</v>
      </c>
      <c r="X95" s="78">
        <v>0.40090307593345642</v>
      </c>
      <c r="Y95" s="78">
        <v>0.41354739665985107</v>
      </c>
      <c r="Z95" s="78">
        <v>0.45836830139160156</v>
      </c>
      <c r="AA95" s="78">
        <v>0.49093276262283325</v>
      </c>
      <c r="AB95" s="78">
        <v>0.46472266316413879</v>
      </c>
      <c r="AC95" s="78">
        <v>0.48089635372161865</v>
      </c>
      <c r="AD95" s="78">
        <v>0.51516592502593994</v>
      </c>
      <c r="AE95" s="78">
        <v>0.48778697848320007</v>
      </c>
      <c r="AF95" s="78">
        <v>0.44102746248245239</v>
      </c>
      <c r="AG95" s="78">
        <v>-0.20387886464595795</v>
      </c>
      <c r="AH95" s="78">
        <v>-0.20320454239845276</v>
      </c>
      <c r="AI95" s="78">
        <v>-0.20483866333961487</v>
      </c>
      <c r="AJ95" s="78">
        <v>-0.19544343650341034</v>
      </c>
      <c r="AK95" s="78">
        <v>-0.20648284256458282</v>
      </c>
      <c r="AL95" s="78">
        <v>-0.200373575091362</v>
      </c>
      <c r="AM95" s="78">
        <v>-0.16002817451953888</v>
      </c>
      <c r="AN95" s="78">
        <v>-0.10991232842206955</v>
      </c>
      <c r="AO95" s="78">
        <v>-9.1991037130355835E-2</v>
      </c>
      <c r="AP95" s="78">
        <v>-4.7906063497066498E-2</v>
      </c>
      <c r="AQ95" s="78">
        <v>-2.9061367735266685E-2</v>
      </c>
      <c r="AR95" s="78">
        <v>-4.5957516878843307E-2</v>
      </c>
      <c r="AS95" s="78">
        <v>-4.4320393353700638E-2</v>
      </c>
      <c r="AT95" s="78">
        <v>-6.0600478202104568E-2</v>
      </c>
      <c r="AU95" s="78">
        <v>-5.0735130906105042E-2</v>
      </c>
      <c r="AV95" s="78">
        <v>-5.0706058740615845E-2</v>
      </c>
      <c r="AW95" s="78">
        <v>-2.0866058766841888E-2</v>
      </c>
      <c r="AX95" s="78">
        <v>6.1445650644600391E-3</v>
      </c>
      <c r="AY95" s="78">
        <v>1.6926584765315056E-2</v>
      </c>
      <c r="AZ95" s="78">
        <v>-5.3033106029033661E-2</v>
      </c>
      <c r="BA95" s="78">
        <v>-6.0104038566350937E-2</v>
      </c>
      <c r="BB95" s="78">
        <v>-0.13709375262260437</v>
      </c>
      <c r="BC95" s="78">
        <v>-0.17793092131614685</v>
      </c>
      <c r="BD95" s="78">
        <v>-0.19965867698192596</v>
      </c>
      <c r="BE95" s="78">
        <v>-0.15386795997619629</v>
      </c>
      <c r="BF95" s="78">
        <v>-0.15325927734375</v>
      </c>
      <c r="BG95" s="78">
        <v>-0.15423166751861572</v>
      </c>
      <c r="BH95" s="78">
        <v>-0.14536973834037781</v>
      </c>
      <c r="BI95" s="78">
        <v>-0.15631639957427979</v>
      </c>
      <c r="BJ95" s="78">
        <v>-0.15090934932231903</v>
      </c>
      <c r="BK95" s="78">
        <v>-0.11246241629123688</v>
      </c>
      <c r="BL95" s="78">
        <v>-6.1505086719989777E-2</v>
      </c>
      <c r="BM95" s="78">
        <v>-5.0511520355939865E-2</v>
      </c>
      <c r="BN95" s="78">
        <v>-9.0529061853885651E-3</v>
      </c>
      <c r="BO95" s="78">
        <v>4.4797658920288086E-3</v>
      </c>
      <c r="BP95" s="78">
        <v>-1.7330998554825783E-2</v>
      </c>
      <c r="BQ95" s="78">
        <v>-1.2905057519674301E-2</v>
      </c>
      <c r="BR95" s="78">
        <v>-2.6390926912426949E-2</v>
      </c>
      <c r="BS95" s="78">
        <v>-1.6053780913352966E-2</v>
      </c>
      <c r="BT95" s="78">
        <v>-1.5611901879310608E-2</v>
      </c>
      <c r="BU95" s="78">
        <v>1.4935091137886047E-2</v>
      </c>
      <c r="BV95" s="78">
        <v>4.2580697685480118E-2</v>
      </c>
      <c r="BW95" s="78">
        <v>4.9386762082576752E-2</v>
      </c>
      <c r="BX95" s="78">
        <v>-2.1818092092871666E-2</v>
      </c>
      <c r="BY95" s="78">
        <v>-2.5051908567547798E-2</v>
      </c>
      <c r="BZ95" s="78">
        <v>-9.1128669679164886E-2</v>
      </c>
      <c r="CA95" s="78">
        <v>-0.12773415446281433</v>
      </c>
      <c r="CB95" s="78">
        <v>-0.14983738958835602</v>
      </c>
      <c r="CC95" s="78">
        <v>-0.11923055350780487</v>
      </c>
      <c r="CD95" s="78">
        <v>-0.11866734176874161</v>
      </c>
      <c r="CE95" s="78">
        <v>-0.11918141692876816</v>
      </c>
      <c r="CF95" s="78">
        <v>-0.11068884283304214</v>
      </c>
      <c r="CG95" s="78">
        <v>-0.12157127261161804</v>
      </c>
      <c r="CH95" s="78">
        <v>-0.11665056645870209</v>
      </c>
      <c r="CI95" s="78">
        <v>-7.9518511891365051E-2</v>
      </c>
      <c r="CJ95" s="78">
        <v>-2.7978383004665375E-2</v>
      </c>
      <c r="CK95" s="78">
        <v>-2.1782929077744484E-2</v>
      </c>
      <c r="CL95" s="78">
        <v>1.7856672406196594E-2</v>
      </c>
      <c r="CM95" s="78">
        <v>2.7710253372788429E-2</v>
      </c>
      <c r="CN95" s="78">
        <v>2.4956401903182268E-3</v>
      </c>
      <c r="CO95" s="78">
        <v>8.8531095534563065E-3</v>
      </c>
      <c r="CP95" s="78">
        <v>-2.6974957436323166E-3</v>
      </c>
      <c r="CQ95" s="78">
        <v>7.9664150252938271E-3</v>
      </c>
      <c r="CR95" s="78">
        <v>8.6942045018076897E-3</v>
      </c>
      <c r="CS95" s="78">
        <v>3.973085805773735E-2</v>
      </c>
      <c r="CT95" s="78">
        <v>6.7816250026226044E-2</v>
      </c>
      <c r="CU95" s="78">
        <v>7.1868583559989929E-2</v>
      </c>
      <c r="CV95" s="78">
        <v>-1.9866705406457186E-4</v>
      </c>
      <c r="CW95" s="78">
        <v>-7.7491143019869924E-4</v>
      </c>
      <c r="CX95" s="78">
        <v>-5.9293396770954132E-2</v>
      </c>
      <c r="CY95" s="78">
        <v>-9.2968039214611053E-2</v>
      </c>
      <c r="CZ95" s="78">
        <v>-0.11533130705356598</v>
      </c>
      <c r="DA95" s="78">
        <v>-8.4593147039413452E-2</v>
      </c>
      <c r="DB95" s="78">
        <v>-8.4075406193733215E-2</v>
      </c>
      <c r="DC95" s="78">
        <v>-8.4131166338920593E-2</v>
      </c>
      <c r="DD95" s="78">
        <v>-7.6007947325706482E-2</v>
      </c>
      <c r="DE95" s="78">
        <v>-8.6826145648956299E-2</v>
      </c>
      <c r="DF95" s="78">
        <v>-8.2391791045665741E-2</v>
      </c>
      <c r="DG95" s="78">
        <v>-4.6574611216783524E-2</v>
      </c>
      <c r="DH95" s="78">
        <v>5.5483225733041763E-3</v>
      </c>
      <c r="DI95" s="78">
        <v>6.945660337805748E-3</v>
      </c>
      <c r="DJ95" s="78">
        <v>4.4766250997781754E-2</v>
      </c>
      <c r="DK95" s="78">
        <v>5.094074085354805E-2</v>
      </c>
      <c r="DL95" s="78">
        <v>2.2322278469800949E-2</v>
      </c>
      <c r="DM95" s="78">
        <v>3.0611276626586914E-2</v>
      </c>
      <c r="DN95" s="78">
        <v>2.0995935425162315E-2</v>
      </c>
      <c r="DO95" s="78">
        <v>3.198661282658577E-2</v>
      </c>
      <c r="DP95" s="78">
        <v>3.3000312745571136E-2</v>
      </c>
      <c r="DQ95" s="78">
        <v>6.4526624977588654E-2</v>
      </c>
      <c r="DR95" s="78">
        <v>9.3051806092262268E-2</v>
      </c>
      <c r="DS95" s="78">
        <v>9.4350405037403107E-2</v>
      </c>
      <c r="DT95" s="78">
        <v>2.1420756354928017E-2</v>
      </c>
      <c r="DU95" s="78">
        <v>2.3502085357904434E-2</v>
      </c>
      <c r="DV95" s="78">
        <v>-2.7458123862743378E-2</v>
      </c>
      <c r="DW95" s="78">
        <v>-5.8201916515827179E-2</v>
      </c>
      <c r="DX95" s="78">
        <v>-8.0825231969356537E-2</v>
      </c>
      <c r="DY95" s="78">
        <v>-3.4582234919071198E-2</v>
      </c>
      <c r="DZ95" s="78">
        <v>-3.4130144864320755E-2</v>
      </c>
      <c r="EA95" s="78">
        <v>-3.3524174243211746E-2</v>
      </c>
      <c r="EB95" s="78">
        <v>-2.5934245437383652E-2</v>
      </c>
      <c r="EC95" s="78">
        <v>-3.6659706383943558E-2</v>
      </c>
      <c r="ED95" s="78">
        <v>-3.2927557826042175E-2</v>
      </c>
      <c r="EE95" s="78">
        <v>9.9115341436117887E-4</v>
      </c>
      <c r="EF95" s="78">
        <v>5.3955558687448502E-2</v>
      </c>
      <c r="EG95" s="78">
        <v>4.8425182700157166E-2</v>
      </c>
      <c r="EH95" s="78">
        <v>8.3619408309459686E-2</v>
      </c>
      <c r="EI95" s="78">
        <v>8.4481872618198395E-2</v>
      </c>
      <c r="EJ95" s="78">
        <v>5.0948798656463623E-2</v>
      </c>
      <c r="EK95" s="78">
        <v>6.2026612460613251E-2</v>
      </c>
      <c r="EL95" s="78">
        <v>5.5205486714839935E-2</v>
      </c>
      <c r="EM95" s="78">
        <v>6.6667959094047546E-2</v>
      </c>
      <c r="EN95" s="78">
        <v>6.8094469606876373E-2</v>
      </c>
      <c r="EO95" s="78">
        <v>0.10032777488231659</v>
      </c>
      <c r="EP95" s="78">
        <v>0.12948793172836304</v>
      </c>
      <c r="EQ95" s="78">
        <v>0.12681058049201965</v>
      </c>
      <c r="ER95" s="78">
        <v>5.263577401638031E-2</v>
      </c>
      <c r="ES95" s="78">
        <v>5.8554213494062424E-2</v>
      </c>
      <c r="ET95" s="78">
        <v>1.8506955355405807E-2</v>
      </c>
      <c r="EU95" s="78">
        <v>-8.0051599070429802E-3</v>
      </c>
      <c r="EV95" s="78">
        <v>-3.1003935262560844E-2</v>
      </c>
      <c r="EW95" s="78">
        <v>59.111961364746094</v>
      </c>
      <c r="EX95" s="78">
        <v>58.054203033447266</v>
      </c>
      <c r="EY95" s="78">
        <v>57.264614105224609</v>
      </c>
      <c r="EZ95" s="78">
        <v>56.518341064453125</v>
      </c>
      <c r="FA95" s="78">
        <v>56.007858276367188</v>
      </c>
      <c r="FB95" s="78">
        <v>55.72552490234375</v>
      </c>
      <c r="FC95" s="78">
        <v>55.387340545654297</v>
      </c>
      <c r="FD95" s="78">
        <v>55.138259887695313</v>
      </c>
      <c r="FE95" s="78">
        <v>57.002689361572266</v>
      </c>
      <c r="FF95" s="78">
        <v>60.350517272949219</v>
      </c>
      <c r="FG95" s="78">
        <v>63.695732116699219</v>
      </c>
      <c r="FH95" s="78">
        <v>67.004241943359375</v>
      </c>
      <c r="FI95" s="78">
        <v>69.721084594726563</v>
      </c>
      <c r="FJ95" s="78">
        <v>72.201171875</v>
      </c>
      <c r="FK95" s="78">
        <v>73.685279846191406</v>
      </c>
      <c r="FL95" s="78">
        <v>74.033248901367188</v>
      </c>
      <c r="FM95" s="78">
        <v>73.748916625976563</v>
      </c>
      <c r="FN95" s="78">
        <v>71.874359130859375</v>
      </c>
      <c r="FO95" s="78">
        <v>69.106063842773438</v>
      </c>
      <c r="FP95" s="78">
        <v>66.367469787597656</v>
      </c>
      <c r="FQ95" s="78">
        <v>64.094276428222656</v>
      </c>
      <c r="FR95" s="78">
        <v>62.761695861816406</v>
      </c>
      <c r="FS95" s="78">
        <v>61.29119873046875</v>
      </c>
      <c r="FT95" s="78">
        <v>60.099155426025391</v>
      </c>
      <c r="FU95" s="78">
        <v>3.6445945501327515E-2</v>
      </c>
      <c r="FV95" s="78">
        <v>3.8981795310974121E-2</v>
      </c>
      <c r="FW95" s="78">
        <v>4.0498320013284683E-2</v>
      </c>
      <c r="FX95" s="78">
        <v>0</v>
      </c>
      <c r="FY95" s="78">
        <v>133.80952453613281</v>
      </c>
      <c r="FZ95" s="78">
        <v>1</v>
      </c>
    </row>
    <row r="96" spans="1:182" x14ac:dyDescent="0.2">
      <c r="A96" t="s">
        <v>186</v>
      </c>
      <c r="B96" t="s">
        <v>236</v>
      </c>
      <c r="C96" t="s">
        <v>2</v>
      </c>
      <c r="D96" t="s">
        <v>202</v>
      </c>
      <c r="E96" t="s">
        <v>210</v>
      </c>
      <c r="F96" t="s">
        <v>181</v>
      </c>
      <c r="G96" t="s">
        <v>1</v>
      </c>
      <c r="H96" s="78">
        <v>170</v>
      </c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>
        <v>0</v>
      </c>
      <c r="FY96" s="78">
        <v>34.619049072265625</v>
      </c>
      <c r="FZ96" s="78">
        <v>0</v>
      </c>
    </row>
    <row r="97" spans="1:182" x14ac:dyDescent="0.2">
      <c r="A97" t="s">
        <v>186</v>
      </c>
      <c r="B97" t="s">
        <v>236</v>
      </c>
      <c r="C97" t="s">
        <v>2</v>
      </c>
      <c r="D97" t="s">
        <v>202</v>
      </c>
      <c r="E97" t="s">
        <v>210</v>
      </c>
      <c r="F97" t="s">
        <v>182</v>
      </c>
      <c r="G97" t="s">
        <v>1</v>
      </c>
      <c r="H97" s="78">
        <v>965</v>
      </c>
      <c r="I97" s="78">
        <v>1.2672220468521118</v>
      </c>
      <c r="J97" s="78">
        <v>1.1733030080795288</v>
      </c>
      <c r="K97" s="78">
        <v>1.1263300180435181</v>
      </c>
      <c r="L97" s="78">
        <v>1.0790295600891113</v>
      </c>
      <c r="M97" s="78">
        <v>1.059928297996521</v>
      </c>
      <c r="N97" s="78">
        <v>1.1065232753753662</v>
      </c>
      <c r="O97" s="78">
        <v>1.1840436458587646</v>
      </c>
      <c r="P97" s="78">
        <v>1.359464168548584</v>
      </c>
      <c r="Q97" s="78">
        <v>1.3659840822219849</v>
      </c>
      <c r="R97" s="78">
        <v>1.4362121820449829</v>
      </c>
      <c r="S97" s="78">
        <v>1.4848934412002563</v>
      </c>
      <c r="T97" s="78">
        <v>1.5401170253753662</v>
      </c>
      <c r="U97" s="78">
        <v>1.5710674524307251</v>
      </c>
      <c r="V97" s="78">
        <v>1.6168745756149292</v>
      </c>
      <c r="W97" s="78">
        <v>1.6692337989807129</v>
      </c>
      <c r="X97" s="78">
        <v>1.7400119304656982</v>
      </c>
      <c r="Y97" s="78">
        <v>1.7673642635345459</v>
      </c>
      <c r="Z97" s="78">
        <v>1.8280689716339111</v>
      </c>
      <c r="AA97" s="78">
        <v>1.8415075540542603</v>
      </c>
      <c r="AB97" s="78">
        <v>1.8887797594070435</v>
      </c>
      <c r="AC97" s="78">
        <v>1.8276679515838623</v>
      </c>
      <c r="AD97" s="78">
        <v>1.7287663221359253</v>
      </c>
      <c r="AE97" s="78">
        <v>1.525496244430542</v>
      </c>
      <c r="AF97" s="78">
        <v>1.3372553586959839</v>
      </c>
      <c r="AG97" s="78">
        <v>-0.20480190217494965</v>
      </c>
      <c r="AH97" s="78">
        <v>-0.22025628387928009</v>
      </c>
      <c r="AI97" s="78">
        <v>-0.22426661849021912</v>
      </c>
      <c r="AJ97" s="78">
        <v>-0.24701681733131409</v>
      </c>
      <c r="AK97" s="78">
        <v>-0.25920009613037109</v>
      </c>
      <c r="AL97" s="78">
        <v>-0.23241859674453735</v>
      </c>
      <c r="AM97" s="78">
        <v>-0.24602687358856201</v>
      </c>
      <c r="AN97" s="78">
        <v>-0.23623861372470856</v>
      </c>
      <c r="AO97" s="78">
        <v>-0.32111933827400208</v>
      </c>
      <c r="AP97" s="78">
        <v>-0.19765937328338623</v>
      </c>
      <c r="AQ97" s="78">
        <v>-0.17997802793979645</v>
      </c>
      <c r="AR97" s="78">
        <v>-0.18496191501617432</v>
      </c>
      <c r="AS97" s="78">
        <v>-0.21175600588321686</v>
      </c>
      <c r="AT97" s="78">
        <v>-0.17861016094684601</v>
      </c>
      <c r="AU97" s="78">
        <v>-0.1461239755153656</v>
      </c>
      <c r="AV97" s="78">
        <v>-9.9721699953079224E-2</v>
      </c>
      <c r="AW97" s="78">
        <v>-9.9610909819602966E-2</v>
      </c>
      <c r="AX97" s="78">
        <v>-7.7317863702774048E-2</v>
      </c>
      <c r="AY97" s="78">
        <v>-9.3910820782184601E-2</v>
      </c>
      <c r="AZ97" s="78">
        <v>-4.8809342086315155E-2</v>
      </c>
      <c r="BA97" s="78">
        <v>-7.0869766175746918E-2</v>
      </c>
      <c r="BB97" s="78">
        <v>-0.19360139966011047</v>
      </c>
      <c r="BC97" s="78">
        <v>-0.22900612652301788</v>
      </c>
      <c r="BD97" s="78">
        <v>-0.24358564615249634</v>
      </c>
      <c r="BE97" s="78">
        <v>-0.13524375855922699</v>
      </c>
      <c r="BF97" s="78">
        <v>-0.15147775411605835</v>
      </c>
      <c r="BG97" s="78">
        <v>-0.15650691092014313</v>
      </c>
      <c r="BH97" s="78">
        <v>-0.17960773408412933</v>
      </c>
      <c r="BI97" s="78">
        <v>-0.19258487224578857</v>
      </c>
      <c r="BJ97" s="78">
        <v>-0.16521549224853516</v>
      </c>
      <c r="BK97" s="78">
        <v>-0.17559479176998138</v>
      </c>
      <c r="BL97" s="78">
        <v>-0.1671355813741684</v>
      </c>
      <c r="BM97" s="78">
        <v>-0.25842416286468506</v>
      </c>
      <c r="BN97" s="78">
        <v>-0.15924942493438721</v>
      </c>
      <c r="BO97" s="78">
        <v>-0.14143179357051849</v>
      </c>
      <c r="BP97" s="78">
        <v>-0.14495591819286346</v>
      </c>
      <c r="BQ97" s="78">
        <v>-0.17010907828807831</v>
      </c>
      <c r="BR97" s="78">
        <v>-0.13751082122325897</v>
      </c>
      <c r="BS97" s="78">
        <v>-0.10357258468866348</v>
      </c>
      <c r="BT97" s="78">
        <v>-5.5372770875692368E-2</v>
      </c>
      <c r="BU97" s="78">
        <v>-5.5237375199794769E-2</v>
      </c>
      <c r="BV97" s="78">
        <v>-3.3256039023399353E-2</v>
      </c>
      <c r="BW97" s="78">
        <v>-4.6962875872850418E-2</v>
      </c>
      <c r="BX97" s="78">
        <v>-3.0256577301770449E-3</v>
      </c>
      <c r="BY97" s="78">
        <v>-2.7391495183110237E-2</v>
      </c>
      <c r="BZ97" s="78">
        <v>-0.12441519647836685</v>
      </c>
      <c r="CA97" s="78">
        <v>-0.15785251557826996</v>
      </c>
      <c r="CB97" s="78">
        <v>-0.17305968701839447</v>
      </c>
      <c r="CC97" s="78">
        <v>-8.7067998945713043E-2</v>
      </c>
      <c r="CD97" s="78">
        <v>-0.10384196043014526</v>
      </c>
      <c r="CE97" s="78">
        <v>-0.1095767468214035</v>
      </c>
      <c r="CF97" s="78">
        <v>-0.13292041420936584</v>
      </c>
      <c r="CG97" s="78">
        <v>-0.14644737541675568</v>
      </c>
      <c r="CH97" s="78">
        <v>-0.11867083609104156</v>
      </c>
      <c r="CI97" s="78">
        <v>-0.12681373953819275</v>
      </c>
      <c r="CJ97" s="78">
        <v>-0.11927503347396851</v>
      </c>
      <c r="CK97" s="78">
        <v>-0.2150016725063324</v>
      </c>
      <c r="CL97" s="78">
        <v>-0.13264681398868561</v>
      </c>
      <c r="CM97" s="78">
        <v>-0.11473479121923447</v>
      </c>
      <c r="CN97" s="78">
        <v>-0.11724788695573807</v>
      </c>
      <c r="CO97" s="78">
        <v>-0.14126452803611755</v>
      </c>
      <c r="CP97" s="78">
        <v>-0.10904553532600403</v>
      </c>
      <c r="CQ97" s="78">
        <v>-7.4101626873016357E-2</v>
      </c>
      <c r="CR97" s="78">
        <v>-2.4656837806105614E-2</v>
      </c>
      <c r="CS97" s="78">
        <v>-2.4504402652382851E-2</v>
      </c>
      <c r="CT97" s="78">
        <v>-2.7389493770897388E-3</v>
      </c>
      <c r="CU97" s="78">
        <v>-1.4446872286498547E-2</v>
      </c>
      <c r="CV97" s="78">
        <v>2.8683982789516449E-2</v>
      </c>
      <c r="CW97" s="78">
        <v>2.7214235160499811E-3</v>
      </c>
      <c r="CX97" s="78">
        <v>-7.6497048139572144E-2</v>
      </c>
      <c r="CY97" s="78">
        <v>-0.10857173800468445</v>
      </c>
      <c r="CZ97" s="78">
        <v>-0.12421362847089767</v>
      </c>
      <c r="DA97" s="78">
        <v>-3.8892239332199097E-2</v>
      </c>
      <c r="DB97" s="78">
        <v>-5.6206166744232178E-2</v>
      </c>
      <c r="DC97" s="78">
        <v>-6.2646582722663879E-2</v>
      </c>
      <c r="DD97" s="78">
        <v>-8.6233086884021759E-2</v>
      </c>
      <c r="DE97" s="78">
        <v>-0.10030987113714218</v>
      </c>
      <c r="DF97" s="78">
        <v>-7.2126179933547974E-2</v>
      </c>
      <c r="DG97" s="78">
        <v>-7.8032694756984711E-2</v>
      </c>
      <c r="DH97" s="78">
        <v>-7.1414485573768616E-2</v>
      </c>
      <c r="DI97" s="78">
        <v>-0.17157918214797974</v>
      </c>
      <c r="DJ97" s="78">
        <v>-0.10604420304298401</v>
      </c>
      <c r="DK97" s="78">
        <v>-8.8037788867950439E-2</v>
      </c>
      <c r="DL97" s="78">
        <v>-8.9539855718612671E-2</v>
      </c>
      <c r="DM97" s="78">
        <v>-0.1124199852347374</v>
      </c>
      <c r="DN97" s="78">
        <v>-8.0580256879329681E-2</v>
      </c>
      <c r="DO97" s="78">
        <v>-4.4630665332078934E-2</v>
      </c>
      <c r="DP97" s="78">
        <v>6.0590961948037148E-3</v>
      </c>
      <c r="DQ97" s="78">
        <v>6.228569895029068E-3</v>
      </c>
      <c r="DR97" s="78">
        <v>2.7778139337897301E-2</v>
      </c>
      <c r="DS97" s="78">
        <v>1.8069131299853325E-2</v>
      </c>
      <c r="DT97" s="78">
        <v>6.0393624007701874E-2</v>
      </c>
      <c r="DU97" s="78">
        <v>3.2834339886903763E-2</v>
      </c>
      <c r="DV97" s="78">
        <v>-2.8578897938132286E-2</v>
      </c>
      <c r="DW97" s="78">
        <v>-5.9290960431098938E-2</v>
      </c>
      <c r="DX97" s="78">
        <v>-7.5367562472820282E-2</v>
      </c>
      <c r="DY97" s="78">
        <v>3.066590428352356E-2</v>
      </c>
      <c r="DZ97" s="78">
        <v>1.2572356499731541E-2</v>
      </c>
      <c r="EA97" s="78">
        <v>5.1131253130733967E-3</v>
      </c>
      <c r="EB97" s="78">
        <v>-1.8824009224772453E-2</v>
      </c>
      <c r="EC97" s="78">
        <v>-3.369465097784996E-2</v>
      </c>
      <c r="ED97" s="78">
        <v>-4.9230800941586494E-3</v>
      </c>
      <c r="EE97" s="78">
        <v>-7.6006087474524975E-3</v>
      </c>
      <c r="EF97" s="78">
        <v>-2.3114506620913744E-3</v>
      </c>
      <c r="EG97" s="78">
        <v>-0.10888401418924332</v>
      </c>
      <c r="EH97" s="78">
        <v>-6.7634262144565582E-2</v>
      </c>
      <c r="EI97" s="78">
        <v>-4.9491558223962784E-2</v>
      </c>
      <c r="EJ97" s="78">
        <v>-4.9533858895301819E-2</v>
      </c>
      <c r="EK97" s="78">
        <v>-7.0773042738437653E-2</v>
      </c>
      <c r="EL97" s="78">
        <v>-3.9480909705162048E-2</v>
      </c>
      <c r="EM97" s="78">
        <v>-2.0792819559574127E-3</v>
      </c>
      <c r="EN97" s="78">
        <v>5.0408024340867996E-2</v>
      </c>
      <c r="EO97" s="78">
        <v>5.0602100789546967E-2</v>
      </c>
      <c r="EP97" s="78">
        <v>7.1839965879917145E-2</v>
      </c>
      <c r="EQ97" s="78">
        <v>6.5017074346542358E-2</v>
      </c>
      <c r="ER97" s="78">
        <v>0.10617730766534805</v>
      </c>
      <c r="ES97" s="78">
        <v>7.6312609016895294E-2</v>
      </c>
      <c r="ET97" s="78">
        <v>4.0607299655675888E-2</v>
      </c>
      <c r="EU97" s="78">
        <v>1.1862653307616711E-2</v>
      </c>
      <c r="EV97" s="78">
        <v>-4.8416093923151493E-3</v>
      </c>
      <c r="EW97" s="78">
        <v>61.280673980712891</v>
      </c>
      <c r="EX97" s="78">
        <v>60.295726776123047</v>
      </c>
      <c r="EY97" s="78">
        <v>59.528884887695313</v>
      </c>
      <c r="EZ97" s="78">
        <v>58.741371154785156</v>
      </c>
      <c r="FA97" s="78">
        <v>58.181652069091797</v>
      </c>
      <c r="FB97" s="78">
        <v>57.753818511962891</v>
      </c>
      <c r="FC97" s="78">
        <v>57.455482482910156</v>
      </c>
      <c r="FD97" s="78">
        <v>57.149078369140625</v>
      </c>
      <c r="FE97" s="78">
        <v>58.984630584716797</v>
      </c>
      <c r="FF97" s="78">
        <v>62.232975006103516</v>
      </c>
      <c r="FG97" s="78">
        <v>65.919761657714844</v>
      </c>
      <c r="FH97" s="78">
        <v>70.478858947753906</v>
      </c>
      <c r="FI97" s="78">
        <v>74.60626220703125</v>
      </c>
      <c r="FJ97" s="78">
        <v>78.326957702636719</v>
      </c>
      <c r="FK97" s="78">
        <v>81.41259765625</v>
      </c>
      <c r="FL97" s="78">
        <v>82.7889404296875</v>
      </c>
      <c r="FM97" s="78">
        <v>82.074920654296875</v>
      </c>
      <c r="FN97" s="78">
        <v>79.836860656738281</v>
      </c>
      <c r="FO97" s="78">
        <v>75.732536315917969</v>
      </c>
      <c r="FP97" s="78">
        <v>71.017219543457031</v>
      </c>
      <c r="FQ97" s="78">
        <v>67.406265258789063</v>
      </c>
      <c r="FR97" s="78">
        <v>65.168998718261719</v>
      </c>
      <c r="FS97" s="78">
        <v>63.431312561035156</v>
      </c>
      <c r="FT97" s="78">
        <v>62.081172943115234</v>
      </c>
      <c r="FU97" s="78">
        <v>5.5966153740882874E-2</v>
      </c>
      <c r="FV97" s="78">
        <v>5.3919371217489243E-2</v>
      </c>
      <c r="FW97" s="78">
        <v>6.2009613960981369E-2</v>
      </c>
      <c r="FX97" s="78">
        <v>0</v>
      </c>
      <c r="FY97" s="78">
        <v>486.4761962890625</v>
      </c>
      <c r="FZ97" s="78">
        <v>1</v>
      </c>
    </row>
    <row r="98" spans="1:182" x14ac:dyDescent="0.2">
      <c r="A98" t="s">
        <v>186</v>
      </c>
      <c r="B98" t="s">
        <v>236</v>
      </c>
      <c r="C98" t="s">
        <v>2</v>
      </c>
      <c r="D98" t="s">
        <v>202</v>
      </c>
      <c r="E98" t="s">
        <v>210</v>
      </c>
      <c r="F98" t="s">
        <v>183</v>
      </c>
      <c r="G98" t="s">
        <v>1</v>
      </c>
      <c r="H98" s="78">
        <v>1268</v>
      </c>
      <c r="I98" s="78">
        <v>1.6519205570220947</v>
      </c>
      <c r="J98" s="78">
        <v>1.4974316358566284</v>
      </c>
      <c r="K98" s="78">
        <v>1.402617335319519</v>
      </c>
      <c r="L98" s="78">
        <v>1.3062911033630371</v>
      </c>
      <c r="M98" s="78">
        <v>1.3055227994918823</v>
      </c>
      <c r="N98" s="78">
        <v>1.34465491771698</v>
      </c>
      <c r="O98" s="78">
        <v>1.4403301477432251</v>
      </c>
      <c r="P98" s="78">
        <v>1.5370512008666992</v>
      </c>
      <c r="Q98" s="78">
        <v>1.6284193992614746</v>
      </c>
      <c r="R98" s="78">
        <v>1.6525380611419678</v>
      </c>
      <c r="S98" s="78">
        <v>1.7563742399215698</v>
      </c>
      <c r="T98" s="78">
        <v>1.9502381086349487</v>
      </c>
      <c r="U98" s="78">
        <v>2.1646685600280762</v>
      </c>
      <c r="V98" s="78">
        <v>2.3627865314483643</v>
      </c>
      <c r="W98" s="78">
        <v>2.5553219318389893</v>
      </c>
      <c r="X98" s="78">
        <v>2.7335991859436035</v>
      </c>
      <c r="Y98" s="78">
        <v>2.9030427932739258</v>
      </c>
      <c r="Z98" s="78">
        <v>2.9524877071380615</v>
      </c>
      <c r="AA98" s="78">
        <v>2.9089276790618896</v>
      </c>
      <c r="AB98" s="78">
        <v>2.811856746673584</v>
      </c>
      <c r="AC98" s="78">
        <v>2.6568214893341064</v>
      </c>
      <c r="AD98" s="78">
        <v>2.3756518363952637</v>
      </c>
      <c r="AE98" s="78">
        <v>2.0690126419067383</v>
      </c>
      <c r="AF98" s="78">
        <v>1.8147268295288086</v>
      </c>
      <c r="AG98" s="78">
        <v>-0.4369083046913147</v>
      </c>
      <c r="AH98" s="78">
        <v>-0.45908427238464355</v>
      </c>
      <c r="AI98" s="78">
        <v>-0.44185328483581543</v>
      </c>
      <c r="AJ98" s="78">
        <v>-0.50964170694351196</v>
      </c>
      <c r="AK98" s="78">
        <v>-0.48039957880973816</v>
      </c>
      <c r="AL98" s="78">
        <v>-0.50180661678314209</v>
      </c>
      <c r="AM98" s="78">
        <v>-0.49346840381622314</v>
      </c>
      <c r="AN98" s="78">
        <v>-0.4566100537776947</v>
      </c>
      <c r="AO98" s="78">
        <v>-0.39172515273094177</v>
      </c>
      <c r="AP98" s="78">
        <v>-0.36824837327003479</v>
      </c>
      <c r="AQ98" s="78">
        <v>-0.34252074360847473</v>
      </c>
      <c r="AR98" s="78">
        <v>-0.31800973415374756</v>
      </c>
      <c r="AS98" s="78">
        <v>-0.29359275102615356</v>
      </c>
      <c r="AT98" s="78">
        <v>-0.25711947679519653</v>
      </c>
      <c r="AU98" s="78">
        <v>-0.29015538096427917</v>
      </c>
      <c r="AV98" s="78">
        <v>-0.25551754236221313</v>
      </c>
      <c r="AW98" s="78">
        <v>-0.1735931932926178</v>
      </c>
      <c r="AX98" s="78">
        <v>-0.16373281180858612</v>
      </c>
      <c r="AY98" s="78">
        <v>-0.13542397320270538</v>
      </c>
      <c r="AZ98" s="78">
        <v>-0.19265574216842651</v>
      </c>
      <c r="BA98" s="78">
        <v>-0.25504058599472046</v>
      </c>
      <c r="BB98" s="78">
        <v>-0.4412834644317627</v>
      </c>
      <c r="BC98" s="78">
        <v>-0.44812405109405518</v>
      </c>
      <c r="BD98" s="78">
        <v>-0.42324948310852051</v>
      </c>
      <c r="BE98" s="78">
        <v>-0.34364062547683716</v>
      </c>
      <c r="BF98" s="78">
        <v>-0.36683839559555054</v>
      </c>
      <c r="BG98" s="78">
        <v>-0.35045737028121948</v>
      </c>
      <c r="BH98" s="78">
        <v>-0.41948321461677551</v>
      </c>
      <c r="BI98" s="78">
        <v>-0.38897496461868286</v>
      </c>
      <c r="BJ98" s="78">
        <v>-0.40798008441925049</v>
      </c>
      <c r="BK98" s="78">
        <v>-0.39714688062667847</v>
      </c>
      <c r="BL98" s="78">
        <v>-0.36305418610572815</v>
      </c>
      <c r="BM98" s="78">
        <v>-0.30199936032295227</v>
      </c>
      <c r="BN98" s="78">
        <v>-0.28374430537223816</v>
      </c>
      <c r="BO98" s="78">
        <v>-0.25886696577072144</v>
      </c>
      <c r="BP98" s="78">
        <v>-0.22654204070568085</v>
      </c>
      <c r="BQ98" s="78">
        <v>-0.20428231358528137</v>
      </c>
      <c r="BR98" s="78">
        <v>-0.16642908751964569</v>
      </c>
      <c r="BS98" s="78">
        <v>-0.19469213485717773</v>
      </c>
      <c r="BT98" s="78">
        <v>-0.16206073760986328</v>
      </c>
      <c r="BU98" s="78">
        <v>-8.7050393223762512E-2</v>
      </c>
      <c r="BV98" s="78">
        <v>-7.6143376529216766E-2</v>
      </c>
      <c r="BW98" s="78">
        <v>-4.4366911053657532E-2</v>
      </c>
      <c r="BX98" s="78">
        <v>-9.7515344619750977E-2</v>
      </c>
      <c r="BY98" s="78">
        <v>-0.15874330699443817</v>
      </c>
      <c r="BZ98" s="78">
        <v>-0.33828639984130859</v>
      </c>
      <c r="CA98" s="78">
        <v>-0.3466612696647644</v>
      </c>
      <c r="CB98" s="78">
        <v>-0.32937911152839661</v>
      </c>
      <c r="CC98" s="78">
        <v>-0.27904370427131653</v>
      </c>
      <c r="CD98" s="78">
        <v>-0.30294916033744812</v>
      </c>
      <c r="CE98" s="78">
        <v>-0.28715682029724121</v>
      </c>
      <c r="CF98" s="78">
        <v>-0.3570396900177002</v>
      </c>
      <c r="CG98" s="78">
        <v>-0.32565456628799438</v>
      </c>
      <c r="CH98" s="78">
        <v>-0.34299612045288086</v>
      </c>
      <c r="CI98" s="78">
        <v>-0.3304348886013031</v>
      </c>
      <c r="CJ98" s="78">
        <v>-0.29825767874717712</v>
      </c>
      <c r="CK98" s="78">
        <v>-0.23985554277896881</v>
      </c>
      <c r="CL98" s="78">
        <v>-0.2252170592546463</v>
      </c>
      <c r="CM98" s="78">
        <v>-0.20092861354351044</v>
      </c>
      <c r="CN98" s="78">
        <v>-0.16319179534912109</v>
      </c>
      <c r="CO98" s="78">
        <v>-0.14242619276046753</v>
      </c>
      <c r="CP98" s="78">
        <v>-0.10361721366643906</v>
      </c>
      <c r="CQ98" s="78">
        <v>-0.12857457995414734</v>
      </c>
      <c r="CR98" s="78">
        <v>-9.733283519744873E-2</v>
      </c>
      <c r="CS98" s="78">
        <v>-2.7111109346151352E-2</v>
      </c>
      <c r="CT98" s="78">
        <v>-1.5479205176234245E-2</v>
      </c>
      <c r="CU98" s="78">
        <v>1.8698938190937042E-2</v>
      </c>
      <c r="CV98" s="78">
        <v>-3.1621400266885757E-2</v>
      </c>
      <c r="CW98" s="78">
        <v>-9.2048086225986481E-2</v>
      </c>
      <c r="CX98" s="78">
        <v>-0.26695096492767334</v>
      </c>
      <c r="CY98" s="78">
        <v>-0.27638846635818481</v>
      </c>
      <c r="CZ98" s="78">
        <v>-0.26436477899551392</v>
      </c>
      <c r="DA98" s="78">
        <v>-0.21444679796695709</v>
      </c>
      <c r="DB98" s="78">
        <v>-0.2390599399805069</v>
      </c>
      <c r="DC98" s="78">
        <v>-0.22385628521442413</v>
      </c>
      <c r="DD98" s="78">
        <v>-0.29459616541862488</v>
      </c>
      <c r="DE98" s="78">
        <v>-0.26233416795730591</v>
      </c>
      <c r="DF98" s="78">
        <v>-0.27801215648651123</v>
      </c>
      <c r="DG98" s="78">
        <v>-0.26372289657592773</v>
      </c>
      <c r="DH98" s="78">
        <v>-0.2334611713886261</v>
      </c>
      <c r="DI98" s="78">
        <v>-0.17771172523498535</v>
      </c>
      <c r="DJ98" s="78">
        <v>-0.16668979823589325</v>
      </c>
      <c r="DK98" s="78">
        <v>-0.14299026131629944</v>
      </c>
      <c r="DL98" s="78">
        <v>-9.984154999256134E-2</v>
      </c>
      <c r="DM98" s="78">
        <v>-8.057006448507309E-2</v>
      </c>
      <c r="DN98" s="78">
        <v>-4.0805332362651825E-2</v>
      </c>
      <c r="DO98" s="78">
        <v>-6.2457021325826645E-2</v>
      </c>
      <c r="DP98" s="78">
        <v>-3.260493278503418E-2</v>
      </c>
      <c r="DQ98" s="78">
        <v>3.2828174531459808E-2</v>
      </c>
      <c r="DR98" s="78">
        <v>4.5184969902038574E-2</v>
      </c>
      <c r="DS98" s="78">
        <v>8.1764787435531616E-2</v>
      </c>
      <c r="DT98" s="78">
        <v>3.4272544085979462E-2</v>
      </c>
      <c r="DU98" s="78">
        <v>-2.5352871045470238E-2</v>
      </c>
      <c r="DV98" s="78">
        <v>-0.19561551511287689</v>
      </c>
      <c r="DW98" s="78">
        <v>-0.20611566305160522</v>
      </c>
      <c r="DX98" s="78">
        <v>-0.19935044646263123</v>
      </c>
      <c r="DY98" s="78">
        <v>-0.12117911130189896</v>
      </c>
      <c r="DZ98" s="78">
        <v>-0.14681404829025269</v>
      </c>
      <c r="EA98" s="78">
        <v>-0.13246037065982819</v>
      </c>
      <c r="EB98" s="78">
        <v>-0.20443764328956604</v>
      </c>
      <c r="EC98" s="78">
        <v>-0.17090955376625061</v>
      </c>
      <c r="ED98" s="78">
        <v>-0.18418563902378082</v>
      </c>
      <c r="EE98" s="78">
        <v>-0.16740137338638306</v>
      </c>
      <c r="EF98" s="78">
        <v>-0.13990530371665955</v>
      </c>
      <c r="EG98" s="78">
        <v>-8.798593282699585E-2</v>
      </c>
      <c r="EH98" s="78">
        <v>-8.2185737788677216E-2</v>
      </c>
      <c r="EI98" s="78">
        <v>-5.9336468577384949E-2</v>
      </c>
      <c r="EJ98" s="78">
        <v>-8.3738546818494797E-3</v>
      </c>
      <c r="EK98" s="78">
        <v>8.7403533980250359E-3</v>
      </c>
      <c r="EL98" s="78">
        <v>4.988504946231842E-2</v>
      </c>
      <c r="EM98" s="78">
        <v>3.3006235957145691E-2</v>
      </c>
      <c r="EN98" s="78">
        <v>6.0851879417896271E-2</v>
      </c>
      <c r="EO98" s="78">
        <v>0.11937097460031509</v>
      </c>
      <c r="EP98" s="78">
        <v>0.13277439773082733</v>
      </c>
      <c r="EQ98" s="78">
        <v>0.17282184958457947</v>
      </c>
      <c r="ER98" s="78">
        <v>0.1294129341840744</v>
      </c>
      <c r="ES98" s="78">
        <v>7.0944428443908691E-2</v>
      </c>
      <c r="ET98" s="78">
        <v>-9.2618465423583984E-2</v>
      </c>
      <c r="EU98" s="78">
        <v>-0.10465288907289505</v>
      </c>
      <c r="EV98" s="78">
        <v>-0.10548008233308792</v>
      </c>
      <c r="EW98" s="78">
        <v>66.087295532226563</v>
      </c>
      <c r="EX98" s="78">
        <v>64.920455932617188</v>
      </c>
      <c r="EY98" s="78">
        <v>63.460605621337891</v>
      </c>
      <c r="EZ98" s="78">
        <v>62.001319885253906</v>
      </c>
      <c r="FA98" s="78">
        <v>61.493293762207031</v>
      </c>
      <c r="FB98" s="78">
        <v>60.677360534667969</v>
      </c>
      <c r="FC98" s="78">
        <v>59.711021423339844</v>
      </c>
      <c r="FD98" s="78">
        <v>59.551532745361328</v>
      </c>
      <c r="FE98" s="78">
        <v>61.458118438720703</v>
      </c>
      <c r="FF98" s="78">
        <v>64.755165100097656</v>
      </c>
      <c r="FG98" s="78">
        <v>70.034805297851563</v>
      </c>
      <c r="FH98" s="78">
        <v>75.784011840820313</v>
      </c>
      <c r="FI98" s="78">
        <v>79.943641662597656</v>
      </c>
      <c r="FJ98" s="78">
        <v>82.813079833984375</v>
      </c>
      <c r="FK98" s="78">
        <v>85.150169372558594</v>
      </c>
      <c r="FL98" s="78">
        <v>86.107948303222656</v>
      </c>
      <c r="FM98" s="78">
        <v>86.023483276367188</v>
      </c>
      <c r="FN98" s="78">
        <v>84.474884033203125</v>
      </c>
      <c r="FO98" s="78">
        <v>81.289810180664063</v>
      </c>
      <c r="FP98" s="78">
        <v>76.254135131835938</v>
      </c>
      <c r="FQ98" s="78">
        <v>72.0662841796875</v>
      </c>
      <c r="FR98" s="78">
        <v>69.725807189941406</v>
      </c>
      <c r="FS98" s="78">
        <v>67.685127258300781</v>
      </c>
      <c r="FT98" s="78">
        <v>66.675827026367188</v>
      </c>
      <c r="FU98" s="78">
        <v>0.10245151072740555</v>
      </c>
      <c r="FV98" s="78">
        <v>0.11094695329666138</v>
      </c>
      <c r="FW98" s="78">
        <v>0.10648278892040253</v>
      </c>
      <c r="FX98" s="78">
        <v>0</v>
      </c>
      <c r="FY98" s="78">
        <v>349.33334350585938</v>
      </c>
      <c r="FZ98" s="78">
        <v>1</v>
      </c>
    </row>
    <row r="99" spans="1:182" x14ac:dyDescent="0.2">
      <c r="A99" t="s">
        <v>186</v>
      </c>
      <c r="B99" t="s">
        <v>236</v>
      </c>
      <c r="C99" t="s">
        <v>2</v>
      </c>
      <c r="D99" t="s">
        <v>202</v>
      </c>
      <c r="E99" t="s">
        <v>210</v>
      </c>
      <c r="F99" t="s">
        <v>184</v>
      </c>
      <c r="G99" t="s">
        <v>1</v>
      </c>
      <c r="H99" s="78">
        <v>644</v>
      </c>
      <c r="I99" s="78">
        <v>0.9362947940826416</v>
      </c>
      <c r="J99" s="78">
        <v>0.83212482929229736</v>
      </c>
      <c r="K99" s="78">
        <v>0.78928738832473755</v>
      </c>
      <c r="L99" s="78">
        <v>0.74578481912612915</v>
      </c>
      <c r="M99" s="78">
        <v>0.74058127403259277</v>
      </c>
      <c r="N99" s="78">
        <v>0.73589235544204712</v>
      </c>
      <c r="O99" s="78">
        <v>0.77920782566070557</v>
      </c>
      <c r="P99" s="78">
        <v>0.91655635833740234</v>
      </c>
      <c r="Q99" s="78">
        <v>0.96953761577606201</v>
      </c>
      <c r="R99" s="78">
        <v>1.0202286243438721</v>
      </c>
      <c r="S99" s="78">
        <v>1.0598548650741577</v>
      </c>
      <c r="T99" s="78">
        <v>1.1396942138671875</v>
      </c>
      <c r="U99" s="78">
        <v>1.226588249206543</v>
      </c>
      <c r="V99" s="78">
        <v>1.3312643766403198</v>
      </c>
      <c r="W99" s="78">
        <v>1.450188159942627</v>
      </c>
      <c r="X99" s="78">
        <v>1.5744456052780151</v>
      </c>
      <c r="Y99" s="78">
        <v>1.6611130237579346</v>
      </c>
      <c r="Z99" s="78">
        <v>1.7234042882919312</v>
      </c>
      <c r="AA99" s="78">
        <v>1.7058663368225098</v>
      </c>
      <c r="AB99" s="78">
        <v>1.6481010913848877</v>
      </c>
      <c r="AC99" s="78">
        <v>1.6155945062637329</v>
      </c>
      <c r="AD99" s="78">
        <v>1.4835687875747681</v>
      </c>
      <c r="AE99" s="78">
        <v>1.3244234323501587</v>
      </c>
      <c r="AF99" s="78">
        <v>1.0879197120666504</v>
      </c>
      <c r="AG99" s="78">
        <v>-0.13639771938323975</v>
      </c>
      <c r="AH99" s="78">
        <v>-0.13495846092700958</v>
      </c>
      <c r="AI99" s="78">
        <v>-0.1243339478969574</v>
      </c>
      <c r="AJ99" s="78">
        <v>-0.12381835281848907</v>
      </c>
      <c r="AK99" s="78">
        <v>-0.12751767039299011</v>
      </c>
      <c r="AL99" s="78">
        <v>-0.15676099061965942</v>
      </c>
      <c r="AM99" s="78">
        <v>-0.19254973530769348</v>
      </c>
      <c r="AN99" s="78">
        <v>-0.15451569855213165</v>
      </c>
      <c r="AO99" s="78">
        <v>-0.13376839458942413</v>
      </c>
      <c r="AP99" s="78">
        <v>-9.0075723826885223E-2</v>
      </c>
      <c r="AQ99" s="78">
        <v>-8.0820024013519287E-2</v>
      </c>
      <c r="AR99" s="78">
        <v>-6.1471953988075256E-2</v>
      </c>
      <c r="AS99" s="78">
        <v>-9.9086932837963104E-2</v>
      </c>
      <c r="AT99" s="78">
        <v>-7.3969230055809021E-2</v>
      </c>
      <c r="AU99" s="78">
        <v>-6.1991173774003983E-2</v>
      </c>
      <c r="AV99" s="78">
        <v>-4.9566801637411118E-2</v>
      </c>
      <c r="AW99" s="78">
        <v>-5.5748838931322098E-2</v>
      </c>
      <c r="AX99" s="78">
        <v>-5.222107470035553E-2</v>
      </c>
      <c r="AY99" s="78">
        <v>-3.0323965474963188E-2</v>
      </c>
      <c r="AZ99" s="78">
        <v>-3.0741920694708824E-2</v>
      </c>
      <c r="BA99" s="78">
        <v>5.2770283073186874E-3</v>
      </c>
      <c r="BB99" s="78">
        <v>-3.7238910794258118E-2</v>
      </c>
      <c r="BC99" s="78">
        <v>-4.0672704577445984E-2</v>
      </c>
      <c r="BD99" s="78">
        <v>-0.12965883314609528</v>
      </c>
      <c r="BE99" s="78">
        <v>-8.392055332660675E-2</v>
      </c>
      <c r="BF99" s="78">
        <v>-8.6337625980377197E-2</v>
      </c>
      <c r="BG99" s="78">
        <v>-7.6668456196784973E-2</v>
      </c>
      <c r="BH99" s="78">
        <v>-7.7727146446704865E-2</v>
      </c>
      <c r="BI99" s="78">
        <v>-7.9057030379772186E-2</v>
      </c>
      <c r="BJ99" s="78">
        <v>-0.1043931320309639</v>
      </c>
      <c r="BK99" s="78">
        <v>-0.13648721575737</v>
      </c>
      <c r="BL99" s="78">
        <v>-9.9535971879959106E-2</v>
      </c>
      <c r="BM99" s="78">
        <v>-7.7894493937492371E-2</v>
      </c>
      <c r="BN99" s="78">
        <v>-3.6223102360963821E-2</v>
      </c>
      <c r="BO99" s="78">
        <v>-3.3805206418037415E-2</v>
      </c>
      <c r="BP99" s="78">
        <v>-1.8021345138549805E-2</v>
      </c>
      <c r="BQ99" s="78">
        <v>-5.1140330731868744E-2</v>
      </c>
      <c r="BR99" s="78">
        <v>-2.6285503059625626E-2</v>
      </c>
      <c r="BS99" s="78">
        <v>-1.4598087407648563E-2</v>
      </c>
      <c r="BT99" s="78">
        <v>-1.0766229825094342E-3</v>
      </c>
      <c r="BU99" s="78">
        <v>-3.8295798003673553E-3</v>
      </c>
      <c r="BV99" s="78">
        <v>1.6858397284522653E-3</v>
      </c>
      <c r="BW99" s="78">
        <v>2.1791465580463409E-2</v>
      </c>
      <c r="BX99" s="78">
        <v>1.8242273479700089E-2</v>
      </c>
      <c r="BY99" s="78">
        <v>5.3972754627466202E-2</v>
      </c>
      <c r="BZ99" s="78">
        <v>1.2302974238991737E-2</v>
      </c>
      <c r="CA99" s="78">
        <v>6.7686564289033413E-3</v>
      </c>
      <c r="CB99" s="78">
        <v>-7.4564531445503235E-2</v>
      </c>
      <c r="CC99" s="78">
        <v>-4.7575034201145172E-2</v>
      </c>
      <c r="CD99" s="78">
        <v>-5.2662983536720276E-2</v>
      </c>
      <c r="CE99" s="78">
        <v>-4.3655481189489365E-2</v>
      </c>
      <c r="CF99" s="78">
        <v>-4.5804519206285477E-2</v>
      </c>
      <c r="CG99" s="78">
        <v>-4.5493334531784058E-2</v>
      </c>
      <c r="CH99" s="78">
        <v>-6.8123310804367065E-2</v>
      </c>
      <c r="CI99" s="78">
        <v>-9.7658485174179077E-2</v>
      </c>
      <c r="CJ99" s="78">
        <v>-6.1457183212041855E-2</v>
      </c>
      <c r="CK99" s="78">
        <v>-3.919639065861702E-2</v>
      </c>
      <c r="CL99" s="78">
        <v>1.0750637156888843E-3</v>
      </c>
      <c r="CM99" s="78">
        <v>-1.2428855989128351E-3</v>
      </c>
      <c r="CN99" s="78">
        <v>1.207241415977478E-2</v>
      </c>
      <c r="CO99" s="78">
        <v>-1.793266087770462E-2</v>
      </c>
      <c r="CP99" s="78">
        <v>6.7401006817817688E-3</v>
      </c>
      <c r="CQ99" s="78">
        <v>1.8226219341158867E-2</v>
      </c>
      <c r="CR99" s="78">
        <v>3.2507527619600296E-2</v>
      </c>
      <c r="CS99" s="78">
        <v>3.2129541039466858E-2</v>
      </c>
      <c r="CT99" s="78">
        <v>3.9021603763103485E-2</v>
      </c>
      <c r="CU99" s="78">
        <v>5.7886455208063126E-2</v>
      </c>
      <c r="CV99" s="78">
        <v>5.2168577909469604E-2</v>
      </c>
      <c r="CW99" s="78">
        <v>8.7699264287948608E-2</v>
      </c>
      <c r="CX99" s="78">
        <v>4.6615533530712128E-2</v>
      </c>
      <c r="CY99" s="78">
        <v>3.962639719247818E-2</v>
      </c>
      <c r="CZ99" s="78">
        <v>-3.6406379193067551E-2</v>
      </c>
      <c r="DA99" s="78">
        <v>-1.122951228171587E-2</v>
      </c>
      <c r="DB99" s="78">
        <v>-1.8988341093063354E-2</v>
      </c>
      <c r="DC99" s="78">
        <v>-1.0642507113516331E-2</v>
      </c>
      <c r="DD99" s="78">
        <v>-1.3881891965866089E-2</v>
      </c>
      <c r="DE99" s="78">
        <v>-1.1929638683795929E-2</v>
      </c>
      <c r="DF99" s="78">
        <v>-3.1853489577770233E-2</v>
      </c>
      <c r="DG99" s="78">
        <v>-5.8829754590988159E-2</v>
      </c>
      <c r="DH99" s="78">
        <v>-2.3378394544124603E-2</v>
      </c>
      <c r="DI99" s="78">
        <v>-4.982908139936626E-4</v>
      </c>
      <c r="DJ99" s="78">
        <v>3.8373228162527084E-2</v>
      </c>
      <c r="DK99" s="78">
        <v>3.1319435685873032E-2</v>
      </c>
      <c r="DL99" s="78">
        <v>4.2166173458099365E-2</v>
      </c>
      <c r="DM99" s="78">
        <v>1.5275008976459503E-2</v>
      </c>
      <c r="DN99" s="78">
        <v>3.9765704423189163E-2</v>
      </c>
      <c r="DO99" s="78">
        <v>5.1050525158643723E-2</v>
      </c>
      <c r="DP99" s="78">
        <v>6.6091679036617279E-2</v>
      </c>
      <c r="DQ99" s="78">
        <v>6.808866560459137E-2</v>
      </c>
      <c r="DR99" s="78">
        <v>7.6357364654541016E-2</v>
      </c>
      <c r="DS99" s="78">
        <v>9.3981444835662842E-2</v>
      </c>
      <c r="DT99" s="78">
        <v>8.6094878613948822E-2</v>
      </c>
      <c r="DU99" s="78">
        <v>0.12142577767372131</v>
      </c>
      <c r="DV99" s="78">
        <v>8.0928094685077667E-2</v>
      </c>
      <c r="DW99" s="78">
        <v>7.2484135627746582E-2</v>
      </c>
      <c r="DX99" s="78">
        <v>1.7517701489850879E-3</v>
      </c>
      <c r="DY99" s="78">
        <v>4.1247647255659103E-2</v>
      </c>
      <c r="DZ99" s="78">
        <v>2.963249571621418E-2</v>
      </c>
      <c r="EA99" s="78">
        <v>3.7022985517978668E-2</v>
      </c>
      <c r="EB99" s="78">
        <v>3.2209310680627823E-2</v>
      </c>
      <c r="EC99" s="78">
        <v>3.6531008780002594E-2</v>
      </c>
      <c r="ED99" s="78">
        <v>2.0514374598860741E-2</v>
      </c>
      <c r="EE99" s="78">
        <v>-2.767238998785615E-3</v>
      </c>
      <c r="EF99" s="78">
        <v>3.1601328402757645E-2</v>
      </c>
      <c r="EG99" s="78">
        <v>5.5375620722770691E-2</v>
      </c>
      <c r="EH99" s="78">
        <v>9.2225857079029083E-2</v>
      </c>
      <c r="EI99" s="78">
        <v>7.8334257006645203E-2</v>
      </c>
      <c r="EJ99" s="78">
        <v>8.5616782307624817E-2</v>
      </c>
      <c r="EK99" s="78">
        <v>6.3221611082553864E-2</v>
      </c>
      <c r="EL99" s="78">
        <v>8.7449431419372559E-2</v>
      </c>
      <c r="EM99" s="78">
        <v>9.8443612456321716E-2</v>
      </c>
      <c r="EN99" s="78">
        <v>0.11458186060190201</v>
      </c>
      <c r="EO99" s="78">
        <v>0.12000792473554611</v>
      </c>
      <c r="EP99" s="78">
        <v>0.1302642822265625</v>
      </c>
      <c r="EQ99" s="78">
        <v>0.14609687030315399</v>
      </c>
      <c r="ER99" s="78">
        <v>0.13507907092571259</v>
      </c>
      <c r="ES99" s="78">
        <v>0.17012150585651398</v>
      </c>
      <c r="ET99" s="78">
        <v>0.13046997785568237</v>
      </c>
      <c r="EU99" s="78">
        <v>0.11992549896240234</v>
      </c>
      <c r="EV99" s="78">
        <v>5.6846078485250473E-2</v>
      </c>
      <c r="EW99" s="78">
        <v>66.98748779296875</v>
      </c>
      <c r="EX99" s="78">
        <v>65.744400024414063</v>
      </c>
      <c r="EY99" s="78">
        <v>64.472572326660156</v>
      </c>
      <c r="EZ99" s="78">
        <v>63.344184875488281</v>
      </c>
      <c r="FA99" s="78">
        <v>62.773216247558594</v>
      </c>
      <c r="FB99" s="78">
        <v>62.093952178955078</v>
      </c>
      <c r="FC99" s="78">
        <v>61.396129608154297</v>
      </c>
      <c r="FD99" s="78">
        <v>61.089019775390625</v>
      </c>
      <c r="FE99" s="78">
        <v>65.343643188476563</v>
      </c>
      <c r="FF99" s="78">
        <v>70.967765808105469</v>
      </c>
      <c r="FG99" s="78">
        <v>76.179512023925781</v>
      </c>
      <c r="FH99" s="78">
        <v>80.435432434082031</v>
      </c>
      <c r="FI99" s="78">
        <v>83.474227905273438</v>
      </c>
      <c r="FJ99" s="78">
        <v>85.791160583496094</v>
      </c>
      <c r="FK99" s="78">
        <v>87.64715576171875</v>
      </c>
      <c r="FL99" s="78">
        <v>88.874526977539063</v>
      </c>
      <c r="FM99" s="78">
        <v>89.247879028320313</v>
      </c>
      <c r="FN99" s="78">
        <v>88.260299682617188</v>
      </c>
      <c r="FO99" s="78">
        <v>85.132949829101563</v>
      </c>
      <c r="FP99" s="78">
        <v>78.957359313964844</v>
      </c>
      <c r="FQ99" s="78">
        <v>73.933326721191406</v>
      </c>
      <c r="FR99" s="78">
        <v>70.791976928710938</v>
      </c>
      <c r="FS99" s="78">
        <v>68.694534301757813</v>
      </c>
      <c r="FT99" s="78">
        <v>67.226730346679688</v>
      </c>
      <c r="FU99" s="78">
        <v>5.1315166056156158E-2</v>
      </c>
      <c r="FV99" s="78">
        <v>6.177033856511116E-2</v>
      </c>
      <c r="FW99" s="78">
        <v>5.2256710827350616E-2</v>
      </c>
      <c r="FX99" s="78">
        <v>0</v>
      </c>
      <c r="FY99" s="78">
        <v>200.85714721679688</v>
      </c>
      <c r="FZ99" s="78">
        <v>1</v>
      </c>
    </row>
    <row r="100" spans="1:182" x14ac:dyDescent="0.2">
      <c r="A100" t="s">
        <v>186</v>
      </c>
      <c r="B100" t="s">
        <v>236</v>
      </c>
      <c r="C100" t="s">
        <v>2</v>
      </c>
      <c r="D100" t="s">
        <v>202</v>
      </c>
      <c r="E100" t="s">
        <v>210</v>
      </c>
      <c r="F100" t="s">
        <v>185</v>
      </c>
      <c r="G100" t="s">
        <v>1</v>
      </c>
      <c r="H100" s="78">
        <v>295</v>
      </c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>
        <v>0</v>
      </c>
      <c r="FY100" s="78">
        <v>89.523811340332031</v>
      </c>
      <c r="FZ100" s="78">
        <v>0</v>
      </c>
    </row>
    <row r="101" spans="1:182" x14ac:dyDescent="0.2">
      <c r="A101" t="s">
        <v>186</v>
      </c>
      <c r="B101" t="s">
        <v>236</v>
      </c>
      <c r="C101" t="s">
        <v>2</v>
      </c>
      <c r="D101" t="s">
        <v>202</v>
      </c>
      <c r="E101" t="s">
        <v>241</v>
      </c>
      <c r="F101" t="s">
        <v>1</v>
      </c>
      <c r="G101" t="s">
        <v>198</v>
      </c>
      <c r="H101" s="78">
        <v>1587</v>
      </c>
      <c r="I101" s="78">
        <v>2.2626454830169678</v>
      </c>
      <c r="J101" s="78">
        <v>2.1410298347473145</v>
      </c>
      <c r="K101" s="78">
        <v>2.0614726543426514</v>
      </c>
      <c r="L101" s="78">
        <v>1.9969775676727295</v>
      </c>
      <c r="M101" s="78">
        <v>1.8437588214874268</v>
      </c>
      <c r="N101" s="78">
        <v>1.9285941123962402</v>
      </c>
      <c r="O101" s="78">
        <v>2.2337145805358887</v>
      </c>
      <c r="P101" s="78">
        <v>2.4759242534637451</v>
      </c>
      <c r="Q101" s="78">
        <v>2.5021324157714844</v>
      </c>
      <c r="R101" s="78">
        <v>2.4940731525421143</v>
      </c>
      <c r="S101" s="78">
        <v>2.5353727340698242</v>
      </c>
      <c r="T101" s="78">
        <v>2.4463217258453369</v>
      </c>
      <c r="U101" s="78">
        <v>2.3933422565460205</v>
      </c>
      <c r="V101" s="78">
        <v>2.4497232437133789</v>
      </c>
      <c r="W101" s="78">
        <v>2.4460334777832031</v>
      </c>
      <c r="X101" s="78">
        <v>2.476351261138916</v>
      </c>
      <c r="Y101" s="78">
        <v>2.6759660243988037</v>
      </c>
      <c r="Z101" s="78">
        <v>2.9301028251647949</v>
      </c>
      <c r="AA101" s="78">
        <v>3.2228548526763916</v>
      </c>
      <c r="AB101" s="78">
        <v>3.358222484588623</v>
      </c>
      <c r="AC101" s="78">
        <v>3.2256314754486084</v>
      </c>
      <c r="AD101" s="78">
        <v>3.1378841400146484</v>
      </c>
      <c r="AE101" s="78">
        <v>2.8631770610809326</v>
      </c>
      <c r="AF101" s="78">
        <v>2.4742166996002197</v>
      </c>
      <c r="AG101" s="78">
        <v>-0.22994990646839142</v>
      </c>
      <c r="AH101" s="78">
        <v>-0.23266072571277618</v>
      </c>
      <c r="AI101" s="78">
        <v>-0.22438430786132813</v>
      </c>
      <c r="AJ101" s="78">
        <v>-0.22364142537117004</v>
      </c>
      <c r="AK101" s="78">
        <v>-0.22565814852714539</v>
      </c>
      <c r="AL101" s="78">
        <v>-0.21043562889099121</v>
      </c>
      <c r="AM101" s="78">
        <v>-0.21052171289920807</v>
      </c>
      <c r="AN101" s="78">
        <v>-0.18242533504962921</v>
      </c>
      <c r="AO101" s="78">
        <v>-0.15483145415782928</v>
      </c>
      <c r="AP101" s="78">
        <v>-0.10079605877399445</v>
      </c>
      <c r="AQ101" s="78">
        <v>-8.4071531891822815E-2</v>
      </c>
      <c r="AR101" s="78">
        <v>-0.10475531220436096</v>
      </c>
      <c r="AS101" s="78">
        <v>-0.11281753331422806</v>
      </c>
      <c r="AT101" s="78">
        <v>-9.55997034907341E-2</v>
      </c>
      <c r="AU101" s="78">
        <v>-0.10102365165948868</v>
      </c>
      <c r="AV101" s="78">
        <v>-5.6332401931285858E-2</v>
      </c>
      <c r="AW101" s="78">
        <v>-1.3513985089957714E-2</v>
      </c>
      <c r="AX101" s="78">
        <v>1.3156309723854065E-2</v>
      </c>
      <c r="AY101" s="78">
        <v>4.417743906378746E-2</v>
      </c>
      <c r="AZ101" s="78">
        <v>8.7434202432632446E-2</v>
      </c>
      <c r="BA101" s="78">
        <v>7.8981027007102966E-2</v>
      </c>
      <c r="BB101" s="78">
        <v>-0.12241701781749725</v>
      </c>
      <c r="BC101" s="78">
        <v>-0.18275962769985199</v>
      </c>
      <c r="BD101" s="78">
        <v>-0.2087404727935791</v>
      </c>
      <c r="BE101" s="78">
        <v>-0.17600980401039124</v>
      </c>
      <c r="BF101" s="78">
        <v>-0.17878171801567078</v>
      </c>
      <c r="BG101" s="78">
        <v>-0.17085281014442444</v>
      </c>
      <c r="BH101" s="78">
        <v>-0.17124874889850616</v>
      </c>
      <c r="BI101" s="78">
        <v>-0.17394967377185822</v>
      </c>
      <c r="BJ101" s="78">
        <v>-0.1557127982378006</v>
      </c>
      <c r="BK101" s="78">
        <v>-0.15214447677135468</v>
      </c>
      <c r="BL101" s="78">
        <v>-0.12405750155448914</v>
      </c>
      <c r="BM101" s="78">
        <v>-9.6059389412403107E-2</v>
      </c>
      <c r="BN101" s="78">
        <v>-4.9256779253482819E-2</v>
      </c>
      <c r="BO101" s="78">
        <v>-3.4642118960618973E-2</v>
      </c>
      <c r="BP101" s="78">
        <v>-5.7240139693021774E-2</v>
      </c>
      <c r="BQ101" s="78">
        <v>-6.435249000787735E-2</v>
      </c>
      <c r="BR101" s="78">
        <v>-4.7884225845336914E-2</v>
      </c>
      <c r="BS101" s="78">
        <v>-5.4121159017086029E-2</v>
      </c>
      <c r="BT101" s="78">
        <v>-9.713917039334774E-3</v>
      </c>
      <c r="BU101" s="78">
        <v>3.6036137491464615E-2</v>
      </c>
      <c r="BV101" s="78">
        <v>6.5287865698337555E-2</v>
      </c>
      <c r="BW101" s="78">
        <v>9.6357434988021851E-2</v>
      </c>
      <c r="BX101" s="78">
        <v>0.13735222816467285</v>
      </c>
      <c r="BY101" s="78">
        <v>0.12692452967166901</v>
      </c>
      <c r="BZ101" s="78">
        <v>-6.9818027317523956E-2</v>
      </c>
      <c r="CA101" s="78">
        <v>-0.12731249630451202</v>
      </c>
      <c r="CB101" s="78">
        <v>-0.15390658378601074</v>
      </c>
      <c r="CC101" s="78">
        <v>-0.13865105807781219</v>
      </c>
      <c r="CD101" s="78">
        <v>-0.14146527647972107</v>
      </c>
      <c r="CE101" s="78">
        <v>-0.13377705216407776</v>
      </c>
      <c r="CF101" s="78">
        <v>-0.13496175408363342</v>
      </c>
      <c r="CG101" s="78">
        <v>-0.13813653588294983</v>
      </c>
      <c r="CH101" s="78">
        <v>-0.11781193315982819</v>
      </c>
      <c r="CI101" s="78">
        <v>-0.11171258985996246</v>
      </c>
      <c r="CJ101" s="78">
        <v>-8.3632126450538635E-2</v>
      </c>
      <c r="CK101" s="78">
        <v>-5.5354040116071701E-2</v>
      </c>
      <c r="CL101" s="78">
        <v>-1.3560832478106022E-2</v>
      </c>
      <c r="CM101" s="78">
        <v>-4.0745557635091245E-4</v>
      </c>
      <c r="CN101" s="78">
        <v>-2.433127723634243E-2</v>
      </c>
      <c r="CO101" s="78">
        <v>-3.078574500977993E-2</v>
      </c>
      <c r="CP101" s="78">
        <v>-1.4836633577942848E-2</v>
      </c>
      <c r="CQ101" s="78">
        <v>-2.1636640653014183E-2</v>
      </c>
      <c r="CR101" s="78">
        <v>2.2573903203010559E-2</v>
      </c>
      <c r="CS101" s="78">
        <v>7.03544020652771E-2</v>
      </c>
      <c r="CT101" s="78">
        <v>0.10139402747154236</v>
      </c>
      <c r="CU101" s="78">
        <v>0.1324971467256546</v>
      </c>
      <c r="CV101" s="78">
        <v>0.17192530632019043</v>
      </c>
      <c r="CW101" s="78">
        <v>0.16013006865978241</v>
      </c>
      <c r="CX101" s="78">
        <v>-3.3388122916221619E-2</v>
      </c>
      <c r="CY101" s="78">
        <v>-8.8909991085529327E-2</v>
      </c>
      <c r="CZ101" s="78">
        <v>-0.11592879146337509</v>
      </c>
      <c r="DA101" s="78">
        <v>-0.10129231214523315</v>
      </c>
      <c r="DB101" s="78">
        <v>-0.10414884239435196</v>
      </c>
      <c r="DC101" s="78">
        <v>-9.6701294183731079E-2</v>
      </c>
      <c r="DD101" s="78">
        <v>-9.8674751818180084E-2</v>
      </c>
      <c r="DE101" s="78">
        <v>-0.10232339799404144</v>
      </c>
      <c r="DF101" s="78">
        <v>-7.9911068081855774E-2</v>
      </c>
      <c r="DG101" s="78">
        <v>-7.1280695497989655E-2</v>
      </c>
      <c r="DH101" s="78">
        <v>-4.3206747621297836E-2</v>
      </c>
      <c r="DI101" s="78">
        <v>-1.4648690819740295E-2</v>
      </c>
      <c r="DJ101" s="78">
        <v>2.2135114297270775E-2</v>
      </c>
      <c r="DK101" s="78">
        <v>3.3827207982540131E-2</v>
      </c>
      <c r="DL101" s="78">
        <v>8.5775861516594887E-3</v>
      </c>
      <c r="DM101" s="78">
        <v>2.7809969615191221E-3</v>
      </c>
      <c r="DN101" s="78">
        <v>1.8210958689451218E-2</v>
      </c>
      <c r="DO101" s="78">
        <v>1.0847879573702812E-2</v>
      </c>
      <c r="DP101" s="78">
        <v>5.4861724376678467E-2</v>
      </c>
      <c r="DQ101" s="78">
        <v>0.10467266291379929</v>
      </c>
      <c r="DR101" s="78">
        <v>0.13750018179416656</v>
      </c>
      <c r="DS101" s="78">
        <v>0.16863685846328735</v>
      </c>
      <c r="DT101" s="78">
        <v>0.20649838447570801</v>
      </c>
      <c r="DU101" s="78">
        <v>0.19333560764789581</v>
      </c>
      <c r="DV101" s="78">
        <v>3.0417786911129951E-3</v>
      </c>
      <c r="DW101" s="78">
        <v>-5.0507482141256332E-2</v>
      </c>
      <c r="DX101" s="78">
        <v>-7.7951006591320038E-2</v>
      </c>
      <c r="DY101" s="78">
        <v>-4.7352209687232971E-2</v>
      </c>
      <c r="DZ101" s="78">
        <v>-5.0269830971956253E-2</v>
      </c>
      <c r="EA101" s="78">
        <v>-4.3169789016246796E-2</v>
      </c>
      <c r="EB101" s="78">
        <v>-4.62820865213871E-2</v>
      </c>
      <c r="EC101" s="78">
        <v>-5.0614923238754272E-2</v>
      </c>
      <c r="ED101" s="78">
        <v>-2.5188233703374863E-2</v>
      </c>
      <c r="EE101" s="78">
        <v>-1.2903464026749134E-2</v>
      </c>
      <c r="EF101" s="78">
        <v>1.5161075629293919E-2</v>
      </c>
      <c r="EG101" s="78">
        <v>4.4123370200395584E-2</v>
      </c>
      <c r="EH101" s="78">
        <v>7.3674388229846954E-2</v>
      </c>
      <c r="EI101" s="78">
        <v>8.3256624639034271E-2</v>
      </c>
      <c r="EJ101" s="78">
        <v>5.6092757731676102E-2</v>
      </c>
      <c r="EK101" s="78">
        <v>5.1246039569377899E-2</v>
      </c>
      <c r="EL101" s="78">
        <v>6.5926432609558105E-2</v>
      </c>
      <c r="EM101" s="78">
        <v>5.7750366628170013E-2</v>
      </c>
      <c r="EN101" s="78">
        <v>0.10148020833730698</v>
      </c>
      <c r="EO101" s="78">
        <v>0.15422278642654419</v>
      </c>
      <c r="EP101" s="78">
        <v>0.18963174521923065</v>
      </c>
      <c r="EQ101" s="78">
        <v>0.22081685066223145</v>
      </c>
      <c r="ER101" s="78">
        <v>0.25641641020774841</v>
      </c>
      <c r="ES101" s="78">
        <v>0.24127911031246185</v>
      </c>
      <c r="ET101" s="78">
        <v>5.5640771985054016E-2</v>
      </c>
      <c r="EU101" s="78">
        <v>4.9396394751966E-3</v>
      </c>
      <c r="EV101" s="78">
        <v>-2.3117108270525932E-2</v>
      </c>
      <c r="EW101" s="78">
        <v>57.393440246582031</v>
      </c>
      <c r="EX101" s="78">
        <v>56.082843780517578</v>
      </c>
      <c r="EY101" s="78">
        <v>54.916934967041016</v>
      </c>
      <c r="EZ101" s="78">
        <v>53.997142791748047</v>
      </c>
      <c r="FA101" s="78">
        <v>52.943374633789063</v>
      </c>
      <c r="FB101" s="78">
        <v>52.019840240478516</v>
      </c>
      <c r="FC101" s="78">
        <v>51.455272674560547</v>
      </c>
      <c r="FD101" s="78">
        <v>51.259620666503906</v>
      </c>
      <c r="FE101" s="78">
        <v>53.520603179931641</v>
      </c>
      <c r="FF101" s="78">
        <v>59.221542358398438</v>
      </c>
      <c r="FG101" s="78">
        <v>64.515037536621094</v>
      </c>
      <c r="FH101" s="78">
        <v>68.815086364746094</v>
      </c>
      <c r="FI101" s="78">
        <v>72.343658447265625</v>
      </c>
      <c r="FJ101" s="78">
        <v>74.991867065429688</v>
      </c>
      <c r="FK101" s="78">
        <v>76.883285522460938</v>
      </c>
      <c r="FL101" s="78">
        <v>77.587982177734375</v>
      </c>
      <c r="FM101" s="78">
        <v>77.40130615234375</v>
      </c>
      <c r="FN101" s="78">
        <v>75.815521240234375</v>
      </c>
      <c r="FO101" s="78">
        <v>71.552581787109375</v>
      </c>
      <c r="FP101" s="78">
        <v>67.0281982421875</v>
      </c>
      <c r="FQ101" s="78">
        <v>64.007102966308594</v>
      </c>
      <c r="FR101" s="78">
        <v>61.728893280029297</v>
      </c>
      <c r="FS101" s="78">
        <v>59.831127166748047</v>
      </c>
      <c r="FT101" s="78">
        <v>58.198745727539063</v>
      </c>
      <c r="FU101" s="78">
        <v>5.5895574390888214E-2</v>
      </c>
      <c r="FV101" s="78">
        <v>6.1643458902835846E-2</v>
      </c>
      <c r="FW101" s="78">
        <v>5.8924783021211624E-2</v>
      </c>
      <c r="FX101" s="78">
        <v>0</v>
      </c>
      <c r="FY101" s="78">
        <v>187.84782409667969</v>
      </c>
      <c r="FZ101" s="78">
        <v>1</v>
      </c>
    </row>
    <row r="102" spans="1:182" x14ac:dyDescent="0.2">
      <c r="A102" t="s">
        <v>186</v>
      </c>
      <c r="B102" t="s">
        <v>236</v>
      </c>
      <c r="C102" t="s">
        <v>2</v>
      </c>
      <c r="D102" t="s">
        <v>202</v>
      </c>
      <c r="E102" t="s">
        <v>241</v>
      </c>
      <c r="F102" t="s">
        <v>1</v>
      </c>
      <c r="G102" t="s">
        <v>200</v>
      </c>
      <c r="H102" s="78">
        <v>389</v>
      </c>
      <c r="I102" s="78">
        <v>0.41317614912986755</v>
      </c>
      <c r="J102" s="78">
        <v>0.38405391573905945</v>
      </c>
      <c r="K102" s="78">
        <v>0.36775356531143188</v>
      </c>
      <c r="L102" s="78">
        <v>0.34541425108909607</v>
      </c>
      <c r="M102" s="78">
        <v>0.35504388809204102</v>
      </c>
      <c r="N102" s="78">
        <v>0.38374748826026917</v>
      </c>
      <c r="O102" s="78">
        <v>0.4143577516078949</v>
      </c>
      <c r="P102" s="78">
        <v>0.43892619013786316</v>
      </c>
      <c r="Q102" s="78">
        <v>0.40589693188667297</v>
      </c>
      <c r="R102" s="78">
        <v>0.39871415495872498</v>
      </c>
      <c r="S102" s="78">
        <v>0.38726988434791565</v>
      </c>
      <c r="T102" s="78">
        <v>0.40086644887924194</v>
      </c>
      <c r="U102" s="78">
        <v>0.41190147399902344</v>
      </c>
      <c r="V102" s="78">
        <v>0.42086070775985718</v>
      </c>
      <c r="W102" s="78">
        <v>0.44978326559066772</v>
      </c>
      <c r="X102" s="78">
        <v>0.49562421441078186</v>
      </c>
      <c r="Y102" s="78">
        <v>0.54113751649856567</v>
      </c>
      <c r="Z102" s="78">
        <v>0.58063489198684692</v>
      </c>
      <c r="AA102" s="78">
        <v>0.6196969747543335</v>
      </c>
      <c r="AB102" s="78">
        <v>0.62671059370040894</v>
      </c>
      <c r="AC102" s="78">
        <v>0.60449790954589844</v>
      </c>
      <c r="AD102" s="78">
        <v>0.58553481101989746</v>
      </c>
      <c r="AE102" s="78">
        <v>0.52669018507003784</v>
      </c>
      <c r="AF102" s="78">
        <v>0.47793912887573242</v>
      </c>
      <c r="AG102" s="78">
        <v>-4.1050177067518234E-2</v>
      </c>
      <c r="AH102" s="78">
        <v>-3.4037362784147263E-2</v>
      </c>
      <c r="AI102" s="78">
        <v>-3.0016755685210228E-2</v>
      </c>
      <c r="AJ102" s="78">
        <v>-3.3696882426738739E-2</v>
      </c>
      <c r="AK102" s="78">
        <v>-3.15278060734272E-2</v>
      </c>
      <c r="AL102" s="78">
        <v>-2.2381041198968887E-2</v>
      </c>
      <c r="AM102" s="78">
        <v>-1.4841652475297451E-2</v>
      </c>
      <c r="AN102" s="78">
        <v>-1.095318328589201E-2</v>
      </c>
      <c r="AO102" s="78">
        <v>-5.6066173128783703E-3</v>
      </c>
      <c r="AP102" s="78">
        <v>-5.0237536015629303E-6</v>
      </c>
      <c r="AQ102" s="78">
        <v>-1.1704439297318459E-2</v>
      </c>
      <c r="AR102" s="78">
        <v>-1.5889879316091537E-2</v>
      </c>
      <c r="AS102" s="78">
        <v>-1.6551466658711433E-2</v>
      </c>
      <c r="AT102" s="78">
        <v>-1.5740338712930679E-2</v>
      </c>
      <c r="AU102" s="78">
        <v>-6.0392809100449085E-3</v>
      </c>
      <c r="AV102" s="78">
        <v>-8.1090132880490273E-5</v>
      </c>
      <c r="AW102" s="78">
        <v>5.9690726920962334E-3</v>
      </c>
      <c r="AX102" s="78">
        <v>6.6862278617918491E-3</v>
      </c>
      <c r="AY102" s="78">
        <v>1.0706515051424503E-2</v>
      </c>
      <c r="AZ102" s="78">
        <v>1.5314113348722458E-2</v>
      </c>
      <c r="BA102" s="78">
        <v>9.9187791347503662E-3</v>
      </c>
      <c r="BB102" s="78">
        <v>-1.7957616597414017E-2</v>
      </c>
      <c r="BC102" s="78">
        <v>-3.6504544317722321E-2</v>
      </c>
      <c r="BD102" s="78">
        <v>-4.244285449385643E-2</v>
      </c>
      <c r="BE102" s="78">
        <v>-2.6027591899037361E-2</v>
      </c>
      <c r="BF102" s="78">
        <v>-1.9376626238226891E-2</v>
      </c>
      <c r="BG102" s="78">
        <v>-1.5316402539610863E-2</v>
      </c>
      <c r="BH102" s="78">
        <v>-1.8855119124054909E-2</v>
      </c>
      <c r="BI102" s="78">
        <v>-1.6717866063117981E-2</v>
      </c>
      <c r="BJ102" s="78">
        <v>-8.1184813752770424E-3</v>
      </c>
      <c r="BK102" s="78">
        <v>1.7367767577525228E-4</v>
      </c>
      <c r="BL102" s="78">
        <v>3.8788421079516411E-3</v>
      </c>
      <c r="BM102" s="78">
        <v>6.2833502888679504E-3</v>
      </c>
      <c r="BN102" s="78">
        <v>1.0428278706967831E-2</v>
      </c>
      <c r="BO102" s="78">
        <v>-1.6426907386630774E-3</v>
      </c>
      <c r="BP102" s="78">
        <v>-6.0758613981306553E-3</v>
      </c>
      <c r="BQ102" s="78">
        <v>-6.864466704428196E-3</v>
      </c>
      <c r="BR102" s="78">
        <v>-6.1520379967987537E-3</v>
      </c>
      <c r="BS102" s="78">
        <v>3.4685612190514803E-3</v>
      </c>
      <c r="BT102" s="78">
        <v>9.4867581501603127E-3</v>
      </c>
      <c r="BU102" s="78">
        <v>1.5298765152692795E-2</v>
      </c>
      <c r="BV102" s="78">
        <v>1.7792150378227234E-2</v>
      </c>
      <c r="BW102" s="78">
        <v>2.186998538672924E-2</v>
      </c>
      <c r="BX102" s="78">
        <v>2.6441127061843872E-2</v>
      </c>
      <c r="BY102" s="78">
        <v>2.3190952837467194E-2</v>
      </c>
      <c r="BZ102" s="78">
        <v>-3.5542771220207214E-3</v>
      </c>
      <c r="CA102" s="78">
        <v>-2.1594090387225151E-2</v>
      </c>
      <c r="CB102" s="78">
        <v>-2.7204263955354691E-2</v>
      </c>
      <c r="CC102" s="78">
        <v>-1.5622993931174278E-2</v>
      </c>
      <c r="CD102" s="78">
        <v>-9.2226471751928329E-3</v>
      </c>
      <c r="CE102" s="78">
        <v>-5.1349815912544727E-3</v>
      </c>
      <c r="CF102" s="78">
        <v>-8.5757598280906677E-3</v>
      </c>
      <c r="CG102" s="78">
        <v>-6.4605465158820152E-3</v>
      </c>
      <c r="CH102" s="78">
        <v>1.7597251571714878E-3</v>
      </c>
      <c r="CI102" s="78">
        <v>1.0573249310255051E-2</v>
      </c>
      <c r="CJ102" s="78">
        <v>1.4151457697153091E-2</v>
      </c>
      <c r="CK102" s="78">
        <v>1.4518305659294128E-2</v>
      </c>
      <c r="CL102" s="78">
        <v>1.7654351890087128E-2</v>
      </c>
      <c r="CM102" s="78">
        <v>5.3260456770658493E-3</v>
      </c>
      <c r="CN102" s="78">
        <v>7.2129711043089628E-4</v>
      </c>
      <c r="CO102" s="78">
        <v>-1.5528076619375497E-4</v>
      </c>
      <c r="CP102" s="78">
        <v>4.8878981033340096E-4</v>
      </c>
      <c r="CQ102" s="78">
        <v>1.0053663514554501E-2</v>
      </c>
      <c r="CR102" s="78">
        <v>1.6113420948386192E-2</v>
      </c>
      <c r="CS102" s="78">
        <v>2.1760482341051102E-2</v>
      </c>
      <c r="CT102" s="78">
        <v>2.5484077632427216E-2</v>
      </c>
      <c r="CU102" s="78">
        <v>2.9601769521832466E-2</v>
      </c>
      <c r="CV102" s="78">
        <v>3.4147661179304123E-2</v>
      </c>
      <c r="CW102" s="78">
        <v>3.238321840763092E-2</v>
      </c>
      <c r="CX102" s="78">
        <v>6.4214314334094524E-3</v>
      </c>
      <c r="CY102" s="78">
        <v>-1.1267154477536678E-2</v>
      </c>
      <c r="CZ102" s="78">
        <v>-1.6650060191750526E-2</v>
      </c>
      <c r="DA102" s="78">
        <v>-5.21839689463377E-3</v>
      </c>
      <c r="DB102" s="78">
        <v>9.3133276095613837E-4</v>
      </c>
      <c r="DC102" s="78">
        <v>5.04643889144063E-3</v>
      </c>
      <c r="DD102" s="78">
        <v>1.7036003991961479E-3</v>
      </c>
      <c r="DE102" s="78">
        <v>3.7967732641845942E-3</v>
      </c>
      <c r="DF102" s="78">
        <v>1.1637931689620018E-2</v>
      </c>
      <c r="DG102" s="78">
        <v>2.0972821861505508E-2</v>
      </c>
      <c r="DH102" s="78">
        <v>2.4424074217677116E-2</v>
      </c>
      <c r="DI102" s="78">
        <v>2.2753261029720306E-2</v>
      </c>
      <c r="DJ102" s="78">
        <v>2.4880426004528999E-2</v>
      </c>
      <c r="DK102" s="78">
        <v>1.229478232562542E-2</v>
      </c>
      <c r="DL102" s="78">
        <v>7.5184558518230915E-3</v>
      </c>
      <c r="DM102" s="78">
        <v>6.5539055503904819E-3</v>
      </c>
      <c r="DN102" s="78">
        <v>7.1296179667115211E-3</v>
      </c>
      <c r="DO102" s="78">
        <v>1.663876511156559E-2</v>
      </c>
      <c r="DP102" s="78">
        <v>2.2740082815289497E-2</v>
      </c>
      <c r="DQ102" s="78">
        <v>2.8222199529409409E-2</v>
      </c>
      <c r="DR102" s="78">
        <v>3.3176004886627197E-2</v>
      </c>
      <c r="DS102" s="78">
        <v>3.7333555519580841E-2</v>
      </c>
      <c r="DT102" s="78">
        <v>4.1854195296764374E-2</v>
      </c>
      <c r="DU102" s="78">
        <v>4.1575483977794647E-2</v>
      </c>
      <c r="DV102" s="78">
        <v>1.6397140920162201E-2</v>
      </c>
      <c r="DW102" s="78">
        <v>-9.4021891709417105E-4</v>
      </c>
      <c r="DX102" s="78">
        <v>-6.0958573594689369E-3</v>
      </c>
      <c r="DY102" s="78">
        <v>9.8041892051696777E-3</v>
      </c>
      <c r="DZ102" s="78">
        <v>1.5592067502439022E-2</v>
      </c>
      <c r="EA102" s="78">
        <v>1.9746793434023857E-2</v>
      </c>
      <c r="EB102" s="78">
        <v>1.6545364633202553E-2</v>
      </c>
      <c r="EC102" s="78">
        <v>1.860671304166317E-2</v>
      </c>
      <c r="ED102" s="78">
        <v>2.5900492444634438E-2</v>
      </c>
      <c r="EE102" s="78">
        <v>3.5988152027130127E-2</v>
      </c>
      <c r="EF102" s="78">
        <v>3.9256099611520767E-2</v>
      </c>
      <c r="EG102" s="78">
        <v>3.4643229097127914E-2</v>
      </c>
      <c r="EH102" s="78">
        <v>3.531372919678688E-2</v>
      </c>
      <c r="EI102" s="78">
        <v>2.2356530651450157E-2</v>
      </c>
      <c r="EJ102" s="78">
        <v>1.7332473769783974E-2</v>
      </c>
      <c r="EK102" s="78">
        <v>1.6240904107689857E-2</v>
      </c>
      <c r="EL102" s="78">
        <v>1.6717918217182159E-2</v>
      </c>
      <c r="EM102" s="78">
        <v>2.6146607473492622E-2</v>
      </c>
      <c r="EN102" s="78">
        <v>3.2307930290699005E-2</v>
      </c>
      <c r="EO102" s="78">
        <v>3.7551891058683395E-2</v>
      </c>
      <c r="EP102" s="78">
        <v>4.428192600607872E-2</v>
      </c>
      <c r="EQ102" s="78">
        <v>4.8497024923563004E-2</v>
      </c>
      <c r="ER102" s="78">
        <v>5.2981209009885788E-2</v>
      </c>
      <c r="ES102" s="78">
        <v>5.4847657680511475E-2</v>
      </c>
      <c r="ET102" s="78">
        <v>3.0800478532910347E-2</v>
      </c>
      <c r="EU102" s="78">
        <v>1.3970236293971539E-2</v>
      </c>
      <c r="EV102" s="78">
        <v>9.1427350416779518E-3</v>
      </c>
      <c r="EW102" s="78">
        <v>58.246498107910156</v>
      </c>
      <c r="EX102" s="78">
        <v>56.973644256591797</v>
      </c>
      <c r="EY102" s="78">
        <v>55.562229156494141</v>
      </c>
      <c r="EZ102" s="78">
        <v>54.6494140625</v>
      </c>
      <c r="FA102" s="78">
        <v>53.73394775390625</v>
      </c>
      <c r="FB102" s="78">
        <v>52.809501647949219</v>
      </c>
      <c r="FC102" s="78">
        <v>52.249687194824219</v>
      </c>
      <c r="FD102" s="78">
        <v>51.571830749511719</v>
      </c>
      <c r="FE102" s="78">
        <v>53.402393341064453</v>
      </c>
      <c r="FF102" s="78">
        <v>58.722610473632813</v>
      </c>
      <c r="FG102" s="78">
        <v>63.960994720458984</v>
      </c>
      <c r="FH102" s="78">
        <v>68.210166931152344</v>
      </c>
      <c r="FI102" s="78">
        <v>72.032394409179688</v>
      </c>
      <c r="FJ102" s="78">
        <v>74.911865234375</v>
      </c>
      <c r="FK102" s="78">
        <v>76.707191467285156</v>
      </c>
      <c r="FL102" s="78">
        <v>77.813140869140625</v>
      </c>
      <c r="FM102" s="78">
        <v>77.782905578613281</v>
      </c>
      <c r="FN102" s="78">
        <v>76.293304443359375</v>
      </c>
      <c r="FO102" s="78">
        <v>71.881393432617188</v>
      </c>
      <c r="FP102" s="78">
        <v>67.644691467285156</v>
      </c>
      <c r="FQ102" s="78">
        <v>64.454757690429688</v>
      </c>
      <c r="FR102" s="78">
        <v>62.372783660888672</v>
      </c>
      <c r="FS102" s="78">
        <v>60.493160247802734</v>
      </c>
      <c r="FT102" s="78">
        <v>58.810855865478516</v>
      </c>
      <c r="FU102" s="78">
        <v>1.3969550840556622E-2</v>
      </c>
      <c r="FV102" s="78">
        <v>1.3512695208191872E-2</v>
      </c>
      <c r="FW102" s="78">
        <v>1.4802576042711735E-2</v>
      </c>
      <c r="FX102" s="78">
        <v>0</v>
      </c>
      <c r="FY102" s="78">
        <v>102.64224243164063</v>
      </c>
      <c r="FZ102" s="78">
        <v>1</v>
      </c>
    </row>
    <row r="103" spans="1:182" x14ac:dyDescent="0.2">
      <c r="A103" t="s">
        <v>186</v>
      </c>
      <c r="B103" t="s">
        <v>236</v>
      </c>
      <c r="C103" t="s">
        <v>2</v>
      </c>
      <c r="D103" t="s">
        <v>202</v>
      </c>
      <c r="E103" t="s">
        <v>241</v>
      </c>
      <c r="F103" t="s">
        <v>1</v>
      </c>
      <c r="G103" t="s">
        <v>1</v>
      </c>
      <c r="H103" s="78">
        <v>1976</v>
      </c>
      <c r="I103" s="78">
        <v>2.6758217811584473</v>
      </c>
      <c r="J103" s="78">
        <v>2.5250837802886963</v>
      </c>
      <c r="K103" s="78">
        <v>2.4292261600494385</v>
      </c>
      <c r="L103" s="78">
        <v>2.3423917293548584</v>
      </c>
      <c r="M103" s="78">
        <v>2.1988027095794678</v>
      </c>
      <c r="N103" s="78">
        <v>2.3123416900634766</v>
      </c>
      <c r="O103" s="78">
        <v>2.6480722427368164</v>
      </c>
      <c r="P103" s="78">
        <v>2.9148504734039307</v>
      </c>
      <c r="Q103" s="78">
        <v>2.908029317855835</v>
      </c>
      <c r="R103" s="78">
        <v>2.8927872180938721</v>
      </c>
      <c r="S103" s="78">
        <v>2.9226424694061279</v>
      </c>
      <c r="T103" s="78">
        <v>2.8471882343292236</v>
      </c>
      <c r="U103" s="78">
        <v>2.8052437305450439</v>
      </c>
      <c r="V103" s="78">
        <v>2.8705837726593018</v>
      </c>
      <c r="W103" s="78">
        <v>2.8958168029785156</v>
      </c>
      <c r="X103" s="78">
        <v>2.971975564956665</v>
      </c>
      <c r="Y103" s="78">
        <v>3.2171037197113037</v>
      </c>
      <c r="Z103" s="78">
        <v>3.5107378959655762</v>
      </c>
      <c r="AA103" s="78">
        <v>3.8425519466400146</v>
      </c>
      <c r="AB103" s="78">
        <v>3.9849331378936768</v>
      </c>
      <c r="AC103" s="78">
        <v>3.8301293849945068</v>
      </c>
      <c r="AD103" s="78">
        <v>3.7234189510345459</v>
      </c>
      <c r="AE103" s="78">
        <v>3.3898673057556152</v>
      </c>
      <c r="AF103" s="78">
        <v>2.9521558284759521</v>
      </c>
      <c r="AG103" s="78">
        <v>-0.24904757738113403</v>
      </c>
      <c r="AH103" s="78">
        <v>-0.24519918859004974</v>
      </c>
      <c r="AI103" s="78">
        <v>-0.23287360370159149</v>
      </c>
      <c r="AJ103" s="78">
        <v>-0.23570668697357178</v>
      </c>
      <c r="AK103" s="78">
        <v>-0.23563773930072784</v>
      </c>
      <c r="AL103" s="78">
        <v>-0.21177016198635101</v>
      </c>
      <c r="AM103" s="78">
        <v>-0.20316463708877563</v>
      </c>
      <c r="AN103" s="78">
        <v>-0.17141368985176086</v>
      </c>
      <c r="AO103" s="78">
        <v>-0.14232842624187469</v>
      </c>
      <c r="AP103" s="78">
        <v>-8.491118997335434E-2</v>
      </c>
      <c r="AQ103" s="78">
        <v>-8.046124130487442E-2</v>
      </c>
      <c r="AR103" s="78">
        <v>-0.10573157668113708</v>
      </c>
      <c r="AS103" s="78">
        <v>-0.11459536850452423</v>
      </c>
      <c r="AT103" s="78">
        <v>-9.6725374460220337E-2</v>
      </c>
      <c r="AU103" s="78">
        <v>-9.2584706842899323E-2</v>
      </c>
      <c r="AV103" s="78">
        <v>-4.1863694787025452E-2</v>
      </c>
      <c r="AW103" s="78">
        <v>6.7727826535701752E-3</v>
      </c>
      <c r="AX103" s="78">
        <v>3.6660298705101013E-2</v>
      </c>
      <c r="AY103" s="78">
        <v>7.1780577301979065E-2</v>
      </c>
      <c r="AZ103" s="78">
        <v>0.11950825899839401</v>
      </c>
      <c r="BA103" s="78">
        <v>0.1083122119307518</v>
      </c>
      <c r="BB103" s="78">
        <v>-0.11927314847707748</v>
      </c>
      <c r="BC103" s="78">
        <v>-0.19736088812351227</v>
      </c>
      <c r="BD103" s="78">
        <v>-0.22890785336494446</v>
      </c>
      <c r="BE103" s="78">
        <v>-0.19305460155010223</v>
      </c>
      <c r="BF103" s="78">
        <v>-0.18936115503311157</v>
      </c>
      <c r="BG103" s="78">
        <v>-0.17736034095287323</v>
      </c>
      <c r="BH103" s="78">
        <v>-0.18125239014625549</v>
      </c>
      <c r="BI103" s="78">
        <v>-0.18185018002986908</v>
      </c>
      <c r="BJ103" s="78">
        <v>-0.15521921217441559</v>
      </c>
      <c r="BK103" s="78">
        <v>-0.14288726449012756</v>
      </c>
      <c r="BL103" s="78">
        <v>-0.11119083315134048</v>
      </c>
      <c r="BM103" s="78">
        <v>-8.2365721464157104E-2</v>
      </c>
      <c r="BN103" s="78">
        <v>-3.2326485961675644E-2</v>
      </c>
      <c r="BO103" s="78">
        <v>-3.0018143355846405E-2</v>
      </c>
      <c r="BP103" s="78">
        <v>-5.7213474065065384E-2</v>
      </c>
      <c r="BQ103" s="78">
        <v>-6.5171703696250916E-2</v>
      </c>
      <c r="BR103" s="78">
        <v>-4.8056062310934067E-2</v>
      </c>
      <c r="BS103" s="78">
        <v>-4.4728226959705353E-2</v>
      </c>
      <c r="BT103" s="78">
        <v>5.7265008799731731E-3</v>
      </c>
      <c r="BU103" s="78">
        <v>5.7193588465452194E-2</v>
      </c>
      <c r="BV103" s="78">
        <v>8.9961715042591095E-2</v>
      </c>
      <c r="BW103" s="78">
        <v>0.12514138221740723</v>
      </c>
      <c r="BX103" s="78">
        <v>0.1706513911485672</v>
      </c>
      <c r="BY103" s="78">
        <v>0.15805888175964355</v>
      </c>
      <c r="BZ103" s="78">
        <v>-6.4737744629383087E-2</v>
      </c>
      <c r="CA103" s="78">
        <v>-0.13994394242763519</v>
      </c>
      <c r="CB103" s="78">
        <v>-0.17199589312076569</v>
      </c>
      <c r="CC103" s="78">
        <v>-0.15427404642105103</v>
      </c>
      <c r="CD103" s="78">
        <v>-0.15068791806697845</v>
      </c>
      <c r="CE103" s="78">
        <v>-0.13891202211380005</v>
      </c>
      <c r="CF103" s="78">
        <v>-0.14353752136230469</v>
      </c>
      <c r="CG103" s="78">
        <v>-0.14459708333015442</v>
      </c>
      <c r="CH103" s="78">
        <v>-0.11605220288038254</v>
      </c>
      <c r="CI103" s="78">
        <v>-0.10113933682441711</v>
      </c>
      <c r="CJ103" s="78">
        <v>-6.9480672478675842E-2</v>
      </c>
      <c r="CK103" s="78">
        <v>-4.0835734456777573E-2</v>
      </c>
      <c r="CL103" s="78">
        <v>4.0935194119811058E-3</v>
      </c>
      <c r="CM103" s="78">
        <v>4.9185901880264282E-3</v>
      </c>
      <c r="CN103" s="78">
        <v>-2.3609980940818787E-2</v>
      </c>
      <c r="CO103" s="78">
        <v>-3.0941026285290718E-2</v>
      </c>
      <c r="CP103" s="78">
        <v>-1.4347843825817108E-2</v>
      </c>
      <c r="CQ103" s="78">
        <v>-1.1582976207137108E-2</v>
      </c>
      <c r="CR103" s="78">
        <v>3.8687326014041901E-2</v>
      </c>
      <c r="CS103" s="78">
        <v>9.21148881316185E-2</v>
      </c>
      <c r="CT103" s="78">
        <v>0.12687811255455017</v>
      </c>
      <c r="CU103" s="78">
        <v>0.16209891438484192</v>
      </c>
      <c r="CV103" s="78">
        <v>0.20607297122478485</v>
      </c>
      <c r="CW103" s="78">
        <v>0.19251327216625214</v>
      </c>
      <c r="CX103" s="78">
        <v>-2.696668915450573E-2</v>
      </c>
      <c r="CY103" s="78">
        <v>-0.10017714649438858</v>
      </c>
      <c r="CZ103" s="78">
        <v>-0.13257884979248047</v>
      </c>
      <c r="DA103" s="78">
        <v>-0.11549349129199982</v>
      </c>
      <c r="DB103" s="78">
        <v>-0.11201467365026474</v>
      </c>
      <c r="DC103" s="78">
        <v>-0.10046370327472687</v>
      </c>
      <c r="DD103" s="78">
        <v>-0.10582264512777328</v>
      </c>
      <c r="DE103" s="78">
        <v>-0.10734398663043976</v>
      </c>
      <c r="DF103" s="78">
        <v>-7.6885193586349487E-2</v>
      </c>
      <c r="DG103" s="78">
        <v>-5.9391412883996964E-2</v>
      </c>
      <c r="DH103" s="78">
        <v>-2.7770508080720901E-2</v>
      </c>
      <c r="DI103" s="78">
        <v>6.9425423862412572E-4</v>
      </c>
      <c r="DJ103" s="78">
        <v>4.0513522922992706E-2</v>
      </c>
      <c r="DK103" s="78">
        <v>3.9855323731899261E-2</v>
      </c>
      <c r="DL103" s="78">
        <v>9.9935112521052361E-3</v>
      </c>
      <c r="DM103" s="78">
        <v>3.2896522898226976E-3</v>
      </c>
      <c r="DN103" s="78">
        <v>1.936037465929985E-2</v>
      </c>
      <c r="DO103" s="78">
        <v>2.1562274545431137E-2</v>
      </c>
      <c r="DP103" s="78">
        <v>7.1648150682449341E-2</v>
      </c>
      <c r="DQ103" s="78">
        <v>0.12703618407249451</v>
      </c>
      <c r="DR103" s="78">
        <v>0.16379451751708984</v>
      </c>
      <c r="DS103" s="78">
        <v>0.19905644655227661</v>
      </c>
      <c r="DT103" s="78">
        <v>0.2414945513010025</v>
      </c>
      <c r="DU103" s="78">
        <v>0.22696766257286072</v>
      </c>
      <c r="DV103" s="78">
        <v>1.0804364457726479E-2</v>
      </c>
      <c r="DW103" s="78">
        <v>-6.0410346835851669E-2</v>
      </c>
      <c r="DX103" s="78">
        <v>-9.3161799013614655E-2</v>
      </c>
      <c r="DY103" s="78">
        <v>-5.9500519186258316E-2</v>
      </c>
      <c r="DZ103" s="78">
        <v>-5.6176651269197464E-2</v>
      </c>
      <c r="EA103" s="78">
        <v>-4.4950440526008606E-2</v>
      </c>
      <c r="EB103" s="78">
        <v>-5.1368359476327896E-2</v>
      </c>
      <c r="EC103" s="78">
        <v>-5.3556431084871292E-2</v>
      </c>
      <c r="ED103" s="78">
        <v>-2.033424936234951E-2</v>
      </c>
      <c r="EE103" s="78">
        <v>8.8595726992934942E-4</v>
      </c>
      <c r="EF103" s="78">
        <v>3.245234489440918E-2</v>
      </c>
      <c r="EG103" s="78">
        <v>6.0656961053609848E-2</v>
      </c>
      <c r="EH103" s="78">
        <v>9.3098223209381104E-2</v>
      </c>
      <c r="EI103" s="78">
        <v>9.0298421680927277E-2</v>
      </c>
      <c r="EJ103" s="78">
        <v>5.8511614799499512E-2</v>
      </c>
      <c r="EK103" s="78">
        <v>5.2713315933942795E-2</v>
      </c>
      <c r="EL103" s="78">
        <v>6.8029686808586121E-2</v>
      </c>
      <c r="EM103" s="78">
        <v>6.9418750703334808E-2</v>
      </c>
      <c r="EN103" s="78">
        <v>0.11923834681510925</v>
      </c>
      <c r="EO103" s="78">
        <v>0.17745698988437653</v>
      </c>
      <c r="EP103" s="78">
        <v>0.21709592640399933</v>
      </c>
      <c r="EQ103" s="78">
        <v>0.25241723656654358</v>
      </c>
      <c r="ER103" s="78">
        <v>0.29263767600059509</v>
      </c>
      <c r="ES103" s="78">
        <v>0.27671432495117188</v>
      </c>
      <c r="ET103" s="78">
        <v>6.5339766442775726E-2</v>
      </c>
      <c r="EU103" s="78">
        <v>-2.9934078920632601E-3</v>
      </c>
      <c r="EV103" s="78">
        <v>-3.6249846220016479E-2</v>
      </c>
      <c r="EW103" s="78">
        <v>57.522693634033203</v>
      </c>
      <c r="EX103" s="78">
        <v>56.213771820068359</v>
      </c>
      <c r="EY103" s="78">
        <v>55.010631561279297</v>
      </c>
      <c r="EZ103" s="78">
        <v>54.090023040771484</v>
      </c>
      <c r="FA103" s="78">
        <v>53.065334320068359</v>
      </c>
      <c r="FB103" s="78">
        <v>52.144054412841797</v>
      </c>
      <c r="FC103" s="78">
        <v>51.571952819824219</v>
      </c>
      <c r="FD103" s="78">
        <v>51.304058074951172</v>
      </c>
      <c r="FE103" s="78">
        <v>53.504913330078125</v>
      </c>
      <c r="FF103" s="78">
        <v>59.155727386474609</v>
      </c>
      <c r="FG103" s="78">
        <v>64.442512512207031</v>
      </c>
      <c r="FH103" s="78">
        <v>68.730766296386719</v>
      </c>
      <c r="FI103" s="78">
        <v>72.298431396484375</v>
      </c>
      <c r="FJ103" s="78">
        <v>74.980209350585938</v>
      </c>
      <c r="FK103" s="78">
        <v>76.856651306152344</v>
      </c>
      <c r="FL103" s="78">
        <v>77.624786376953125</v>
      </c>
      <c r="FM103" s="78">
        <v>77.464729309082031</v>
      </c>
      <c r="FN103" s="78">
        <v>75.893905639648438</v>
      </c>
      <c r="FO103" s="78">
        <v>71.605300903320313</v>
      </c>
      <c r="FP103" s="78">
        <v>67.124870300292969</v>
      </c>
      <c r="FQ103" s="78">
        <v>64.077507019042969</v>
      </c>
      <c r="FR103" s="78">
        <v>61.828319549560547</v>
      </c>
      <c r="FS103" s="78">
        <v>59.933174133300781</v>
      </c>
      <c r="FT103" s="78">
        <v>58.296890258789063</v>
      </c>
      <c r="FU103" s="78">
        <v>5.7614788413047791E-2</v>
      </c>
      <c r="FV103" s="78">
        <v>6.3107125461101532E-2</v>
      </c>
      <c r="FW103" s="78">
        <v>6.075562909245491E-2</v>
      </c>
      <c r="FX103" s="78">
        <v>0</v>
      </c>
      <c r="FY103" s="78">
        <v>290.49008178710938</v>
      </c>
      <c r="FZ103" s="78">
        <v>1</v>
      </c>
    </row>
    <row r="104" spans="1:182" x14ac:dyDescent="0.2">
      <c r="A104" t="s">
        <v>186</v>
      </c>
      <c r="B104" t="s">
        <v>236</v>
      </c>
      <c r="C104" t="s">
        <v>2</v>
      </c>
      <c r="D104" t="s">
        <v>202</v>
      </c>
      <c r="E104" t="s">
        <v>241</v>
      </c>
      <c r="F104" t="s">
        <v>178</v>
      </c>
      <c r="G104" t="s">
        <v>1</v>
      </c>
      <c r="H104" s="78">
        <v>874</v>
      </c>
      <c r="I104" s="78">
        <v>1.127795934677124</v>
      </c>
      <c r="J104" s="78">
        <v>1.0333267450332642</v>
      </c>
      <c r="K104" s="78">
        <v>0.96400552988052368</v>
      </c>
      <c r="L104" s="78">
        <v>0.90501344203948975</v>
      </c>
      <c r="M104" s="78">
        <v>0.8934166431427002</v>
      </c>
      <c r="N104" s="78">
        <v>0.9383387565612793</v>
      </c>
      <c r="O104" s="78">
        <v>1.1013637781143188</v>
      </c>
      <c r="P104" s="78">
        <v>1.2745481729507446</v>
      </c>
      <c r="Q104" s="78">
        <v>1.2572380304336548</v>
      </c>
      <c r="R104" s="78">
        <v>1.2703114748001099</v>
      </c>
      <c r="S104" s="78">
        <v>1.3041099309921265</v>
      </c>
      <c r="T104" s="78">
        <v>1.2546662092208862</v>
      </c>
      <c r="U104" s="78">
        <v>1.2434064149856567</v>
      </c>
      <c r="V104" s="78">
        <v>1.2792308330535889</v>
      </c>
      <c r="W104" s="78">
        <v>1.2556083202362061</v>
      </c>
      <c r="X104" s="78">
        <v>1.2998026609420776</v>
      </c>
      <c r="Y104" s="78">
        <v>1.3872133493423462</v>
      </c>
      <c r="Z104" s="78">
        <v>1.4890493154525757</v>
      </c>
      <c r="AA104" s="78">
        <v>1.6427904367446899</v>
      </c>
      <c r="AB104" s="78">
        <v>1.7071437835693359</v>
      </c>
      <c r="AC104" s="78">
        <v>1.6710156202316284</v>
      </c>
      <c r="AD104" s="78">
        <v>1.6105952262878418</v>
      </c>
      <c r="AE104" s="78">
        <v>1.4807333946228027</v>
      </c>
      <c r="AF104" s="78">
        <v>1.2366236448287964</v>
      </c>
      <c r="AG104" s="78">
        <v>-0.10884666442871094</v>
      </c>
      <c r="AH104" s="78">
        <v>-0.10356605798006058</v>
      </c>
      <c r="AI104" s="78">
        <v>-9.5791369676589966E-2</v>
      </c>
      <c r="AJ104" s="78">
        <v>-9.1833934187889099E-2</v>
      </c>
      <c r="AK104" s="78">
        <v>-9.155542403459549E-2</v>
      </c>
      <c r="AL104" s="78">
        <v>-9.1567791998386383E-2</v>
      </c>
      <c r="AM104" s="78">
        <v>-7.233690470457077E-2</v>
      </c>
      <c r="AN104" s="78">
        <v>-4.3489590287208557E-2</v>
      </c>
      <c r="AO104" s="78">
        <v>-3.7127245217561722E-2</v>
      </c>
      <c r="AP104" s="78">
        <v>-3.5109926015138626E-2</v>
      </c>
      <c r="AQ104" s="78">
        <v>-4.2962007224559784E-2</v>
      </c>
      <c r="AR104" s="78">
        <v>-4.2179703712463379E-2</v>
      </c>
      <c r="AS104" s="78">
        <v>-4.2113576084375381E-2</v>
      </c>
      <c r="AT104" s="78">
        <v>-2.0957684144377708E-2</v>
      </c>
      <c r="AU104" s="78">
        <v>-2.1567031741142273E-2</v>
      </c>
      <c r="AV104" s="78">
        <v>-5.0405748188495636E-3</v>
      </c>
      <c r="AW104" s="78">
        <v>3.6408256739377975E-2</v>
      </c>
      <c r="AX104" s="78">
        <v>4.2227797210216522E-2</v>
      </c>
      <c r="AY104" s="78">
        <v>4.9126636236906052E-2</v>
      </c>
      <c r="AZ104" s="78">
        <v>5.641520768404007E-2</v>
      </c>
      <c r="BA104" s="78">
        <v>5.7928357273340225E-2</v>
      </c>
      <c r="BB104" s="78">
        <v>-5.3901046514511108E-2</v>
      </c>
      <c r="BC104" s="78">
        <v>-9.4870753586292267E-2</v>
      </c>
      <c r="BD104" s="78">
        <v>-0.10760195553302765</v>
      </c>
      <c r="BE104" s="78">
        <v>-8.7699376046657562E-2</v>
      </c>
      <c r="BF104" s="78">
        <v>-8.2848116755485535E-2</v>
      </c>
      <c r="BG104" s="78">
        <v>-7.5568109750747681E-2</v>
      </c>
      <c r="BH104" s="78">
        <v>-7.1352273225784302E-2</v>
      </c>
      <c r="BI104" s="78">
        <v>-7.1251913905143738E-2</v>
      </c>
      <c r="BJ104" s="78">
        <v>-7.1516282856464386E-2</v>
      </c>
      <c r="BK104" s="78">
        <v>-5.2587617188692093E-2</v>
      </c>
      <c r="BL104" s="78">
        <v>-2.2876538336277008E-2</v>
      </c>
      <c r="BM104" s="78">
        <v>-1.7017047852277756E-2</v>
      </c>
      <c r="BN104" s="78">
        <v>-1.7364226281642914E-2</v>
      </c>
      <c r="BO104" s="78">
        <v>-2.5556724518537521E-2</v>
      </c>
      <c r="BP104" s="78">
        <v>-2.5078583508729935E-2</v>
      </c>
      <c r="BQ104" s="78">
        <v>-2.5076286867260933E-2</v>
      </c>
      <c r="BR104" s="78">
        <v>-3.878745948895812E-3</v>
      </c>
      <c r="BS104" s="78">
        <v>-4.9232947640120983E-3</v>
      </c>
      <c r="BT104" s="78">
        <v>1.0876487009227276E-2</v>
      </c>
      <c r="BU104" s="78">
        <v>5.2513014525175095E-2</v>
      </c>
      <c r="BV104" s="78">
        <v>5.9524845331907272E-2</v>
      </c>
      <c r="BW104" s="78">
        <v>6.7511260509490967E-2</v>
      </c>
      <c r="BX104" s="78">
        <v>7.5343936681747437E-2</v>
      </c>
      <c r="BY104" s="78">
        <v>7.6182879507541656E-2</v>
      </c>
      <c r="BZ104" s="78">
        <v>-3.3357758074998856E-2</v>
      </c>
      <c r="CA104" s="78">
        <v>-7.3334880173206329E-2</v>
      </c>
      <c r="CB104" s="78">
        <v>-8.6221590638160706E-2</v>
      </c>
      <c r="CC104" s="78">
        <v>-7.3052823543548584E-2</v>
      </c>
      <c r="CD104" s="78">
        <v>-6.8498939275741577E-2</v>
      </c>
      <c r="CE104" s="78">
        <v>-6.1561543494462967E-2</v>
      </c>
      <c r="CF104" s="78">
        <v>-5.7166729122400284E-2</v>
      </c>
      <c r="CG104" s="78">
        <v>-5.7189758867025375E-2</v>
      </c>
      <c r="CH104" s="78">
        <v>-5.7628661394119263E-2</v>
      </c>
      <c r="CI104" s="78">
        <v>-3.8909319788217545E-2</v>
      </c>
      <c r="CJ104" s="78">
        <v>-8.6000021547079086E-3</v>
      </c>
      <c r="CK104" s="78">
        <v>-3.0887860339134932E-3</v>
      </c>
      <c r="CL104" s="78">
        <v>-5.0736092962324619E-3</v>
      </c>
      <c r="CM104" s="78">
        <v>-1.3501880690455437E-2</v>
      </c>
      <c r="CN104" s="78">
        <v>-1.3234400190412998E-2</v>
      </c>
      <c r="CO104" s="78">
        <v>-1.3276312500238419E-2</v>
      </c>
      <c r="CP104" s="78">
        <v>7.9500740393996239E-3</v>
      </c>
      <c r="CQ104" s="78">
        <v>6.6041066311299801E-3</v>
      </c>
      <c r="CR104" s="78">
        <v>2.1900596097111702E-2</v>
      </c>
      <c r="CS104" s="78">
        <v>6.3667118549346924E-2</v>
      </c>
      <c r="CT104" s="78">
        <v>7.1504727005958557E-2</v>
      </c>
      <c r="CU104" s="78">
        <v>8.0244392156600952E-2</v>
      </c>
      <c r="CV104" s="78">
        <v>8.8453911244869232E-2</v>
      </c>
      <c r="CW104" s="78">
        <v>8.8825911283493042E-2</v>
      </c>
      <c r="CX104" s="78">
        <v>-1.9129537045955658E-2</v>
      </c>
      <c r="CY104" s="78">
        <v>-5.8419197797775269E-2</v>
      </c>
      <c r="CZ104" s="78">
        <v>-7.1413613855838776E-2</v>
      </c>
      <c r="DA104" s="78">
        <v>-5.8406274765729904E-2</v>
      </c>
      <c r="DB104" s="78">
        <v>-5.4149758070707321E-2</v>
      </c>
      <c r="DC104" s="78">
        <v>-4.7554977238178253E-2</v>
      </c>
      <c r="DD104" s="78">
        <v>-4.2981188744306564E-2</v>
      </c>
      <c r="DE104" s="78">
        <v>-4.3127607554197311E-2</v>
      </c>
      <c r="DF104" s="78">
        <v>-4.3741043657064438E-2</v>
      </c>
      <c r="DG104" s="78">
        <v>-2.5231022387742996E-2</v>
      </c>
      <c r="DH104" s="78">
        <v>5.6765340268611908E-3</v>
      </c>
      <c r="DI104" s="78">
        <v>1.0839475318789482E-2</v>
      </c>
      <c r="DJ104" s="78">
        <v>7.21700768917799E-3</v>
      </c>
      <c r="DK104" s="78">
        <v>-1.4470363967120647E-3</v>
      </c>
      <c r="DL104" s="78">
        <v>-1.3902161736041307E-3</v>
      </c>
      <c r="DM104" s="78">
        <v>-1.4763376675546169E-3</v>
      </c>
      <c r="DN104" s="78">
        <v>1.9778894260525703E-2</v>
      </c>
      <c r="DO104" s="78">
        <v>1.8131507560610771E-2</v>
      </c>
      <c r="DP104" s="78">
        <v>3.2924704253673553E-2</v>
      </c>
      <c r="DQ104" s="78">
        <v>7.4821226298809052E-2</v>
      </c>
      <c r="DR104" s="78">
        <v>8.348461240530014E-2</v>
      </c>
      <c r="DS104" s="78">
        <v>9.2977523803710938E-2</v>
      </c>
      <c r="DT104" s="78">
        <v>0.10156388580799103</v>
      </c>
      <c r="DU104" s="78">
        <v>0.10146894305944443</v>
      </c>
      <c r="DV104" s="78">
        <v>-4.9013178795576096E-3</v>
      </c>
      <c r="DW104" s="78">
        <v>-4.3503515422344208E-2</v>
      </c>
      <c r="DX104" s="78">
        <v>-5.6605637073516846E-2</v>
      </c>
      <c r="DY104" s="78">
        <v>-3.7258978933095932E-2</v>
      </c>
      <c r="DZ104" s="78">
        <v>-3.3431824296712875E-2</v>
      </c>
      <c r="EA104" s="78">
        <v>-2.7331717312335968E-2</v>
      </c>
      <c r="EB104" s="78">
        <v>-2.249952033162117E-2</v>
      </c>
      <c r="EC104" s="78">
        <v>-2.2824091836810112E-2</v>
      </c>
      <c r="ED104" s="78">
        <v>-2.3689528927206993E-2</v>
      </c>
      <c r="EE104" s="78">
        <v>-5.4817325435578823E-3</v>
      </c>
      <c r="EF104" s="78">
        <v>2.6289584115147591E-2</v>
      </c>
      <c r="EG104" s="78">
        <v>3.0949672684073448E-2</v>
      </c>
      <c r="EH104" s="78">
        <v>2.4962706491351128E-2</v>
      </c>
      <c r="EI104" s="78">
        <v>1.5958243981003761E-2</v>
      </c>
      <c r="EJ104" s="78">
        <v>1.5710905194282532E-2</v>
      </c>
      <c r="EK104" s="78">
        <v>1.5560952015221119E-2</v>
      </c>
      <c r="EL104" s="78">
        <v>3.6857832223176956E-2</v>
      </c>
      <c r="EM104" s="78">
        <v>3.4775245934724808E-2</v>
      </c>
      <c r="EN104" s="78">
        <v>4.8841767013072968E-2</v>
      </c>
      <c r="EO104" s="78">
        <v>9.0925984084606171E-2</v>
      </c>
      <c r="EP104" s="78">
        <v>0.10078165680170059</v>
      </c>
      <c r="EQ104" s="78">
        <v>0.11136214435100555</v>
      </c>
      <c r="ER104" s="78">
        <v>0.12049261480569839</v>
      </c>
      <c r="ES104" s="78">
        <v>0.11972346156835556</v>
      </c>
      <c r="ET104" s="78">
        <v>1.5641970559954643E-2</v>
      </c>
      <c r="EU104" s="78">
        <v>-2.1967643871903419E-2</v>
      </c>
      <c r="EV104" s="78">
        <v>-3.5225272178649902E-2</v>
      </c>
      <c r="EW104" s="78">
        <v>58.081798553466797</v>
      </c>
      <c r="EX104" s="78">
        <v>56.958919525146484</v>
      </c>
      <c r="EY104" s="78">
        <v>56.081825256347656</v>
      </c>
      <c r="EZ104" s="78">
        <v>55.264457702636719</v>
      </c>
      <c r="FA104" s="78">
        <v>54.417690277099609</v>
      </c>
      <c r="FB104" s="78">
        <v>53.80859375</v>
      </c>
      <c r="FC104" s="78">
        <v>53.438953399658203</v>
      </c>
      <c r="FD104" s="78">
        <v>53.415191650390625</v>
      </c>
      <c r="FE104" s="78">
        <v>55.198268890380859</v>
      </c>
      <c r="FF104" s="78">
        <v>60.495887756347656</v>
      </c>
      <c r="FG104" s="78">
        <v>65.207969665527344</v>
      </c>
      <c r="FH104" s="78">
        <v>68.671775817871094</v>
      </c>
      <c r="FI104" s="78">
        <v>71.727203369140625</v>
      </c>
      <c r="FJ104" s="78">
        <v>74.196823120117188</v>
      </c>
      <c r="FK104" s="78">
        <v>75.974800109863281</v>
      </c>
      <c r="FL104" s="78">
        <v>76.933876037597656</v>
      </c>
      <c r="FM104" s="78">
        <v>76.688568115234375</v>
      </c>
      <c r="FN104" s="78">
        <v>75.096084594726563</v>
      </c>
      <c r="FO104" s="78">
        <v>71.176902770996094</v>
      </c>
      <c r="FP104" s="78">
        <v>67.14105224609375</v>
      </c>
      <c r="FQ104" s="78">
        <v>64.602325439453125</v>
      </c>
      <c r="FR104" s="78">
        <v>62.745643615722656</v>
      </c>
      <c r="FS104" s="78">
        <v>60.887454986572266</v>
      </c>
      <c r="FT104" s="78">
        <v>59.219295501708984</v>
      </c>
      <c r="FU104" s="78">
        <v>1.9913224503397942E-2</v>
      </c>
      <c r="FV104" s="78">
        <v>2.1723948419094086E-2</v>
      </c>
      <c r="FW104" s="78">
        <v>2.0940011367201805E-2</v>
      </c>
      <c r="FX104" s="78">
        <v>0</v>
      </c>
      <c r="FY104" s="78">
        <v>155.43478393554688</v>
      </c>
      <c r="FZ104" s="78">
        <v>1</v>
      </c>
    </row>
    <row r="105" spans="1:182" x14ac:dyDescent="0.2">
      <c r="A105" t="s">
        <v>186</v>
      </c>
      <c r="B105" t="s">
        <v>236</v>
      </c>
      <c r="C105" t="s">
        <v>2</v>
      </c>
      <c r="D105" t="s">
        <v>202</v>
      </c>
      <c r="E105" t="s">
        <v>241</v>
      </c>
      <c r="F105" t="s">
        <v>179</v>
      </c>
      <c r="G105" t="s">
        <v>1</v>
      </c>
      <c r="H105" s="78">
        <v>196</v>
      </c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>
        <v>0</v>
      </c>
      <c r="FY105" s="78">
        <v>18.130434036254883</v>
      </c>
      <c r="FZ105" s="78">
        <v>0</v>
      </c>
    </row>
    <row r="106" spans="1:182" x14ac:dyDescent="0.2">
      <c r="A106" t="s">
        <v>186</v>
      </c>
      <c r="B106" t="s">
        <v>236</v>
      </c>
      <c r="C106" t="s">
        <v>2</v>
      </c>
      <c r="D106" t="s">
        <v>202</v>
      </c>
      <c r="E106" t="s">
        <v>241</v>
      </c>
      <c r="F106" t="s">
        <v>180</v>
      </c>
      <c r="G106" t="s">
        <v>1</v>
      </c>
      <c r="H106" s="78">
        <v>30</v>
      </c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>
        <v>0</v>
      </c>
      <c r="FY106" s="78">
        <v>7.0255756378173828</v>
      </c>
      <c r="FZ106" s="78">
        <v>0</v>
      </c>
    </row>
    <row r="107" spans="1:182" x14ac:dyDescent="0.2">
      <c r="A107" t="s">
        <v>186</v>
      </c>
      <c r="B107" t="s">
        <v>236</v>
      </c>
      <c r="C107" t="s">
        <v>2</v>
      </c>
      <c r="D107" t="s">
        <v>202</v>
      </c>
      <c r="E107" t="s">
        <v>241</v>
      </c>
      <c r="F107" t="s">
        <v>181</v>
      </c>
      <c r="G107" t="s">
        <v>1</v>
      </c>
      <c r="H107" s="78">
        <v>57</v>
      </c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>
        <v>0</v>
      </c>
      <c r="FY107" s="78">
        <v>7.4324941635131836</v>
      </c>
      <c r="FZ107" s="78">
        <v>0</v>
      </c>
    </row>
    <row r="108" spans="1:182" x14ac:dyDescent="0.2">
      <c r="A108" t="s">
        <v>186</v>
      </c>
      <c r="B108" t="s">
        <v>236</v>
      </c>
      <c r="C108" t="s">
        <v>2</v>
      </c>
      <c r="D108" t="s">
        <v>202</v>
      </c>
      <c r="E108" t="s">
        <v>241</v>
      </c>
      <c r="F108" t="s">
        <v>182</v>
      </c>
      <c r="G108" t="s">
        <v>1</v>
      </c>
      <c r="H108" s="78">
        <v>196</v>
      </c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>
        <v>0</v>
      </c>
      <c r="FY108" s="78">
        <v>33.165630340576172</v>
      </c>
      <c r="FZ108" s="78">
        <v>0</v>
      </c>
    </row>
    <row r="109" spans="1:182" x14ac:dyDescent="0.2">
      <c r="A109" t="s">
        <v>186</v>
      </c>
      <c r="B109" t="s">
        <v>236</v>
      </c>
      <c r="C109" t="s">
        <v>2</v>
      </c>
      <c r="D109" t="s">
        <v>202</v>
      </c>
      <c r="E109" t="s">
        <v>241</v>
      </c>
      <c r="F109" t="s">
        <v>183</v>
      </c>
      <c r="G109" t="s">
        <v>1</v>
      </c>
      <c r="H109" s="78">
        <v>360</v>
      </c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>
        <v>0</v>
      </c>
      <c r="FY109" s="78">
        <v>33.739131927490234</v>
      </c>
      <c r="FZ109" s="78">
        <v>0</v>
      </c>
    </row>
    <row r="110" spans="1:182" x14ac:dyDescent="0.2">
      <c r="A110" t="s">
        <v>186</v>
      </c>
      <c r="B110" t="s">
        <v>236</v>
      </c>
      <c r="C110" t="s">
        <v>2</v>
      </c>
      <c r="D110" t="s">
        <v>202</v>
      </c>
      <c r="E110" t="s">
        <v>241</v>
      </c>
      <c r="F110" t="s">
        <v>184</v>
      </c>
      <c r="G110" t="s">
        <v>1</v>
      </c>
      <c r="H110" s="78">
        <v>188</v>
      </c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>
        <v>0</v>
      </c>
      <c r="FY110" s="78">
        <v>24.016563415527344</v>
      </c>
      <c r="FZ110" s="78">
        <v>0</v>
      </c>
    </row>
    <row r="111" spans="1:182" x14ac:dyDescent="0.2">
      <c r="A111" t="s">
        <v>186</v>
      </c>
      <c r="B111" t="s">
        <v>236</v>
      </c>
      <c r="C111" t="s">
        <v>2</v>
      </c>
      <c r="D111" t="s">
        <v>202</v>
      </c>
      <c r="E111" t="s">
        <v>241</v>
      </c>
      <c r="F111" t="s">
        <v>185</v>
      </c>
      <c r="G111" t="s">
        <v>1</v>
      </c>
      <c r="H111" s="78">
        <v>75</v>
      </c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>
        <v>0</v>
      </c>
      <c r="FY111" s="78">
        <v>11.545454978942871</v>
      </c>
      <c r="FZ111" s="78">
        <v>0</v>
      </c>
    </row>
    <row r="112" spans="1:182" x14ac:dyDescent="0.2">
      <c r="A112" t="s">
        <v>186</v>
      </c>
      <c r="B112" t="s">
        <v>236</v>
      </c>
      <c r="C112" t="s">
        <v>2</v>
      </c>
      <c r="D112" t="s">
        <v>202</v>
      </c>
      <c r="E112" t="s">
        <v>242</v>
      </c>
      <c r="F112" t="s">
        <v>1</v>
      </c>
      <c r="G112" t="s">
        <v>198</v>
      </c>
      <c r="H112" s="78">
        <v>1844</v>
      </c>
      <c r="I112" s="78">
        <v>2.6048018932342529</v>
      </c>
      <c r="J112" s="78">
        <v>2.4874513149261475</v>
      </c>
      <c r="K112" s="78">
        <v>2.4201812744140625</v>
      </c>
      <c r="L112" s="78">
        <v>2.3800139427185059</v>
      </c>
      <c r="M112" s="78">
        <v>2.40236496925354</v>
      </c>
      <c r="N112" s="78">
        <v>2.6121015548706055</v>
      </c>
      <c r="O112" s="78">
        <v>2.9602601528167725</v>
      </c>
      <c r="P112" s="78">
        <v>3.1804704666137695</v>
      </c>
      <c r="Q112" s="78">
        <v>3.1249079704284668</v>
      </c>
      <c r="R112" s="78">
        <v>3.0820868015289307</v>
      </c>
      <c r="S112" s="78">
        <v>3.0103285312652588</v>
      </c>
      <c r="T112" s="78">
        <v>2.9512877464294434</v>
      </c>
      <c r="U112" s="78">
        <v>2.8889715671539307</v>
      </c>
      <c r="V112" s="78">
        <v>2.8119404315948486</v>
      </c>
      <c r="W112" s="78">
        <v>2.7645213603973389</v>
      </c>
      <c r="X112" s="78">
        <v>2.8598208427429199</v>
      </c>
      <c r="Y112" s="78">
        <v>3.132122278213501</v>
      </c>
      <c r="Z112" s="78">
        <v>3.6375479698181152</v>
      </c>
      <c r="AA112" s="78">
        <v>3.8644857406616211</v>
      </c>
      <c r="AB112" s="78">
        <v>3.7904131412506104</v>
      </c>
      <c r="AC112" s="78">
        <v>3.7286880016326904</v>
      </c>
      <c r="AD112" s="78">
        <v>3.5928654670715332</v>
      </c>
      <c r="AE112" s="78">
        <v>3.2587878704071045</v>
      </c>
      <c r="AF112" s="78">
        <v>2.894662618637085</v>
      </c>
      <c r="AG112" s="78">
        <v>-0.2735292911529541</v>
      </c>
      <c r="AH112" s="78">
        <v>-0.27503407001495361</v>
      </c>
      <c r="AI112" s="78">
        <v>-0.26525628566741943</v>
      </c>
      <c r="AJ112" s="78">
        <v>-0.2626323401927948</v>
      </c>
      <c r="AK112" s="78">
        <v>-0.26717853546142578</v>
      </c>
      <c r="AL112" s="78">
        <v>-0.25051227211952209</v>
      </c>
      <c r="AM112" s="78">
        <v>-0.2546638548374176</v>
      </c>
      <c r="AN112" s="78">
        <v>-0.21749889850616455</v>
      </c>
      <c r="AO112" s="78">
        <v>-0.19172634184360504</v>
      </c>
      <c r="AP112" s="78">
        <v>-0.12978777289390564</v>
      </c>
      <c r="AQ112" s="78">
        <v>-0.111739881336689</v>
      </c>
      <c r="AR112" s="78">
        <v>-0.13429269194602966</v>
      </c>
      <c r="AS112" s="78">
        <v>-0.14163516461849213</v>
      </c>
      <c r="AT112" s="78">
        <v>-0.12199804186820984</v>
      </c>
      <c r="AU112" s="78">
        <v>-0.12455261498689651</v>
      </c>
      <c r="AV112" s="78">
        <v>-7.1529082953929901E-2</v>
      </c>
      <c r="AW112" s="78">
        <v>-1.6078367829322815E-2</v>
      </c>
      <c r="AX112" s="78">
        <v>1.6898144036531448E-2</v>
      </c>
      <c r="AY112" s="78">
        <v>5.9645257890224457E-2</v>
      </c>
      <c r="AZ112" s="78">
        <v>0.10764385759830475</v>
      </c>
      <c r="BA112" s="78">
        <v>9.7457192838191986E-2</v>
      </c>
      <c r="BB112" s="78">
        <v>-0.14755411446094513</v>
      </c>
      <c r="BC112" s="78">
        <v>-0.22350303828716278</v>
      </c>
      <c r="BD112" s="78">
        <v>-0.25226053595542908</v>
      </c>
      <c r="BE112" s="78">
        <v>-0.21181529760360718</v>
      </c>
      <c r="BF112" s="78">
        <v>-0.21346563100814819</v>
      </c>
      <c r="BG112" s="78">
        <v>-0.20423516631126404</v>
      </c>
      <c r="BH112" s="78">
        <v>-0.2028871476650238</v>
      </c>
      <c r="BI112" s="78">
        <v>-0.20777526497840881</v>
      </c>
      <c r="BJ112" s="78">
        <v>-0.18780715763568878</v>
      </c>
      <c r="BK112" s="78">
        <v>-0.18711644411087036</v>
      </c>
      <c r="BL112" s="78">
        <v>-0.14983052015304565</v>
      </c>
      <c r="BM112" s="78">
        <v>-0.12327779084444046</v>
      </c>
      <c r="BN112" s="78">
        <v>-7.1180731058120728E-2</v>
      </c>
      <c r="BO112" s="78">
        <v>-5.5623609572649002E-2</v>
      </c>
      <c r="BP112" s="78">
        <v>-8.0212779343128204E-2</v>
      </c>
      <c r="BQ112" s="78">
        <v>-8.6726568639278412E-2</v>
      </c>
      <c r="BR112" s="78">
        <v>-6.7838713526725769E-2</v>
      </c>
      <c r="BS112" s="78">
        <v>-7.1442723274230957E-2</v>
      </c>
      <c r="BT112" s="78">
        <v>-1.9006147980690002E-2</v>
      </c>
      <c r="BU112" s="78">
        <v>3.9364639669656754E-2</v>
      </c>
      <c r="BV112" s="78">
        <v>7.5025767087936401E-2</v>
      </c>
      <c r="BW112" s="78">
        <v>0.11859188973903656</v>
      </c>
      <c r="BX112" s="78">
        <v>0.16353544592857361</v>
      </c>
      <c r="BY112" s="78">
        <v>0.15057964622974396</v>
      </c>
      <c r="BZ112" s="78">
        <v>-8.8341228663921356E-2</v>
      </c>
      <c r="CA112" s="78">
        <v>-0.15989063680171967</v>
      </c>
      <c r="CB112" s="78">
        <v>-0.18924665451049805</v>
      </c>
      <c r="CC112" s="78">
        <v>-0.16907237470149994</v>
      </c>
      <c r="CD112" s="78">
        <v>-0.17082351446151733</v>
      </c>
      <c r="CE112" s="78">
        <v>-0.16197212040424347</v>
      </c>
      <c r="CF112" s="78">
        <v>-0.16150780022144318</v>
      </c>
      <c r="CG112" s="78">
        <v>-0.16663274168968201</v>
      </c>
      <c r="CH112" s="78">
        <v>-0.14437778294086456</v>
      </c>
      <c r="CI112" s="78">
        <v>-0.14033330976963043</v>
      </c>
      <c r="CJ112" s="78">
        <v>-0.10296359658241272</v>
      </c>
      <c r="CK112" s="78">
        <v>-7.5870528817176819E-2</v>
      </c>
      <c r="CL112" s="78">
        <v>-3.0589668080210686E-2</v>
      </c>
      <c r="CM112" s="78">
        <v>-1.6757648438215256E-2</v>
      </c>
      <c r="CN112" s="78">
        <v>-4.2757205665111542E-2</v>
      </c>
      <c r="CO112" s="78">
        <v>-4.8697039484977722E-2</v>
      </c>
      <c r="CP112" s="78">
        <v>-3.0328121036291122E-2</v>
      </c>
      <c r="CQ112" s="78">
        <v>-3.4658972173929214E-2</v>
      </c>
      <c r="CR112" s="78">
        <v>1.7371077090501785E-2</v>
      </c>
      <c r="CS112" s="78">
        <v>7.7764295041561127E-2</v>
      </c>
      <c r="CT112" s="78">
        <v>0.11528477817773819</v>
      </c>
      <c r="CU112" s="78">
        <v>0.15941815078258514</v>
      </c>
      <c r="CV112" s="78">
        <v>0.20224578678607941</v>
      </c>
      <c r="CW112" s="78">
        <v>0.18737208843231201</v>
      </c>
      <c r="CX112" s="78">
        <v>-4.7330569475889206E-2</v>
      </c>
      <c r="CY112" s="78">
        <v>-0.11583288758993149</v>
      </c>
      <c r="CZ112" s="78">
        <v>-0.14560343325138092</v>
      </c>
      <c r="DA112" s="78">
        <v>-0.1263294517993927</v>
      </c>
      <c r="DB112" s="78">
        <v>-0.12818139791488647</v>
      </c>
      <c r="DC112" s="78">
        <v>-0.1197090744972229</v>
      </c>
      <c r="DD112" s="78">
        <v>-0.12012846022844315</v>
      </c>
      <c r="DE112" s="78">
        <v>-0.1254902184009552</v>
      </c>
      <c r="DF112" s="78">
        <v>-0.10094840824604034</v>
      </c>
      <c r="DG112" s="78">
        <v>-9.3550175428390503E-2</v>
      </c>
      <c r="DH112" s="78">
        <v>-5.6096680462360382E-2</v>
      </c>
      <c r="DI112" s="78">
        <v>-2.8463266789913177E-2</v>
      </c>
      <c r="DJ112" s="78">
        <v>1.0001391172409058E-2</v>
      </c>
      <c r="DK112" s="78">
        <v>2.2108312696218491E-2</v>
      </c>
      <c r="DL112" s="78">
        <v>-5.3016282618045807E-3</v>
      </c>
      <c r="DM112" s="78">
        <v>-1.0667512193322182E-2</v>
      </c>
      <c r="DN112" s="78">
        <v>7.1824677288532257E-3</v>
      </c>
      <c r="DO112" s="78">
        <v>2.1247772965580225E-3</v>
      </c>
      <c r="DP112" s="78">
        <v>5.3748302161693573E-2</v>
      </c>
      <c r="DQ112" s="78">
        <v>0.1161639541387558</v>
      </c>
      <c r="DR112" s="78">
        <v>0.15554378926753998</v>
      </c>
      <c r="DS112" s="78">
        <v>0.20024441182613373</v>
      </c>
      <c r="DT112" s="78">
        <v>0.24095612764358521</v>
      </c>
      <c r="DU112" s="78">
        <v>0.22416453063488007</v>
      </c>
      <c r="DV112" s="78">
        <v>-6.3199098221957684E-3</v>
      </c>
      <c r="DW112" s="78">
        <v>-7.1775138378143311E-2</v>
      </c>
      <c r="DX112" s="78">
        <v>-0.10196021199226379</v>
      </c>
      <c r="DY112" s="78">
        <v>-6.4615465700626373E-2</v>
      </c>
      <c r="DZ112" s="78">
        <v>-6.6612958908081055E-2</v>
      </c>
      <c r="EA112" s="78">
        <v>-5.8687943965196609E-2</v>
      </c>
      <c r="EB112" s="78">
        <v>-6.0383263975381851E-2</v>
      </c>
      <c r="EC112" s="78">
        <v>-6.6086933016777039E-2</v>
      </c>
      <c r="ED112" s="78">
        <v>-3.8243282586336136E-2</v>
      </c>
      <c r="EE112" s="78">
        <v>-2.6002766564488411E-2</v>
      </c>
      <c r="EF112" s="78">
        <v>1.1571706272661686E-2</v>
      </c>
      <c r="EG112" s="78">
        <v>3.9985287934541702E-2</v>
      </c>
      <c r="EH112" s="78">
        <v>6.860843300819397E-2</v>
      </c>
      <c r="EI112" s="78">
        <v>7.8224584460258484E-2</v>
      </c>
      <c r="EJ112" s="78">
        <v>4.8778276890516281E-2</v>
      </c>
      <c r="EK112" s="78">
        <v>4.4241085648536682E-2</v>
      </c>
      <c r="EL112" s="78">
        <v>6.1341799795627594E-2</v>
      </c>
      <c r="EM112" s="78">
        <v>5.5234670639038086E-2</v>
      </c>
      <c r="EN112" s="78">
        <v>0.10627123713493347</v>
      </c>
      <c r="EO112" s="78">
        <v>0.17160695791244507</v>
      </c>
      <c r="EP112" s="78">
        <v>0.21367141604423523</v>
      </c>
      <c r="EQ112" s="78">
        <v>0.25919103622436523</v>
      </c>
      <c r="ER112" s="78">
        <v>0.29684770107269287</v>
      </c>
      <c r="ES112" s="78">
        <v>0.27728697657585144</v>
      </c>
      <c r="ET112" s="78">
        <v>5.2892968058586121E-2</v>
      </c>
      <c r="EU112" s="78">
        <v>-8.1627396866679192E-3</v>
      </c>
      <c r="EV112" s="78">
        <v>-3.8946334272623062E-2</v>
      </c>
      <c r="EW112" s="78">
        <v>50.161415100097656</v>
      </c>
      <c r="EX112" s="78">
        <v>49.320590972900391</v>
      </c>
      <c r="EY112" s="78">
        <v>48.604354858398438</v>
      </c>
      <c r="EZ112" s="78">
        <v>48.011634826660156</v>
      </c>
      <c r="FA112" s="78">
        <v>47.477226257324219</v>
      </c>
      <c r="FB112" s="78">
        <v>47.007774353027344</v>
      </c>
      <c r="FC112" s="78">
        <v>46.813018798828125</v>
      </c>
      <c r="FD112" s="78">
        <v>47.199241638183594</v>
      </c>
      <c r="FE112" s="78">
        <v>50.471649169921875</v>
      </c>
      <c r="FF112" s="78">
        <v>54.827663421630859</v>
      </c>
      <c r="FG112" s="78">
        <v>58.526626586914063</v>
      </c>
      <c r="FH112" s="78">
        <v>61.527236938476563</v>
      </c>
      <c r="FI112" s="78">
        <v>63.580295562744141</v>
      </c>
      <c r="FJ112" s="78">
        <v>64.650436401367188</v>
      </c>
      <c r="FK112" s="78">
        <v>65.050361633300781</v>
      </c>
      <c r="FL112" s="78">
        <v>64.192657470703125</v>
      </c>
      <c r="FM112" s="78">
        <v>62.159217834472656</v>
      </c>
      <c r="FN112" s="78">
        <v>59.084693908691406</v>
      </c>
      <c r="FO112" s="78">
        <v>56.616539001464844</v>
      </c>
      <c r="FP112" s="78">
        <v>54.788688659667969</v>
      </c>
      <c r="FQ112" s="78">
        <v>53.360023498535156</v>
      </c>
      <c r="FR112" s="78">
        <v>52.141429901123047</v>
      </c>
      <c r="FS112" s="78">
        <v>51.160530090332031</v>
      </c>
      <c r="FT112" s="78">
        <v>50.304786682128906</v>
      </c>
      <c r="FU112" s="78">
        <v>6.3321396708488464E-2</v>
      </c>
      <c r="FV112" s="78">
        <v>6.8935386836528778E-2</v>
      </c>
      <c r="FW112" s="78">
        <v>6.7484401166439056E-2</v>
      </c>
      <c r="FX112" s="78">
        <v>0</v>
      </c>
      <c r="FY112" s="78">
        <v>471.57894897460938</v>
      </c>
      <c r="FZ112" s="78">
        <v>1</v>
      </c>
    </row>
    <row r="113" spans="1:182" x14ac:dyDescent="0.2">
      <c r="A113" t="s">
        <v>186</v>
      </c>
      <c r="B113" t="s">
        <v>236</v>
      </c>
      <c r="C113" t="s">
        <v>2</v>
      </c>
      <c r="D113" t="s">
        <v>202</v>
      </c>
      <c r="E113" t="s">
        <v>242</v>
      </c>
      <c r="F113" t="s">
        <v>1</v>
      </c>
      <c r="G113" t="s">
        <v>200</v>
      </c>
      <c r="H113" s="78">
        <v>449</v>
      </c>
      <c r="I113" s="78">
        <v>0.49906894564628601</v>
      </c>
      <c r="J113" s="78">
        <v>0.47097355127334595</v>
      </c>
      <c r="K113" s="78">
        <v>0.45550352334976196</v>
      </c>
      <c r="L113" s="78">
        <v>0.45173242688179016</v>
      </c>
      <c r="M113" s="78">
        <v>0.4610220193862915</v>
      </c>
      <c r="N113" s="78">
        <v>0.49479329586029053</v>
      </c>
      <c r="O113" s="78">
        <v>0.55215519666671753</v>
      </c>
      <c r="P113" s="78">
        <v>0.58809816837310791</v>
      </c>
      <c r="Q113" s="78">
        <v>0.54465633630752563</v>
      </c>
      <c r="R113" s="78">
        <v>0.53355008363723755</v>
      </c>
      <c r="S113" s="78">
        <v>0.52176904678344727</v>
      </c>
      <c r="T113" s="78">
        <v>0.52586287260055542</v>
      </c>
      <c r="U113" s="78">
        <v>0.51443195343017578</v>
      </c>
      <c r="V113" s="78">
        <v>0.50524920225143433</v>
      </c>
      <c r="W113" s="78">
        <v>0.51786017417907715</v>
      </c>
      <c r="X113" s="78">
        <v>0.55540764331817627</v>
      </c>
      <c r="Y113" s="78">
        <v>0.6174963116645813</v>
      </c>
      <c r="Z113" s="78">
        <v>0.69538861513137817</v>
      </c>
      <c r="AA113" s="78">
        <v>0.73961597681045532</v>
      </c>
      <c r="AB113" s="78">
        <v>0.73846065998077393</v>
      </c>
      <c r="AC113" s="78">
        <v>0.73546922206878662</v>
      </c>
      <c r="AD113" s="78">
        <v>0.70253771543502808</v>
      </c>
      <c r="AE113" s="78">
        <v>0.61896461248397827</v>
      </c>
      <c r="AF113" s="78">
        <v>0.55606693029403687</v>
      </c>
      <c r="AG113" s="78">
        <v>-4.8483520746231079E-2</v>
      </c>
      <c r="AH113" s="78">
        <v>-3.9937283843755722E-2</v>
      </c>
      <c r="AI113" s="78">
        <v>-3.4413482993841171E-2</v>
      </c>
      <c r="AJ113" s="78">
        <v>-3.8586597889661789E-2</v>
      </c>
      <c r="AK113" s="78">
        <v>-3.6820326000452042E-2</v>
      </c>
      <c r="AL113" s="78">
        <v>-2.7357760816812515E-2</v>
      </c>
      <c r="AM113" s="78">
        <v>-1.9196616485714912E-2</v>
      </c>
      <c r="AN113" s="78">
        <v>-1.5107198618352413E-2</v>
      </c>
      <c r="AO113" s="78">
        <v>-9.7856298089027405E-3</v>
      </c>
      <c r="AP113" s="78">
        <v>-1.770168892107904E-3</v>
      </c>
      <c r="AQ113" s="78">
        <v>-1.5486001037061214E-2</v>
      </c>
      <c r="AR113" s="78">
        <v>-2.0176822319626808E-2</v>
      </c>
      <c r="AS113" s="78">
        <v>-2.1405460312962532E-2</v>
      </c>
      <c r="AT113" s="78">
        <v>-2.0100824534893036E-2</v>
      </c>
      <c r="AU113" s="78">
        <v>-9.3057034537196159E-3</v>
      </c>
      <c r="AV113" s="78">
        <v>-2.817799337208271E-3</v>
      </c>
      <c r="AW113" s="78">
        <v>3.823848906904459E-3</v>
      </c>
      <c r="AX113" s="78">
        <v>7.0704389363527298E-3</v>
      </c>
      <c r="AY113" s="78">
        <v>1.1589632369577885E-2</v>
      </c>
      <c r="AZ113" s="78">
        <v>1.7419600859284401E-2</v>
      </c>
      <c r="BA113" s="78">
        <v>1.2153644114732742E-2</v>
      </c>
      <c r="BB113" s="78">
        <v>-2.1504975855350494E-2</v>
      </c>
      <c r="BC113" s="78">
        <v>-4.3702710419893265E-2</v>
      </c>
      <c r="BD113" s="78">
        <v>-5.03128282725811E-2</v>
      </c>
      <c r="BE113" s="78">
        <v>-3.1770862638950348E-2</v>
      </c>
      <c r="BF113" s="78">
        <v>-2.3613991215825081E-2</v>
      </c>
      <c r="BG113" s="78">
        <v>-1.8065420910716057E-2</v>
      </c>
      <c r="BH113" s="78">
        <v>-2.2078767418861389E-2</v>
      </c>
      <c r="BI113" s="78">
        <v>-2.0298203453421593E-2</v>
      </c>
      <c r="BJ113" s="78">
        <v>-1.1268979869782925E-2</v>
      </c>
      <c r="BK113" s="78">
        <v>-2.3036566562950611E-3</v>
      </c>
      <c r="BL113" s="78">
        <v>1.5598986065015197E-3</v>
      </c>
      <c r="BM113" s="78">
        <v>3.8615197408944368E-3</v>
      </c>
      <c r="BN113" s="78">
        <v>1.00726168602705E-2</v>
      </c>
      <c r="BO113" s="78">
        <v>-4.0821144357323647E-3</v>
      </c>
      <c r="BP113" s="78">
        <v>-9.0946536511182785E-3</v>
      </c>
      <c r="BQ113" s="78">
        <v>-1.050226204097271E-2</v>
      </c>
      <c r="BR113" s="78">
        <v>-9.3004647642374039E-3</v>
      </c>
      <c r="BS113" s="78">
        <v>1.429134514182806E-3</v>
      </c>
      <c r="BT113" s="78">
        <v>8.0059878528118134E-3</v>
      </c>
      <c r="BU113" s="78">
        <v>1.4361798763275146E-2</v>
      </c>
      <c r="BV113" s="78">
        <v>1.9328538328409195E-2</v>
      </c>
      <c r="BW113" s="78">
        <v>2.3887729272246361E-2</v>
      </c>
      <c r="BX113" s="78">
        <v>2.969839982688427E-2</v>
      </c>
      <c r="BY113" s="78">
        <v>2.6585588231682777E-2</v>
      </c>
      <c r="BZ113" s="78">
        <v>-5.6323856115341187E-3</v>
      </c>
      <c r="CA113" s="78">
        <v>-2.7063015848398209E-2</v>
      </c>
      <c r="CB113" s="78">
        <v>-3.3371247351169586E-2</v>
      </c>
      <c r="CC113" s="78">
        <v>-2.0195726305246353E-2</v>
      </c>
      <c r="CD113" s="78">
        <v>-1.2308526784181595E-2</v>
      </c>
      <c r="CE113" s="78">
        <v>-6.7428024485707283E-3</v>
      </c>
      <c r="CF113" s="78">
        <v>-1.0645494796335697E-2</v>
      </c>
      <c r="CG113" s="78">
        <v>-8.8550318032503128E-3</v>
      </c>
      <c r="CH113" s="78">
        <v>-1.259386190213263E-4</v>
      </c>
      <c r="CI113" s="78">
        <v>9.3963555991649628E-3</v>
      </c>
      <c r="CJ113" s="78">
        <v>1.3103479519486427E-2</v>
      </c>
      <c r="CK113" s="78">
        <v>1.3313493691384792E-2</v>
      </c>
      <c r="CL113" s="78">
        <v>1.827489398419857E-2</v>
      </c>
      <c r="CM113" s="78">
        <v>3.816182492300868E-3</v>
      </c>
      <c r="CN113" s="78">
        <v>-1.4191771624609828E-3</v>
      </c>
      <c r="CO113" s="78">
        <v>-2.9507400467991829E-3</v>
      </c>
      <c r="CP113" s="78">
        <v>-1.8201685743406415E-3</v>
      </c>
      <c r="CQ113" s="78">
        <v>8.8640507310628891E-3</v>
      </c>
      <c r="CR113" s="78">
        <v>1.5502510592341423E-2</v>
      </c>
      <c r="CS113" s="78">
        <v>2.1660350263118744E-2</v>
      </c>
      <c r="CT113" s="78">
        <v>2.7818460017442703E-2</v>
      </c>
      <c r="CU113" s="78">
        <v>3.2405354082584381E-2</v>
      </c>
      <c r="CV113" s="78">
        <v>3.8202658295631409E-2</v>
      </c>
      <c r="CW113" s="78">
        <v>3.6581110209226608E-2</v>
      </c>
      <c r="CX113" s="78">
        <v>5.3609218448400497E-3</v>
      </c>
      <c r="CY113" s="78">
        <v>-1.553841307759285E-2</v>
      </c>
      <c r="CZ113" s="78">
        <v>-2.1637560799717903E-2</v>
      </c>
      <c r="DA113" s="78">
        <v>-8.6205899715423584E-3</v>
      </c>
      <c r="DB113" s="78">
        <v>-1.0030630510300398E-3</v>
      </c>
      <c r="DC113" s="78">
        <v>4.5798155479133129E-3</v>
      </c>
      <c r="DD113" s="78">
        <v>7.8777770977467299E-4</v>
      </c>
      <c r="DE113" s="78">
        <v>2.5881403125822544E-3</v>
      </c>
      <c r="DF113" s="78">
        <v>1.1017102748155594E-2</v>
      </c>
      <c r="DG113" s="78">
        <v>2.1096367388963699E-2</v>
      </c>
      <c r="DH113" s="78">
        <v>2.46470607817173E-2</v>
      </c>
      <c r="DI113" s="78">
        <v>2.2765466943383217E-2</v>
      </c>
      <c r="DJ113" s="78">
        <v>2.647717110812664E-2</v>
      </c>
      <c r="DK113" s="78">
        <v>1.1714479885995388E-2</v>
      </c>
      <c r="DL113" s="78">
        <v>6.2562995590269566E-3</v>
      </c>
      <c r="DM113" s="78">
        <v>4.6007819473743439E-3</v>
      </c>
      <c r="DN113" s="78">
        <v>5.6601278483867645E-3</v>
      </c>
      <c r="DO113" s="78">
        <v>1.6298966482281685E-2</v>
      </c>
      <c r="DP113" s="78">
        <v>2.2999033331871033E-2</v>
      </c>
      <c r="DQ113" s="78">
        <v>2.8958901762962341E-2</v>
      </c>
      <c r="DR113" s="78">
        <v>3.6308381706476212E-2</v>
      </c>
      <c r="DS113" s="78">
        <v>4.0922977030277252E-2</v>
      </c>
      <c r="DT113" s="78">
        <v>4.6706918627023697E-2</v>
      </c>
      <c r="DU113" s="78">
        <v>4.657663032412529E-2</v>
      </c>
      <c r="DV113" s="78">
        <v>1.6354229301214218E-2</v>
      </c>
      <c r="DW113" s="78">
        <v>-4.0138112381100655E-3</v>
      </c>
      <c r="DX113" s="78">
        <v>-9.9038742482662201E-3</v>
      </c>
      <c r="DY113" s="78">
        <v>8.0920681357383728E-3</v>
      </c>
      <c r="DZ113" s="78">
        <v>1.5320231206715107E-2</v>
      </c>
      <c r="EA113" s="78">
        <v>2.0927878096699715E-2</v>
      </c>
      <c r="EB113" s="78">
        <v>1.7295606434345245E-2</v>
      </c>
      <c r="EC113" s="78">
        <v>1.9110264256596565E-2</v>
      </c>
      <c r="ED113" s="78">
        <v>2.7105884626507759E-2</v>
      </c>
      <c r="EE113" s="78">
        <v>3.7989325821399689E-2</v>
      </c>
      <c r="EF113" s="78">
        <v>4.1314158588647842E-2</v>
      </c>
      <c r="EG113" s="78">
        <v>3.6412615329027176E-2</v>
      </c>
      <c r="EH113" s="78">
        <v>3.8319956511259079E-2</v>
      </c>
      <c r="EI113" s="78">
        <v>2.3118365556001663E-2</v>
      </c>
      <c r="EJ113" s="78">
        <v>1.7338469624519348E-2</v>
      </c>
      <c r="EK113" s="78">
        <v>1.5503981150686741E-2</v>
      </c>
      <c r="EL113" s="78">
        <v>1.6460487619042397E-2</v>
      </c>
      <c r="EM113" s="78">
        <v>2.7033805847167969E-2</v>
      </c>
      <c r="EN113" s="78">
        <v>3.3822819590568542E-2</v>
      </c>
      <c r="EO113" s="78">
        <v>3.9496850222349167E-2</v>
      </c>
      <c r="EP113" s="78">
        <v>4.8566482961177826E-2</v>
      </c>
      <c r="EQ113" s="78">
        <v>5.3221076726913452E-2</v>
      </c>
      <c r="ER113" s="78">
        <v>5.8985717594623566E-2</v>
      </c>
      <c r="ES113" s="78">
        <v>6.1008576303720474E-2</v>
      </c>
      <c r="ET113" s="78">
        <v>3.2226819545030594E-2</v>
      </c>
      <c r="EU113" s="78">
        <v>1.2625884264707565E-2</v>
      </c>
      <c r="EV113" s="78">
        <v>7.0377062074840069E-3</v>
      </c>
      <c r="EW113" s="78">
        <v>50.513412475585938</v>
      </c>
      <c r="EX113" s="78">
        <v>49.673130035400391</v>
      </c>
      <c r="EY113" s="78">
        <v>48.975345611572266</v>
      </c>
      <c r="EZ113" s="78">
        <v>48.286663055419922</v>
      </c>
      <c r="FA113" s="78">
        <v>47.758003234863281</v>
      </c>
      <c r="FB113" s="78">
        <v>47.316448211669922</v>
      </c>
      <c r="FC113" s="78">
        <v>47.075675964355469</v>
      </c>
      <c r="FD113" s="78">
        <v>47.380844116210938</v>
      </c>
      <c r="FE113" s="78">
        <v>50.245388031005859</v>
      </c>
      <c r="FF113" s="78">
        <v>54.453933715820313</v>
      </c>
      <c r="FG113" s="78">
        <v>58.223171234130859</v>
      </c>
      <c r="FH113" s="78">
        <v>61.191692352294922</v>
      </c>
      <c r="FI113" s="78">
        <v>63.531982421875</v>
      </c>
      <c r="FJ113" s="78">
        <v>64.840415954589844</v>
      </c>
      <c r="FK113" s="78">
        <v>65.531440734863281</v>
      </c>
      <c r="FL113" s="78">
        <v>64.899795532226563</v>
      </c>
      <c r="FM113" s="78">
        <v>62.997550964355469</v>
      </c>
      <c r="FN113" s="78">
        <v>59.629856109619141</v>
      </c>
      <c r="FO113" s="78">
        <v>56.992115020751953</v>
      </c>
      <c r="FP113" s="78">
        <v>55.172393798828125</v>
      </c>
      <c r="FQ113" s="78">
        <v>53.758506774902344</v>
      </c>
      <c r="FR113" s="78">
        <v>52.645187377929688</v>
      </c>
      <c r="FS113" s="78">
        <v>51.676258087158203</v>
      </c>
      <c r="FT113" s="78">
        <v>50.794223785400391</v>
      </c>
      <c r="FU113" s="78">
        <v>1.5539806336164474E-2</v>
      </c>
      <c r="FV113" s="78">
        <v>1.4914072118699551E-2</v>
      </c>
      <c r="FW113" s="78">
        <v>1.6537901014089584E-2</v>
      </c>
      <c r="FX113" s="78">
        <v>0</v>
      </c>
      <c r="FY113" s="78">
        <v>229.36842346191406</v>
      </c>
      <c r="FZ113" s="78">
        <v>1</v>
      </c>
    </row>
    <row r="114" spans="1:182" x14ac:dyDescent="0.2">
      <c r="A114" t="s">
        <v>186</v>
      </c>
      <c r="B114" t="s">
        <v>236</v>
      </c>
      <c r="C114" t="s">
        <v>2</v>
      </c>
      <c r="D114" t="s">
        <v>202</v>
      </c>
      <c r="E114" t="s">
        <v>242</v>
      </c>
      <c r="F114" t="s">
        <v>1</v>
      </c>
      <c r="G114" t="s">
        <v>1</v>
      </c>
      <c r="H114" s="78">
        <v>2293</v>
      </c>
      <c r="I114" s="78">
        <v>3.1038708686828613</v>
      </c>
      <c r="J114" s="78">
        <v>2.9584250450134277</v>
      </c>
      <c r="K114" s="78">
        <v>2.8756847381591797</v>
      </c>
      <c r="L114" s="78">
        <v>2.8317463397979736</v>
      </c>
      <c r="M114" s="78">
        <v>2.8633871078491211</v>
      </c>
      <c r="N114" s="78">
        <v>3.1068947315216064</v>
      </c>
      <c r="O114" s="78">
        <v>3.5124154090881348</v>
      </c>
      <c r="P114" s="78">
        <v>3.768568754196167</v>
      </c>
      <c r="Q114" s="78">
        <v>3.6695642471313477</v>
      </c>
      <c r="R114" s="78">
        <v>3.6156368255615234</v>
      </c>
      <c r="S114" s="78">
        <v>3.532097339630127</v>
      </c>
      <c r="T114" s="78">
        <v>3.4771504402160645</v>
      </c>
      <c r="U114" s="78">
        <v>3.4034035205841064</v>
      </c>
      <c r="V114" s="78">
        <v>3.3171896934509277</v>
      </c>
      <c r="W114" s="78">
        <v>3.282381534576416</v>
      </c>
      <c r="X114" s="78">
        <v>3.4152286052703857</v>
      </c>
      <c r="Y114" s="78">
        <v>3.7496185302734375</v>
      </c>
      <c r="Z114" s="78">
        <v>4.3329367637634277</v>
      </c>
      <c r="AA114" s="78">
        <v>4.6041016578674316</v>
      </c>
      <c r="AB114" s="78">
        <v>4.5288739204406738</v>
      </c>
      <c r="AC114" s="78">
        <v>4.4641571044921875</v>
      </c>
      <c r="AD114" s="78">
        <v>4.295403003692627</v>
      </c>
      <c r="AE114" s="78">
        <v>3.8777523040771484</v>
      </c>
      <c r="AF114" s="78">
        <v>3.4507296085357666</v>
      </c>
      <c r="AG114" s="78">
        <v>-0.29748755693435669</v>
      </c>
      <c r="AH114" s="78">
        <v>-0.29094293713569641</v>
      </c>
      <c r="AI114" s="78">
        <v>-0.27564147114753723</v>
      </c>
      <c r="AJ114" s="78">
        <v>-0.27706694602966309</v>
      </c>
      <c r="AK114" s="78">
        <v>-0.27985021471977234</v>
      </c>
      <c r="AL114" s="78">
        <v>-0.25407609343528748</v>
      </c>
      <c r="AM114" s="78">
        <v>-0.24878868460655212</v>
      </c>
      <c r="AN114" s="78">
        <v>-0.20781849324703217</v>
      </c>
      <c r="AO114" s="78">
        <v>-0.18069314956665039</v>
      </c>
      <c r="AP114" s="78">
        <v>-0.1135178804397583</v>
      </c>
      <c r="AQ114" s="78">
        <v>-0.10986514389514923</v>
      </c>
      <c r="AR114" s="78">
        <v>-0.13761402666568756</v>
      </c>
      <c r="AS114" s="78">
        <v>-0.14640046656131744</v>
      </c>
      <c r="AT114" s="78">
        <v>-0.1256231963634491</v>
      </c>
      <c r="AU114" s="78">
        <v>-0.11750645935535431</v>
      </c>
      <c r="AV114" s="78">
        <v>-5.7894643396139145E-2</v>
      </c>
      <c r="AW114" s="78">
        <v>3.9019461255520582E-3</v>
      </c>
      <c r="AX114" s="78">
        <v>4.2552705854177475E-2</v>
      </c>
      <c r="AY114" s="78">
        <v>8.9902348816394806E-2</v>
      </c>
      <c r="AZ114" s="78">
        <v>0.14359050989151001</v>
      </c>
      <c r="BA114" s="78">
        <v>0.13077923655509949</v>
      </c>
      <c r="BB114" s="78">
        <v>-0.14573155343532562</v>
      </c>
      <c r="BC114" s="78">
        <v>-0.24266411364078522</v>
      </c>
      <c r="BD114" s="78">
        <v>-0.27768558263778687</v>
      </c>
      <c r="BE114" s="78">
        <v>-0.23355062305927277</v>
      </c>
      <c r="BF114" s="78">
        <v>-0.22724738717079163</v>
      </c>
      <c r="BG114" s="78">
        <v>-0.21246840059757233</v>
      </c>
      <c r="BH114" s="78">
        <v>-0.21508312225341797</v>
      </c>
      <c r="BI114" s="78">
        <v>-0.21819202601909637</v>
      </c>
      <c r="BJ114" s="78">
        <v>-0.18933984637260437</v>
      </c>
      <c r="BK114" s="78">
        <v>-0.17916092276573181</v>
      </c>
      <c r="BL114" s="78">
        <v>-0.13812772929668427</v>
      </c>
      <c r="BM114" s="78">
        <v>-0.11089736968278885</v>
      </c>
      <c r="BN114" s="78">
        <v>-5.3726263344287872E-2</v>
      </c>
      <c r="BO114" s="78">
        <v>-5.2601847797632217E-2</v>
      </c>
      <c r="BP114" s="78">
        <v>-8.2410305738449097E-2</v>
      </c>
      <c r="BQ114" s="78">
        <v>-9.041980654001236E-2</v>
      </c>
      <c r="BR114" s="78">
        <v>-7.0397458970546722E-2</v>
      </c>
      <c r="BS114" s="78">
        <v>-6.3322544097900391E-2</v>
      </c>
      <c r="BT114" s="78">
        <v>-4.2680352926254272E-3</v>
      </c>
      <c r="BU114" s="78">
        <v>6.0337532311677933E-2</v>
      </c>
      <c r="BV114" s="78">
        <v>0.10195878148078918</v>
      </c>
      <c r="BW114" s="78">
        <v>0.15011820197105408</v>
      </c>
      <c r="BX114" s="78">
        <v>0.20081496238708496</v>
      </c>
      <c r="BY114" s="78">
        <v>0.18582716584205627</v>
      </c>
      <c r="BZ114" s="78">
        <v>-8.4428176283836365E-2</v>
      </c>
      <c r="CA114" s="78">
        <v>-0.17691141366958618</v>
      </c>
      <c r="CB114" s="78">
        <v>-0.21243402361869812</v>
      </c>
      <c r="CC114" s="78">
        <v>-0.18926811218261719</v>
      </c>
      <c r="CD114" s="78">
        <v>-0.18313203752040863</v>
      </c>
      <c r="CE114" s="78">
        <v>-0.16871492564678192</v>
      </c>
      <c r="CF114" s="78">
        <v>-0.1721532940864563</v>
      </c>
      <c r="CG114" s="78">
        <v>-0.17548777163028717</v>
      </c>
      <c r="CH114" s="78">
        <v>-0.14450372755527496</v>
      </c>
      <c r="CI114" s="78">
        <v>-0.13093695044517517</v>
      </c>
      <c r="CJ114" s="78">
        <v>-8.9860118925571442E-2</v>
      </c>
      <c r="CK114" s="78">
        <v>-6.2557034194469452E-2</v>
      </c>
      <c r="CL114" s="78">
        <v>-1.231477502733469E-2</v>
      </c>
      <c r="CM114" s="78">
        <v>-1.2941464781761169E-2</v>
      </c>
      <c r="CN114" s="78">
        <v>-4.4176381081342697E-2</v>
      </c>
      <c r="CO114" s="78">
        <v>-5.164777860045433E-2</v>
      </c>
      <c r="CP114" s="78">
        <v>-3.2148290425539017E-2</v>
      </c>
      <c r="CQ114" s="78">
        <v>-2.5794921442866325E-2</v>
      </c>
      <c r="CR114" s="78">
        <v>3.2873589545488358E-2</v>
      </c>
      <c r="CS114" s="78">
        <v>9.9424645304679871E-2</v>
      </c>
      <c r="CT114" s="78">
        <v>0.14310324192047119</v>
      </c>
      <c r="CU114" s="78">
        <v>0.19182351231575012</v>
      </c>
      <c r="CV114" s="78">
        <v>0.24044844508171082</v>
      </c>
      <c r="CW114" s="78">
        <v>0.22395320236682892</v>
      </c>
      <c r="CX114" s="78">
        <v>-4.1969645768404007E-2</v>
      </c>
      <c r="CY114" s="78">
        <v>-0.13137130439281464</v>
      </c>
      <c r="CZ114" s="78">
        <v>-0.16724099218845367</v>
      </c>
      <c r="DA114" s="78">
        <v>-0.14498560130596161</v>
      </c>
      <c r="DB114" s="78">
        <v>-0.13901668787002563</v>
      </c>
      <c r="DC114" s="78">
        <v>-0.12496144324541092</v>
      </c>
      <c r="DD114" s="78">
        <v>-0.12922346591949463</v>
      </c>
      <c r="DE114" s="78">
        <v>-0.13278351724147797</v>
      </c>
      <c r="DF114" s="78">
        <v>-9.966760128736496E-2</v>
      </c>
      <c r="DG114" s="78">
        <v>-8.271297812461853E-2</v>
      </c>
      <c r="DH114" s="78">
        <v>-4.1592508554458618E-2</v>
      </c>
      <c r="DI114" s="78">
        <v>-1.4216696843504906E-2</v>
      </c>
      <c r="DJ114" s="78">
        <v>2.9096715152263641E-2</v>
      </c>
      <c r="DK114" s="78">
        <v>2.6718918234109879E-2</v>
      </c>
      <c r="DL114" s="78">
        <v>-5.9424536302685738E-3</v>
      </c>
      <c r="DM114" s="78">
        <v>-1.2875746935606003E-2</v>
      </c>
      <c r="DN114" s="78">
        <v>6.1008809134364128E-3</v>
      </c>
      <c r="DO114" s="78">
        <v>1.1732697486877441E-2</v>
      </c>
      <c r="DP114" s="78">
        <v>7.0015214383602142E-2</v>
      </c>
      <c r="DQ114" s="78">
        <v>0.13851176202297211</v>
      </c>
      <c r="DR114" s="78">
        <v>0.1842477023601532</v>
      </c>
      <c r="DS114" s="78">
        <v>0.23352882266044617</v>
      </c>
      <c r="DT114" s="78">
        <v>0.28008192777633667</v>
      </c>
      <c r="DU114" s="78">
        <v>0.26207923889160156</v>
      </c>
      <c r="DV114" s="78">
        <v>4.8888724995777011E-4</v>
      </c>
      <c r="DW114" s="78">
        <v>-8.5831187665462494E-2</v>
      </c>
      <c r="DX114" s="78">
        <v>-0.12204796075820923</v>
      </c>
      <c r="DY114" s="78">
        <v>-8.1048674881458282E-2</v>
      </c>
      <c r="DZ114" s="78">
        <v>-7.5321145355701447E-2</v>
      </c>
      <c r="EA114" s="78">
        <v>-6.1788372695446014E-2</v>
      </c>
      <c r="EB114" s="78">
        <v>-6.7239627242088318E-2</v>
      </c>
      <c r="EC114" s="78">
        <v>-7.1125335991382599E-2</v>
      </c>
      <c r="ED114" s="78">
        <v>-3.4931357949972153E-2</v>
      </c>
      <c r="EE114" s="78">
        <v>-1.3085216283798218E-2</v>
      </c>
      <c r="EF114" s="78">
        <v>2.8098255395889282E-2</v>
      </c>
      <c r="EG114" s="78">
        <v>5.557907372713089E-2</v>
      </c>
      <c r="EH114" s="78">
        <v>8.8888324797153473E-2</v>
      </c>
      <c r="EI114" s="78">
        <v>8.3982214331626892E-2</v>
      </c>
      <c r="EJ114" s="78">
        <v>4.9261264503002167E-2</v>
      </c>
      <c r="EK114" s="78">
        <v>4.3104909360408783E-2</v>
      </c>
      <c r="EL114" s="78">
        <v>6.1326608061790466E-2</v>
      </c>
      <c r="EM114" s="78">
        <v>6.5916620194911957E-2</v>
      </c>
      <c r="EN114" s="78">
        <v>0.12364181876182556</v>
      </c>
      <c r="EO114" s="78">
        <v>0.19494734704494476</v>
      </c>
      <c r="EP114" s="78">
        <v>0.24365377426147461</v>
      </c>
      <c r="EQ114" s="78">
        <v>0.29374468326568604</v>
      </c>
      <c r="ER114" s="78">
        <v>0.33730638027191162</v>
      </c>
      <c r="ES114" s="78">
        <v>0.31712716817855835</v>
      </c>
      <c r="ET114" s="78">
        <v>6.1792265623807907E-2</v>
      </c>
      <c r="EU114" s="78">
        <v>-2.0078498870134354E-2</v>
      </c>
      <c r="EV114" s="78">
        <v>-5.6796401739120483E-2</v>
      </c>
      <c r="EW114" s="78">
        <v>50.2169189453125</v>
      </c>
      <c r="EX114" s="78">
        <v>49.374824523925781</v>
      </c>
      <c r="EY114" s="78">
        <v>48.660686492919922</v>
      </c>
      <c r="EZ114" s="78">
        <v>48.053966522216797</v>
      </c>
      <c r="FA114" s="78">
        <v>47.520641326904297</v>
      </c>
      <c r="FB114" s="78">
        <v>47.054759979248047</v>
      </c>
      <c r="FC114" s="78">
        <v>46.852149963378906</v>
      </c>
      <c r="FD114" s="78">
        <v>47.226303100585938</v>
      </c>
      <c r="FE114" s="78">
        <v>50.439437866210938</v>
      </c>
      <c r="FF114" s="78">
        <v>54.774581909179688</v>
      </c>
      <c r="FG114" s="78">
        <v>58.482288360595703</v>
      </c>
      <c r="FH114" s="78">
        <v>61.476993560791016</v>
      </c>
      <c r="FI114" s="78">
        <v>63.57305908203125</v>
      </c>
      <c r="FJ114" s="78">
        <v>64.67919921875</v>
      </c>
      <c r="FK114" s="78">
        <v>65.124382019042969</v>
      </c>
      <c r="FL114" s="78">
        <v>64.305534362792969</v>
      </c>
      <c r="FM114" s="78">
        <v>62.296062469482422</v>
      </c>
      <c r="FN114" s="78">
        <v>59.171554565429688</v>
      </c>
      <c r="FO114" s="78">
        <v>56.676738739013672</v>
      </c>
      <c r="FP114" s="78">
        <v>54.851345062255859</v>
      </c>
      <c r="FQ114" s="78">
        <v>53.425701141357422</v>
      </c>
      <c r="FR114" s="78">
        <v>52.222404479980469</v>
      </c>
      <c r="FS114" s="78">
        <v>51.242149353027344</v>
      </c>
      <c r="FT114" s="78">
        <v>50.382938385009766</v>
      </c>
      <c r="FU114" s="78">
        <v>6.5200343728065491E-2</v>
      </c>
      <c r="FV114" s="78">
        <v>7.0530258119106293E-2</v>
      </c>
      <c r="FW114" s="78">
        <v>6.9481268525123596E-2</v>
      </c>
      <c r="FX114" s="78">
        <v>0</v>
      </c>
      <c r="FY114" s="78">
        <v>700.9473876953125</v>
      </c>
      <c r="FZ114" s="78">
        <v>1</v>
      </c>
    </row>
    <row r="115" spans="1:182" x14ac:dyDescent="0.2">
      <c r="A115" t="s">
        <v>186</v>
      </c>
      <c r="B115" t="s">
        <v>236</v>
      </c>
      <c r="C115" t="s">
        <v>2</v>
      </c>
      <c r="D115" t="s">
        <v>202</v>
      </c>
      <c r="E115" t="s">
        <v>242</v>
      </c>
      <c r="F115" t="s">
        <v>178</v>
      </c>
      <c r="G115" t="s">
        <v>1</v>
      </c>
      <c r="H115" s="78">
        <v>1074</v>
      </c>
      <c r="I115" s="78">
        <v>1.4158275127410889</v>
      </c>
      <c r="J115" s="78">
        <v>1.3339794874191284</v>
      </c>
      <c r="K115" s="78">
        <v>1.2693040370941162</v>
      </c>
      <c r="L115" s="78">
        <v>1.2458012104034424</v>
      </c>
      <c r="M115" s="78">
        <v>1.2587584257125854</v>
      </c>
      <c r="N115" s="78">
        <v>1.3296245336532593</v>
      </c>
      <c r="O115" s="78">
        <v>1.5183588266372681</v>
      </c>
      <c r="P115" s="78">
        <v>1.688791036605835</v>
      </c>
      <c r="Q115" s="78">
        <v>1.6702080965042114</v>
      </c>
      <c r="R115" s="78">
        <v>1.6817526817321777</v>
      </c>
      <c r="S115" s="78">
        <v>1.6629562377929688</v>
      </c>
      <c r="T115" s="78">
        <v>1.6082310676574707</v>
      </c>
      <c r="U115" s="78">
        <v>1.5753270387649536</v>
      </c>
      <c r="V115" s="78">
        <v>1.5555902719497681</v>
      </c>
      <c r="W115" s="78">
        <v>1.5297321081161499</v>
      </c>
      <c r="X115" s="78">
        <v>1.5976995229721069</v>
      </c>
      <c r="Y115" s="78">
        <v>1.768720269203186</v>
      </c>
      <c r="Z115" s="78">
        <v>2.0630736351013184</v>
      </c>
      <c r="AA115" s="78">
        <v>2.2001333236694336</v>
      </c>
      <c r="AB115" s="78">
        <v>2.181412935256958</v>
      </c>
      <c r="AC115" s="78">
        <v>2.1176807880401611</v>
      </c>
      <c r="AD115" s="78">
        <v>2.0223031044006348</v>
      </c>
      <c r="AE115" s="78">
        <v>1.7861295938491821</v>
      </c>
      <c r="AF115" s="78">
        <v>1.5985475778579712</v>
      </c>
      <c r="AG115" s="78">
        <v>-0.13376687467098236</v>
      </c>
      <c r="AH115" s="78">
        <v>-0.12726853787899017</v>
      </c>
      <c r="AI115" s="78">
        <v>-0.11770521104335785</v>
      </c>
      <c r="AJ115" s="78">
        <v>-0.11284834891557693</v>
      </c>
      <c r="AK115" s="78">
        <v>-0.1125238910317421</v>
      </c>
      <c r="AL115" s="78">
        <v>-0.11254557967185974</v>
      </c>
      <c r="AM115" s="78">
        <v>-8.8930025696754456E-2</v>
      </c>
      <c r="AN115" s="78">
        <v>-5.3496178239583969E-2</v>
      </c>
      <c r="AO115" s="78">
        <v>-4.5691646635532379E-2</v>
      </c>
      <c r="AP115" s="78">
        <v>-4.316403716802597E-2</v>
      </c>
      <c r="AQ115" s="78">
        <v>-5.2838094532489777E-2</v>
      </c>
      <c r="AR115" s="78">
        <v>-5.188644677400589E-2</v>
      </c>
      <c r="AS115" s="78">
        <v>-5.1801078021526337E-2</v>
      </c>
      <c r="AT115" s="78">
        <v>-2.5806406512856483E-2</v>
      </c>
      <c r="AU115" s="78">
        <v>-2.6541532948613167E-2</v>
      </c>
      <c r="AV115" s="78">
        <v>-6.2533682212233543E-3</v>
      </c>
      <c r="AW115" s="78">
        <v>4.4682309031486511E-2</v>
      </c>
      <c r="AX115" s="78">
        <v>5.187307670712471E-2</v>
      </c>
      <c r="AY115" s="78">
        <v>6.0365669429302216E-2</v>
      </c>
      <c r="AZ115" s="78">
        <v>6.933341920375824E-2</v>
      </c>
      <c r="BA115" s="78">
        <v>7.118292897939682E-2</v>
      </c>
      <c r="BB115" s="78">
        <v>-6.6235564649105072E-2</v>
      </c>
      <c r="BC115" s="78">
        <v>-0.11662624776363373</v>
      </c>
      <c r="BD115" s="78">
        <v>-0.13225868344306946</v>
      </c>
      <c r="BE115" s="78">
        <v>-0.10778237134218216</v>
      </c>
      <c r="BF115" s="78">
        <v>-0.10181181877851486</v>
      </c>
      <c r="BG115" s="78">
        <v>-9.2855870723724365E-2</v>
      </c>
      <c r="BH115" s="78">
        <v>-8.7681807577610016E-2</v>
      </c>
      <c r="BI115" s="78">
        <v>-8.7575510144233704E-2</v>
      </c>
      <c r="BJ115" s="78">
        <v>-8.7904930114746094E-2</v>
      </c>
      <c r="BK115" s="78">
        <v>-6.4660005271434784E-2</v>
      </c>
      <c r="BL115" s="78">
        <v>-2.8166115283966064E-2</v>
      </c>
      <c r="BM115" s="78">
        <v>-2.0981613546609879E-2</v>
      </c>
      <c r="BN115" s="78">
        <v>-2.1364226937294006E-2</v>
      </c>
      <c r="BO115" s="78">
        <v>-3.1455617398023605E-2</v>
      </c>
      <c r="BP115" s="78">
        <v>-3.0877498909831047E-2</v>
      </c>
      <c r="BQ115" s="78">
        <v>-3.0870957300066948E-2</v>
      </c>
      <c r="BR115" s="78">
        <v>-4.8252474516630173E-3</v>
      </c>
      <c r="BS115" s="78">
        <v>-6.0942559503018856E-3</v>
      </c>
      <c r="BT115" s="78">
        <v>1.3302753679454327E-2</v>
      </c>
      <c r="BU115" s="78">
        <v>6.4466536045074463E-2</v>
      </c>
      <c r="BV115" s="78">
        <v>7.3119267821311951E-2</v>
      </c>
      <c r="BW115" s="78">
        <v>8.2946635782718658E-2</v>
      </c>
      <c r="BX115" s="78">
        <v>9.2582717537879944E-2</v>
      </c>
      <c r="BY115" s="78">
        <v>9.3603663146495819E-2</v>
      </c>
      <c r="BZ115" s="78">
        <v>-4.0999177843332291E-2</v>
      </c>
      <c r="CA115" s="78">
        <v>-9.0164728462696075E-2</v>
      </c>
      <c r="CB115" s="78">
        <v>-0.10598745197057724</v>
      </c>
      <c r="CC115" s="78">
        <v>-8.9785575866699219E-2</v>
      </c>
      <c r="CD115" s="78">
        <v>-8.4180571138858795E-2</v>
      </c>
      <c r="CE115" s="78">
        <v>-7.5645297765731812E-2</v>
      </c>
      <c r="CF115" s="78">
        <v>-7.0251531898975372E-2</v>
      </c>
      <c r="CG115" s="78">
        <v>-7.0296332240104675E-2</v>
      </c>
      <c r="CH115" s="78">
        <v>-7.0838890969753265E-2</v>
      </c>
      <c r="CI115" s="78">
        <v>-4.7850660979747772E-2</v>
      </c>
      <c r="CJ115" s="78">
        <v>-1.0622588917613029E-2</v>
      </c>
      <c r="CK115" s="78">
        <v>-3.867521183565259E-3</v>
      </c>
      <c r="CL115" s="78">
        <v>-6.2657427042722702E-3</v>
      </c>
      <c r="CM115" s="78">
        <v>-1.6646178439259529E-2</v>
      </c>
      <c r="CN115" s="78">
        <v>-1.6326766461133957E-2</v>
      </c>
      <c r="CO115" s="78">
        <v>-1.6374817118048668E-2</v>
      </c>
      <c r="CP115" s="78">
        <v>9.7062401473522186E-3</v>
      </c>
      <c r="CQ115" s="78">
        <v>8.0674653872847557E-3</v>
      </c>
      <c r="CR115" s="78">
        <v>2.6847263798117638E-2</v>
      </c>
      <c r="CS115" s="78">
        <v>7.816903293132782E-2</v>
      </c>
      <c r="CT115" s="78">
        <v>8.783431351184845E-2</v>
      </c>
      <c r="CU115" s="78">
        <v>9.8586142063140869E-2</v>
      </c>
      <c r="CV115" s="78">
        <v>0.10868511348962784</v>
      </c>
      <c r="CW115" s="78">
        <v>0.10913219302892685</v>
      </c>
      <c r="CX115" s="78">
        <v>-2.3520534858107567E-2</v>
      </c>
      <c r="CY115" s="78">
        <v>-7.1837559342384338E-2</v>
      </c>
      <c r="CZ115" s="78">
        <v>-8.7792068719863892E-2</v>
      </c>
      <c r="DA115" s="78">
        <v>-7.1788780391216278E-2</v>
      </c>
      <c r="DB115" s="78">
        <v>-6.6549323499202728E-2</v>
      </c>
      <c r="DC115" s="78">
        <v>-5.8434721082448959E-2</v>
      </c>
      <c r="DD115" s="78">
        <v>-5.2821259945631027E-2</v>
      </c>
      <c r="DE115" s="78">
        <v>-5.3017158061265945E-2</v>
      </c>
      <c r="DF115" s="78">
        <v>-5.3772851824760437E-2</v>
      </c>
      <c r="DG115" s="78">
        <v>-3.104131668806076E-2</v>
      </c>
      <c r="DH115" s="78">
        <v>6.9209369830787182E-3</v>
      </c>
      <c r="DI115" s="78">
        <v>1.3246571645140648E-2</v>
      </c>
      <c r="DJ115" s="78">
        <v>8.8327405974268913E-3</v>
      </c>
      <c r="DK115" s="78">
        <v>-1.8367397133260965E-3</v>
      </c>
      <c r="DL115" s="78">
        <v>-1.7760337796062231E-3</v>
      </c>
      <c r="DM115" s="78">
        <v>-1.8786776345223188E-3</v>
      </c>
      <c r="DN115" s="78">
        <v>2.4237727746367455E-2</v>
      </c>
      <c r="DO115" s="78">
        <v>2.2229187190532684E-2</v>
      </c>
      <c r="DP115" s="78">
        <v>4.0391772985458374E-2</v>
      </c>
      <c r="DQ115" s="78">
        <v>9.1871529817581177E-2</v>
      </c>
      <c r="DR115" s="78">
        <v>0.10254935920238495</v>
      </c>
      <c r="DS115" s="78">
        <v>0.11422564834356308</v>
      </c>
      <c r="DT115" s="78">
        <v>0.12478750944137573</v>
      </c>
      <c r="DU115" s="78">
        <v>0.12466072291135788</v>
      </c>
      <c r="DV115" s="78">
        <v>-6.041891872882843E-3</v>
      </c>
      <c r="DW115" s="78">
        <v>-5.3510390222072601E-2</v>
      </c>
      <c r="DX115" s="78">
        <v>-6.9596685469150543E-2</v>
      </c>
      <c r="DY115" s="78">
        <v>-4.580426961183548E-2</v>
      </c>
      <c r="DZ115" s="78">
        <v>-4.1092608124017715E-2</v>
      </c>
      <c r="EA115" s="78">
        <v>-3.3585384488105774E-2</v>
      </c>
      <c r="EB115" s="78">
        <v>-2.765471488237381E-2</v>
      </c>
      <c r="EC115" s="78">
        <v>-2.8068771585822105E-2</v>
      </c>
      <c r="ED115" s="78">
        <v>-2.913220226764679E-2</v>
      </c>
      <c r="EE115" s="78">
        <v>-6.771293468773365E-3</v>
      </c>
      <c r="EF115" s="78">
        <v>3.225100040435791E-2</v>
      </c>
      <c r="EG115" s="78">
        <v>3.7956602871417999E-2</v>
      </c>
      <c r="EH115" s="78">
        <v>3.0632553622126579E-2</v>
      </c>
      <c r="EI115" s="78">
        <v>1.9545737653970718E-2</v>
      </c>
      <c r="EJ115" s="78">
        <v>1.9232913851737976E-2</v>
      </c>
      <c r="EK115" s="78">
        <v>1.905144564807415E-2</v>
      </c>
      <c r="EL115" s="78">
        <v>4.521888867020607E-2</v>
      </c>
      <c r="EM115" s="78">
        <v>4.2676463723182678E-2</v>
      </c>
      <c r="EN115" s="78">
        <v>5.9947896748781204E-2</v>
      </c>
      <c r="EO115" s="78">
        <v>0.11165575683116913</v>
      </c>
      <c r="EP115" s="78">
        <v>0.12379555404186249</v>
      </c>
      <c r="EQ115" s="78">
        <v>0.13680662214756012</v>
      </c>
      <c r="ER115" s="78">
        <v>0.14803680777549744</v>
      </c>
      <c r="ES115" s="78">
        <v>0.14708146452903748</v>
      </c>
      <c r="ET115" s="78">
        <v>1.9194493070244789E-2</v>
      </c>
      <c r="EU115" s="78">
        <v>-2.7048872783780098E-2</v>
      </c>
      <c r="EV115" s="78">
        <v>-4.3325446546077728E-2</v>
      </c>
      <c r="EW115" s="78">
        <v>51.660816192626953</v>
      </c>
      <c r="EX115" s="78">
        <v>50.841636657714844</v>
      </c>
      <c r="EY115" s="78">
        <v>50.130111694335938</v>
      </c>
      <c r="EZ115" s="78">
        <v>49.676021575927734</v>
      </c>
      <c r="FA115" s="78">
        <v>49.190483093261719</v>
      </c>
      <c r="FB115" s="78">
        <v>48.765117645263672</v>
      </c>
      <c r="FC115" s="78">
        <v>48.538516998291016</v>
      </c>
      <c r="FD115" s="78">
        <v>48.765529632568359</v>
      </c>
      <c r="FE115" s="78">
        <v>51.783058166503906</v>
      </c>
      <c r="FF115" s="78">
        <v>55.548637390136719</v>
      </c>
      <c r="FG115" s="78">
        <v>58.734809875488281</v>
      </c>
      <c r="FH115" s="78">
        <v>61.203067779541016</v>
      </c>
      <c r="FI115" s="78">
        <v>62.770660400390625</v>
      </c>
      <c r="FJ115" s="78">
        <v>63.477794647216797</v>
      </c>
      <c r="FK115" s="78">
        <v>63.726413726806641</v>
      </c>
      <c r="FL115" s="78">
        <v>62.760887145996094</v>
      </c>
      <c r="FM115" s="78">
        <v>60.963314056396484</v>
      </c>
      <c r="FN115" s="78">
        <v>58.44305419921875</v>
      </c>
      <c r="FO115" s="78">
        <v>56.631797790527344</v>
      </c>
      <c r="FP115" s="78">
        <v>55.265541076660156</v>
      </c>
      <c r="FQ115" s="78">
        <v>54.092998504638672</v>
      </c>
      <c r="FR115" s="78">
        <v>53.131263732910156</v>
      </c>
      <c r="FS115" s="78">
        <v>52.212650299072266</v>
      </c>
      <c r="FT115" s="78">
        <v>51.515121459960938</v>
      </c>
      <c r="FU115" s="78">
        <v>2.446567639708519E-2</v>
      </c>
      <c r="FV115" s="78">
        <v>2.6683259755373001E-2</v>
      </c>
      <c r="FW115" s="78">
        <v>2.572949044406414E-2</v>
      </c>
      <c r="FX115" s="78">
        <v>0</v>
      </c>
      <c r="FY115" s="78">
        <v>373.10525512695313</v>
      </c>
      <c r="FZ115" s="78">
        <v>1</v>
      </c>
    </row>
    <row r="116" spans="1:182" x14ac:dyDescent="0.2">
      <c r="A116" t="s">
        <v>186</v>
      </c>
      <c r="B116" t="s">
        <v>236</v>
      </c>
      <c r="C116" t="s">
        <v>2</v>
      </c>
      <c r="D116" t="s">
        <v>202</v>
      </c>
      <c r="E116" t="s">
        <v>242</v>
      </c>
      <c r="F116" t="s">
        <v>179</v>
      </c>
      <c r="G116" t="s">
        <v>1</v>
      </c>
      <c r="H116" s="78">
        <v>198</v>
      </c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>
        <v>0</v>
      </c>
      <c r="FY116" s="78">
        <v>43.578948974609375</v>
      </c>
      <c r="FZ116" s="78">
        <v>0</v>
      </c>
    </row>
    <row r="117" spans="1:182" x14ac:dyDescent="0.2">
      <c r="A117" t="s">
        <v>186</v>
      </c>
      <c r="B117" t="s">
        <v>236</v>
      </c>
      <c r="C117" t="s">
        <v>2</v>
      </c>
      <c r="D117" t="s">
        <v>202</v>
      </c>
      <c r="E117" t="s">
        <v>242</v>
      </c>
      <c r="F117" t="s">
        <v>180</v>
      </c>
      <c r="G117" t="s">
        <v>1</v>
      </c>
      <c r="H117" s="78">
        <v>44</v>
      </c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>
        <v>0</v>
      </c>
      <c r="FY117" s="78">
        <v>20.736841201782227</v>
      </c>
      <c r="FZ117" s="78">
        <v>0</v>
      </c>
    </row>
    <row r="118" spans="1:182" x14ac:dyDescent="0.2">
      <c r="A118" t="s">
        <v>186</v>
      </c>
      <c r="B118" t="s">
        <v>236</v>
      </c>
      <c r="C118" t="s">
        <v>2</v>
      </c>
      <c r="D118" t="s">
        <v>202</v>
      </c>
      <c r="E118" t="s">
        <v>242</v>
      </c>
      <c r="F118" t="s">
        <v>181</v>
      </c>
      <c r="G118" t="s">
        <v>1</v>
      </c>
      <c r="H118" s="78">
        <v>61</v>
      </c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>
        <v>0</v>
      </c>
      <c r="FY118" s="78">
        <v>12.789473533630371</v>
      </c>
      <c r="FZ118" s="78">
        <v>0</v>
      </c>
    </row>
    <row r="119" spans="1:182" x14ac:dyDescent="0.2">
      <c r="A119" t="s">
        <v>186</v>
      </c>
      <c r="B119" t="s">
        <v>236</v>
      </c>
      <c r="C119" t="s">
        <v>2</v>
      </c>
      <c r="D119" t="s">
        <v>202</v>
      </c>
      <c r="E119" t="s">
        <v>242</v>
      </c>
      <c r="F119" t="s">
        <v>182</v>
      </c>
      <c r="G119" t="s">
        <v>1</v>
      </c>
      <c r="H119" s="78">
        <v>225</v>
      </c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>
        <v>0</v>
      </c>
      <c r="FY119" s="78">
        <v>86.473686218261719</v>
      </c>
      <c r="FZ119" s="78">
        <v>0</v>
      </c>
    </row>
    <row r="120" spans="1:182" x14ac:dyDescent="0.2">
      <c r="A120" t="s">
        <v>186</v>
      </c>
      <c r="B120" t="s">
        <v>236</v>
      </c>
      <c r="C120" t="s">
        <v>2</v>
      </c>
      <c r="D120" t="s">
        <v>202</v>
      </c>
      <c r="E120" t="s">
        <v>242</v>
      </c>
      <c r="F120" t="s">
        <v>183</v>
      </c>
      <c r="G120" t="s">
        <v>1</v>
      </c>
      <c r="H120" s="78">
        <v>424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8"/>
      <c r="DQ120" s="78"/>
      <c r="DR120" s="78"/>
      <c r="DS120" s="78"/>
      <c r="DT120" s="78"/>
      <c r="DU120" s="78"/>
      <c r="DV120" s="78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78"/>
      <c r="EW120" s="78"/>
      <c r="EX120" s="78"/>
      <c r="EY120" s="78"/>
      <c r="EZ120" s="78"/>
      <c r="FA120" s="78"/>
      <c r="FB120" s="78"/>
      <c r="FC120" s="78"/>
      <c r="FD120" s="78"/>
      <c r="FE120" s="78"/>
      <c r="FF120" s="78"/>
      <c r="FG120" s="78"/>
      <c r="FH120" s="78"/>
      <c r="FI120" s="78"/>
      <c r="FJ120" s="78"/>
      <c r="FK120" s="78"/>
      <c r="FL120" s="78"/>
      <c r="FM120" s="78"/>
      <c r="FN120" s="78"/>
      <c r="FO120" s="78"/>
      <c r="FP120" s="78"/>
      <c r="FQ120" s="78"/>
      <c r="FR120" s="78"/>
      <c r="FS120" s="78"/>
      <c r="FT120" s="78"/>
      <c r="FU120" s="78"/>
      <c r="FV120" s="78"/>
      <c r="FW120" s="78"/>
      <c r="FX120" s="78">
        <v>0</v>
      </c>
      <c r="FY120" s="78">
        <v>85.15789794921875</v>
      </c>
      <c r="FZ120" s="78">
        <v>0</v>
      </c>
    </row>
    <row r="121" spans="1:182" x14ac:dyDescent="0.2">
      <c r="A121" t="s">
        <v>186</v>
      </c>
      <c r="B121" t="s">
        <v>236</v>
      </c>
      <c r="C121" t="s">
        <v>2</v>
      </c>
      <c r="D121" t="s">
        <v>202</v>
      </c>
      <c r="E121" t="s">
        <v>242</v>
      </c>
      <c r="F121" t="s">
        <v>184</v>
      </c>
      <c r="G121" t="s">
        <v>1</v>
      </c>
      <c r="H121" s="78">
        <v>184</v>
      </c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  <c r="CU121" s="78"/>
      <c r="CV121" s="78"/>
      <c r="CW121" s="78"/>
      <c r="CX121" s="78"/>
      <c r="CY121" s="78"/>
      <c r="CZ121" s="78"/>
      <c r="DA121" s="78"/>
      <c r="DB121" s="78"/>
      <c r="DC121" s="78"/>
      <c r="DD121" s="78"/>
      <c r="DE121" s="78"/>
      <c r="DF121" s="78"/>
      <c r="DG121" s="78"/>
      <c r="DH121" s="78"/>
      <c r="DI121" s="78"/>
      <c r="DJ121" s="78"/>
      <c r="DK121" s="78"/>
      <c r="DL121" s="78"/>
      <c r="DM121" s="78"/>
      <c r="DN121" s="78"/>
      <c r="DO121" s="78"/>
      <c r="DP121" s="78"/>
      <c r="DQ121" s="78"/>
      <c r="DR121" s="78"/>
      <c r="DS121" s="78"/>
      <c r="DT121" s="78"/>
      <c r="DU121" s="78"/>
      <c r="DV121" s="78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78"/>
      <c r="EW121" s="78"/>
      <c r="EX121" s="78"/>
      <c r="EY121" s="78"/>
      <c r="EZ121" s="78"/>
      <c r="FA121" s="78"/>
      <c r="FB121" s="78"/>
      <c r="FC121" s="78"/>
      <c r="FD121" s="78"/>
      <c r="FE121" s="78"/>
      <c r="FF121" s="78"/>
      <c r="FG121" s="78"/>
      <c r="FH121" s="78"/>
      <c r="FI121" s="78"/>
      <c r="FJ121" s="78"/>
      <c r="FK121" s="78"/>
      <c r="FL121" s="78"/>
      <c r="FM121" s="78"/>
      <c r="FN121" s="78"/>
      <c r="FO121" s="78"/>
      <c r="FP121" s="78"/>
      <c r="FQ121" s="78"/>
      <c r="FR121" s="78"/>
      <c r="FS121" s="78"/>
      <c r="FT121" s="78"/>
      <c r="FU121" s="78"/>
      <c r="FV121" s="78"/>
      <c r="FW121" s="78"/>
      <c r="FX121" s="78">
        <v>0</v>
      </c>
      <c r="FY121" s="78">
        <v>55.526317596435547</v>
      </c>
      <c r="FZ121" s="78">
        <v>0</v>
      </c>
    </row>
    <row r="122" spans="1:182" x14ac:dyDescent="0.2">
      <c r="A122" t="s">
        <v>186</v>
      </c>
      <c r="B122" t="s">
        <v>236</v>
      </c>
      <c r="C122" t="s">
        <v>2</v>
      </c>
      <c r="D122" t="s">
        <v>202</v>
      </c>
      <c r="E122" t="s">
        <v>242</v>
      </c>
      <c r="F122" t="s">
        <v>185</v>
      </c>
      <c r="G122" t="s">
        <v>1</v>
      </c>
      <c r="H122" s="78">
        <v>83</v>
      </c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  <c r="CU122" s="78"/>
      <c r="CV122" s="78"/>
      <c r="CW122" s="78"/>
      <c r="CX122" s="78"/>
      <c r="CY122" s="78"/>
      <c r="CZ122" s="78"/>
      <c r="DA122" s="78"/>
      <c r="DB122" s="78"/>
      <c r="DC122" s="78"/>
      <c r="DD122" s="78"/>
      <c r="DE122" s="78"/>
      <c r="DF122" s="78"/>
      <c r="DG122" s="78"/>
      <c r="DH122" s="78"/>
      <c r="DI122" s="78"/>
      <c r="DJ122" s="78"/>
      <c r="DK122" s="78"/>
      <c r="DL122" s="78"/>
      <c r="DM122" s="78"/>
      <c r="DN122" s="78"/>
      <c r="DO122" s="78"/>
      <c r="DP122" s="78"/>
      <c r="DQ122" s="78"/>
      <c r="DR122" s="78"/>
      <c r="DS122" s="78"/>
      <c r="DT122" s="78"/>
      <c r="DU122" s="78"/>
      <c r="DV122" s="78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78"/>
      <c r="EW122" s="78"/>
      <c r="EX122" s="78"/>
      <c r="EY122" s="78"/>
      <c r="EZ122" s="78"/>
      <c r="FA122" s="78"/>
      <c r="FB122" s="78"/>
      <c r="FC122" s="78"/>
      <c r="FD122" s="78"/>
      <c r="FE122" s="78"/>
      <c r="FF122" s="78"/>
      <c r="FG122" s="78"/>
      <c r="FH122" s="78"/>
      <c r="FI122" s="78"/>
      <c r="FJ122" s="78"/>
      <c r="FK122" s="78"/>
      <c r="FL122" s="78"/>
      <c r="FM122" s="78"/>
      <c r="FN122" s="78"/>
      <c r="FO122" s="78"/>
      <c r="FP122" s="78"/>
      <c r="FQ122" s="78"/>
      <c r="FR122" s="78"/>
      <c r="FS122" s="78"/>
      <c r="FT122" s="78"/>
      <c r="FU122" s="78"/>
      <c r="FV122" s="78"/>
      <c r="FW122" s="78"/>
      <c r="FX122" s="78">
        <v>0</v>
      </c>
      <c r="FY122" s="78">
        <v>23.578947067260742</v>
      </c>
      <c r="FZ122" s="78">
        <v>0</v>
      </c>
    </row>
    <row r="123" spans="1:182" x14ac:dyDescent="0.2">
      <c r="A123" t="s">
        <v>186</v>
      </c>
      <c r="B123" t="s">
        <v>236</v>
      </c>
      <c r="C123" t="s">
        <v>2</v>
      </c>
      <c r="D123" t="s">
        <v>202</v>
      </c>
      <c r="E123" t="s">
        <v>243</v>
      </c>
      <c r="F123" t="s">
        <v>1</v>
      </c>
      <c r="G123" t="s">
        <v>198</v>
      </c>
      <c r="H123" s="78">
        <v>3178</v>
      </c>
      <c r="I123" s="78">
        <v>5.2158522605895996</v>
      </c>
      <c r="J123" s="78">
        <v>4.9184017181396484</v>
      </c>
      <c r="K123" s="78">
        <v>4.7213377952575684</v>
      </c>
      <c r="L123" s="78">
        <v>4.6245059967041016</v>
      </c>
      <c r="M123" s="78">
        <v>4.6517586708068848</v>
      </c>
      <c r="N123" s="78">
        <v>4.955864429473877</v>
      </c>
      <c r="O123" s="78">
        <v>5.4946250915527344</v>
      </c>
      <c r="P123" s="78">
        <v>5.9214801788330078</v>
      </c>
      <c r="Q123" s="78">
        <v>5.8711824417114258</v>
      </c>
      <c r="R123" s="78">
        <v>5.8074655532836914</v>
      </c>
      <c r="S123" s="78">
        <v>5.6696500778198242</v>
      </c>
      <c r="T123" s="78">
        <v>5.5229711532592773</v>
      </c>
      <c r="U123" s="78">
        <v>5.3772473335266113</v>
      </c>
      <c r="V123" s="78">
        <v>5.2944865226745605</v>
      </c>
      <c r="W123" s="78">
        <v>5.2107372283935547</v>
      </c>
      <c r="X123" s="78">
        <v>5.4219679832458496</v>
      </c>
      <c r="Y123" s="78">
        <v>6.025698184967041</v>
      </c>
      <c r="Z123" s="78">
        <v>6.9724998474121094</v>
      </c>
      <c r="AA123" s="78">
        <v>7.2501611709594727</v>
      </c>
      <c r="AB123" s="78">
        <v>7.2957601547241211</v>
      </c>
      <c r="AC123" s="78">
        <v>7.2301268577575684</v>
      </c>
      <c r="AD123" s="78">
        <v>6.9922375679016113</v>
      </c>
      <c r="AE123" s="78">
        <v>6.4161720275878906</v>
      </c>
      <c r="AF123" s="78">
        <v>5.7519845962524414</v>
      </c>
      <c r="AG123" s="78">
        <v>-0.46691864728927612</v>
      </c>
      <c r="AH123" s="78">
        <v>-0.46651062369346619</v>
      </c>
      <c r="AI123" s="78">
        <v>-0.44844815135002136</v>
      </c>
      <c r="AJ123" s="78">
        <v>-0.4441455602645874</v>
      </c>
      <c r="AK123" s="78">
        <v>-0.45484745502471924</v>
      </c>
      <c r="AL123" s="78">
        <v>-0.42786774039268494</v>
      </c>
      <c r="AM123" s="78">
        <v>-0.43142586946487427</v>
      </c>
      <c r="AN123" s="78">
        <v>-0.36166343092918396</v>
      </c>
      <c r="AO123" s="78">
        <v>-0.3135668933391571</v>
      </c>
      <c r="AP123" s="78">
        <v>-0.21065486967563629</v>
      </c>
      <c r="AQ123" s="78">
        <v>-0.1801827996969223</v>
      </c>
      <c r="AR123" s="78">
        <v>-0.21618853509426117</v>
      </c>
      <c r="AS123" s="78">
        <v>-0.23038192093372345</v>
      </c>
      <c r="AT123" s="78">
        <v>-0.1961866170167923</v>
      </c>
      <c r="AU123" s="78">
        <v>-0.20220455527305603</v>
      </c>
      <c r="AV123" s="78">
        <v>-0.10956679284572601</v>
      </c>
      <c r="AW123" s="78">
        <v>-8.1951692700386047E-3</v>
      </c>
      <c r="AX123" s="78">
        <v>4.6446643769741058E-2</v>
      </c>
      <c r="AY123" s="78">
        <v>0.11519322544336319</v>
      </c>
      <c r="AZ123" s="78">
        <v>0.18722550570964813</v>
      </c>
      <c r="BA123" s="78">
        <v>0.16999885439872742</v>
      </c>
      <c r="BB123" s="78">
        <v>-0.24710048735141754</v>
      </c>
      <c r="BC123" s="78">
        <v>-0.37745332717895508</v>
      </c>
      <c r="BD123" s="78">
        <v>-0.43005773425102234</v>
      </c>
      <c r="BE123" s="78">
        <v>-0.36516460776329041</v>
      </c>
      <c r="BF123" s="78">
        <v>-0.36491391062736511</v>
      </c>
      <c r="BG123" s="78">
        <v>-0.34766075015068054</v>
      </c>
      <c r="BH123" s="78">
        <v>-0.34554043412208557</v>
      </c>
      <c r="BI123" s="78">
        <v>-0.35686236619949341</v>
      </c>
      <c r="BJ123" s="78">
        <v>-0.32466694712638855</v>
      </c>
      <c r="BK123" s="78">
        <v>-0.32066109776496887</v>
      </c>
      <c r="BL123" s="78">
        <v>-0.25030410289764404</v>
      </c>
      <c r="BM123" s="78">
        <v>-0.20128397643566132</v>
      </c>
      <c r="BN123" s="78">
        <v>-0.11421573162078857</v>
      </c>
      <c r="BO123" s="78">
        <v>-8.7989933788776398E-2</v>
      </c>
      <c r="BP123" s="78">
        <v>-0.12717300653457642</v>
      </c>
      <c r="BQ123" s="78">
        <v>-0.14001916348934174</v>
      </c>
      <c r="BR123" s="78">
        <v>-0.10702662914991379</v>
      </c>
      <c r="BS123" s="78">
        <v>-0.11468316614627838</v>
      </c>
      <c r="BT123" s="78">
        <v>-2.2832527756690979E-2</v>
      </c>
      <c r="BU123" s="78">
        <v>8.3249360322952271E-2</v>
      </c>
      <c r="BV123" s="78">
        <v>0.14178605377674103</v>
      </c>
      <c r="BW123" s="78">
        <v>0.21188770234584808</v>
      </c>
      <c r="BX123" s="78">
        <v>0.27929925918579102</v>
      </c>
      <c r="BY123" s="78">
        <v>0.25766187906265259</v>
      </c>
      <c r="BZ123" s="78">
        <v>-0.14948594570159912</v>
      </c>
      <c r="CA123" s="78">
        <v>-0.27283075451850891</v>
      </c>
      <c r="CB123" s="78">
        <v>-0.32640793919563293</v>
      </c>
      <c r="CC123" s="78">
        <v>-0.29469004273414612</v>
      </c>
      <c r="CD123" s="78">
        <v>-0.29454833269119263</v>
      </c>
      <c r="CE123" s="78">
        <v>-0.27785572409629822</v>
      </c>
      <c r="CF123" s="78">
        <v>-0.27724683284759521</v>
      </c>
      <c r="CG123" s="78">
        <v>-0.28899818658828735</v>
      </c>
      <c r="CH123" s="78">
        <v>-0.25319039821624756</v>
      </c>
      <c r="CI123" s="78">
        <v>-0.24394574761390686</v>
      </c>
      <c r="CJ123" s="78">
        <v>-0.17317698895931244</v>
      </c>
      <c r="CK123" s="78">
        <v>-0.12351716309785843</v>
      </c>
      <c r="CL123" s="78">
        <v>-4.742228239774704E-2</v>
      </c>
      <c r="CM123" s="78">
        <v>-2.413744293153286E-2</v>
      </c>
      <c r="CN123" s="78">
        <v>-6.5521106123924255E-2</v>
      </c>
      <c r="CO123" s="78">
        <v>-7.7434182167053223E-2</v>
      </c>
      <c r="CP123" s="78">
        <v>-4.5274693518877029E-2</v>
      </c>
      <c r="CQ123" s="78">
        <v>-5.4066125303506851E-2</v>
      </c>
      <c r="CR123" s="78">
        <v>3.7239357829093933E-2</v>
      </c>
      <c r="CS123" s="78">
        <v>0.14658355712890625</v>
      </c>
      <c r="CT123" s="78">
        <v>0.20781783759593964</v>
      </c>
      <c r="CU123" s="78">
        <v>0.2788580060005188</v>
      </c>
      <c r="CV123" s="78">
        <v>0.34306925535202026</v>
      </c>
      <c r="CW123" s="78">
        <v>0.31837701797485352</v>
      </c>
      <c r="CX123" s="78">
        <v>-8.1878408789634705E-2</v>
      </c>
      <c r="CY123" s="78">
        <v>-0.2003694623708725</v>
      </c>
      <c r="CZ123" s="78">
        <v>-0.25462043285369873</v>
      </c>
      <c r="DA123" s="78">
        <v>-0.22421549260616302</v>
      </c>
      <c r="DB123" s="78">
        <v>-0.22418275475502014</v>
      </c>
      <c r="DC123" s="78">
        <v>-0.2080506831407547</v>
      </c>
      <c r="DD123" s="78">
        <v>-0.20895321667194366</v>
      </c>
      <c r="DE123" s="78">
        <v>-0.2211340069770813</v>
      </c>
      <c r="DF123" s="78">
        <v>-0.18171384930610657</v>
      </c>
      <c r="DG123" s="78">
        <v>-0.16723041236400604</v>
      </c>
      <c r="DH123" s="78">
        <v>-9.6049867570400238E-2</v>
      </c>
      <c r="DI123" s="78">
        <v>-4.5750349760055542E-2</v>
      </c>
      <c r="DJ123" s="78">
        <v>1.9371168687939644E-2</v>
      </c>
      <c r="DK123" s="78">
        <v>3.9715051651000977E-2</v>
      </c>
      <c r="DL123" s="78">
        <v>-3.869212931022048E-3</v>
      </c>
      <c r="DM123" s="78">
        <v>-1.4849205501377583E-2</v>
      </c>
      <c r="DN123" s="78">
        <v>1.6477243974804878E-2</v>
      </c>
      <c r="DO123" s="78">
        <v>6.5509174019098282E-3</v>
      </c>
      <c r="DP123" s="78">
        <v>9.7311243414878845E-2</v>
      </c>
      <c r="DQ123" s="78">
        <v>0.20991775393486023</v>
      </c>
      <c r="DR123" s="78">
        <v>0.27384963631629944</v>
      </c>
      <c r="DS123" s="78">
        <v>0.34582829475402832</v>
      </c>
      <c r="DT123" s="78">
        <v>0.40683925151824951</v>
      </c>
      <c r="DU123" s="78">
        <v>0.37909215688705444</v>
      </c>
      <c r="DV123" s="78">
        <v>-1.4270874671638012E-2</v>
      </c>
      <c r="DW123" s="78">
        <v>-0.12790818512439728</v>
      </c>
      <c r="DX123" s="78">
        <v>-0.18283291161060333</v>
      </c>
      <c r="DY123" s="78">
        <v>-0.12246142327785492</v>
      </c>
      <c r="DZ123" s="78">
        <v>-0.12258604168891907</v>
      </c>
      <c r="EA123" s="78">
        <v>-0.10726330429315567</v>
      </c>
      <c r="EB123" s="78">
        <v>-0.11034809052944183</v>
      </c>
      <c r="EC123" s="78">
        <v>-0.12314891815185547</v>
      </c>
      <c r="ED123" s="78">
        <v>-7.8513063490390778E-2</v>
      </c>
      <c r="EE123" s="78">
        <v>-5.6465636938810349E-2</v>
      </c>
      <c r="EF123" s="78">
        <v>1.530944649130106E-2</v>
      </c>
      <c r="EG123" s="78">
        <v>6.653258204460144E-2</v>
      </c>
      <c r="EH123" s="78">
        <v>0.11581030488014221</v>
      </c>
      <c r="EI123" s="78">
        <v>0.13190791010856628</v>
      </c>
      <c r="EJ123" s="78">
        <v>8.5146330296993256E-2</v>
      </c>
      <c r="EK123" s="78">
        <v>7.5513564050197601E-2</v>
      </c>
      <c r="EL123" s="78">
        <v>0.10563722997903824</v>
      </c>
      <c r="EM123" s="78">
        <v>9.4072297215461731E-2</v>
      </c>
      <c r="EN123" s="78">
        <v>0.18404550850391388</v>
      </c>
      <c r="EO123" s="78">
        <v>0.30136227607727051</v>
      </c>
      <c r="EP123" s="78">
        <v>0.36918902397155762</v>
      </c>
      <c r="EQ123" s="78">
        <v>0.442522794008255</v>
      </c>
      <c r="ER123" s="78">
        <v>0.4989129900932312</v>
      </c>
      <c r="ES123" s="78">
        <v>0.46675518155097961</v>
      </c>
      <c r="ET123" s="78">
        <v>8.3343669772148132E-2</v>
      </c>
      <c r="EU123" s="78">
        <v>-2.3285591974854469E-2</v>
      </c>
      <c r="EV123" s="78">
        <v>-7.9183138906955719E-2</v>
      </c>
      <c r="EW123" s="78">
        <v>47.854522705078125</v>
      </c>
      <c r="EX123" s="78">
        <v>47.288288116455078</v>
      </c>
      <c r="EY123" s="78">
        <v>46.899593353271484</v>
      </c>
      <c r="EZ123" s="78">
        <v>46.543178558349609</v>
      </c>
      <c r="FA123" s="78">
        <v>46.314170837402344</v>
      </c>
      <c r="FB123" s="78">
        <v>46.142673492431641</v>
      </c>
      <c r="FC123" s="78">
        <v>46.192363739013672</v>
      </c>
      <c r="FD123" s="78">
        <v>46.128025054931641</v>
      </c>
      <c r="FE123" s="78">
        <v>47.067676544189453</v>
      </c>
      <c r="FF123" s="78">
        <v>49.897594451904297</v>
      </c>
      <c r="FG123" s="78">
        <v>52.722095489501953</v>
      </c>
      <c r="FH123" s="78">
        <v>55.000045776367188</v>
      </c>
      <c r="FI123" s="78">
        <v>56.496311187744141</v>
      </c>
      <c r="FJ123" s="78">
        <v>57.468681335449219</v>
      </c>
      <c r="FK123" s="78">
        <v>57.998683929443359</v>
      </c>
      <c r="FL123" s="78">
        <v>57.816276550292969</v>
      </c>
      <c r="FM123" s="78">
        <v>56.675533294677734</v>
      </c>
      <c r="FN123" s="78">
        <v>54.673992156982422</v>
      </c>
      <c r="FO123" s="78">
        <v>53.1595458984375</v>
      </c>
      <c r="FP123" s="78">
        <v>51.966033935546875</v>
      </c>
      <c r="FQ123" s="78">
        <v>50.968288421630859</v>
      </c>
      <c r="FR123" s="78">
        <v>50.271232604980469</v>
      </c>
      <c r="FS123" s="78">
        <v>49.552791595458984</v>
      </c>
      <c r="FT123" s="78">
        <v>48.888393402099609</v>
      </c>
      <c r="FU123" s="78">
        <v>0.10373543202877045</v>
      </c>
      <c r="FV123" s="78">
        <v>0.11324429512023926</v>
      </c>
      <c r="FW123" s="78">
        <v>0.11055333912372589</v>
      </c>
      <c r="FX123" s="78">
        <v>0</v>
      </c>
      <c r="FY123" s="78">
        <v>675.3809814453125</v>
      </c>
      <c r="FZ123" s="78">
        <v>1</v>
      </c>
    </row>
    <row r="124" spans="1:182" x14ac:dyDescent="0.2">
      <c r="A124" t="s">
        <v>186</v>
      </c>
      <c r="B124" t="s">
        <v>236</v>
      </c>
      <c r="C124" t="s">
        <v>2</v>
      </c>
      <c r="D124" t="s">
        <v>202</v>
      </c>
      <c r="E124" t="s">
        <v>243</v>
      </c>
      <c r="F124" t="s">
        <v>1</v>
      </c>
      <c r="G124" t="s">
        <v>200</v>
      </c>
      <c r="H124" s="78">
        <v>781</v>
      </c>
      <c r="I124" s="78">
        <v>1.0731215476989746</v>
      </c>
      <c r="J124" s="78">
        <v>0.99593824148178101</v>
      </c>
      <c r="K124" s="78">
        <v>0.95641171932220459</v>
      </c>
      <c r="L124" s="78">
        <v>0.95681130886077881</v>
      </c>
      <c r="M124" s="78">
        <v>0.97319930791854858</v>
      </c>
      <c r="N124" s="78">
        <v>1.0218607187271118</v>
      </c>
      <c r="O124" s="78">
        <v>1.0991289615631104</v>
      </c>
      <c r="P124" s="78">
        <v>1.1723923683166504</v>
      </c>
      <c r="Q124" s="78">
        <v>1.1553964614868164</v>
      </c>
      <c r="R124" s="78">
        <v>1.1295928955078125</v>
      </c>
      <c r="S124" s="78">
        <v>1.1056536436080933</v>
      </c>
      <c r="T124" s="78">
        <v>1.0865856409072876</v>
      </c>
      <c r="U124" s="78">
        <v>1.0930557250976563</v>
      </c>
      <c r="V124" s="78">
        <v>1.0871390104293823</v>
      </c>
      <c r="W124" s="78">
        <v>1.0903122425079346</v>
      </c>
      <c r="X124" s="78">
        <v>1.1146159172058105</v>
      </c>
      <c r="Y124" s="78">
        <v>1.2413182258605957</v>
      </c>
      <c r="Z124" s="78">
        <v>1.3830305337905884</v>
      </c>
      <c r="AA124" s="78">
        <v>1.4481645822525024</v>
      </c>
      <c r="AB124" s="78">
        <v>1.4635261297225952</v>
      </c>
      <c r="AC124" s="78">
        <v>1.4625557661056519</v>
      </c>
      <c r="AD124" s="78">
        <v>1.4270925521850586</v>
      </c>
      <c r="AE124" s="78">
        <v>1.3077969551086426</v>
      </c>
      <c r="AF124" s="78">
        <v>1.1729518175125122</v>
      </c>
      <c r="AG124" s="78">
        <v>-8.6171902716159821E-2</v>
      </c>
      <c r="AH124" s="78">
        <v>-7.1103535592556E-2</v>
      </c>
      <c r="AI124" s="78">
        <v>-6.1870206147432327E-2</v>
      </c>
      <c r="AJ124" s="78">
        <v>-7.0039696991443634E-2</v>
      </c>
      <c r="AK124" s="78">
        <v>-6.5918371081352234E-2</v>
      </c>
      <c r="AL124" s="78">
        <v>-4.9191739410161972E-2</v>
      </c>
      <c r="AM124" s="78">
        <v>-3.7087500095367432E-2</v>
      </c>
      <c r="AN124" s="78">
        <v>-2.9525205492973328E-2</v>
      </c>
      <c r="AO124" s="78">
        <v>-1.849757507443428E-2</v>
      </c>
      <c r="AP124" s="78">
        <v>-5.9260181151330471E-3</v>
      </c>
      <c r="AQ124" s="78">
        <v>-2.7663039043545723E-2</v>
      </c>
      <c r="AR124" s="78">
        <v>-3.4885868430137634E-2</v>
      </c>
      <c r="AS124" s="78">
        <v>-3.8229111582040787E-2</v>
      </c>
      <c r="AT124" s="78">
        <v>-3.5947564989328384E-2</v>
      </c>
      <c r="AU124" s="78">
        <v>-1.5606085769832134E-2</v>
      </c>
      <c r="AV124" s="78">
        <v>-2.7288296259939671E-3</v>
      </c>
      <c r="AW124" s="78">
        <v>6.863737478852272E-3</v>
      </c>
      <c r="AX124" s="78">
        <v>1.1803391389548779E-2</v>
      </c>
      <c r="AY124" s="78">
        <v>2.0499583333730698E-2</v>
      </c>
      <c r="AZ124" s="78">
        <v>3.0384404584765434E-2</v>
      </c>
      <c r="BA124" s="78">
        <v>2.1574433892965317E-2</v>
      </c>
      <c r="BB124" s="78">
        <v>-3.7166479974985123E-2</v>
      </c>
      <c r="BC124" s="78">
        <v>-7.587181031703949E-2</v>
      </c>
      <c r="BD124" s="78">
        <v>-8.8864050805568695E-2</v>
      </c>
      <c r="BE124" s="78">
        <v>-5.6864608079195023E-2</v>
      </c>
      <c r="BF124" s="78">
        <v>-4.2429391294717789E-2</v>
      </c>
      <c r="BG124" s="78">
        <v>-3.3142700791358948E-2</v>
      </c>
      <c r="BH124" s="78">
        <v>-4.1049234569072723E-2</v>
      </c>
      <c r="BI124" s="78">
        <v>-3.6920532584190369E-2</v>
      </c>
      <c r="BJ124" s="78">
        <v>-2.1014200523495674E-2</v>
      </c>
      <c r="BK124" s="78">
        <v>-7.1122660301625729E-3</v>
      </c>
      <c r="BL124" s="78">
        <v>-5.520007835002616E-5</v>
      </c>
      <c r="BM124" s="78">
        <v>5.6405495852231979E-3</v>
      </c>
      <c r="BN124" s="78">
        <v>1.5554525889456272E-2</v>
      </c>
      <c r="BO124" s="78">
        <v>-7.3972186073660851E-3</v>
      </c>
      <c r="BP124" s="78">
        <v>-1.5309079550206661E-2</v>
      </c>
      <c r="BQ124" s="78">
        <v>-1.9056014716625214E-2</v>
      </c>
      <c r="BR124" s="78">
        <v>-1.6927585005760193E-2</v>
      </c>
      <c r="BS124" s="78">
        <v>3.3118515275418758E-3</v>
      </c>
      <c r="BT124" s="78">
        <v>1.6306787729263306E-2</v>
      </c>
      <c r="BU124" s="78">
        <v>2.5376640260219574E-2</v>
      </c>
      <c r="BV124" s="78">
        <v>3.3589094877243042E-2</v>
      </c>
      <c r="BW124" s="78">
        <v>4.2276035994291306E-2</v>
      </c>
      <c r="BX124" s="78">
        <v>5.2182488143444061E-2</v>
      </c>
      <c r="BY124" s="78">
        <v>4.7426570206880569E-2</v>
      </c>
      <c r="BZ124" s="78">
        <v>-9.0505024418234825E-3</v>
      </c>
      <c r="CA124" s="78">
        <v>-4.6642735600471497E-2</v>
      </c>
      <c r="CB124" s="78">
        <v>-5.9230919927358627E-2</v>
      </c>
      <c r="CC124" s="78">
        <v>-3.6566462367773056E-2</v>
      </c>
      <c r="CD124" s="78">
        <v>-2.2569764405488968E-2</v>
      </c>
      <c r="CE124" s="78">
        <v>-1.3246120885014534E-2</v>
      </c>
      <c r="CF124" s="78">
        <v>-2.0970528945326805E-2</v>
      </c>
      <c r="CG124" s="78">
        <v>-1.6836713999509811E-2</v>
      </c>
      <c r="CH124" s="78">
        <v>-1.4985231682658195E-3</v>
      </c>
      <c r="CI124" s="78">
        <v>1.3648489490151405E-2</v>
      </c>
      <c r="CJ124" s="78">
        <v>2.035563625395298E-2</v>
      </c>
      <c r="CK124" s="78">
        <v>2.2358540445566177E-2</v>
      </c>
      <c r="CL124" s="78">
        <v>3.0431885272264481E-2</v>
      </c>
      <c r="CM124" s="78">
        <v>6.6388268023729324E-3</v>
      </c>
      <c r="CN124" s="78">
        <v>-1.7502562841400504E-3</v>
      </c>
      <c r="CO124" s="78">
        <v>-5.7767881080508232E-3</v>
      </c>
      <c r="CP124" s="78">
        <v>-3.7544050719588995E-3</v>
      </c>
      <c r="CQ124" s="78">
        <v>1.6414357349276543E-2</v>
      </c>
      <c r="CR124" s="78">
        <v>2.9490796849131584E-2</v>
      </c>
      <c r="CS124" s="78">
        <v>3.8198620080947876E-2</v>
      </c>
      <c r="CT124" s="78">
        <v>4.8677809536457062E-2</v>
      </c>
      <c r="CU124" s="78">
        <v>5.7358343154191971E-2</v>
      </c>
      <c r="CV124" s="78">
        <v>6.7279770970344543E-2</v>
      </c>
      <c r="CW124" s="78">
        <v>6.5331682562828064E-2</v>
      </c>
      <c r="CX124" s="78">
        <v>1.042253989726305E-2</v>
      </c>
      <c r="CY124" s="78">
        <v>-2.6398766785860062E-2</v>
      </c>
      <c r="CZ124" s="78">
        <v>-3.8707103580236435E-2</v>
      </c>
      <c r="DA124" s="78">
        <v>-1.6268316656351089E-2</v>
      </c>
      <c r="DB124" s="78">
        <v>-2.7101377490907907E-3</v>
      </c>
      <c r="DC124" s="78">
        <v>6.6504599526524544E-3</v>
      </c>
      <c r="DD124" s="78">
        <v>-8.9182460214942694E-4</v>
      </c>
      <c r="DE124" s="78">
        <v>3.2471036538481712E-3</v>
      </c>
      <c r="DF124" s="78">
        <v>1.8017154186964035E-2</v>
      </c>
      <c r="DG124" s="78">
        <v>3.4409243613481522E-2</v>
      </c>
      <c r="DH124" s="78">
        <v>4.0766473859548569E-2</v>
      </c>
      <c r="DI124" s="78">
        <v>3.9076533168554306E-2</v>
      </c>
      <c r="DJ124" s="78">
        <v>4.5309245586395264E-2</v>
      </c>
      <c r="DK124" s="78">
        <v>2.0674873143434525E-2</v>
      </c>
      <c r="DL124" s="78">
        <v>1.1808567680418491E-2</v>
      </c>
      <c r="DM124" s="78">
        <v>7.5024389661848545E-3</v>
      </c>
      <c r="DN124" s="78">
        <v>9.4187753275036812E-3</v>
      </c>
      <c r="DO124" s="78">
        <v>2.9516862705349922E-2</v>
      </c>
      <c r="DP124" s="78">
        <v>4.2674805968999863E-2</v>
      </c>
      <c r="DQ124" s="78">
        <v>5.1020599901676178E-2</v>
      </c>
      <c r="DR124" s="78">
        <v>6.3766524195671082E-2</v>
      </c>
      <c r="DS124" s="78">
        <v>7.2440646588802338E-2</v>
      </c>
      <c r="DT124" s="78">
        <v>8.2377053797245026E-2</v>
      </c>
      <c r="DU124" s="78">
        <v>8.323679119348526E-2</v>
      </c>
      <c r="DV124" s="78">
        <v>2.9895581305027008E-2</v>
      </c>
      <c r="DW124" s="78">
        <v>-6.1547979712486267E-3</v>
      </c>
      <c r="DX124" s="78">
        <v>-1.8183285370469093E-2</v>
      </c>
      <c r="DY124" s="78">
        <v>1.3038980774581432E-2</v>
      </c>
      <c r="DZ124" s="78">
        <v>2.5964008644223213E-2</v>
      </c>
      <c r="EA124" s="78">
        <v>3.5377964377403259E-2</v>
      </c>
      <c r="EB124" s="78">
        <v>2.8098635375499725E-2</v>
      </c>
      <c r="EC124" s="78">
        <v>3.224494680762291E-2</v>
      </c>
      <c r="ED124" s="78">
        <v>4.6194694936275482E-2</v>
      </c>
      <c r="EE124" s="78">
        <v>6.4384475350379944E-2</v>
      </c>
      <c r="EF124" s="78">
        <v>7.0236481726169586E-2</v>
      </c>
      <c r="EG124" s="78">
        <v>6.3214652240276337E-2</v>
      </c>
      <c r="EH124" s="78">
        <v>6.6789790987968445E-2</v>
      </c>
      <c r="EI124" s="78">
        <v>4.0940694510936737E-2</v>
      </c>
      <c r="EJ124" s="78">
        <v>3.1385354697704315E-2</v>
      </c>
      <c r="EK124" s="78">
        <v>2.6675533503293991E-2</v>
      </c>
      <c r="EL124" s="78">
        <v>2.8438754379749298E-2</v>
      </c>
      <c r="EM124" s="78">
        <v>4.8434801399707794E-2</v>
      </c>
      <c r="EN124" s="78">
        <v>6.1710424721240997E-2</v>
      </c>
      <c r="EO124" s="78">
        <v>6.9533504545688629E-2</v>
      </c>
      <c r="EP124" s="78">
        <v>8.5552230477333069E-2</v>
      </c>
      <c r="EQ124" s="78">
        <v>9.4217099249362946E-2</v>
      </c>
      <c r="ER124" s="78">
        <v>0.1041751354932785</v>
      </c>
      <c r="ES124" s="78">
        <v>0.10908893495798111</v>
      </c>
      <c r="ET124" s="78">
        <v>5.8011561632156372E-2</v>
      </c>
      <c r="EU124" s="78">
        <v>2.3074278607964516E-2</v>
      </c>
      <c r="EV124" s="78">
        <v>1.1449846439063549E-2</v>
      </c>
      <c r="EW124" s="78">
        <v>46.900096893310547</v>
      </c>
      <c r="EX124" s="78">
        <v>46.365032196044922</v>
      </c>
      <c r="EY124" s="78">
        <v>46.020359039306641</v>
      </c>
      <c r="EZ124" s="78">
        <v>45.662376403808594</v>
      </c>
      <c r="FA124" s="78">
        <v>45.408981323242188</v>
      </c>
      <c r="FB124" s="78">
        <v>45.106094360351563</v>
      </c>
      <c r="FC124" s="78">
        <v>45.098354339599609</v>
      </c>
      <c r="FD124" s="78">
        <v>44.997581481933594</v>
      </c>
      <c r="FE124" s="78">
        <v>45.800350189208984</v>
      </c>
      <c r="FF124" s="78">
        <v>48.516941070556641</v>
      </c>
      <c r="FG124" s="78">
        <v>51.489784240722656</v>
      </c>
      <c r="FH124" s="78">
        <v>53.819004058837891</v>
      </c>
      <c r="FI124" s="78">
        <v>55.569320678710938</v>
      </c>
      <c r="FJ124" s="78">
        <v>56.779621124267578</v>
      </c>
      <c r="FK124" s="78">
        <v>57.434814453125</v>
      </c>
      <c r="FL124" s="78">
        <v>57.268531799316406</v>
      </c>
      <c r="FM124" s="78">
        <v>55.935604095458984</v>
      </c>
      <c r="FN124" s="78">
        <v>53.877399444580078</v>
      </c>
      <c r="FO124" s="78">
        <v>52.207603454589844</v>
      </c>
      <c r="FP124" s="78">
        <v>50.953910827636719</v>
      </c>
      <c r="FQ124" s="78">
        <v>49.992748260498047</v>
      </c>
      <c r="FR124" s="78">
        <v>49.251224517822266</v>
      </c>
      <c r="FS124" s="78">
        <v>48.483509063720703</v>
      </c>
      <c r="FT124" s="78">
        <v>47.793006896972656</v>
      </c>
      <c r="FU124" s="78">
        <v>2.7501795440912247E-2</v>
      </c>
      <c r="FV124" s="78">
        <v>2.6505818590521812E-2</v>
      </c>
      <c r="FW124" s="78">
        <v>2.9201334342360497E-2</v>
      </c>
      <c r="FX124" s="78">
        <v>0</v>
      </c>
      <c r="FY124" s="78">
        <v>324.76190185546875</v>
      </c>
      <c r="FZ124" s="78">
        <v>1</v>
      </c>
    </row>
    <row r="125" spans="1:182" x14ac:dyDescent="0.2">
      <c r="A125" t="s">
        <v>186</v>
      </c>
      <c r="B125" t="s">
        <v>236</v>
      </c>
      <c r="C125" t="s">
        <v>2</v>
      </c>
      <c r="D125" t="s">
        <v>202</v>
      </c>
      <c r="E125" t="s">
        <v>243</v>
      </c>
      <c r="F125" t="s">
        <v>1</v>
      </c>
      <c r="G125" t="s">
        <v>1</v>
      </c>
      <c r="H125" s="78">
        <v>3959</v>
      </c>
      <c r="I125" s="78">
        <v>6.2889738082885742</v>
      </c>
      <c r="J125" s="78">
        <v>5.9143400192260742</v>
      </c>
      <c r="K125" s="78">
        <v>5.6777496337890625</v>
      </c>
      <c r="L125" s="78">
        <v>5.5813169479370117</v>
      </c>
      <c r="M125" s="78">
        <v>5.6249580383300781</v>
      </c>
      <c r="N125" s="78">
        <v>5.9777250289916992</v>
      </c>
      <c r="O125" s="78">
        <v>6.5937542915344238</v>
      </c>
      <c r="P125" s="78">
        <v>7.0938725471496582</v>
      </c>
      <c r="Q125" s="78">
        <v>7.0265789031982422</v>
      </c>
      <c r="R125" s="78">
        <v>6.9370584487915039</v>
      </c>
      <c r="S125" s="78">
        <v>6.775303840637207</v>
      </c>
      <c r="T125" s="78">
        <v>6.6095566749572754</v>
      </c>
      <c r="U125" s="78">
        <v>6.4703030586242676</v>
      </c>
      <c r="V125" s="78">
        <v>6.3816256523132324</v>
      </c>
      <c r="W125" s="78">
        <v>6.3010492324829102</v>
      </c>
      <c r="X125" s="78">
        <v>6.5365839004516602</v>
      </c>
      <c r="Y125" s="78">
        <v>7.2670164108276367</v>
      </c>
      <c r="Z125" s="78">
        <v>8.3555307388305664</v>
      </c>
      <c r="AA125" s="78">
        <v>8.6983261108398438</v>
      </c>
      <c r="AB125" s="78">
        <v>8.7592859268188477</v>
      </c>
      <c r="AC125" s="78">
        <v>8.6926822662353516</v>
      </c>
      <c r="AD125" s="78">
        <v>8.4193296432495117</v>
      </c>
      <c r="AE125" s="78">
        <v>7.7239689826965332</v>
      </c>
      <c r="AF125" s="78">
        <v>6.9249362945556641</v>
      </c>
      <c r="AG125" s="78">
        <v>-0.51048654317855835</v>
      </c>
      <c r="AH125" s="78">
        <v>-0.49579814076423645</v>
      </c>
      <c r="AI125" s="78">
        <v>-0.46848863363265991</v>
      </c>
      <c r="AJ125" s="78">
        <v>-0.47217991948127747</v>
      </c>
      <c r="AK125" s="78">
        <v>-0.4787943959236145</v>
      </c>
      <c r="AL125" s="78">
        <v>-0.43576020002365112</v>
      </c>
      <c r="AM125" s="78">
        <v>-0.42452117800712585</v>
      </c>
      <c r="AN125" s="78">
        <v>-0.34779632091522217</v>
      </c>
      <c r="AO125" s="78">
        <v>-0.29555031657218933</v>
      </c>
      <c r="AP125" s="78">
        <v>-0.18422310054302216</v>
      </c>
      <c r="AQ125" s="78">
        <v>-0.17726960778236389</v>
      </c>
      <c r="AR125" s="78">
        <v>-0.2215394526720047</v>
      </c>
      <c r="AS125" s="78">
        <v>-0.23956365883350372</v>
      </c>
      <c r="AT125" s="78">
        <v>-0.20333661139011383</v>
      </c>
      <c r="AU125" s="78">
        <v>-0.18921133875846863</v>
      </c>
      <c r="AV125" s="78">
        <v>-8.3570040762424469E-2</v>
      </c>
      <c r="AW125" s="78">
        <v>2.6863435283303261E-2</v>
      </c>
      <c r="AX125" s="78">
        <v>9.0965040028095245E-2</v>
      </c>
      <c r="AY125" s="78">
        <v>0.16845245659351349</v>
      </c>
      <c r="AZ125" s="78">
        <v>0.25019738078117371</v>
      </c>
      <c r="BA125" s="78">
        <v>0.22901293635368347</v>
      </c>
      <c r="BB125" s="78">
        <v>-0.24339495599269867</v>
      </c>
      <c r="BC125" s="78">
        <v>-0.41063305735588074</v>
      </c>
      <c r="BD125" s="78">
        <v>-0.47579386830329895</v>
      </c>
      <c r="BE125" s="78">
        <v>-0.40459597110748291</v>
      </c>
      <c r="BF125" s="78">
        <v>-0.39023253321647644</v>
      </c>
      <c r="BG125" s="78">
        <v>-0.36368706822395325</v>
      </c>
      <c r="BH125" s="78">
        <v>-0.36940142512321472</v>
      </c>
      <c r="BI125" s="78">
        <v>-0.37660852074623108</v>
      </c>
      <c r="BJ125" s="78">
        <v>-0.32878181338310242</v>
      </c>
      <c r="BK125" s="78">
        <v>-0.30977210402488708</v>
      </c>
      <c r="BL125" s="78">
        <v>-0.232603520154953</v>
      </c>
      <c r="BM125" s="78">
        <v>-0.18070212006568909</v>
      </c>
      <c r="BN125" s="78">
        <v>-8.5420660674571991E-2</v>
      </c>
      <c r="BO125" s="78">
        <v>-8.2875609397888184E-2</v>
      </c>
      <c r="BP125" s="78">
        <v>-0.13039661943912506</v>
      </c>
      <c r="BQ125" s="78">
        <v>-0.14718922972679138</v>
      </c>
      <c r="BR125" s="78">
        <v>-0.11217048764228821</v>
      </c>
      <c r="BS125" s="78">
        <v>-9.9668711423873901E-2</v>
      </c>
      <c r="BT125" s="78">
        <v>5.2285343408584595E-3</v>
      </c>
      <c r="BU125" s="78">
        <v>0.12016310542821884</v>
      </c>
      <c r="BV125" s="78">
        <v>0.1887618750333786</v>
      </c>
      <c r="BW125" s="78">
        <v>0.26756873726844788</v>
      </c>
      <c r="BX125" s="78">
        <v>0.34481626749038696</v>
      </c>
      <c r="BY125" s="78">
        <v>0.32040843367576599</v>
      </c>
      <c r="BZ125" s="78">
        <v>-0.14181195199489594</v>
      </c>
      <c r="CA125" s="78">
        <v>-0.30200421810150146</v>
      </c>
      <c r="CB125" s="78">
        <v>-0.36799129843711853</v>
      </c>
      <c r="CC125" s="78">
        <v>-0.33125650882720947</v>
      </c>
      <c r="CD125" s="78">
        <v>-0.31711810827255249</v>
      </c>
      <c r="CE125" s="78">
        <v>-0.2911018431186676</v>
      </c>
      <c r="CF125" s="78">
        <v>-0.29821735620498657</v>
      </c>
      <c r="CG125" s="78">
        <v>-0.30583488941192627</v>
      </c>
      <c r="CH125" s="78">
        <v>-0.25468891859054565</v>
      </c>
      <c r="CI125" s="78">
        <v>-0.23029725253582001</v>
      </c>
      <c r="CJ125" s="78">
        <v>-0.15282134711742401</v>
      </c>
      <c r="CK125" s="78">
        <v>-0.10115861892700195</v>
      </c>
      <c r="CL125" s="78">
        <v>-1.6990398988127708E-2</v>
      </c>
      <c r="CM125" s="78">
        <v>-1.7498616129159927E-2</v>
      </c>
      <c r="CN125" s="78">
        <v>-6.7271359264850616E-2</v>
      </c>
      <c r="CO125" s="78">
        <v>-8.3210967481136322E-2</v>
      </c>
      <c r="CP125" s="78">
        <v>-4.9029100686311722E-2</v>
      </c>
      <c r="CQ125" s="78">
        <v>-3.7651766091585159E-2</v>
      </c>
      <c r="CR125" s="78">
        <v>6.6730156540870667E-2</v>
      </c>
      <c r="CS125" s="78">
        <v>0.18478217720985413</v>
      </c>
      <c r="CT125" s="78">
        <v>0.25649565458297729</v>
      </c>
      <c r="CU125" s="78">
        <v>0.33621636033058167</v>
      </c>
      <c r="CV125" s="78">
        <v>0.41034901142120361</v>
      </c>
      <c r="CW125" s="78">
        <v>0.38370868563652039</v>
      </c>
      <c r="CX125" s="78">
        <v>-7.1455866098403931E-2</v>
      </c>
      <c r="CY125" s="78">
        <v>-0.22676822543144226</v>
      </c>
      <c r="CZ125" s="78">
        <v>-0.29332754015922546</v>
      </c>
      <c r="DA125" s="78">
        <v>-0.25791704654693604</v>
      </c>
      <c r="DB125" s="78">
        <v>-0.24400368332862854</v>
      </c>
      <c r="DC125" s="78">
        <v>-0.21851660311222076</v>
      </c>
      <c r="DD125" s="78">
        <v>-0.22703328728675842</v>
      </c>
      <c r="DE125" s="78">
        <v>-0.23506125807762146</v>
      </c>
      <c r="DF125" s="78">
        <v>-0.1805960088968277</v>
      </c>
      <c r="DG125" s="78">
        <v>-0.15082240104675293</v>
      </c>
      <c r="DH125" s="78">
        <v>-7.303917407989502E-2</v>
      </c>
      <c r="DI125" s="78">
        <v>-2.1615117788314819E-2</v>
      </c>
      <c r="DJ125" s="78">
        <v>5.1439866423606873E-2</v>
      </c>
      <c r="DK125" s="78">
        <v>4.7878380864858627E-2</v>
      </c>
      <c r="DL125" s="78">
        <v>-4.1461056098341942E-3</v>
      </c>
      <c r="DM125" s="78">
        <v>-1.9232712686061859E-2</v>
      </c>
      <c r="DN125" s="78">
        <v>1.4112283475697041E-2</v>
      </c>
      <c r="DO125" s="78">
        <v>2.4365179240703583E-2</v>
      </c>
      <c r="DP125" s="78">
        <v>0.12823177874088287</v>
      </c>
      <c r="DQ125" s="78">
        <v>0.24940124154090881</v>
      </c>
      <c r="DR125" s="78">
        <v>0.32422944903373718</v>
      </c>
      <c r="DS125" s="78">
        <v>0.40486398339271545</v>
      </c>
      <c r="DT125" s="78">
        <v>0.47588175535202026</v>
      </c>
      <c r="DU125" s="78">
        <v>0.44700893759727478</v>
      </c>
      <c r="DV125" s="78">
        <v>-1.099785789847374E-3</v>
      </c>
      <c r="DW125" s="78">
        <v>-0.15153221786022186</v>
      </c>
      <c r="DX125" s="78">
        <v>-0.21866379678249359</v>
      </c>
      <c r="DY125" s="78">
        <v>-0.15202650427818298</v>
      </c>
      <c r="DZ125" s="78">
        <v>-0.13843807578086853</v>
      </c>
      <c r="EA125" s="78">
        <v>-0.1137150451540947</v>
      </c>
      <c r="EB125" s="78">
        <v>-0.12425479292869568</v>
      </c>
      <c r="EC125" s="78">
        <v>-0.13287538290023804</v>
      </c>
      <c r="ED125" s="78">
        <v>-7.3617622256278992E-2</v>
      </c>
      <c r="EE125" s="78">
        <v>-3.6073330789804459E-2</v>
      </c>
      <c r="EF125" s="78">
        <v>4.2153611779212952E-2</v>
      </c>
      <c r="EG125" s="78">
        <v>9.3233063817024231E-2</v>
      </c>
      <c r="EH125" s="78">
        <v>0.15024229884147644</v>
      </c>
      <c r="EI125" s="78">
        <v>0.14227238297462463</v>
      </c>
      <c r="EJ125" s="78">
        <v>8.6996734142303467E-2</v>
      </c>
      <c r="EK125" s="78">
        <v>7.3141731321811676E-2</v>
      </c>
      <c r="EL125" s="78">
        <v>0.10527841746807098</v>
      </c>
      <c r="EM125" s="78">
        <v>0.11390779912471771</v>
      </c>
      <c r="EN125" s="78">
        <v>0.21703034639358521</v>
      </c>
      <c r="EO125" s="78">
        <v>0.34270092844963074</v>
      </c>
      <c r="EP125" s="78">
        <v>0.42202627658843994</v>
      </c>
      <c r="EQ125" s="78">
        <v>0.50398027896881104</v>
      </c>
      <c r="ER125" s="78">
        <v>0.57050061225891113</v>
      </c>
      <c r="ES125" s="78">
        <v>0.53840446472167969</v>
      </c>
      <c r="ET125" s="78">
        <v>0.10048321634531021</v>
      </c>
      <c r="EU125" s="78">
        <v>-4.2903386056423187E-2</v>
      </c>
      <c r="EV125" s="78">
        <v>-0.11086120456457138</v>
      </c>
      <c r="EW125" s="78">
        <v>47.694541931152344</v>
      </c>
      <c r="EX125" s="78">
        <v>47.137386322021484</v>
      </c>
      <c r="EY125" s="78">
        <v>46.756759643554688</v>
      </c>
      <c r="EZ125" s="78">
        <v>46.396697998046875</v>
      </c>
      <c r="FA125" s="78">
        <v>46.163063049316406</v>
      </c>
      <c r="FB125" s="78">
        <v>45.972469329833984</v>
      </c>
      <c r="FC125" s="78">
        <v>46.018341064453125</v>
      </c>
      <c r="FD125" s="78">
        <v>45.948314666748047</v>
      </c>
      <c r="FE125" s="78">
        <v>46.866218566894531</v>
      </c>
      <c r="FF125" s="78">
        <v>49.679367065429688</v>
      </c>
      <c r="FG125" s="78">
        <v>52.522720336914063</v>
      </c>
      <c r="FH125" s="78">
        <v>54.807533264160156</v>
      </c>
      <c r="FI125" s="78">
        <v>56.34088134765625</v>
      </c>
      <c r="FJ125" s="78">
        <v>57.351791381835938</v>
      </c>
      <c r="FK125" s="78">
        <v>57.903152465820313</v>
      </c>
      <c r="FL125" s="78">
        <v>57.724407196044922</v>
      </c>
      <c r="FM125" s="78">
        <v>56.549835205078125</v>
      </c>
      <c r="FN125" s="78">
        <v>54.542751312255859</v>
      </c>
      <c r="FO125" s="78">
        <v>53.001216888427734</v>
      </c>
      <c r="FP125" s="78">
        <v>51.796772003173828</v>
      </c>
      <c r="FQ125" s="78">
        <v>50.804241180419922</v>
      </c>
      <c r="FR125" s="78">
        <v>50.101043701171875</v>
      </c>
      <c r="FS125" s="78">
        <v>49.373355865478516</v>
      </c>
      <c r="FT125" s="78">
        <v>48.704524993896484</v>
      </c>
      <c r="FU125" s="78">
        <v>0.10731909424066544</v>
      </c>
      <c r="FV125" s="78">
        <v>0.11630489677190781</v>
      </c>
      <c r="FW125" s="78">
        <v>0.11434491723775864</v>
      </c>
      <c r="FX125" s="78">
        <v>0</v>
      </c>
      <c r="FY125" s="78">
        <v>1000.1428833007813</v>
      </c>
      <c r="FZ125" s="78">
        <v>1</v>
      </c>
    </row>
    <row r="126" spans="1:182" x14ac:dyDescent="0.2">
      <c r="A126" t="s">
        <v>186</v>
      </c>
      <c r="B126" t="s">
        <v>236</v>
      </c>
      <c r="C126" t="s">
        <v>2</v>
      </c>
      <c r="D126" t="s">
        <v>202</v>
      </c>
      <c r="E126" t="s">
        <v>243</v>
      </c>
      <c r="F126" t="s">
        <v>178</v>
      </c>
      <c r="G126" t="s">
        <v>1</v>
      </c>
      <c r="H126" s="78">
        <v>1882</v>
      </c>
      <c r="I126" s="78">
        <v>2.814265251159668</v>
      </c>
      <c r="J126" s="78">
        <v>2.5852723121643066</v>
      </c>
      <c r="K126" s="78">
        <v>2.4624528884887695</v>
      </c>
      <c r="L126" s="78">
        <v>2.4281656742095947</v>
      </c>
      <c r="M126" s="78">
        <v>2.433478832244873</v>
      </c>
      <c r="N126" s="78">
        <v>2.5283095836639404</v>
      </c>
      <c r="O126" s="78">
        <v>2.8144712448120117</v>
      </c>
      <c r="P126" s="78">
        <v>3.1538419723510742</v>
      </c>
      <c r="Q126" s="78">
        <v>3.1535313129425049</v>
      </c>
      <c r="R126" s="78">
        <v>3.2040987014770508</v>
      </c>
      <c r="S126" s="78">
        <v>3.1877295970916748</v>
      </c>
      <c r="T126" s="78">
        <v>3.1129329204559326</v>
      </c>
      <c r="U126" s="78">
        <v>3.0365543365478516</v>
      </c>
      <c r="V126" s="78">
        <v>2.9845685958862305</v>
      </c>
      <c r="W126" s="78">
        <v>2.9599900245666504</v>
      </c>
      <c r="X126" s="78">
        <v>3.0792500972747803</v>
      </c>
      <c r="Y126" s="78">
        <v>3.4144525527954102</v>
      </c>
      <c r="Z126" s="78">
        <v>3.9858219623565674</v>
      </c>
      <c r="AA126" s="78">
        <v>4.1636929512023926</v>
      </c>
      <c r="AB126" s="78">
        <v>4.1891913414001465</v>
      </c>
      <c r="AC126" s="78">
        <v>4.1233444213867188</v>
      </c>
      <c r="AD126" s="78">
        <v>3.9311449527740479</v>
      </c>
      <c r="AE126" s="78">
        <v>3.5712575912475586</v>
      </c>
      <c r="AF126" s="78">
        <v>3.1573202610015869</v>
      </c>
      <c r="AG126" s="78">
        <v>-0.23411835730075836</v>
      </c>
      <c r="AH126" s="78">
        <v>-0.22296062111854553</v>
      </c>
      <c r="AI126" s="78">
        <v>-0.20643685758113861</v>
      </c>
      <c r="AJ126" s="78">
        <v>-0.19777460396289825</v>
      </c>
      <c r="AK126" s="78">
        <v>-0.19676922261714935</v>
      </c>
      <c r="AL126" s="78">
        <v>-0.19664949178695679</v>
      </c>
      <c r="AM126" s="78">
        <v>-0.1548742800951004</v>
      </c>
      <c r="AN126" s="78">
        <v>-9.2420771718025208E-2</v>
      </c>
      <c r="AO126" s="78">
        <v>-7.8404098749160767E-2</v>
      </c>
      <c r="AP126" s="78">
        <v>-7.5163327157497406E-2</v>
      </c>
      <c r="AQ126" s="78">
        <v>-9.1497324407100677E-2</v>
      </c>
      <c r="AR126" s="78">
        <v>-8.9591801166534424E-2</v>
      </c>
      <c r="AS126" s="78">
        <v>-8.9542724192142487E-2</v>
      </c>
      <c r="AT126" s="78">
        <v>-4.3932657688856125E-2</v>
      </c>
      <c r="AU126" s="78">
        <v>-4.5557457953691483E-2</v>
      </c>
      <c r="AV126" s="78">
        <v>-9.5131658017635345E-3</v>
      </c>
      <c r="AW126" s="78">
        <v>7.9696983098983765E-2</v>
      </c>
      <c r="AX126" s="78">
        <v>9.1327905654907227E-2</v>
      </c>
      <c r="AY126" s="78">
        <v>0.10583973675966263</v>
      </c>
      <c r="AZ126" s="78">
        <v>0.12127584218978882</v>
      </c>
      <c r="BA126" s="78">
        <v>0.12476127594709396</v>
      </c>
      <c r="BB126" s="78">
        <v>-0.11607670783996582</v>
      </c>
      <c r="BC126" s="78">
        <v>-0.20325994491577148</v>
      </c>
      <c r="BD126" s="78">
        <v>-0.23095083236694336</v>
      </c>
      <c r="BE126" s="78">
        <v>-0.18852289021015167</v>
      </c>
      <c r="BF126" s="78">
        <v>-0.17828583717346191</v>
      </c>
      <c r="BG126" s="78">
        <v>-0.1628386527299881</v>
      </c>
      <c r="BH126" s="78">
        <v>-0.15361237525939941</v>
      </c>
      <c r="BI126" s="78">
        <v>-0.15300756692886353</v>
      </c>
      <c r="BJ126" s="78">
        <v>-0.15347346663475037</v>
      </c>
      <c r="BK126" s="78">
        <v>-0.11236602813005447</v>
      </c>
      <c r="BL126" s="78">
        <v>-4.8021454364061356E-2</v>
      </c>
      <c r="BM126" s="78">
        <v>-3.504113107919693E-2</v>
      </c>
      <c r="BN126" s="78">
        <v>-3.6790750920772552E-2</v>
      </c>
      <c r="BO126" s="78">
        <v>-5.38797527551651E-2</v>
      </c>
      <c r="BP126" s="78">
        <v>-5.263451486825943E-2</v>
      </c>
      <c r="BQ126" s="78">
        <v>-5.2714362740516663E-2</v>
      </c>
      <c r="BR126" s="78">
        <v>-7.0114815607666969E-3</v>
      </c>
      <c r="BS126" s="78">
        <v>-9.5937447622418404E-3</v>
      </c>
      <c r="BT126" s="78">
        <v>2.48453039675951E-2</v>
      </c>
      <c r="BU126" s="78">
        <v>0.11451586335897446</v>
      </c>
      <c r="BV126" s="78">
        <v>0.12878488004207611</v>
      </c>
      <c r="BW126" s="78">
        <v>0.14567624032497406</v>
      </c>
      <c r="BX126" s="78">
        <v>0.16229048371315002</v>
      </c>
      <c r="BY126" s="78">
        <v>0.16432559490203857</v>
      </c>
      <c r="BZ126" s="78">
        <v>-7.165159285068512E-2</v>
      </c>
      <c r="CA126" s="78">
        <v>-0.1568165123462677</v>
      </c>
      <c r="CB126" s="78">
        <v>-0.18486042320728302</v>
      </c>
      <c r="CC126" s="78">
        <v>-0.15694360435009003</v>
      </c>
      <c r="CD126" s="78">
        <v>-0.14734423160552979</v>
      </c>
      <c r="CE126" s="78">
        <v>-0.13264265656471252</v>
      </c>
      <c r="CF126" s="78">
        <v>-0.12302576005458832</v>
      </c>
      <c r="CG126" s="78">
        <v>-0.12269837409257889</v>
      </c>
      <c r="CH126" s="78">
        <v>-0.12356987595558167</v>
      </c>
      <c r="CI126" s="78">
        <v>-8.2924947142601013E-2</v>
      </c>
      <c r="CJ126" s="78">
        <v>-1.7270626500248909E-2</v>
      </c>
      <c r="CK126" s="78">
        <v>-5.0080697983503342E-3</v>
      </c>
      <c r="CL126" s="78">
        <v>-1.0214022360742092E-2</v>
      </c>
      <c r="CM126" s="78">
        <v>-2.7825932949781418E-2</v>
      </c>
      <c r="CN126" s="78">
        <v>-2.7038011699914932E-2</v>
      </c>
      <c r="CO126" s="78">
        <v>-2.7207151055335999E-2</v>
      </c>
      <c r="CP126" s="78">
        <v>1.8560012802481651E-2</v>
      </c>
      <c r="CQ126" s="78">
        <v>1.5314614400267601E-2</v>
      </c>
      <c r="CR126" s="78">
        <v>4.8641875386238098E-2</v>
      </c>
      <c r="CS126" s="78">
        <v>0.13863131403923035</v>
      </c>
      <c r="CT126" s="78">
        <v>0.15472745895385742</v>
      </c>
      <c r="CU126" s="78">
        <v>0.17326688766479492</v>
      </c>
      <c r="CV126" s="78">
        <v>0.19069710373878479</v>
      </c>
      <c r="CW126" s="78">
        <v>0.19172771275043488</v>
      </c>
      <c r="CX126" s="78">
        <v>-4.0882885456085205E-2</v>
      </c>
      <c r="CY126" s="78">
        <v>-0.12464993447065353</v>
      </c>
      <c r="CZ126" s="78">
        <v>-0.15293833613395691</v>
      </c>
      <c r="DA126" s="78">
        <v>-0.12536431849002838</v>
      </c>
      <c r="DB126" s="78">
        <v>-0.11640261858701706</v>
      </c>
      <c r="DC126" s="78">
        <v>-0.10244666785001755</v>
      </c>
      <c r="DD126" s="78">
        <v>-9.2439137399196625E-2</v>
      </c>
      <c r="DE126" s="78">
        <v>-9.238918125629425E-2</v>
      </c>
      <c r="DF126" s="78">
        <v>-9.3666292726993561E-2</v>
      </c>
      <c r="DG126" s="78">
        <v>-5.3483866155147552E-2</v>
      </c>
      <c r="DH126" s="78">
        <v>1.3480202294886112E-2</v>
      </c>
      <c r="DI126" s="78">
        <v>2.5024991482496262E-2</v>
      </c>
      <c r="DJ126" s="78">
        <v>1.6362708061933517E-2</v>
      </c>
      <c r="DK126" s="78">
        <v>-1.7721144249662757E-3</v>
      </c>
      <c r="DL126" s="78">
        <v>-1.4415074838325381E-3</v>
      </c>
      <c r="DM126" s="78">
        <v>-1.6999385552480817E-3</v>
      </c>
      <c r="DN126" s="78">
        <v>4.4131506234407425E-2</v>
      </c>
      <c r="DO126" s="78">
        <v>4.0222972631454468E-2</v>
      </c>
      <c r="DP126" s="78">
        <v>7.2438448667526245E-2</v>
      </c>
      <c r="DQ126" s="78">
        <v>0.16274677217006683</v>
      </c>
      <c r="DR126" s="78">
        <v>0.18067003786563873</v>
      </c>
      <c r="DS126" s="78">
        <v>0.20085753500461578</v>
      </c>
      <c r="DT126" s="78">
        <v>0.21910372376441956</v>
      </c>
      <c r="DU126" s="78">
        <v>0.21912983059883118</v>
      </c>
      <c r="DV126" s="78">
        <v>-1.0114181786775589E-2</v>
      </c>
      <c r="DW126" s="78">
        <v>-9.2483356595039368E-2</v>
      </c>
      <c r="DX126" s="78">
        <v>-0.1210162565112114</v>
      </c>
      <c r="DY126" s="78">
        <v>-7.9768851399421692E-2</v>
      </c>
      <c r="DZ126" s="78">
        <v>-7.1727849543094635E-2</v>
      </c>
      <c r="EA126" s="78">
        <v>-5.8848448097705841E-2</v>
      </c>
      <c r="EB126" s="78">
        <v>-4.8276916146278381E-2</v>
      </c>
      <c r="EC126" s="78">
        <v>-4.8627518117427826E-2</v>
      </c>
      <c r="ED126" s="78">
        <v>-5.049026757478714E-2</v>
      </c>
      <c r="EE126" s="78">
        <v>-1.0975620709359646E-2</v>
      </c>
      <c r="EF126" s="78">
        <v>5.7879514992237091E-2</v>
      </c>
      <c r="EG126" s="78">
        <v>6.8387962877750397E-2</v>
      </c>
      <c r="EH126" s="78">
        <v>5.4735284298658371E-2</v>
      </c>
      <c r="EI126" s="78">
        <v>3.584546223282814E-2</v>
      </c>
      <c r="EJ126" s="78">
        <v>3.5515777766704559E-2</v>
      </c>
      <c r="EK126" s="78">
        <v>3.5128425806760788E-2</v>
      </c>
      <c r="EL126" s="78">
        <v>8.1052683293819427E-2</v>
      </c>
      <c r="EM126" s="78">
        <v>7.6186686754226685E-2</v>
      </c>
      <c r="EN126" s="78">
        <v>0.10679692029953003</v>
      </c>
      <c r="EO126" s="78">
        <v>0.19756564497947693</v>
      </c>
      <c r="EP126" s="78">
        <v>0.21812701225280762</v>
      </c>
      <c r="EQ126" s="78">
        <v>0.24069404602050781</v>
      </c>
      <c r="ER126" s="78">
        <v>0.26011836528778076</v>
      </c>
      <c r="ES126" s="78">
        <v>0.25869414210319519</v>
      </c>
      <c r="ET126" s="78">
        <v>3.4310940653085709E-2</v>
      </c>
      <c r="EU126" s="78">
        <v>-4.603993147611618E-2</v>
      </c>
      <c r="EV126" s="78">
        <v>-7.4925839900970459E-2</v>
      </c>
      <c r="EW126" s="78">
        <v>49.651763916015625</v>
      </c>
      <c r="EX126" s="78">
        <v>49.110725402832031</v>
      </c>
      <c r="EY126" s="78">
        <v>48.464694976806641</v>
      </c>
      <c r="EZ126" s="78">
        <v>48.101291656494141</v>
      </c>
      <c r="FA126" s="78">
        <v>47.874515533447266</v>
      </c>
      <c r="FB126" s="78">
        <v>47.709632873535156</v>
      </c>
      <c r="FC126" s="78">
        <v>47.782257080078125</v>
      </c>
      <c r="FD126" s="78">
        <v>47.750438690185547</v>
      </c>
      <c r="FE126" s="78">
        <v>48.769306182861328</v>
      </c>
      <c r="FF126" s="78">
        <v>51.638748168945313</v>
      </c>
      <c r="FG126" s="78">
        <v>54.228019714355469</v>
      </c>
      <c r="FH126" s="78">
        <v>56.225967407226563</v>
      </c>
      <c r="FI126" s="78">
        <v>57.409843444824219</v>
      </c>
      <c r="FJ126" s="78">
        <v>58.306266784667969</v>
      </c>
      <c r="FK126" s="78">
        <v>58.709091186523438</v>
      </c>
      <c r="FL126" s="78">
        <v>58.594058990478516</v>
      </c>
      <c r="FM126" s="78">
        <v>57.582210540771484</v>
      </c>
      <c r="FN126" s="78">
        <v>55.733283996582031</v>
      </c>
      <c r="FO126" s="78">
        <v>54.468063354492188</v>
      </c>
      <c r="FP126" s="78">
        <v>53.36395263671875</v>
      </c>
      <c r="FQ126" s="78">
        <v>52.454715728759766</v>
      </c>
      <c r="FR126" s="78">
        <v>51.856021881103516</v>
      </c>
      <c r="FS126" s="78">
        <v>51.253047943115234</v>
      </c>
      <c r="FT126" s="78">
        <v>50.67071533203125</v>
      </c>
      <c r="FU126" s="78">
        <v>4.298979789018631E-2</v>
      </c>
      <c r="FV126" s="78">
        <v>4.7055747359991074E-2</v>
      </c>
      <c r="FW126" s="78">
        <v>4.5155756175518036E-2</v>
      </c>
      <c r="FX126" s="78">
        <v>0</v>
      </c>
      <c r="FY126" s="78">
        <v>545.90478515625</v>
      </c>
      <c r="FZ126" s="78">
        <v>1</v>
      </c>
    </row>
    <row r="127" spans="1:182" x14ac:dyDescent="0.2">
      <c r="A127" t="s">
        <v>186</v>
      </c>
      <c r="B127" t="s">
        <v>236</v>
      </c>
      <c r="C127" t="s">
        <v>2</v>
      </c>
      <c r="D127" t="s">
        <v>202</v>
      </c>
      <c r="E127" t="s">
        <v>243</v>
      </c>
      <c r="F127" t="s">
        <v>179</v>
      </c>
      <c r="G127" t="s">
        <v>1</v>
      </c>
      <c r="H127" s="78">
        <v>321</v>
      </c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>
        <v>0</v>
      </c>
      <c r="FY127" s="78">
        <v>55.952381134033203</v>
      </c>
      <c r="FZ127" s="78">
        <v>0</v>
      </c>
    </row>
    <row r="128" spans="1:182" x14ac:dyDescent="0.2">
      <c r="A128" t="s">
        <v>186</v>
      </c>
      <c r="B128" t="s">
        <v>236</v>
      </c>
      <c r="C128" t="s">
        <v>2</v>
      </c>
      <c r="D128" t="s">
        <v>202</v>
      </c>
      <c r="E128" t="s">
        <v>243</v>
      </c>
      <c r="F128" t="s">
        <v>180</v>
      </c>
      <c r="G128" t="s">
        <v>1</v>
      </c>
      <c r="H128" s="78">
        <v>90</v>
      </c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78"/>
      <c r="FM128" s="78"/>
      <c r="FN128" s="78"/>
      <c r="FO128" s="78"/>
      <c r="FP128" s="78"/>
      <c r="FQ128" s="78"/>
      <c r="FR128" s="78"/>
      <c r="FS128" s="78"/>
      <c r="FT128" s="78"/>
      <c r="FU128" s="78"/>
      <c r="FV128" s="78"/>
      <c r="FW128" s="78"/>
      <c r="FX128" s="78">
        <v>0</v>
      </c>
      <c r="FY128" s="78">
        <v>31.857143402099609</v>
      </c>
      <c r="FZ128" s="78">
        <v>0</v>
      </c>
    </row>
    <row r="129" spans="1:182" x14ac:dyDescent="0.2">
      <c r="A129" t="s">
        <v>186</v>
      </c>
      <c r="B129" t="s">
        <v>236</v>
      </c>
      <c r="C129" t="s">
        <v>2</v>
      </c>
      <c r="D129" t="s">
        <v>202</v>
      </c>
      <c r="E129" t="s">
        <v>243</v>
      </c>
      <c r="F129" t="s">
        <v>181</v>
      </c>
      <c r="G129" t="s">
        <v>1</v>
      </c>
      <c r="H129" s="78">
        <v>104</v>
      </c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  <c r="CU129" s="78"/>
      <c r="CV129" s="78"/>
      <c r="CW129" s="78"/>
      <c r="CX129" s="78"/>
      <c r="CY129" s="78"/>
      <c r="CZ129" s="78"/>
      <c r="DA129" s="78"/>
      <c r="DB129" s="78"/>
      <c r="DC129" s="78"/>
      <c r="DD129" s="78"/>
      <c r="DE129" s="78"/>
      <c r="DF129" s="78"/>
      <c r="DG129" s="78"/>
      <c r="DH129" s="78"/>
      <c r="DI129" s="78"/>
      <c r="DJ129" s="78"/>
      <c r="DK129" s="78"/>
      <c r="DL129" s="78"/>
      <c r="DM129" s="78"/>
      <c r="DN129" s="78"/>
      <c r="DO129" s="78"/>
      <c r="DP129" s="78"/>
      <c r="DQ129" s="78"/>
      <c r="DR129" s="78"/>
      <c r="DS129" s="78"/>
      <c r="DT129" s="78"/>
      <c r="DU129" s="78"/>
      <c r="DV129" s="78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  <c r="FF129" s="78"/>
      <c r="FG129" s="78"/>
      <c r="FH129" s="78"/>
      <c r="FI129" s="78"/>
      <c r="FJ129" s="78"/>
      <c r="FK129" s="78"/>
      <c r="FL129" s="78"/>
      <c r="FM129" s="78"/>
      <c r="FN129" s="78"/>
      <c r="FO129" s="78"/>
      <c r="FP129" s="78"/>
      <c r="FQ129" s="78"/>
      <c r="FR129" s="78"/>
      <c r="FS129" s="78"/>
      <c r="FT129" s="78"/>
      <c r="FU129" s="78"/>
      <c r="FV129" s="78"/>
      <c r="FW129" s="78"/>
      <c r="FX129" s="78">
        <v>0</v>
      </c>
      <c r="FY129" s="78">
        <v>17.285715103149414</v>
      </c>
      <c r="FZ129" s="78">
        <v>0</v>
      </c>
    </row>
    <row r="130" spans="1:182" x14ac:dyDescent="0.2">
      <c r="A130" t="s">
        <v>186</v>
      </c>
      <c r="B130" t="s">
        <v>236</v>
      </c>
      <c r="C130" t="s">
        <v>2</v>
      </c>
      <c r="D130" t="s">
        <v>202</v>
      </c>
      <c r="E130" t="s">
        <v>243</v>
      </c>
      <c r="F130" t="s">
        <v>182</v>
      </c>
      <c r="G130" t="s">
        <v>1</v>
      </c>
      <c r="H130" s="78">
        <v>376</v>
      </c>
      <c r="I130" s="78">
        <v>0.59064066410064697</v>
      </c>
      <c r="J130" s="78">
        <v>0.56006604433059692</v>
      </c>
      <c r="K130" s="78">
        <v>0.54096841812133789</v>
      </c>
      <c r="L130" s="78">
        <v>0.54377144575119019</v>
      </c>
      <c r="M130" s="78">
        <v>0.55630779266357422</v>
      </c>
      <c r="N130" s="78">
        <v>0.58045560121536255</v>
      </c>
      <c r="O130" s="78">
        <v>0.65404766798019409</v>
      </c>
      <c r="P130" s="78">
        <v>0.76269525289535522</v>
      </c>
      <c r="Q130" s="78">
        <v>0.79363107681274414</v>
      </c>
      <c r="R130" s="78">
        <v>0.77110373973846436</v>
      </c>
      <c r="S130" s="78">
        <v>0.76297372579574585</v>
      </c>
      <c r="T130" s="78">
        <v>0.73323261737823486</v>
      </c>
      <c r="U130" s="78">
        <v>0.71810853481292725</v>
      </c>
      <c r="V130" s="78">
        <v>0.68701422214508057</v>
      </c>
      <c r="W130" s="78">
        <v>0.66251355409622192</v>
      </c>
      <c r="X130" s="78">
        <v>0.64702790975570679</v>
      </c>
      <c r="Y130" s="78">
        <v>0.71883368492126465</v>
      </c>
      <c r="Z130" s="78">
        <v>0.82847017049789429</v>
      </c>
      <c r="AA130" s="78">
        <v>0.85587394237518311</v>
      </c>
      <c r="AB130" s="78">
        <v>0.84084749221801758</v>
      </c>
      <c r="AC130" s="78">
        <v>0.80872845649719238</v>
      </c>
      <c r="AD130" s="78">
        <v>0.79119551181793213</v>
      </c>
      <c r="AE130" s="78">
        <v>0.71089375019073486</v>
      </c>
      <c r="AF130" s="78">
        <v>0.63764733076095581</v>
      </c>
      <c r="AG130" s="78">
        <v>-5.0952669233083725E-2</v>
      </c>
      <c r="AH130" s="78">
        <v>-5.2464671432971954E-2</v>
      </c>
      <c r="AI130" s="78">
        <v>-5.8128710836172104E-2</v>
      </c>
      <c r="AJ130" s="78">
        <v>-5.4789211601018906E-2</v>
      </c>
      <c r="AK130" s="78">
        <v>-4.5571230351924896E-2</v>
      </c>
      <c r="AL130" s="78">
        <v>-5.1082950085401535E-2</v>
      </c>
      <c r="AM130" s="78">
        <v>-6.0744080692529678E-2</v>
      </c>
      <c r="AN130" s="78">
        <v>-6.7247644066810608E-2</v>
      </c>
      <c r="AO130" s="78">
        <v>-4.9799855798482895E-2</v>
      </c>
      <c r="AP130" s="78">
        <v>-2.7330636978149414E-2</v>
      </c>
      <c r="AQ130" s="78">
        <v>-1.8840495496988297E-2</v>
      </c>
      <c r="AR130" s="78">
        <v>-2.781769959256053E-3</v>
      </c>
      <c r="AS130" s="78">
        <v>-1.7559828236699104E-2</v>
      </c>
      <c r="AT130" s="78">
        <v>-1.8837213516235352E-2</v>
      </c>
      <c r="AU130" s="78">
        <v>-8.3560030907392502E-3</v>
      </c>
      <c r="AV130" s="78">
        <v>-1.584952138364315E-2</v>
      </c>
      <c r="AW130" s="78">
        <v>-1.0544063523411751E-2</v>
      </c>
      <c r="AX130" s="78">
        <v>7.0756198838353157E-3</v>
      </c>
      <c r="AY130" s="78">
        <v>1.5705347061157227E-2</v>
      </c>
      <c r="AZ130" s="78">
        <v>2.0962387323379517E-2</v>
      </c>
      <c r="BA130" s="78">
        <v>1.3742353767156601E-2</v>
      </c>
      <c r="BB130" s="78">
        <v>-2.4637211114168167E-2</v>
      </c>
      <c r="BC130" s="78">
        <v>-3.19092757999897E-2</v>
      </c>
      <c r="BD130" s="78">
        <v>-5.1353488117456436E-2</v>
      </c>
      <c r="BE130" s="78">
        <v>-3.1220756471157074E-2</v>
      </c>
      <c r="BF130" s="78">
        <v>-3.316882997751236E-2</v>
      </c>
      <c r="BG130" s="78">
        <v>-3.9186790585517883E-2</v>
      </c>
      <c r="BH130" s="78">
        <v>-3.5889714956283569E-2</v>
      </c>
      <c r="BI130" s="78">
        <v>-2.6816252619028091E-2</v>
      </c>
      <c r="BJ130" s="78">
        <v>-3.0095174908638E-2</v>
      </c>
      <c r="BK130" s="78">
        <v>-3.8586154580116272E-2</v>
      </c>
      <c r="BL130" s="78">
        <v>-4.4006086885929108E-2</v>
      </c>
      <c r="BM130" s="78">
        <v>-2.6670103892683983E-2</v>
      </c>
      <c r="BN130" s="78">
        <v>-2.7793007902801037E-3</v>
      </c>
      <c r="BO130" s="78">
        <v>3.4168509300798178E-3</v>
      </c>
      <c r="BP130" s="78">
        <v>1.086040772497654E-2</v>
      </c>
      <c r="BQ130" s="78">
        <v>-4.8667103983461857E-3</v>
      </c>
      <c r="BR130" s="78">
        <v>-5.2391230128705502E-3</v>
      </c>
      <c r="BS130" s="78">
        <v>5.1678838208317757E-3</v>
      </c>
      <c r="BT130" s="78">
        <v>-3.3094994723796844E-3</v>
      </c>
      <c r="BU130" s="78">
        <v>2.8422069735825062E-3</v>
      </c>
      <c r="BV130" s="78">
        <v>2.1067189052700996E-2</v>
      </c>
      <c r="BW130" s="78">
        <v>3.0141273513436317E-2</v>
      </c>
      <c r="BX130" s="78">
        <v>3.5017352551221848E-2</v>
      </c>
      <c r="BY130" s="78">
        <v>2.7896823361515999E-2</v>
      </c>
      <c r="BZ130" s="78">
        <v>-8.5294321179389954E-3</v>
      </c>
      <c r="CA130" s="78">
        <v>-1.528485119342804E-2</v>
      </c>
      <c r="CB130" s="78">
        <v>-3.275226429104805E-2</v>
      </c>
      <c r="CC130" s="78">
        <v>-1.7554495483636856E-2</v>
      </c>
      <c r="CD130" s="78">
        <v>-1.9804589450359344E-2</v>
      </c>
      <c r="CE130" s="78">
        <v>-2.6067672297358513E-2</v>
      </c>
      <c r="CF130" s="78">
        <v>-2.2799978032708168E-2</v>
      </c>
      <c r="CG130" s="78">
        <v>-1.3826612383127213E-2</v>
      </c>
      <c r="CH130" s="78">
        <v>-1.5559106133878231E-2</v>
      </c>
      <c r="CI130" s="78">
        <v>-2.3239642381668091E-2</v>
      </c>
      <c r="CJ130" s="78">
        <v>-2.7909057214856148E-2</v>
      </c>
      <c r="CK130" s="78">
        <v>-1.0650508105754852E-2</v>
      </c>
      <c r="CL130" s="78">
        <v>1.4224880374968052E-2</v>
      </c>
      <c r="CM130" s="78">
        <v>1.8832221627235413E-2</v>
      </c>
      <c r="CN130" s="78">
        <v>2.0308937877416611E-2</v>
      </c>
      <c r="CO130" s="78">
        <v>3.9245043881237507E-3</v>
      </c>
      <c r="CP130" s="78">
        <v>4.1788727976381779E-3</v>
      </c>
      <c r="CQ130" s="78">
        <v>1.4534486457705498E-2</v>
      </c>
      <c r="CR130" s="78">
        <v>5.3756819106638432E-3</v>
      </c>
      <c r="CS130" s="78">
        <v>1.2113496661186218E-2</v>
      </c>
      <c r="CT130" s="78">
        <v>3.0757708474993706E-2</v>
      </c>
      <c r="CU130" s="78">
        <v>4.013955220580101E-2</v>
      </c>
      <c r="CV130" s="78">
        <v>4.4751778244972229E-2</v>
      </c>
      <c r="CW130" s="78">
        <v>3.7700165063142776E-2</v>
      </c>
      <c r="CX130" s="78">
        <v>2.6267666835337877E-3</v>
      </c>
      <c r="CY130" s="78">
        <v>-3.7708256859332323E-3</v>
      </c>
      <c r="CZ130" s="78">
        <v>-1.9869115203619003E-2</v>
      </c>
      <c r="DA130" s="78">
        <v>-3.8882342632859945E-3</v>
      </c>
      <c r="DB130" s="78">
        <v>-6.440348457545042E-3</v>
      </c>
      <c r="DC130" s="78">
        <v>-1.2948554940521717E-2</v>
      </c>
      <c r="DD130" s="78">
        <v>-9.7102420404553413E-3</v>
      </c>
      <c r="DE130" s="78">
        <v>-8.3697243826463819E-4</v>
      </c>
      <c r="DF130" s="78">
        <v>-1.0230375919491053E-3</v>
      </c>
      <c r="DG130" s="78">
        <v>-7.8931311145424843E-3</v>
      </c>
      <c r="DH130" s="78">
        <v>-1.1812025681138039E-2</v>
      </c>
      <c r="DI130" s="78">
        <v>5.3690881468355656E-3</v>
      </c>
      <c r="DJ130" s="78">
        <v>3.1229062005877495E-2</v>
      </c>
      <c r="DK130" s="78">
        <v>3.4247592091560364E-2</v>
      </c>
      <c r="DL130" s="78">
        <v>2.9757468029856682E-2</v>
      </c>
      <c r="DM130" s="78">
        <v>1.2715719640254974E-2</v>
      </c>
      <c r="DN130" s="78">
        <v>1.3596869073808193E-2</v>
      </c>
      <c r="DO130" s="78">
        <v>2.3901090025901794E-2</v>
      </c>
      <c r="DP130" s="78">
        <v>1.4060863293707371E-2</v>
      </c>
      <c r="DQ130" s="78">
        <v>2.1384786814451218E-2</v>
      </c>
      <c r="DR130" s="78">
        <v>4.0448226034641266E-2</v>
      </c>
      <c r="DS130" s="78">
        <v>5.0137829035520554E-2</v>
      </c>
      <c r="DT130" s="78">
        <v>5.448620393872261E-2</v>
      </c>
      <c r="DU130" s="78">
        <v>4.7503508627414703E-2</v>
      </c>
      <c r="DV130" s="78">
        <v>1.3782965950667858E-2</v>
      </c>
      <c r="DW130" s="78">
        <v>7.7432002872228622E-3</v>
      </c>
      <c r="DX130" s="78">
        <v>-6.9859647192060947E-3</v>
      </c>
      <c r="DY130" s="78">
        <v>1.5843676403164864E-2</v>
      </c>
      <c r="DZ130" s="78">
        <v>1.2855492532253265E-2</v>
      </c>
      <c r="EA130" s="78">
        <v>5.9933681041002274E-3</v>
      </c>
      <c r="EB130" s="78">
        <v>9.1892573982477188E-3</v>
      </c>
      <c r="EC130" s="78">
        <v>1.7918003723025322E-2</v>
      </c>
      <c r="ED130" s="78">
        <v>1.9964735954999924E-2</v>
      </c>
      <c r="EE130" s="78">
        <v>1.4264794066548347E-2</v>
      </c>
      <c r="EF130" s="78">
        <v>1.1429530568420887E-2</v>
      </c>
      <c r="EG130" s="78">
        <v>2.849883958697319E-2</v>
      </c>
      <c r="EH130" s="78">
        <v>5.5780399590730667E-2</v>
      </c>
      <c r="EI130" s="78">
        <v>5.6504938751459122E-2</v>
      </c>
      <c r="EJ130" s="78">
        <v>4.3399646878242493E-2</v>
      </c>
      <c r="EK130" s="78">
        <v>2.540883794426918E-2</v>
      </c>
      <c r="EL130" s="78">
        <v>2.7194958180189133E-2</v>
      </c>
      <c r="EM130" s="78">
        <v>3.7424974143505096E-2</v>
      </c>
      <c r="EN130" s="78">
        <v>2.6600886136293411E-2</v>
      </c>
      <c r="EO130" s="78">
        <v>3.4771054983139038E-2</v>
      </c>
      <c r="EP130" s="78">
        <v>5.443979799747467E-2</v>
      </c>
      <c r="EQ130" s="78">
        <v>6.4573757350444794E-2</v>
      </c>
      <c r="ER130" s="78">
        <v>6.8541169166564941E-2</v>
      </c>
      <c r="ES130" s="78">
        <v>6.1657976359128952E-2</v>
      </c>
      <c r="ET130" s="78">
        <v>2.9890745878219604E-2</v>
      </c>
      <c r="EU130" s="78">
        <v>2.4367624893784523E-2</v>
      </c>
      <c r="EV130" s="78">
        <v>1.161525771021843E-2</v>
      </c>
      <c r="EW130" s="78">
        <v>46.713119506835938</v>
      </c>
      <c r="EX130" s="78">
        <v>46.356380462646484</v>
      </c>
      <c r="EY130" s="78">
        <v>45.854293823242188</v>
      </c>
      <c r="EZ130" s="78">
        <v>45.299671173095703</v>
      </c>
      <c r="FA130" s="78">
        <v>44.988780975341797</v>
      </c>
      <c r="FB130" s="78">
        <v>44.471031188964844</v>
      </c>
      <c r="FC130" s="78">
        <v>44.753318786621094</v>
      </c>
      <c r="FD130" s="78">
        <v>44.679267883300781</v>
      </c>
      <c r="FE130" s="78">
        <v>45.045173645019531</v>
      </c>
      <c r="FF130" s="78">
        <v>47.646957397460938</v>
      </c>
      <c r="FG130" s="78">
        <v>50.524898529052734</v>
      </c>
      <c r="FH130" s="78">
        <v>53.303169250488281</v>
      </c>
      <c r="FI130" s="78">
        <v>55.405323028564453</v>
      </c>
      <c r="FJ130" s="78">
        <v>56.639816284179688</v>
      </c>
      <c r="FK130" s="78">
        <v>57.310245513916016</v>
      </c>
      <c r="FL130" s="78">
        <v>57.348548889160156</v>
      </c>
      <c r="FM130" s="78">
        <v>56.076057434082031</v>
      </c>
      <c r="FN130" s="78">
        <v>53.768585205078125</v>
      </c>
      <c r="FO130" s="78">
        <v>51.880107879638672</v>
      </c>
      <c r="FP130" s="78">
        <v>50.815860748291016</v>
      </c>
      <c r="FQ130" s="78">
        <v>49.875614166259766</v>
      </c>
      <c r="FR130" s="78">
        <v>49.462032318115234</v>
      </c>
      <c r="FS130" s="78">
        <v>48.588756561279297</v>
      </c>
      <c r="FT130" s="78">
        <v>47.781955718994141</v>
      </c>
      <c r="FU130" s="78">
        <v>1.6577068716287613E-2</v>
      </c>
      <c r="FV130" s="78">
        <v>1.6592876985669136E-2</v>
      </c>
      <c r="FW130" s="78">
        <v>1.8696503713726997E-2</v>
      </c>
      <c r="FX130" s="78">
        <v>0</v>
      </c>
      <c r="FY130" s="78">
        <v>131.90475463867188</v>
      </c>
      <c r="FZ130" s="78">
        <v>1</v>
      </c>
    </row>
    <row r="131" spans="1:182" x14ac:dyDescent="0.2">
      <c r="A131" t="s">
        <v>186</v>
      </c>
      <c r="B131" t="s">
        <v>236</v>
      </c>
      <c r="C131" t="s">
        <v>2</v>
      </c>
      <c r="D131" t="s">
        <v>202</v>
      </c>
      <c r="E131" t="s">
        <v>243</v>
      </c>
      <c r="F131" t="s">
        <v>183</v>
      </c>
      <c r="G131" t="s">
        <v>1</v>
      </c>
      <c r="H131" s="78">
        <v>687</v>
      </c>
      <c r="I131" s="78">
        <v>1.2363847494125366</v>
      </c>
      <c r="J131" s="78">
        <v>1.1750518083572388</v>
      </c>
      <c r="K131" s="78">
        <v>1.1229768991470337</v>
      </c>
      <c r="L131" s="78">
        <v>1.0961829423904419</v>
      </c>
      <c r="M131" s="78">
        <v>1.1126797199249268</v>
      </c>
      <c r="N131" s="78">
        <v>1.2276846170425415</v>
      </c>
      <c r="O131" s="78">
        <v>1.3531323671340942</v>
      </c>
      <c r="P131" s="78">
        <v>1.3609775304794312</v>
      </c>
      <c r="Q131" s="78">
        <v>1.2673584222793579</v>
      </c>
      <c r="R131" s="78">
        <v>1.1944589614868164</v>
      </c>
      <c r="S131" s="78">
        <v>1.1247951984405518</v>
      </c>
      <c r="T131" s="78">
        <v>1.1084640026092529</v>
      </c>
      <c r="U131" s="78">
        <v>1.0854778289794922</v>
      </c>
      <c r="V131" s="78">
        <v>1.0708601474761963</v>
      </c>
      <c r="W131" s="78">
        <v>1.0713589191436768</v>
      </c>
      <c r="X131" s="78">
        <v>1.1190279722213745</v>
      </c>
      <c r="Y131" s="78">
        <v>1.2864912748336792</v>
      </c>
      <c r="Z131" s="78">
        <v>1.5074779987335205</v>
      </c>
      <c r="AA131" s="78">
        <v>1.5861436128616333</v>
      </c>
      <c r="AB131" s="78">
        <v>1.6006463766098022</v>
      </c>
      <c r="AC131" s="78">
        <v>1.6161503791809082</v>
      </c>
      <c r="AD131" s="78">
        <v>1.5731281042098999</v>
      </c>
      <c r="AE131" s="78">
        <v>1.4481170177459717</v>
      </c>
      <c r="AF131" s="78">
        <v>1.3214340209960938</v>
      </c>
      <c r="AG131" s="78">
        <v>-0.20518144965171814</v>
      </c>
      <c r="AH131" s="78">
        <v>-0.20700559020042419</v>
      </c>
      <c r="AI131" s="78">
        <v>-0.19420245289802551</v>
      </c>
      <c r="AJ131" s="78">
        <v>-0.19889077544212341</v>
      </c>
      <c r="AK131" s="78">
        <v>-0.22333426773548126</v>
      </c>
      <c r="AL131" s="78">
        <v>-0.20465934276580811</v>
      </c>
      <c r="AM131" s="78">
        <v>-0.24940919876098633</v>
      </c>
      <c r="AN131" s="78">
        <v>-0.24627487361431122</v>
      </c>
      <c r="AO131" s="78">
        <v>-0.27837324142456055</v>
      </c>
      <c r="AP131" s="78">
        <v>-0.22986935079097748</v>
      </c>
      <c r="AQ131" s="78">
        <v>-0.21220456063747406</v>
      </c>
      <c r="AR131" s="78">
        <v>-0.22047029435634613</v>
      </c>
      <c r="AS131" s="78">
        <v>-0.20229385793209076</v>
      </c>
      <c r="AT131" s="78">
        <v>-0.22176589071750641</v>
      </c>
      <c r="AU131" s="78">
        <v>-0.19877274334430695</v>
      </c>
      <c r="AV131" s="78">
        <v>-0.1632726639509201</v>
      </c>
      <c r="AW131" s="78">
        <v>-0.14017017185688019</v>
      </c>
      <c r="AX131" s="78">
        <v>-0.1186208575963974</v>
      </c>
      <c r="AY131" s="78">
        <v>-5.2278295159339905E-2</v>
      </c>
      <c r="AZ131" s="78">
        <v>-5.5881851585581899E-4</v>
      </c>
      <c r="BA131" s="78">
        <v>4.9222102388739586E-3</v>
      </c>
      <c r="BB131" s="78">
        <v>-0.13447782397270203</v>
      </c>
      <c r="BC131" s="78">
        <v>-0.20110662281513214</v>
      </c>
      <c r="BD131" s="78">
        <v>-0.19917102158069611</v>
      </c>
      <c r="BE131" s="78">
        <v>-0.13267418742179871</v>
      </c>
      <c r="BF131" s="78">
        <v>-0.13441711664199829</v>
      </c>
      <c r="BG131" s="78">
        <v>-0.12231834232807159</v>
      </c>
      <c r="BH131" s="78">
        <v>-0.12951013445854187</v>
      </c>
      <c r="BI131" s="78">
        <v>-0.15241366624832153</v>
      </c>
      <c r="BJ131" s="78">
        <v>-0.1292022168636322</v>
      </c>
      <c r="BK131" s="78">
        <v>-0.16394658386707306</v>
      </c>
      <c r="BL131" s="78">
        <v>-0.16072724759578705</v>
      </c>
      <c r="BM131" s="78">
        <v>-0.19074617326259613</v>
      </c>
      <c r="BN131" s="78">
        <v>-0.16210180521011353</v>
      </c>
      <c r="BO131" s="78">
        <v>-0.14780232310295105</v>
      </c>
      <c r="BP131" s="78">
        <v>-0.15643821656703949</v>
      </c>
      <c r="BQ131" s="78">
        <v>-0.13767138123512268</v>
      </c>
      <c r="BR131" s="78">
        <v>-0.15805226564407349</v>
      </c>
      <c r="BS131" s="78">
        <v>-0.13655093312263489</v>
      </c>
      <c r="BT131" s="78">
        <v>-0.10144861787557602</v>
      </c>
      <c r="BU131" s="78">
        <v>-7.6051749289035797E-2</v>
      </c>
      <c r="BV131" s="78">
        <v>-5.3377840667963028E-2</v>
      </c>
      <c r="BW131" s="78">
        <v>1.6015294939279556E-2</v>
      </c>
      <c r="BX131" s="78">
        <v>5.9896614402532578E-2</v>
      </c>
      <c r="BY131" s="78">
        <v>5.8630760759115219E-2</v>
      </c>
      <c r="BZ131" s="78">
        <v>-6.9944754242897034E-2</v>
      </c>
      <c r="CA131" s="78">
        <v>-0.12522248923778534</v>
      </c>
      <c r="CB131" s="78">
        <v>-0.12371596693992615</v>
      </c>
      <c r="CC131" s="78">
        <v>-8.2455866038799286E-2</v>
      </c>
      <c r="CD131" s="78">
        <v>-8.4142573177814484E-2</v>
      </c>
      <c r="CE131" s="78">
        <v>-7.2531625628471375E-2</v>
      </c>
      <c r="CF131" s="78">
        <v>-8.1457316875457764E-2</v>
      </c>
      <c r="CG131" s="78">
        <v>-0.10329426825046539</v>
      </c>
      <c r="CH131" s="78">
        <v>-7.6940849423408508E-2</v>
      </c>
      <c r="CI131" s="78">
        <v>-0.10475544631481171</v>
      </c>
      <c r="CJ131" s="78">
        <v>-0.10147722065448761</v>
      </c>
      <c r="CK131" s="78">
        <v>-0.13005593419075012</v>
      </c>
      <c r="CL131" s="78">
        <v>-0.11516620963811874</v>
      </c>
      <c r="CM131" s="78">
        <v>-0.10319752246141434</v>
      </c>
      <c r="CN131" s="78">
        <v>-0.11208980530500412</v>
      </c>
      <c r="CO131" s="78">
        <v>-9.2914052307605743E-2</v>
      </c>
      <c r="CP131" s="78">
        <v>-0.11392439901828766</v>
      </c>
      <c r="CQ131" s="78">
        <v>-9.3456298112869263E-2</v>
      </c>
      <c r="CR131" s="78">
        <v>-5.8629464358091354E-2</v>
      </c>
      <c r="CS131" s="78">
        <v>-3.1643521040678024E-2</v>
      </c>
      <c r="CT131" s="78">
        <v>-8.1907240673899651E-3</v>
      </c>
      <c r="CU131" s="78">
        <v>6.3315227627754211E-2</v>
      </c>
      <c r="CV131" s="78">
        <v>0.10176786035299301</v>
      </c>
      <c r="CW131" s="78">
        <v>9.5829136669635773E-2</v>
      </c>
      <c r="CX131" s="78">
        <v>-2.5249352678656578E-2</v>
      </c>
      <c r="CY131" s="78">
        <v>-7.2665371000766754E-2</v>
      </c>
      <c r="CZ131" s="78">
        <v>-7.1456030011177063E-2</v>
      </c>
      <c r="DA131" s="78">
        <v>-3.2237548381090164E-2</v>
      </c>
      <c r="DB131" s="78">
        <v>-3.3868025988340378E-2</v>
      </c>
      <c r="DC131" s="78">
        <v>-2.2744908928871155E-2</v>
      </c>
      <c r="DD131" s="78">
        <v>-3.3404495567083359E-2</v>
      </c>
      <c r="DE131" s="78">
        <v>-5.4174873977899551E-2</v>
      </c>
      <c r="DF131" s="78">
        <v>-2.4679474532604218E-2</v>
      </c>
      <c r="DG131" s="78">
        <v>-4.5564305037260056E-2</v>
      </c>
      <c r="DH131" s="78">
        <v>-4.2227193713188171E-2</v>
      </c>
      <c r="DI131" s="78">
        <v>-6.9365695118904114E-2</v>
      </c>
      <c r="DJ131" s="78">
        <v>-6.8230614066123962E-2</v>
      </c>
      <c r="DK131" s="78">
        <v>-5.8592725545167923E-2</v>
      </c>
      <c r="DL131" s="78">
        <v>-6.7741386592388153E-2</v>
      </c>
      <c r="DM131" s="78">
        <v>-4.8156723380088806E-2</v>
      </c>
      <c r="DN131" s="78">
        <v>-6.9796532392501831E-2</v>
      </c>
      <c r="DO131" s="78">
        <v>-5.0361663103103638E-2</v>
      </c>
      <c r="DP131" s="78">
        <v>-1.5810314565896988E-2</v>
      </c>
      <c r="DQ131" s="78">
        <v>1.2764707207679749E-2</v>
      </c>
      <c r="DR131" s="78">
        <v>3.6996390670537949E-2</v>
      </c>
      <c r="DS131" s="78">
        <v>0.11061515659093857</v>
      </c>
      <c r="DT131" s="78">
        <v>0.14363910257816315</v>
      </c>
      <c r="DU131" s="78">
        <v>0.13302750885486603</v>
      </c>
      <c r="DV131" s="78">
        <v>1.9446050748229027E-2</v>
      </c>
      <c r="DW131" s="78">
        <v>-2.010825090110302E-2</v>
      </c>
      <c r="DX131" s="78">
        <v>-1.9196093082427979E-2</v>
      </c>
      <c r="DY131" s="78">
        <v>4.0269721299409866E-2</v>
      </c>
      <c r="DZ131" s="78">
        <v>3.872043639421463E-2</v>
      </c>
      <c r="EA131" s="78">
        <v>4.9139201641082764E-2</v>
      </c>
      <c r="EB131" s="78">
        <v>3.5976145416498184E-2</v>
      </c>
      <c r="EC131" s="78">
        <v>1.6745727509260178E-2</v>
      </c>
      <c r="ED131" s="78">
        <v>5.0777647644281387E-2</v>
      </c>
      <c r="EE131" s="78">
        <v>3.9898298680782318E-2</v>
      </c>
      <c r="EF131" s="78">
        <v>4.3320439755916595E-2</v>
      </c>
      <c r="EG131" s="78">
        <v>1.8261376768350601E-2</v>
      </c>
      <c r="EH131" s="78">
        <v>-4.6306956210173666E-4</v>
      </c>
      <c r="EI131" s="78">
        <v>5.809517577290535E-3</v>
      </c>
      <c r="EJ131" s="78">
        <v>-3.7093150895088911E-3</v>
      </c>
      <c r="EK131" s="78">
        <v>1.6465753316879272E-2</v>
      </c>
      <c r="EL131" s="78">
        <v>-6.0829045251011848E-3</v>
      </c>
      <c r="EM131" s="78">
        <v>1.1860140599310398E-2</v>
      </c>
      <c r="EN131" s="78">
        <v>4.6013738960027695E-2</v>
      </c>
      <c r="EO131" s="78">
        <v>7.6883137226104736E-2</v>
      </c>
      <c r="EP131" s="78">
        <v>0.10223940759897232</v>
      </c>
      <c r="EQ131" s="78">
        <v>0.17890875041484833</v>
      </c>
      <c r="ER131" s="78">
        <v>0.2040945440530777</v>
      </c>
      <c r="ES131" s="78">
        <v>0.18673606216907501</v>
      </c>
      <c r="ET131" s="78">
        <v>8.3979114890098572E-2</v>
      </c>
      <c r="EU131" s="78">
        <v>5.5775884538888931E-2</v>
      </c>
      <c r="EV131" s="78">
        <v>5.6258957833051682E-2</v>
      </c>
      <c r="EW131" s="78">
        <v>46.297878265380859</v>
      </c>
      <c r="EX131" s="78">
        <v>45.601211547851563</v>
      </c>
      <c r="EY131" s="78">
        <v>45.648387908935547</v>
      </c>
      <c r="EZ131" s="78">
        <v>45.191207885742188</v>
      </c>
      <c r="FA131" s="78">
        <v>45.102428436279297</v>
      </c>
      <c r="FB131" s="78">
        <v>45.045253753662109</v>
      </c>
      <c r="FC131" s="78">
        <v>45.147773742675781</v>
      </c>
      <c r="FD131" s="78">
        <v>44.820442199707031</v>
      </c>
      <c r="FE131" s="78">
        <v>45.876026153564453</v>
      </c>
      <c r="FF131" s="78">
        <v>48.671249389648438</v>
      </c>
      <c r="FG131" s="78">
        <v>51.79437255859375</v>
      </c>
      <c r="FH131" s="78">
        <v>54.557895660400391</v>
      </c>
      <c r="FI131" s="78">
        <v>56.361976623535156</v>
      </c>
      <c r="FJ131" s="78">
        <v>57.381366729736328</v>
      </c>
      <c r="FK131" s="78">
        <v>58.133792877197266</v>
      </c>
      <c r="FL131" s="78">
        <v>57.759105682373047</v>
      </c>
      <c r="FM131" s="78">
        <v>56.537811279296875</v>
      </c>
      <c r="FN131" s="78">
        <v>54.365573883056641</v>
      </c>
      <c r="FO131" s="78">
        <v>52.539344787597656</v>
      </c>
      <c r="FP131" s="78">
        <v>51.110614776611328</v>
      </c>
      <c r="FQ131" s="78">
        <v>49.863506317138672</v>
      </c>
      <c r="FR131" s="78">
        <v>48.937366485595703</v>
      </c>
      <c r="FS131" s="78">
        <v>48.131301879882813</v>
      </c>
      <c r="FT131" s="78">
        <v>47.365470886230469</v>
      </c>
      <c r="FU131" s="78">
        <v>7.301679253578186E-2</v>
      </c>
      <c r="FV131" s="78">
        <v>7.6321803033351898E-2</v>
      </c>
      <c r="FW131" s="78">
        <v>8.1248052418231964E-2</v>
      </c>
      <c r="FX131" s="78">
        <v>0</v>
      </c>
      <c r="FY131" s="78">
        <v>115.33333587646484</v>
      </c>
      <c r="FZ131" s="78">
        <v>1</v>
      </c>
    </row>
    <row r="132" spans="1:182" x14ac:dyDescent="0.2">
      <c r="A132" t="s">
        <v>186</v>
      </c>
      <c r="B132" t="s">
        <v>236</v>
      </c>
      <c r="C132" t="s">
        <v>2</v>
      </c>
      <c r="D132" t="s">
        <v>202</v>
      </c>
      <c r="E132" t="s">
        <v>243</v>
      </c>
      <c r="F132" t="s">
        <v>184</v>
      </c>
      <c r="G132" t="s">
        <v>1</v>
      </c>
      <c r="H132" s="78">
        <v>359</v>
      </c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>
        <v>0</v>
      </c>
      <c r="FY132" s="78">
        <v>70.666664123535156</v>
      </c>
      <c r="FZ132" s="78">
        <v>0</v>
      </c>
    </row>
    <row r="133" spans="1:182" x14ac:dyDescent="0.2">
      <c r="A133" t="s">
        <v>186</v>
      </c>
      <c r="B133" t="s">
        <v>236</v>
      </c>
      <c r="C133" t="s">
        <v>2</v>
      </c>
      <c r="D133" t="s">
        <v>202</v>
      </c>
      <c r="E133" t="s">
        <v>243</v>
      </c>
      <c r="F133" t="s">
        <v>185</v>
      </c>
      <c r="G133" t="s">
        <v>1</v>
      </c>
      <c r="H133" s="78">
        <v>140</v>
      </c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>
        <v>0</v>
      </c>
      <c r="FY133" s="78">
        <v>31.238094329833984</v>
      </c>
      <c r="FZ133" s="78">
        <v>0</v>
      </c>
    </row>
    <row r="134" spans="1:182" x14ac:dyDescent="0.2">
      <c r="A134" t="s">
        <v>186</v>
      </c>
      <c r="B134" t="s">
        <v>236</v>
      </c>
      <c r="C134" t="s">
        <v>2</v>
      </c>
      <c r="D134" t="s">
        <v>203</v>
      </c>
      <c r="E134" t="s">
        <v>239</v>
      </c>
      <c r="F134" t="s">
        <v>1</v>
      </c>
      <c r="G134" t="s">
        <v>198</v>
      </c>
      <c r="H134" s="78">
        <v>4374</v>
      </c>
      <c r="I134" s="78">
        <v>7.3524231910705566</v>
      </c>
      <c r="J134" s="78">
        <v>6.8824090957641602</v>
      </c>
      <c r="K134" s="78">
        <v>6.7563800811767578</v>
      </c>
      <c r="L134" s="78">
        <v>6.5277481079101563</v>
      </c>
      <c r="M134" s="78">
        <v>6.5170493125915527</v>
      </c>
      <c r="N134" s="78">
        <v>7.2512655258178711</v>
      </c>
      <c r="O134" s="78">
        <v>7.9975824356079102</v>
      </c>
      <c r="P134" s="78">
        <v>8.4467868804931641</v>
      </c>
      <c r="Q134" s="78">
        <v>8.5743007659912109</v>
      </c>
      <c r="R134" s="78">
        <v>8.4017543792724609</v>
      </c>
      <c r="S134" s="78">
        <v>8.6603269577026367</v>
      </c>
      <c r="T134" s="78">
        <v>8.4435844421386719</v>
      </c>
      <c r="U134" s="78">
        <v>8.5104598999023438</v>
      </c>
      <c r="V134" s="78">
        <v>8.4123659133911133</v>
      </c>
      <c r="W134" s="78">
        <v>8.2611894607543945</v>
      </c>
      <c r="X134" s="78">
        <v>8.2697277069091797</v>
      </c>
      <c r="Y134" s="78">
        <v>9.0037784576416016</v>
      </c>
      <c r="Z134" s="78">
        <v>10.187042236328125</v>
      </c>
      <c r="AA134" s="78">
        <v>10.687692642211914</v>
      </c>
      <c r="AB134" s="78">
        <v>10.686393737792969</v>
      </c>
      <c r="AC134" s="78">
        <v>10.496832847595215</v>
      </c>
      <c r="AD134" s="78">
        <v>10.161816596984863</v>
      </c>
      <c r="AE134" s="78">
        <v>9.1286478042602539</v>
      </c>
      <c r="AF134" s="78">
        <v>8.0941638946533203</v>
      </c>
      <c r="AG134" s="78">
        <v>-0.56249403953552246</v>
      </c>
      <c r="AH134" s="78">
        <v>-0.63648056983947754</v>
      </c>
      <c r="AI134" s="78">
        <v>-0.57266086339950562</v>
      </c>
      <c r="AJ134" s="78">
        <v>-0.58957028388977051</v>
      </c>
      <c r="AK134" s="78">
        <v>-0.62897521257400513</v>
      </c>
      <c r="AL134" s="78">
        <v>-0.58549857139587402</v>
      </c>
      <c r="AM134" s="78">
        <v>-0.45331570506095886</v>
      </c>
      <c r="AN134" s="78">
        <v>-0.53068399429321289</v>
      </c>
      <c r="AO134" s="78">
        <v>-0.39454972743988037</v>
      </c>
      <c r="AP134" s="78">
        <v>-0.37895688414573669</v>
      </c>
      <c r="AQ134" s="78">
        <v>-0.25115510821342468</v>
      </c>
      <c r="AR134" s="78">
        <v>-0.18524076044559479</v>
      </c>
      <c r="AS134" s="78">
        <v>-0.10576162487268448</v>
      </c>
      <c r="AT134" s="78">
        <v>-0.11481158435344696</v>
      </c>
      <c r="AU134" s="78">
        <v>-0.11516772210597992</v>
      </c>
      <c r="AV134" s="78">
        <v>-8.9644469320774078E-2</v>
      </c>
      <c r="AW134" s="78">
        <v>0.26534712314605713</v>
      </c>
      <c r="AX134" s="78">
        <v>0.37435752153396606</v>
      </c>
      <c r="AY134" s="78">
        <v>1.1386599391698837E-2</v>
      </c>
      <c r="AZ134" s="78">
        <v>2.5327062234282494E-2</v>
      </c>
      <c r="BA134" s="78">
        <v>0.21848416328430176</v>
      </c>
      <c r="BB134" s="78">
        <v>-0.23892617225646973</v>
      </c>
      <c r="BC134" s="78">
        <v>-0.4136497974395752</v>
      </c>
      <c r="BD134" s="78">
        <v>-0.51489943265914917</v>
      </c>
      <c r="BE134" s="78">
        <v>-0.38101625442504883</v>
      </c>
      <c r="BF134" s="78">
        <v>-0.45915436744689941</v>
      </c>
      <c r="BG134" s="78">
        <v>-0.39788246154785156</v>
      </c>
      <c r="BH134" s="78">
        <v>-0.41780617833137512</v>
      </c>
      <c r="BI134" s="78">
        <v>-0.46582180261611938</v>
      </c>
      <c r="BJ134" s="78">
        <v>-0.41195258498191833</v>
      </c>
      <c r="BK134" s="78">
        <v>-0.26622465252876282</v>
      </c>
      <c r="BL134" s="78">
        <v>-0.34076648950576782</v>
      </c>
      <c r="BM134" s="78">
        <v>-0.20223566889762878</v>
      </c>
      <c r="BN134" s="78">
        <v>-0.19104678928852081</v>
      </c>
      <c r="BO134" s="78">
        <v>-7.0350185036659241E-2</v>
      </c>
      <c r="BP134" s="78">
        <v>-1.7721930518746376E-2</v>
      </c>
      <c r="BQ134" s="78">
        <v>7.0587582886219025E-2</v>
      </c>
      <c r="BR134" s="78">
        <v>6.2521621584892273E-2</v>
      </c>
      <c r="BS134" s="78">
        <v>5.8309774845838547E-2</v>
      </c>
      <c r="BT134" s="78">
        <v>7.8921742737293243E-2</v>
      </c>
      <c r="BU134" s="78">
        <v>0.43991464376449585</v>
      </c>
      <c r="BV134" s="78">
        <v>0.56168603897094727</v>
      </c>
      <c r="BW134" s="78">
        <v>0.20231480896472931</v>
      </c>
      <c r="BX134" s="78">
        <v>0.21144416928291321</v>
      </c>
      <c r="BY134" s="78">
        <v>0.40415313839912415</v>
      </c>
      <c r="BZ134" s="78">
        <v>-4.9910765141248703E-2</v>
      </c>
      <c r="CA134" s="78">
        <v>-0.21687661111354828</v>
      </c>
      <c r="CB134" s="78">
        <v>-0.32721817493438721</v>
      </c>
      <c r="CC134" s="78">
        <v>-0.2553253173828125</v>
      </c>
      <c r="CD134" s="78">
        <v>-0.33633875846862793</v>
      </c>
      <c r="CE134" s="78">
        <v>-0.27683144807815552</v>
      </c>
      <c r="CF134" s="78">
        <v>-0.29884287714958191</v>
      </c>
      <c r="CG134" s="78">
        <v>-0.35282227396965027</v>
      </c>
      <c r="CH134" s="78">
        <v>-0.29175513982772827</v>
      </c>
      <c r="CI134" s="78">
        <v>-0.13664597272872925</v>
      </c>
      <c r="CJ134" s="78">
        <v>-0.20923016965389252</v>
      </c>
      <c r="CK134" s="78">
        <v>-6.9039538502693176E-2</v>
      </c>
      <c r="CL134" s="78">
        <v>-6.0900826007127762E-2</v>
      </c>
      <c r="CM134" s="78">
        <v>5.4874759167432785E-2</v>
      </c>
      <c r="CN134" s="78">
        <v>9.8301097750663757E-2</v>
      </c>
      <c r="CO134" s="78">
        <v>0.1927265077829361</v>
      </c>
      <c r="CP134" s="78">
        <v>0.18534205853939056</v>
      </c>
      <c r="CQ134" s="78">
        <v>0.1784597635269165</v>
      </c>
      <c r="CR134" s="78">
        <v>0.19567018747329712</v>
      </c>
      <c r="CS134" s="78">
        <v>0.56081956624984741</v>
      </c>
      <c r="CT134" s="78">
        <v>0.69142919778823853</v>
      </c>
      <c r="CU134" s="78">
        <v>0.33455109596252441</v>
      </c>
      <c r="CV134" s="78">
        <v>0.34034830331802368</v>
      </c>
      <c r="CW134" s="78">
        <v>0.53274691104888916</v>
      </c>
      <c r="CX134" s="78">
        <v>8.1000722944736481E-2</v>
      </c>
      <c r="CY134" s="78">
        <v>-8.0592095851898193E-2</v>
      </c>
      <c r="CZ134" s="78">
        <v>-0.19723069667816162</v>
      </c>
      <c r="DA134" s="78">
        <v>-0.12963436543941498</v>
      </c>
      <c r="DB134" s="78">
        <v>-0.21352316439151764</v>
      </c>
      <c r="DC134" s="78">
        <v>-0.15578043460845947</v>
      </c>
      <c r="DD134" s="78">
        <v>-0.1798795759677887</v>
      </c>
      <c r="DE134" s="78">
        <v>-0.23982273042201996</v>
      </c>
      <c r="DF134" s="78">
        <v>-0.17155769467353821</v>
      </c>
      <c r="DG134" s="78">
        <v>-7.0672887377440929E-3</v>
      </c>
      <c r="DH134" s="78">
        <v>-7.7693857252597809E-2</v>
      </c>
      <c r="DI134" s="78">
        <v>6.4156591892242432E-2</v>
      </c>
      <c r="DJ134" s="78">
        <v>6.9245137274265289E-2</v>
      </c>
      <c r="DK134" s="78">
        <v>0.18009971082210541</v>
      </c>
      <c r="DL134" s="78">
        <v>0.21432413160800934</v>
      </c>
      <c r="DM134" s="78">
        <v>0.31486544013023376</v>
      </c>
      <c r="DN134" s="78">
        <v>0.30816251039505005</v>
      </c>
      <c r="DO134" s="78">
        <v>0.29860976338386536</v>
      </c>
      <c r="DP134" s="78">
        <v>0.31241863965988159</v>
      </c>
      <c r="DQ134" s="78">
        <v>0.68172448873519897</v>
      </c>
      <c r="DR134" s="78">
        <v>0.82117235660552979</v>
      </c>
      <c r="DS134" s="78">
        <v>0.46678739786148071</v>
      </c>
      <c r="DT134" s="78">
        <v>0.46925243735313416</v>
      </c>
      <c r="DU134" s="78">
        <v>0.66134065389633179</v>
      </c>
      <c r="DV134" s="78">
        <v>0.21191221475601196</v>
      </c>
      <c r="DW134" s="78">
        <v>5.5692423135042191E-2</v>
      </c>
      <c r="DX134" s="78">
        <v>-6.7243218421936035E-2</v>
      </c>
      <c r="DY134" s="78">
        <v>5.1843393594026566E-2</v>
      </c>
      <c r="DZ134" s="78">
        <v>-3.6196935921907425E-2</v>
      </c>
      <c r="EA134" s="78">
        <v>1.8997989594936371E-2</v>
      </c>
      <c r="EB134" s="78">
        <v>-8.1154564395546913E-3</v>
      </c>
      <c r="EC134" s="78">
        <v>-7.6669342815876007E-2</v>
      </c>
      <c r="ED134" s="78">
        <v>1.9883092027157545E-3</v>
      </c>
      <c r="EE134" s="78">
        <v>0.18002374470233917</v>
      </c>
      <c r="EF134" s="78">
        <v>0.11222367733716965</v>
      </c>
      <c r="EG134" s="78">
        <v>0.25647065043449402</v>
      </c>
      <c r="EH134" s="78">
        <v>0.25715523958206177</v>
      </c>
      <c r="EI134" s="78">
        <v>0.36090463399887085</v>
      </c>
      <c r="EJ134" s="78">
        <v>0.38184294104576111</v>
      </c>
      <c r="EK134" s="78">
        <v>0.49121463298797607</v>
      </c>
      <c r="EL134" s="78">
        <v>0.48549571633338928</v>
      </c>
      <c r="EM134" s="78">
        <v>0.47208723425865173</v>
      </c>
      <c r="EN134" s="78">
        <v>0.48098483681678772</v>
      </c>
      <c r="EO134" s="78">
        <v>0.8562920093536377</v>
      </c>
      <c r="EP134" s="78">
        <v>1.0085008144378662</v>
      </c>
      <c r="EQ134" s="78">
        <v>0.65771561861038208</v>
      </c>
      <c r="ER134" s="78">
        <v>0.65536952018737793</v>
      </c>
      <c r="ES134" s="78">
        <v>0.84700965881347656</v>
      </c>
      <c r="ET134" s="78">
        <v>0.40092760324478149</v>
      </c>
      <c r="EU134" s="78">
        <v>0.25246560573577881</v>
      </c>
      <c r="EV134" s="78">
        <v>0.12043805420398712</v>
      </c>
      <c r="EW134" s="78">
        <v>45.728485107421875</v>
      </c>
      <c r="EX134" s="78">
        <v>46.512802124023438</v>
      </c>
      <c r="EY134" s="78">
        <v>47.025829315185547</v>
      </c>
      <c r="EZ134" s="78">
        <v>47.509521484375</v>
      </c>
      <c r="FA134" s="78">
        <v>47.636199951171875</v>
      </c>
      <c r="FB134" s="78">
        <v>47.755523681640625</v>
      </c>
      <c r="FC134" s="78">
        <v>47.598419189453125</v>
      </c>
      <c r="FD134" s="78">
        <v>47.643772125244141</v>
      </c>
      <c r="FE134" s="78">
        <v>47.645515441894531</v>
      </c>
      <c r="FF134" s="78">
        <v>48.184463500976563</v>
      </c>
      <c r="FG134" s="78">
        <v>47.147682189941406</v>
      </c>
      <c r="FH134" s="78">
        <v>46.240581512451172</v>
      </c>
      <c r="FI134" s="78">
        <v>46.53948974609375</v>
      </c>
      <c r="FJ134" s="78">
        <v>46.714550018310547</v>
      </c>
      <c r="FK134" s="78">
        <v>47.107734680175781</v>
      </c>
      <c r="FL134" s="78">
        <v>47.519790649414063</v>
      </c>
      <c r="FM134" s="78">
        <v>47.784355163574219</v>
      </c>
      <c r="FN134" s="78">
        <v>46.634387969970703</v>
      </c>
      <c r="FO134" s="78">
        <v>45.272354125976563</v>
      </c>
      <c r="FP134" s="78">
        <v>44.493072509765625</v>
      </c>
      <c r="FQ134" s="78">
        <v>44.113922119140625</v>
      </c>
      <c r="FR134" s="78">
        <v>43.5513916015625</v>
      </c>
      <c r="FS134" s="78">
        <v>43.248634338378906</v>
      </c>
      <c r="FT134" s="78">
        <v>43.016811370849609</v>
      </c>
      <c r="FU134" s="78">
        <v>0.16339139640331268</v>
      </c>
      <c r="FV134" s="78">
        <v>0.20129844546318054</v>
      </c>
      <c r="FW134" s="78">
        <v>0.17171353101730347</v>
      </c>
      <c r="FX134" s="78">
        <v>0</v>
      </c>
      <c r="FY134" s="78">
        <v>1032</v>
      </c>
      <c r="FZ134" s="78">
        <v>1</v>
      </c>
    </row>
    <row r="135" spans="1:182" x14ac:dyDescent="0.2">
      <c r="A135" t="s">
        <v>186</v>
      </c>
      <c r="B135" t="s">
        <v>236</v>
      </c>
      <c r="C135" t="s">
        <v>2</v>
      </c>
      <c r="D135" t="s">
        <v>203</v>
      </c>
      <c r="E135" t="s">
        <v>239</v>
      </c>
      <c r="F135" t="s">
        <v>1</v>
      </c>
      <c r="G135" t="s">
        <v>200</v>
      </c>
      <c r="H135" s="78">
        <v>1101</v>
      </c>
      <c r="I135" s="78">
        <v>1.6160764694213867</v>
      </c>
      <c r="J135" s="78">
        <v>1.5373506546020508</v>
      </c>
      <c r="K135" s="78">
        <v>1.4711494445800781</v>
      </c>
      <c r="L135" s="78">
        <v>1.4599499702453613</v>
      </c>
      <c r="M135" s="78">
        <v>1.4458680152893066</v>
      </c>
      <c r="N135" s="78">
        <v>1.5073884725570679</v>
      </c>
      <c r="O135" s="78">
        <v>1.7432297468185425</v>
      </c>
      <c r="P135" s="78">
        <v>1.8945060968399048</v>
      </c>
      <c r="Q135" s="78">
        <v>1.7155755758285522</v>
      </c>
      <c r="R135" s="78">
        <v>1.6980180740356445</v>
      </c>
      <c r="S135" s="78">
        <v>1.7077655792236328</v>
      </c>
      <c r="T135" s="78">
        <v>1.7759946584701538</v>
      </c>
      <c r="U135" s="78">
        <v>1.7927076816558838</v>
      </c>
      <c r="V135" s="78">
        <v>1.7051681280136108</v>
      </c>
      <c r="W135" s="78">
        <v>1.7803105115890503</v>
      </c>
      <c r="X135" s="78">
        <v>1.8209388256072998</v>
      </c>
      <c r="Y135" s="78">
        <v>1.9200483560562134</v>
      </c>
      <c r="Z135" s="78">
        <v>2.2442526817321777</v>
      </c>
      <c r="AA135" s="78">
        <v>2.3914246559143066</v>
      </c>
      <c r="AB135" s="78">
        <v>2.3999209403991699</v>
      </c>
      <c r="AC135" s="78">
        <v>2.3445785045623779</v>
      </c>
      <c r="AD135" s="78">
        <v>2.2771522998809814</v>
      </c>
      <c r="AE135" s="78">
        <v>2.0799827575683594</v>
      </c>
      <c r="AF135" s="78">
        <v>1.8428174257278442</v>
      </c>
      <c r="AG135" s="78">
        <v>-0.11925767362117767</v>
      </c>
      <c r="AH135" s="78">
        <v>-9.5671117305755615E-2</v>
      </c>
      <c r="AI135" s="78">
        <v>-7.8275687992572784E-2</v>
      </c>
      <c r="AJ135" s="78">
        <v>-9.7082614898681641E-2</v>
      </c>
      <c r="AK135" s="78">
        <v>-0.11447855830192566</v>
      </c>
      <c r="AL135" s="78">
        <v>-0.10398457944393158</v>
      </c>
      <c r="AM135" s="78">
        <v>-5.1045503467321396E-2</v>
      </c>
      <c r="AN135" s="78">
        <v>-2.6046907529234886E-2</v>
      </c>
      <c r="AO135" s="78">
        <v>7.5690862722694874E-3</v>
      </c>
      <c r="AP135" s="78">
        <v>3.4749433398246765E-2</v>
      </c>
      <c r="AQ135" s="78">
        <v>-8.0246450379490852E-3</v>
      </c>
      <c r="AR135" s="78">
        <v>1.8346322700381279E-2</v>
      </c>
      <c r="AS135" s="78">
        <v>2.5229696184396744E-2</v>
      </c>
      <c r="AT135" s="78">
        <v>2.4698331952095032E-2</v>
      </c>
      <c r="AU135" s="78">
        <v>8.399808406829834E-2</v>
      </c>
      <c r="AV135" s="78">
        <v>4.294353723526001E-2</v>
      </c>
      <c r="AW135" s="78">
        <v>4.4344745576381683E-2</v>
      </c>
      <c r="AX135" s="78">
        <v>0.1063556894659996</v>
      </c>
      <c r="AY135" s="78">
        <v>0.11755126714706421</v>
      </c>
      <c r="AZ135" s="78">
        <v>7.3637761175632477E-2</v>
      </c>
      <c r="BA135" s="78">
        <v>0.13212576508522034</v>
      </c>
      <c r="BB135" s="78">
        <v>4.6280324459075928E-2</v>
      </c>
      <c r="BC135" s="78">
        <v>-2.89030522108078E-2</v>
      </c>
      <c r="BD135" s="78">
        <v>-0.10059381276369095</v>
      </c>
      <c r="BE135" s="78">
        <v>-6.4276337623596191E-2</v>
      </c>
      <c r="BF135" s="78">
        <v>-4.3973002582788467E-2</v>
      </c>
      <c r="BG135" s="78">
        <v>-2.8407180681824684E-2</v>
      </c>
      <c r="BH135" s="78">
        <v>-4.7276154160499573E-2</v>
      </c>
      <c r="BI135" s="78">
        <v>-6.334666907787323E-2</v>
      </c>
      <c r="BJ135" s="78">
        <v>-5.1924873143434525E-2</v>
      </c>
      <c r="BK135" s="78">
        <v>3.2527795992791653E-3</v>
      </c>
      <c r="BL135" s="78">
        <v>2.7894524857401848E-2</v>
      </c>
      <c r="BM135" s="78">
        <v>5.7749431580305099E-2</v>
      </c>
      <c r="BN135" s="78">
        <v>7.9991862177848816E-2</v>
      </c>
      <c r="BO135" s="78">
        <v>3.5934954881668091E-2</v>
      </c>
      <c r="BP135" s="78">
        <v>6.3854880630970001E-2</v>
      </c>
      <c r="BQ135" s="78">
        <v>6.9919481873512268E-2</v>
      </c>
      <c r="BR135" s="78">
        <v>6.9373607635498047E-2</v>
      </c>
      <c r="BS135" s="78">
        <v>0.12850776314735413</v>
      </c>
      <c r="BT135" s="78">
        <v>9.2989400029182434E-2</v>
      </c>
      <c r="BU135" s="78">
        <v>9.4580255448818207E-2</v>
      </c>
      <c r="BV135" s="78">
        <v>0.16066321730613708</v>
      </c>
      <c r="BW135" s="78">
        <v>0.17284266650676727</v>
      </c>
      <c r="BX135" s="78">
        <v>0.12854836881160736</v>
      </c>
      <c r="BY135" s="78">
        <v>0.18821288645267487</v>
      </c>
      <c r="BZ135" s="78">
        <v>0.10167517513036728</v>
      </c>
      <c r="CA135" s="78">
        <v>2.5519095361232758E-2</v>
      </c>
      <c r="CB135" s="78">
        <v>-4.6476412564516068E-2</v>
      </c>
      <c r="CC135" s="78">
        <v>-2.6196423918008804E-2</v>
      </c>
      <c r="CD135" s="78">
        <v>-8.1670470535755157E-3</v>
      </c>
      <c r="CE135" s="78">
        <v>6.1315973289310932E-3</v>
      </c>
      <c r="CF135" s="78">
        <v>-1.2780350632965565E-2</v>
      </c>
      <c r="CG135" s="78">
        <v>-2.7932880446314812E-2</v>
      </c>
      <c r="CH135" s="78">
        <v>-1.5868475660681725E-2</v>
      </c>
      <c r="CI135" s="78">
        <v>4.0859606117010117E-2</v>
      </c>
      <c r="CJ135" s="78">
        <v>6.5254196524620056E-2</v>
      </c>
      <c r="CK135" s="78">
        <v>9.2504188418388367E-2</v>
      </c>
      <c r="CL135" s="78">
        <v>0.11132662743330002</v>
      </c>
      <c r="CM135" s="78">
        <v>6.6381238400936127E-2</v>
      </c>
      <c r="CN135" s="78">
        <v>9.5373973250389099E-2</v>
      </c>
      <c r="CO135" s="78">
        <v>0.1008714884519577</v>
      </c>
      <c r="CP135" s="78">
        <v>0.10031556338071823</v>
      </c>
      <c r="CQ135" s="78">
        <v>0.15933503210544586</v>
      </c>
      <c r="CR135" s="78">
        <v>0.12765100598335266</v>
      </c>
      <c r="CS135" s="78">
        <v>0.1293732225894928</v>
      </c>
      <c r="CT135" s="78">
        <v>0.19827644526958466</v>
      </c>
      <c r="CU135" s="78">
        <v>0.2111373245716095</v>
      </c>
      <c r="CV135" s="78">
        <v>0.16657929122447968</v>
      </c>
      <c r="CW135" s="78">
        <v>0.22705864906311035</v>
      </c>
      <c r="CX135" s="78">
        <v>0.14004148542881012</v>
      </c>
      <c r="CY135" s="78">
        <v>6.3211709260940552E-2</v>
      </c>
      <c r="CZ135" s="78">
        <v>-8.9948661625385284E-3</v>
      </c>
      <c r="DA135" s="78">
        <v>1.1883486062288284E-2</v>
      </c>
      <c r="DB135" s="78">
        <v>2.7638908475637436E-2</v>
      </c>
      <c r="DC135" s="78">
        <v>4.0670376271009445E-2</v>
      </c>
      <c r="DD135" s="78">
        <v>2.1715452894568443E-2</v>
      </c>
      <c r="DE135" s="78">
        <v>7.4809077195823193E-3</v>
      </c>
      <c r="DF135" s="78">
        <v>2.0187921822071075E-2</v>
      </c>
      <c r="DG135" s="78">
        <v>7.8466430306434631E-2</v>
      </c>
      <c r="DH135" s="78">
        <v>0.10261386632919312</v>
      </c>
      <c r="DI135" s="78">
        <v>0.12725894153118134</v>
      </c>
      <c r="DJ135" s="78">
        <v>0.14266139268875122</v>
      </c>
      <c r="DK135" s="78">
        <v>9.6827521920204163E-2</v>
      </c>
      <c r="DL135" s="78">
        <v>0.1268930584192276</v>
      </c>
      <c r="DM135" s="78">
        <v>0.13182349503040314</v>
      </c>
      <c r="DN135" s="78">
        <v>0.13125751912593842</v>
      </c>
      <c r="DO135" s="78">
        <v>0.1901623010635376</v>
      </c>
      <c r="DP135" s="78">
        <v>0.16231261193752289</v>
      </c>
      <c r="DQ135" s="78">
        <v>0.16416618227958679</v>
      </c>
      <c r="DR135" s="78">
        <v>0.23588967323303223</v>
      </c>
      <c r="DS135" s="78">
        <v>0.24943198263645172</v>
      </c>
      <c r="DT135" s="78">
        <v>0.20461021363735199</v>
      </c>
      <c r="DU135" s="78">
        <v>0.26590442657470703</v>
      </c>
      <c r="DV135" s="78">
        <v>0.17840778827667236</v>
      </c>
      <c r="DW135" s="78">
        <v>0.10090432316064835</v>
      </c>
      <c r="DX135" s="78">
        <v>2.8486680239439011E-2</v>
      </c>
      <c r="DY135" s="78">
        <v>6.6864825785160065E-2</v>
      </c>
      <c r="DZ135" s="78">
        <v>7.9337023198604584E-2</v>
      </c>
      <c r="EA135" s="78">
        <v>9.0538881719112396E-2</v>
      </c>
      <c r="EB135" s="78">
        <v>7.152191549539566E-2</v>
      </c>
      <c r="EC135" s="78">
        <v>5.8612793684005737E-2</v>
      </c>
      <c r="ED135" s="78">
        <v>7.2247631847858429E-2</v>
      </c>
      <c r="EE135" s="78">
        <v>0.13276471197605133</v>
      </c>
      <c r="EF135" s="78">
        <v>0.15655529499053955</v>
      </c>
      <c r="EG135" s="78">
        <v>0.17743928730487823</v>
      </c>
      <c r="EH135" s="78">
        <v>0.18790382146835327</v>
      </c>
      <c r="EI135" s="78">
        <v>0.14078712463378906</v>
      </c>
      <c r="EJ135" s="78">
        <v>0.17240162193775177</v>
      </c>
      <c r="EK135" s="78">
        <v>0.17651328444480896</v>
      </c>
      <c r="EL135" s="78">
        <v>0.17593279480934143</v>
      </c>
      <c r="EM135" s="78">
        <v>0.23467198014259338</v>
      </c>
      <c r="EN135" s="78">
        <v>0.21235847473144531</v>
      </c>
      <c r="EO135" s="78">
        <v>0.21440170705318451</v>
      </c>
      <c r="EP135" s="78">
        <v>0.29019719362258911</v>
      </c>
      <c r="EQ135" s="78">
        <v>0.30472338199615479</v>
      </c>
      <c r="ER135" s="78">
        <v>0.25952082872390747</v>
      </c>
      <c r="ES135" s="78">
        <v>0.32199153304100037</v>
      </c>
      <c r="ET135" s="78">
        <v>0.23380264639854431</v>
      </c>
      <c r="EU135" s="78">
        <v>0.1553264707326889</v>
      </c>
      <c r="EV135" s="78">
        <v>8.2604080438613892E-2</v>
      </c>
      <c r="EW135" s="78">
        <v>45.020458221435547</v>
      </c>
      <c r="EX135" s="78">
        <v>45.558048248291016</v>
      </c>
      <c r="EY135" s="78">
        <v>45.857006072998047</v>
      </c>
      <c r="EZ135" s="78">
        <v>46.237953186035156</v>
      </c>
      <c r="FA135" s="78">
        <v>46.16400146484375</v>
      </c>
      <c r="FB135" s="78">
        <v>46.511573791503906</v>
      </c>
      <c r="FC135" s="78">
        <v>46.393424987792969</v>
      </c>
      <c r="FD135" s="78">
        <v>46.135028839111328</v>
      </c>
      <c r="FE135" s="78">
        <v>46.271720886230469</v>
      </c>
      <c r="FF135" s="78">
        <v>47.242816925048828</v>
      </c>
      <c r="FG135" s="78">
        <v>46.858623504638672</v>
      </c>
      <c r="FH135" s="78">
        <v>46.030746459960938</v>
      </c>
      <c r="FI135" s="78">
        <v>46.655181884765625</v>
      </c>
      <c r="FJ135" s="78">
        <v>46.856658935546875</v>
      </c>
      <c r="FK135" s="78">
        <v>47.14697265625</v>
      </c>
      <c r="FL135" s="78">
        <v>46.860855102539063</v>
      </c>
      <c r="FM135" s="78">
        <v>47.161891937255859</v>
      </c>
      <c r="FN135" s="78">
        <v>46.266250610351563</v>
      </c>
      <c r="FO135" s="78">
        <v>44.740230560302734</v>
      </c>
      <c r="FP135" s="78">
        <v>43.964580535888672</v>
      </c>
      <c r="FQ135" s="78">
        <v>43.623313903808594</v>
      </c>
      <c r="FR135" s="78">
        <v>43.104103088378906</v>
      </c>
      <c r="FS135" s="78">
        <v>42.986492156982422</v>
      </c>
      <c r="FT135" s="78">
        <v>42.753631591796875</v>
      </c>
      <c r="FU135" s="78">
        <v>4.397989809513092E-2</v>
      </c>
      <c r="FV135" s="78">
        <v>5.5448673665523529E-2</v>
      </c>
      <c r="FW135" s="78">
        <v>4.5390836894512177E-2</v>
      </c>
      <c r="FX135" s="78">
        <v>0</v>
      </c>
      <c r="FY135" s="78">
        <v>489</v>
      </c>
      <c r="FZ135" s="78">
        <v>1</v>
      </c>
    </row>
    <row r="136" spans="1:182" x14ac:dyDescent="0.2">
      <c r="A136" t="s">
        <v>186</v>
      </c>
      <c r="B136" t="s">
        <v>236</v>
      </c>
      <c r="C136" t="s">
        <v>2</v>
      </c>
      <c r="D136" t="s">
        <v>203</v>
      </c>
      <c r="E136" t="s">
        <v>239</v>
      </c>
      <c r="F136" t="s">
        <v>1</v>
      </c>
      <c r="G136" t="s">
        <v>1</v>
      </c>
      <c r="H136" s="78">
        <v>5475</v>
      </c>
      <c r="I136" s="78">
        <v>8.9685001373291016</v>
      </c>
      <c r="J136" s="78">
        <v>8.4197597503662109</v>
      </c>
      <c r="K136" s="78">
        <v>8.2275295257568359</v>
      </c>
      <c r="L136" s="78">
        <v>7.9876980781555176</v>
      </c>
      <c r="M136" s="78">
        <v>7.9629173278808594</v>
      </c>
      <c r="N136" s="78">
        <v>8.7586536407470703</v>
      </c>
      <c r="O136" s="78">
        <v>9.7408123016357422</v>
      </c>
      <c r="P136" s="78">
        <v>10.341292381286621</v>
      </c>
      <c r="Q136" s="78">
        <v>10.289876937866211</v>
      </c>
      <c r="R136" s="78">
        <v>10.099772453308105</v>
      </c>
      <c r="S136" s="78">
        <v>10.36809253692627</v>
      </c>
      <c r="T136" s="78">
        <v>10.219578742980957</v>
      </c>
      <c r="U136" s="78">
        <v>10.303167343139648</v>
      </c>
      <c r="V136" s="78">
        <v>10.117534637451172</v>
      </c>
      <c r="W136" s="78">
        <v>10.041500091552734</v>
      </c>
      <c r="X136" s="78">
        <v>10.090666770935059</v>
      </c>
      <c r="Y136" s="78">
        <v>10.923827171325684</v>
      </c>
      <c r="Z136" s="78">
        <v>12.431294441223145</v>
      </c>
      <c r="AA136" s="78">
        <v>13.079116821289063</v>
      </c>
      <c r="AB136" s="78">
        <v>13.086315155029297</v>
      </c>
      <c r="AC136" s="78">
        <v>12.841411590576172</v>
      </c>
      <c r="AD136" s="78">
        <v>12.438968658447266</v>
      </c>
      <c r="AE136" s="78">
        <v>11.208630561828613</v>
      </c>
      <c r="AF136" s="78">
        <v>9.936981201171875</v>
      </c>
      <c r="AG136" s="78">
        <v>-0.60247814655303955</v>
      </c>
      <c r="AH136" s="78">
        <v>-0.65714311599731445</v>
      </c>
      <c r="AI136" s="78">
        <v>-0.57833540439605713</v>
      </c>
      <c r="AJ136" s="78">
        <v>-0.6143265962600708</v>
      </c>
      <c r="AK136" s="78">
        <v>-0.67015212774276733</v>
      </c>
      <c r="AL136" s="78">
        <v>-0.61429876089096069</v>
      </c>
      <c r="AM136" s="78">
        <v>-0.42552301287651062</v>
      </c>
      <c r="AN136" s="78">
        <v>-0.47814428806304932</v>
      </c>
      <c r="AO136" s="78">
        <v>-0.31294411420822144</v>
      </c>
      <c r="AP136" s="78">
        <v>-0.27671900391578674</v>
      </c>
      <c r="AQ136" s="78">
        <v>-0.19368927180767059</v>
      </c>
      <c r="AR136" s="78">
        <v>-0.10014331340789795</v>
      </c>
      <c r="AS136" s="78">
        <v>-1.4325442723929882E-2</v>
      </c>
      <c r="AT136" s="78">
        <v>-2.3874575272202492E-2</v>
      </c>
      <c r="AU136" s="78">
        <v>3.4656602889299393E-2</v>
      </c>
      <c r="AV136" s="78">
        <v>2.569759264588356E-2</v>
      </c>
      <c r="AW136" s="78">
        <v>0.38272923231124878</v>
      </c>
      <c r="AX136" s="78">
        <v>0.55957859754562378</v>
      </c>
      <c r="AY136" s="78">
        <v>0.20924575626850128</v>
      </c>
      <c r="AZ136" s="78">
        <v>0.17848201096057892</v>
      </c>
      <c r="BA136" s="78">
        <v>0.43151706457138062</v>
      </c>
      <c r="BB136" s="78">
        <v>-0.1123410165309906</v>
      </c>
      <c r="BC136" s="78">
        <v>-0.36294162273406982</v>
      </c>
      <c r="BD136" s="78">
        <v>-0.53683680295944214</v>
      </c>
      <c r="BE136" s="78">
        <v>-0.41285449266433716</v>
      </c>
      <c r="BF136" s="78">
        <v>-0.47243446111679077</v>
      </c>
      <c r="BG136" s="78">
        <v>-0.39658179879188538</v>
      </c>
      <c r="BH136" s="78">
        <v>-0.43548700213432312</v>
      </c>
      <c r="BI136" s="78">
        <v>-0.49917405843734741</v>
      </c>
      <c r="BJ136" s="78">
        <v>-0.43311259150505066</v>
      </c>
      <c r="BK136" s="78">
        <v>-0.23071193695068359</v>
      </c>
      <c r="BL136" s="78">
        <v>-0.28071492910385132</v>
      </c>
      <c r="BM136" s="78">
        <v>-0.11419108510017395</v>
      </c>
      <c r="BN136" s="78">
        <v>-8.3439208567142487E-2</v>
      </c>
      <c r="BO136" s="78">
        <v>-7.6170568354427814E-3</v>
      </c>
      <c r="BP136" s="78">
        <v>7.3446966707706451E-2</v>
      </c>
      <c r="BQ136" s="78">
        <v>0.16759821772575378</v>
      </c>
      <c r="BR136" s="78">
        <v>0.15899954736232758</v>
      </c>
      <c r="BS136" s="78">
        <v>0.21375308930873871</v>
      </c>
      <c r="BT136" s="78">
        <v>0.20153602957725525</v>
      </c>
      <c r="BU136" s="78">
        <v>0.5643811821937561</v>
      </c>
      <c r="BV136" s="78">
        <v>0.75462031364440918</v>
      </c>
      <c r="BW136" s="78">
        <v>0.4080187976360321</v>
      </c>
      <c r="BX136" s="78">
        <v>0.37253034114837646</v>
      </c>
      <c r="BY136" s="78">
        <v>0.6254725456237793</v>
      </c>
      <c r="BZ136" s="78">
        <v>8.4624491631984711E-2</v>
      </c>
      <c r="CA136" s="78">
        <v>-0.15878123044967651</v>
      </c>
      <c r="CB136" s="78">
        <v>-0.34150901436805725</v>
      </c>
      <c r="CC136" s="78">
        <v>-0.28152173757553101</v>
      </c>
      <c r="CD136" s="78">
        <v>-0.34450581669807434</v>
      </c>
      <c r="CE136" s="78">
        <v>-0.27069982886314392</v>
      </c>
      <c r="CF136" s="78">
        <v>-0.31162324547767639</v>
      </c>
      <c r="CG136" s="78">
        <v>-0.38075515627861023</v>
      </c>
      <c r="CH136" s="78">
        <v>-0.30762359499931335</v>
      </c>
      <c r="CI136" s="78">
        <v>-9.5786362886428833E-2</v>
      </c>
      <c r="CJ136" s="78">
        <v>-0.14397595822811127</v>
      </c>
      <c r="CK136" s="78">
        <v>2.346464991569519E-2</v>
      </c>
      <c r="CL136" s="78">
        <v>5.0425801426172256E-2</v>
      </c>
      <c r="CM136" s="78">
        <v>0.12125599384307861</v>
      </c>
      <c r="CN136" s="78">
        <v>0.19367507100105286</v>
      </c>
      <c r="CO136" s="78">
        <v>0.2935979962348938</v>
      </c>
      <c r="CP136" s="78">
        <v>0.2856576144695282</v>
      </c>
      <c r="CQ136" s="78">
        <v>0.33779478073120117</v>
      </c>
      <c r="CR136" s="78">
        <v>0.32332119345664978</v>
      </c>
      <c r="CS136" s="78">
        <v>0.69019275903701782</v>
      </c>
      <c r="CT136" s="78">
        <v>0.88970565795898438</v>
      </c>
      <c r="CU136" s="78">
        <v>0.54568839073181152</v>
      </c>
      <c r="CV136" s="78">
        <v>0.50692760944366455</v>
      </c>
      <c r="CW136" s="78">
        <v>0.75980556011199951</v>
      </c>
      <c r="CX136" s="78">
        <v>0.221042200922966</v>
      </c>
      <c r="CY136" s="78">
        <v>-1.7380379140377045E-2</v>
      </c>
      <c r="CZ136" s="78">
        <v>-0.20622555911540985</v>
      </c>
      <c r="DA136" s="78">
        <v>-0.15018898248672485</v>
      </c>
      <c r="DB136" s="78">
        <v>-0.21657717227935791</v>
      </c>
      <c r="DC136" s="78">
        <v>-0.14481784403324127</v>
      </c>
      <c r="DD136" s="78">
        <v>-0.18775950372219086</v>
      </c>
      <c r="DE136" s="78">
        <v>-0.26233625411987305</v>
      </c>
      <c r="DF136" s="78">
        <v>-0.18213459849357605</v>
      </c>
      <c r="DG136" s="78">
        <v>3.9139203727245331E-2</v>
      </c>
      <c r="DH136" s="78">
        <v>-7.2369887493550777E-3</v>
      </c>
      <c r="DI136" s="78">
        <v>0.16112038493156433</v>
      </c>
      <c r="DJ136" s="78">
        <v>0.184290811419487</v>
      </c>
      <c r="DK136" s="78">
        <v>0.25012904405593872</v>
      </c>
      <c r="DL136" s="78">
        <v>0.31390318274497986</v>
      </c>
      <c r="DM136" s="78">
        <v>0.41959777474403381</v>
      </c>
      <c r="DN136" s="78">
        <v>0.41231566667556763</v>
      </c>
      <c r="DO136" s="78">
        <v>0.46183645725250244</v>
      </c>
      <c r="DP136" s="78">
        <v>0.44510635733604431</v>
      </c>
      <c r="DQ136" s="78">
        <v>0.81600433588027954</v>
      </c>
      <c r="DR136" s="78">
        <v>1.0247910022735596</v>
      </c>
      <c r="DS136" s="78">
        <v>0.68335801362991333</v>
      </c>
      <c r="DT136" s="78">
        <v>0.64132487773895264</v>
      </c>
      <c r="DU136" s="78">
        <v>0.89413857460021973</v>
      </c>
      <c r="DV136" s="78">
        <v>0.3574599027633667</v>
      </c>
      <c r="DW136" s="78">
        <v>0.12402047961950302</v>
      </c>
      <c r="DX136" s="78">
        <v>-7.0942111313343048E-2</v>
      </c>
      <c r="DY136" s="78">
        <v>3.9434667676687241E-2</v>
      </c>
      <c r="DZ136" s="78">
        <v>-3.1868524849414825E-2</v>
      </c>
      <c r="EA136" s="78">
        <v>3.6935742944478989E-2</v>
      </c>
      <c r="EB136" s="78">
        <v>-8.9199161157011986E-3</v>
      </c>
      <c r="EC136" s="78">
        <v>-9.1358199715614319E-2</v>
      </c>
      <c r="ED136" s="78">
        <v>-9.4842136604711413E-4</v>
      </c>
      <c r="EE136" s="78">
        <v>0.23395028710365295</v>
      </c>
      <c r="EF136" s="78">
        <v>0.19019237160682678</v>
      </c>
      <c r="EG136" s="78">
        <v>0.35987341403961182</v>
      </c>
      <c r="EH136" s="78">
        <v>0.37757062911987305</v>
      </c>
      <c r="EI136" s="78">
        <v>0.43620127439498901</v>
      </c>
      <c r="EJ136" s="78">
        <v>0.48749345541000366</v>
      </c>
      <c r="EK136" s="78">
        <v>0.60152143239974976</v>
      </c>
      <c r="EL136" s="78">
        <v>0.59518980979919434</v>
      </c>
      <c r="EM136" s="78">
        <v>0.64093297719955444</v>
      </c>
      <c r="EN136" s="78">
        <v>0.6209447979927063</v>
      </c>
      <c r="EO136" s="78">
        <v>0.99765628576278687</v>
      </c>
      <c r="EP136" s="78">
        <v>1.2198326587677002</v>
      </c>
      <c r="EQ136" s="78">
        <v>0.88213104009628296</v>
      </c>
      <c r="ER136" s="78">
        <v>0.83537322282791138</v>
      </c>
      <c r="ES136" s="78">
        <v>1.0880939960479736</v>
      </c>
      <c r="ET136" s="78">
        <v>0.55442541837692261</v>
      </c>
      <c r="EU136" s="78">
        <v>0.32818084955215454</v>
      </c>
      <c r="EV136" s="78">
        <v>0.12438569962978363</v>
      </c>
      <c r="EW136" s="78">
        <v>45.602779388427734</v>
      </c>
      <c r="EX136" s="78">
        <v>46.344440460205078</v>
      </c>
      <c r="EY136" s="78">
        <v>46.824333190917969</v>
      </c>
      <c r="EZ136" s="78">
        <v>47.283878326416016</v>
      </c>
      <c r="FA136" s="78">
        <v>47.376155853271484</v>
      </c>
      <c r="FB136" s="78">
        <v>47.546524047851563</v>
      </c>
      <c r="FC136" s="78">
        <v>47.389877319335938</v>
      </c>
      <c r="FD136" s="78">
        <v>47.380558013916016</v>
      </c>
      <c r="FE136" s="78">
        <v>47.428325653076172</v>
      </c>
      <c r="FF136" s="78">
        <v>48.035785675048828</v>
      </c>
      <c r="FG136" s="78">
        <v>47.10137939453125</v>
      </c>
      <c r="FH136" s="78">
        <v>46.205406188964844</v>
      </c>
      <c r="FI136" s="78">
        <v>46.559043884277344</v>
      </c>
      <c r="FJ136" s="78">
        <v>46.737747192382813</v>
      </c>
      <c r="FK136" s="78">
        <v>47.114288330078125</v>
      </c>
      <c r="FL136" s="78">
        <v>47.405555725097656</v>
      </c>
      <c r="FM136" s="78">
        <v>47.675437927246094</v>
      </c>
      <c r="FN136" s="78">
        <v>46.569126129150391</v>
      </c>
      <c r="FO136" s="78">
        <v>45.179786682128906</v>
      </c>
      <c r="FP136" s="78">
        <v>44.399242401123047</v>
      </c>
      <c r="FQ136" s="78">
        <v>44.027935028076172</v>
      </c>
      <c r="FR136" s="78">
        <v>43.473152160644531</v>
      </c>
      <c r="FS136" s="78">
        <v>43.2015380859375</v>
      </c>
      <c r="FT136" s="78">
        <v>42.968761444091797</v>
      </c>
      <c r="FU136" s="78">
        <v>0.16920691728591919</v>
      </c>
      <c r="FV136" s="78">
        <v>0.20879563689231873</v>
      </c>
      <c r="FW136" s="78">
        <v>0.17761154472827911</v>
      </c>
      <c r="FX136" s="78">
        <v>0</v>
      </c>
      <c r="FY136" s="78">
        <v>1521</v>
      </c>
      <c r="FZ136" s="78">
        <v>1</v>
      </c>
    </row>
    <row r="137" spans="1:182" x14ac:dyDescent="0.2">
      <c r="A137" t="s">
        <v>186</v>
      </c>
      <c r="B137" t="s">
        <v>236</v>
      </c>
      <c r="C137" t="s">
        <v>2</v>
      </c>
      <c r="D137" t="s">
        <v>203</v>
      </c>
      <c r="E137" t="s">
        <v>239</v>
      </c>
      <c r="F137" t="s">
        <v>178</v>
      </c>
      <c r="G137" t="s">
        <v>1</v>
      </c>
      <c r="H137" s="78">
        <v>2686</v>
      </c>
      <c r="I137" s="78">
        <v>4.1411452293395996</v>
      </c>
      <c r="J137" s="78">
        <v>3.7675237655639648</v>
      </c>
      <c r="K137" s="78">
        <v>3.6407990455627441</v>
      </c>
      <c r="L137" s="78">
        <v>3.5108394622802734</v>
      </c>
      <c r="M137" s="78">
        <v>3.5111086368560791</v>
      </c>
      <c r="N137" s="78">
        <v>3.8654167652130127</v>
      </c>
      <c r="O137" s="78">
        <v>4.3441152572631836</v>
      </c>
      <c r="P137" s="78">
        <v>4.785552978515625</v>
      </c>
      <c r="Q137" s="78">
        <v>4.7744216918945313</v>
      </c>
      <c r="R137" s="78">
        <v>4.7474961280822754</v>
      </c>
      <c r="S137" s="78">
        <v>5.0275788307189941</v>
      </c>
      <c r="T137" s="78">
        <v>5.016294002532959</v>
      </c>
      <c r="U137" s="78">
        <v>4.9468460083007813</v>
      </c>
      <c r="V137" s="78">
        <v>4.8634548187255859</v>
      </c>
      <c r="W137" s="78">
        <v>4.8449234962463379</v>
      </c>
      <c r="X137" s="78">
        <v>4.8799238204956055</v>
      </c>
      <c r="Y137" s="78">
        <v>5.1545257568359375</v>
      </c>
      <c r="Z137" s="78">
        <v>5.927487850189209</v>
      </c>
      <c r="AA137" s="78">
        <v>6.3468070030212402</v>
      </c>
      <c r="AB137" s="78">
        <v>6.3564610481262207</v>
      </c>
      <c r="AC137" s="78">
        <v>6.1287622451782227</v>
      </c>
      <c r="AD137" s="78">
        <v>5.8910188674926758</v>
      </c>
      <c r="AE137" s="78">
        <v>5.2643461227416992</v>
      </c>
      <c r="AF137" s="78">
        <v>4.583094596862793</v>
      </c>
      <c r="AG137" s="78">
        <v>-0.3100898265838623</v>
      </c>
      <c r="AH137" s="78">
        <v>-0.35164883732795715</v>
      </c>
      <c r="AI137" s="78">
        <v>-0.27205970883369446</v>
      </c>
      <c r="AJ137" s="78">
        <v>-0.31238958239555359</v>
      </c>
      <c r="AK137" s="78">
        <v>-0.32754558324813843</v>
      </c>
      <c r="AL137" s="78">
        <v>-0.27604517340660095</v>
      </c>
      <c r="AM137" s="78">
        <v>-0.18994085490703583</v>
      </c>
      <c r="AN137" s="78">
        <v>-0.16093197464942932</v>
      </c>
      <c r="AO137" s="78">
        <v>-4.6805184334516525E-2</v>
      </c>
      <c r="AP137" s="78">
        <v>-0.14060515165328979</v>
      </c>
      <c r="AQ137" s="78">
        <v>-4.5036174356937408E-2</v>
      </c>
      <c r="AR137" s="78">
        <v>-0.11405530571937561</v>
      </c>
      <c r="AS137" s="78">
        <v>-8.8931061327457428E-2</v>
      </c>
      <c r="AT137" s="78">
        <v>-1.119319349527359E-2</v>
      </c>
      <c r="AU137" s="78">
        <v>3.2907906919717789E-2</v>
      </c>
      <c r="AV137" s="78">
        <v>4.7566350549459457E-2</v>
      </c>
      <c r="AW137" s="78">
        <v>0.25564262270927429</v>
      </c>
      <c r="AX137" s="78">
        <v>0.24089235067367554</v>
      </c>
      <c r="AY137" s="78">
        <v>6.5420657396316528E-2</v>
      </c>
      <c r="AZ137" s="78">
        <v>2.0659451838582754E-3</v>
      </c>
      <c r="BA137" s="78">
        <v>9.6864528954029083E-2</v>
      </c>
      <c r="BB137" s="78">
        <v>-0.26205539703369141</v>
      </c>
      <c r="BC137" s="78">
        <v>-0.28892779350280762</v>
      </c>
      <c r="BD137" s="78">
        <v>-0.39489907026290894</v>
      </c>
      <c r="BE137" s="78">
        <v>-0.2173820286989212</v>
      </c>
      <c r="BF137" s="78">
        <v>-0.26055875420570374</v>
      </c>
      <c r="BG137" s="78">
        <v>-0.18519389629364014</v>
      </c>
      <c r="BH137" s="78">
        <v>-0.22505155205726624</v>
      </c>
      <c r="BI137" s="78">
        <v>-0.24423074722290039</v>
      </c>
      <c r="BJ137" s="78">
        <v>-0.19215519726276398</v>
      </c>
      <c r="BK137" s="78">
        <v>-0.10468960553407669</v>
      </c>
      <c r="BL137" s="78">
        <v>-7.1743212640285492E-2</v>
      </c>
      <c r="BM137" s="78">
        <v>4.082828015089035E-2</v>
      </c>
      <c r="BN137" s="78">
        <v>-6.0123808681964874E-2</v>
      </c>
      <c r="BO137" s="78">
        <v>4.2697645723819733E-2</v>
      </c>
      <c r="BP137" s="78">
        <v>-3.2896086573600769E-2</v>
      </c>
      <c r="BQ137" s="78">
        <v>2.0052867475897074E-3</v>
      </c>
      <c r="BR137" s="78">
        <v>7.8698009252548218E-2</v>
      </c>
      <c r="BS137" s="78">
        <v>0.12182216346263885</v>
      </c>
      <c r="BT137" s="78">
        <v>0.13191717863082886</v>
      </c>
      <c r="BU137" s="78">
        <v>0.34138810634613037</v>
      </c>
      <c r="BV137" s="78">
        <v>0.33910763263702393</v>
      </c>
      <c r="BW137" s="78">
        <v>0.16697061061859131</v>
      </c>
      <c r="BX137" s="78">
        <v>0.1048644483089447</v>
      </c>
      <c r="BY137" s="78">
        <v>0.19454629719257355</v>
      </c>
      <c r="BZ137" s="78">
        <v>-0.15787655115127563</v>
      </c>
      <c r="CA137" s="78">
        <v>-0.18519435822963715</v>
      </c>
      <c r="CB137" s="78">
        <v>-0.291685551404953</v>
      </c>
      <c r="CC137" s="78">
        <v>-0.15317288041114807</v>
      </c>
      <c r="CD137" s="78">
        <v>-0.1974700391292572</v>
      </c>
      <c r="CE137" s="78">
        <v>-0.12503089010715485</v>
      </c>
      <c r="CF137" s="78">
        <v>-0.16456149518489838</v>
      </c>
      <c r="CG137" s="78">
        <v>-0.18652713298797607</v>
      </c>
      <c r="CH137" s="78">
        <v>-0.13405326008796692</v>
      </c>
      <c r="CI137" s="78">
        <v>-4.5644849538803101E-2</v>
      </c>
      <c r="CJ137" s="78">
        <v>-9.9713476374745369E-3</v>
      </c>
      <c r="CK137" s="78">
        <v>0.10152295231819153</v>
      </c>
      <c r="CL137" s="78">
        <v>-4.3826685287058353E-3</v>
      </c>
      <c r="CM137" s="78">
        <v>0.10346182435750961</v>
      </c>
      <c r="CN137" s="78">
        <v>2.3314541205763817E-2</v>
      </c>
      <c r="CO137" s="78">
        <v>6.4987525343894958E-2</v>
      </c>
      <c r="CP137" s="78">
        <v>0.14095638692378998</v>
      </c>
      <c r="CQ137" s="78">
        <v>0.18340390920639038</v>
      </c>
      <c r="CR137" s="78">
        <v>0.19033829867839813</v>
      </c>
      <c r="CS137" s="78">
        <v>0.40077513456344604</v>
      </c>
      <c r="CT137" s="78">
        <v>0.40713122487068176</v>
      </c>
      <c r="CU137" s="78">
        <v>0.23730380833148956</v>
      </c>
      <c r="CV137" s="78">
        <v>0.17606237530708313</v>
      </c>
      <c r="CW137" s="78">
        <v>0.26220038533210754</v>
      </c>
      <c r="CX137" s="78">
        <v>-8.5722595453262329E-2</v>
      </c>
      <c r="CY137" s="78">
        <v>-0.11334890127182007</v>
      </c>
      <c r="CZ137" s="78">
        <v>-0.22020016610622406</v>
      </c>
      <c r="DA137" s="78">
        <v>-8.8963739573955536E-2</v>
      </c>
      <c r="DB137" s="78">
        <v>-0.13438132405281067</v>
      </c>
      <c r="DC137" s="78">
        <v>-6.4867891371250153E-2</v>
      </c>
      <c r="DD137" s="78">
        <v>-0.10407143086194992</v>
      </c>
      <c r="DE137" s="78">
        <v>-0.12882351875305176</v>
      </c>
      <c r="DF137" s="78">
        <v>-7.5951322913169861E-2</v>
      </c>
      <c r="DG137" s="78">
        <v>1.339990645647049E-2</v>
      </c>
      <c r="DH137" s="78">
        <v>5.1800515502691269E-2</v>
      </c>
      <c r="DI137" s="78">
        <v>0.16221761703491211</v>
      </c>
      <c r="DJ137" s="78">
        <v>5.135846883058548E-2</v>
      </c>
      <c r="DK137" s="78">
        <v>0.1642259955406189</v>
      </c>
      <c r="DL137" s="78">
        <v>7.9525172710418701E-2</v>
      </c>
      <c r="DM137" s="78">
        <v>0.12796975672245026</v>
      </c>
      <c r="DN137" s="78">
        <v>0.20321476459503174</v>
      </c>
      <c r="DO137" s="78">
        <v>0.24498565495014191</v>
      </c>
      <c r="DP137" s="78">
        <v>0.24875941872596741</v>
      </c>
      <c r="DQ137" s="78">
        <v>0.46016216278076172</v>
      </c>
      <c r="DR137" s="78">
        <v>0.4751548171043396</v>
      </c>
      <c r="DS137" s="78">
        <v>0.30763700604438782</v>
      </c>
      <c r="DT137" s="78">
        <v>0.24726030230522156</v>
      </c>
      <c r="DU137" s="78">
        <v>0.32985448837280273</v>
      </c>
      <c r="DV137" s="78">
        <v>-1.356864720582962E-2</v>
      </c>
      <c r="DW137" s="78">
        <v>-4.1503436863422394E-2</v>
      </c>
      <c r="DX137" s="78">
        <v>-0.14871478080749512</v>
      </c>
      <c r="DY137" s="78">
        <v>3.7440643645823002E-3</v>
      </c>
      <c r="DZ137" s="78">
        <v>-4.3291244655847549E-2</v>
      </c>
      <c r="EA137" s="78">
        <v>2.1997932344675064E-2</v>
      </c>
      <c r="EB137" s="78">
        <v>-1.673339307308197E-2</v>
      </c>
      <c r="EC137" s="78">
        <v>-4.5508675277233124E-2</v>
      </c>
      <c r="ED137" s="78">
        <v>7.938651368021965E-3</v>
      </c>
      <c r="EE137" s="78">
        <v>9.8651155829429626E-2</v>
      </c>
      <c r="EF137" s="78">
        <v>0.1409892737865448</v>
      </c>
      <c r="EG137" s="78">
        <v>0.24985109269618988</v>
      </c>
      <c r="EH137" s="78">
        <v>0.13183982670307159</v>
      </c>
      <c r="EI137" s="78">
        <v>0.25195983052253723</v>
      </c>
      <c r="EJ137" s="78">
        <v>0.16068439185619354</v>
      </c>
      <c r="EK137" s="78">
        <v>0.21890611946582794</v>
      </c>
      <c r="EL137" s="78">
        <v>0.29310595989227295</v>
      </c>
      <c r="EM137" s="78">
        <v>0.33389991521835327</v>
      </c>
      <c r="EN137" s="78">
        <v>0.33311024308204651</v>
      </c>
      <c r="EO137" s="78">
        <v>0.54590761661529541</v>
      </c>
      <c r="EP137" s="78">
        <v>0.57337009906768799</v>
      </c>
      <c r="EQ137" s="78">
        <v>0.4091869592666626</v>
      </c>
      <c r="ER137" s="78">
        <v>0.35005879402160645</v>
      </c>
      <c r="ES137" s="78">
        <v>0.4275362491607666</v>
      </c>
      <c r="ET137" s="78">
        <v>9.0610191226005554E-2</v>
      </c>
      <c r="EU137" s="78">
        <v>6.2230002135038376E-2</v>
      </c>
      <c r="EV137" s="78">
        <v>-4.5501250773668289E-2</v>
      </c>
      <c r="EW137" s="78">
        <v>47.176002502441406</v>
      </c>
      <c r="EX137" s="78">
        <v>48.934070587158203</v>
      </c>
      <c r="EY137" s="78">
        <v>49.727264404296875</v>
      </c>
      <c r="EZ137" s="78">
        <v>49.995933532714844</v>
      </c>
      <c r="FA137" s="78">
        <v>50.225059509277344</v>
      </c>
      <c r="FB137" s="78">
        <v>50.284103393554688</v>
      </c>
      <c r="FC137" s="78">
        <v>50.102996826171875</v>
      </c>
      <c r="FD137" s="78">
        <v>50.049327850341797</v>
      </c>
      <c r="FE137" s="78">
        <v>50.10894775390625</v>
      </c>
      <c r="FF137" s="78">
        <v>49.675865173339844</v>
      </c>
      <c r="FG137" s="78">
        <v>46.779556274414063</v>
      </c>
      <c r="FH137" s="78">
        <v>45.524986267089844</v>
      </c>
      <c r="FI137" s="78">
        <v>45.371311187744141</v>
      </c>
      <c r="FJ137" s="78">
        <v>45.549541473388672</v>
      </c>
      <c r="FK137" s="78">
        <v>46.047603607177734</v>
      </c>
      <c r="FL137" s="78">
        <v>47.469917297363281</v>
      </c>
      <c r="FM137" s="78">
        <v>48.297855377197266</v>
      </c>
      <c r="FN137" s="78">
        <v>47.256141662597656</v>
      </c>
      <c r="FO137" s="78">
        <v>45.892768859863281</v>
      </c>
      <c r="FP137" s="78">
        <v>45.290283203125</v>
      </c>
      <c r="FQ137" s="78">
        <v>44.974769592285156</v>
      </c>
      <c r="FR137" s="78">
        <v>44.490982055664063</v>
      </c>
      <c r="FS137" s="78">
        <v>44.273117065429688</v>
      </c>
      <c r="FT137" s="78">
        <v>44.140472412109375</v>
      </c>
      <c r="FU137" s="78">
        <v>7.5282633304595947E-2</v>
      </c>
      <c r="FV137" s="78">
        <v>0.10127818584442139</v>
      </c>
      <c r="FW137" s="78">
        <v>7.7333487570285797E-2</v>
      </c>
      <c r="FX137" s="78">
        <v>0</v>
      </c>
      <c r="FY137" s="78">
        <v>839</v>
      </c>
      <c r="FZ137" s="78">
        <v>1</v>
      </c>
    </row>
    <row r="138" spans="1:182" x14ac:dyDescent="0.2">
      <c r="A138" t="s">
        <v>186</v>
      </c>
      <c r="B138" t="s">
        <v>236</v>
      </c>
      <c r="C138" t="s">
        <v>2</v>
      </c>
      <c r="D138" t="s">
        <v>203</v>
      </c>
      <c r="E138" t="s">
        <v>239</v>
      </c>
      <c r="F138" t="s">
        <v>179</v>
      </c>
      <c r="G138" t="s">
        <v>1</v>
      </c>
      <c r="H138" s="78">
        <v>442</v>
      </c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>
        <v>0</v>
      </c>
      <c r="FY138" s="78">
        <v>84</v>
      </c>
      <c r="FZ138" s="78">
        <v>0</v>
      </c>
    </row>
    <row r="139" spans="1:182" x14ac:dyDescent="0.2">
      <c r="A139" t="s">
        <v>186</v>
      </c>
      <c r="B139" t="s">
        <v>236</v>
      </c>
      <c r="C139" t="s">
        <v>2</v>
      </c>
      <c r="D139" t="s">
        <v>203</v>
      </c>
      <c r="E139" t="s">
        <v>239</v>
      </c>
      <c r="F139" t="s">
        <v>180</v>
      </c>
      <c r="G139" t="s">
        <v>1</v>
      </c>
      <c r="H139" s="78">
        <v>129</v>
      </c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  <c r="CU139" s="78"/>
      <c r="CV139" s="78"/>
      <c r="CW139" s="78"/>
      <c r="CX139" s="78"/>
      <c r="CY139" s="78"/>
      <c r="CZ139" s="78"/>
      <c r="DA139" s="78"/>
      <c r="DB139" s="78"/>
      <c r="DC139" s="78"/>
      <c r="DD139" s="78"/>
      <c r="DE139" s="78"/>
      <c r="DF139" s="78"/>
      <c r="DG139" s="78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78"/>
      <c r="EW139" s="78"/>
      <c r="EX139" s="78"/>
      <c r="EY139" s="78"/>
      <c r="EZ139" s="78"/>
      <c r="FA139" s="78"/>
      <c r="FB139" s="78"/>
      <c r="FC139" s="78"/>
      <c r="FD139" s="78"/>
      <c r="FE139" s="78"/>
      <c r="FF139" s="78"/>
      <c r="FG139" s="78"/>
      <c r="FH139" s="78"/>
      <c r="FI139" s="78"/>
      <c r="FJ139" s="78"/>
      <c r="FK139" s="78"/>
      <c r="FL139" s="78"/>
      <c r="FM139" s="78"/>
      <c r="FN139" s="78"/>
      <c r="FO139" s="78"/>
      <c r="FP139" s="78"/>
      <c r="FQ139" s="78"/>
      <c r="FR139" s="78"/>
      <c r="FS139" s="78"/>
      <c r="FT139" s="78"/>
      <c r="FU139" s="78"/>
      <c r="FV139" s="78"/>
      <c r="FW139" s="78"/>
      <c r="FX139" s="78">
        <v>0</v>
      </c>
      <c r="FY139" s="78">
        <v>59</v>
      </c>
      <c r="FZ139" s="78">
        <v>0</v>
      </c>
    </row>
    <row r="140" spans="1:182" x14ac:dyDescent="0.2">
      <c r="A140" t="s">
        <v>186</v>
      </c>
      <c r="B140" t="s">
        <v>236</v>
      </c>
      <c r="C140" t="s">
        <v>2</v>
      </c>
      <c r="D140" t="s">
        <v>203</v>
      </c>
      <c r="E140" t="s">
        <v>239</v>
      </c>
      <c r="F140" t="s">
        <v>181</v>
      </c>
      <c r="G140" t="s">
        <v>1</v>
      </c>
      <c r="H140" s="78">
        <v>126</v>
      </c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  <c r="CU140" s="78"/>
      <c r="CV140" s="78"/>
      <c r="CW140" s="78"/>
      <c r="CX140" s="78"/>
      <c r="CY140" s="78"/>
      <c r="CZ140" s="78"/>
      <c r="DA140" s="78"/>
      <c r="DB140" s="78"/>
      <c r="DC140" s="78"/>
      <c r="DD140" s="78"/>
      <c r="DE140" s="78"/>
      <c r="DF140" s="78"/>
      <c r="DG140" s="78"/>
      <c r="DH140" s="78"/>
      <c r="DI140" s="78"/>
      <c r="DJ140" s="78"/>
      <c r="DK140" s="78"/>
      <c r="DL140" s="78"/>
      <c r="DM140" s="78"/>
      <c r="DN140" s="78"/>
      <c r="DO140" s="78"/>
      <c r="DP140" s="78"/>
      <c r="DQ140" s="78"/>
      <c r="DR140" s="78"/>
      <c r="DS140" s="78"/>
      <c r="DT140" s="78"/>
      <c r="DU140" s="78"/>
      <c r="DV140" s="78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78"/>
      <c r="EW140" s="78"/>
      <c r="EX140" s="78"/>
      <c r="EY140" s="78"/>
      <c r="EZ140" s="78"/>
      <c r="FA140" s="78"/>
      <c r="FB140" s="78"/>
      <c r="FC140" s="78"/>
      <c r="FD140" s="78"/>
      <c r="FE140" s="78"/>
      <c r="FF140" s="78"/>
      <c r="FG140" s="78"/>
      <c r="FH140" s="78"/>
      <c r="FI140" s="78"/>
      <c r="FJ140" s="78"/>
      <c r="FK140" s="78"/>
      <c r="FL140" s="78"/>
      <c r="FM140" s="78"/>
      <c r="FN140" s="78"/>
      <c r="FO140" s="78"/>
      <c r="FP140" s="78"/>
      <c r="FQ140" s="78"/>
      <c r="FR140" s="78"/>
      <c r="FS140" s="78"/>
      <c r="FT140" s="78"/>
      <c r="FU140" s="78"/>
      <c r="FV140" s="78"/>
      <c r="FW140" s="78"/>
      <c r="FX140" s="78">
        <v>0</v>
      </c>
      <c r="FY140" s="78">
        <v>20</v>
      </c>
      <c r="FZ140" s="78">
        <v>0</v>
      </c>
    </row>
    <row r="141" spans="1:182" x14ac:dyDescent="0.2">
      <c r="A141" t="s">
        <v>186</v>
      </c>
      <c r="B141" t="s">
        <v>236</v>
      </c>
      <c r="C141" t="s">
        <v>2</v>
      </c>
      <c r="D141" t="s">
        <v>203</v>
      </c>
      <c r="E141" t="s">
        <v>239</v>
      </c>
      <c r="F141" t="s">
        <v>182</v>
      </c>
      <c r="G141" t="s">
        <v>1</v>
      </c>
      <c r="H141" s="78">
        <v>513</v>
      </c>
      <c r="I141" s="78">
        <v>0.91632235050201416</v>
      </c>
      <c r="J141" s="78">
        <v>0.88544595241546631</v>
      </c>
      <c r="K141" s="78">
        <v>0.86166095733642578</v>
      </c>
      <c r="L141" s="78">
        <v>0.82686835527420044</v>
      </c>
      <c r="M141" s="78">
        <v>0.84646487236022949</v>
      </c>
      <c r="N141" s="78">
        <v>0.88333553075790405</v>
      </c>
      <c r="O141" s="78">
        <v>1.009049654006958</v>
      </c>
      <c r="P141" s="78">
        <v>1.0938329696655273</v>
      </c>
      <c r="Q141" s="78">
        <v>1.115142822265625</v>
      </c>
      <c r="R141" s="78">
        <v>1.1322641372680664</v>
      </c>
      <c r="S141" s="78">
        <v>1.0799287557601929</v>
      </c>
      <c r="T141" s="78">
        <v>1.0095924139022827</v>
      </c>
      <c r="U141" s="78">
        <v>1.0011435747146606</v>
      </c>
      <c r="V141" s="78">
        <v>0.95479673147201538</v>
      </c>
      <c r="W141" s="78">
        <v>0.9097667932510376</v>
      </c>
      <c r="X141" s="78">
        <v>0.86398905515670776</v>
      </c>
      <c r="Y141" s="78">
        <v>0.9166109561920166</v>
      </c>
      <c r="Z141" s="78">
        <v>1.0509940385818481</v>
      </c>
      <c r="AA141" s="78">
        <v>1.2137978076934814</v>
      </c>
      <c r="AB141" s="78">
        <v>1.2711173295974731</v>
      </c>
      <c r="AC141" s="78">
        <v>1.2225620746612549</v>
      </c>
      <c r="AD141" s="78">
        <v>1.1902006864547729</v>
      </c>
      <c r="AE141" s="78">
        <v>1.1125819683074951</v>
      </c>
      <c r="AF141" s="78">
        <v>1.0070791244506836</v>
      </c>
      <c r="AG141" s="78">
        <v>-8.1069298088550568E-2</v>
      </c>
      <c r="AH141" s="78">
        <v>-8.157927542924881E-2</v>
      </c>
      <c r="AI141" s="78">
        <v>-0.11691634356975555</v>
      </c>
      <c r="AJ141" s="78">
        <v>-0.10265468060970306</v>
      </c>
      <c r="AK141" s="78">
        <v>-8.3837628364562988E-2</v>
      </c>
      <c r="AL141" s="78">
        <v>-0.10343583673238754</v>
      </c>
      <c r="AM141" s="78">
        <v>-0.12577083706855774</v>
      </c>
      <c r="AN141" s="78">
        <v>-0.13533814251422882</v>
      </c>
      <c r="AO141" s="78">
        <v>-0.16227981448173523</v>
      </c>
      <c r="AP141" s="78">
        <v>-7.8129947185516357E-2</v>
      </c>
      <c r="AQ141" s="78">
        <v>-0.10532038658857346</v>
      </c>
      <c r="AR141" s="78">
        <v>-6.0472134500741959E-2</v>
      </c>
      <c r="AS141" s="78">
        <v>-5.8040820062160492E-2</v>
      </c>
      <c r="AT141" s="78">
        <v>-8.826977014541626E-2</v>
      </c>
      <c r="AU141" s="78">
        <v>-7.020346075296402E-2</v>
      </c>
      <c r="AV141" s="78">
        <v>-0.13143599033355713</v>
      </c>
      <c r="AW141" s="78">
        <v>-8.0741837620735168E-2</v>
      </c>
      <c r="AX141" s="78">
        <v>-4.3001595884561539E-2</v>
      </c>
      <c r="AY141" s="78">
        <v>-2.379894070327282E-2</v>
      </c>
      <c r="AZ141" s="78">
        <v>-1.5069717541337013E-2</v>
      </c>
      <c r="BA141" s="78">
        <v>-6.6674486733973026E-3</v>
      </c>
      <c r="BB141" s="78">
        <v>-2.4389816448092461E-2</v>
      </c>
      <c r="BC141" s="78">
        <v>-5.3746879100799561E-2</v>
      </c>
      <c r="BD141" s="78">
        <v>-6.715480238199234E-2</v>
      </c>
      <c r="BE141" s="78">
        <v>-3.7089630961418152E-2</v>
      </c>
      <c r="BF141" s="78">
        <v>-4.0174104273319244E-2</v>
      </c>
      <c r="BG141" s="78">
        <v>-7.58986696600914E-2</v>
      </c>
      <c r="BH141" s="78">
        <v>-6.2593773007392883E-2</v>
      </c>
      <c r="BI141" s="78">
        <v>-4.4096264988183975E-2</v>
      </c>
      <c r="BJ141" s="78">
        <v>-5.7307213544845581E-2</v>
      </c>
      <c r="BK141" s="78">
        <v>-7.6110318303108215E-2</v>
      </c>
      <c r="BL141" s="78">
        <v>-8.3964280784130096E-2</v>
      </c>
      <c r="BM141" s="78">
        <v>-0.10958543419837952</v>
      </c>
      <c r="BN141" s="78">
        <v>-2.6701886206865311E-2</v>
      </c>
      <c r="BO141" s="78">
        <v>-5.3389132022857666E-2</v>
      </c>
      <c r="BP141" s="78">
        <v>-2.6296362280845642E-2</v>
      </c>
      <c r="BQ141" s="78">
        <v>-2.4263316765427589E-2</v>
      </c>
      <c r="BR141" s="78">
        <v>-5.5300723761320114E-2</v>
      </c>
      <c r="BS141" s="78">
        <v>-3.6755215376615524E-2</v>
      </c>
      <c r="BT141" s="78">
        <v>-9.5039777457714081E-2</v>
      </c>
      <c r="BU141" s="78">
        <v>-4.3609030544757843E-2</v>
      </c>
      <c r="BV141" s="78">
        <v>-6.4398492686450481E-3</v>
      </c>
      <c r="BW141" s="78">
        <v>1.2887739576399326E-2</v>
      </c>
      <c r="BX141" s="78">
        <v>1.9701464101672173E-2</v>
      </c>
      <c r="BY141" s="78">
        <v>2.8640491887927055E-2</v>
      </c>
      <c r="BZ141" s="78">
        <v>7.5352075509727001E-3</v>
      </c>
      <c r="CA141" s="78">
        <v>-1.8619563430547714E-2</v>
      </c>
      <c r="CB141" s="78">
        <v>-2.7852533385157585E-2</v>
      </c>
      <c r="CC141" s="78">
        <v>-6.6294441930949688E-3</v>
      </c>
      <c r="CD141" s="78">
        <v>-1.1497008614242077E-2</v>
      </c>
      <c r="CE141" s="78">
        <v>-4.74899522960186E-2</v>
      </c>
      <c r="CF141" s="78">
        <v>-3.4847717732191086E-2</v>
      </c>
      <c r="CG141" s="78">
        <v>-1.6571516171097755E-2</v>
      </c>
      <c r="CH141" s="78">
        <v>-2.5358669459819794E-2</v>
      </c>
      <c r="CI141" s="78">
        <v>-4.1715595871210098E-2</v>
      </c>
      <c r="CJ141" s="78">
        <v>-4.8382900655269623E-2</v>
      </c>
      <c r="CK141" s="78">
        <v>-7.3089472949504852E-2</v>
      </c>
      <c r="CL141" s="78">
        <v>8.9170327410101891E-3</v>
      </c>
      <c r="CM141" s="78">
        <v>-1.7421701923012733E-2</v>
      </c>
      <c r="CN141" s="78">
        <v>-2.6263270992785692E-3</v>
      </c>
      <c r="CO141" s="78">
        <v>-8.691229741089046E-4</v>
      </c>
      <c r="CP141" s="78">
        <v>-3.2466460019350052E-2</v>
      </c>
      <c r="CQ141" s="78">
        <v>-1.3589067384600639E-2</v>
      </c>
      <c r="CR141" s="78">
        <v>-6.9831870496273041E-2</v>
      </c>
      <c r="CS141" s="78">
        <v>-1.7890963703393936E-2</v>
      </c>
      <c r="CT141" s="78">
        <v>1.8882704898715019E-2</v>
      </c>
      <c r="CU141" s="78">
        <v>3.829682245850563E-2</v>
      </c>
      <c r="CV141" s="78">
        <v>4.3783877044916153E-2</v>
      </c>
      <c r="CW141" s="78">
        <v>5.3094662725925446E-2</v>
      </c>
      <c r="CX141" s="78">
        <v>2.9646381735801697E-2</v>
      </c>
      <c r="CY141" s="78">
        <v>5.7095079682767391E-3</v>
      </c>
      <c r="CZ141" s="78">
        <v>-6.3190079526975751E-4</v>
      </c>
      <c r="DA141" s="78">
        <v>2.383074164390564E-2</v>
      </c>
      <c r="DB141" s="78">
        <v>1.7180085182189941E-2</v>
      </c>
      <c r="DC141" s="78">
        <v>-1.908123679459095E-2</v>
      </c>
      <c r="DD141" s="78">
        <v>-7.1016596630215645E-3</v>
      </c>
      <c r="DE141" s="78">
        <v>1.0953232645988464E-2</v>
      </c>
      <c r="DF141" s="78">
        <v>6.5898746252059937E-3</v>
      </c>
      <c r="DG141" s="78">
        <v>-7.3208734393119812E-3</v>
      </c>
      <c r="DH141" s="78">
        <v>-1.2801522389054298E-2</v>
      </c>
      <c r="DI141" s="78">
        <v>-3.6593511700630188E-2</v>
      </c>
      <c r="DJ141" s="78">
        <v>4.4535953551530838E-2</v>
      </c>
      <c r="DK141" s="78">
        <v>1.8545728176832199E-2</v>
      </c>
      <c r="DL141" s="78">
        <v>2.1043708547949791E-2</v>
      </c>
      <c r="DM141" s="78">
        <v>2.252507209777832E-2</v>
      </c>
      <c r="DN141" s="78">
        <v>-9.6321972087025642E-3</v>
      </c>
      <c r="DO141" s="78">
        <v>9.5770824700593948E-3</v>
      </c>
      <c r="DP141" s="78">
        <v>-4.4623963534832001E-2</v>
      </c>
      <c r="DQ141" s="78">
        <v>7.8271031379699707E-3</v>
      </c>
      <c r="DR141" s="78">
        <v>4.4205259531736374E-2</v>
      </c>
      <c r="DS141" s="78">
        <v>6.3705906271934509E-2</v>
      </c>
      <c r="DT141" s="78">
        <v>6.7866288125514984E-2</v>
      </c>
      <c r="DU141" s="78">
        <v>7.7548831701278687E-2</v>
      </c>
      <c r="DV141" s="78">
        <v>5.1757555454969406E-2</v>
      </c>
      <c r="DW141" s="78">
        <v>3.0038580298423767E-2</v>
      </c>
      <c r="DX141" s="78">
        <v>2.6588732376694679E-2</v>
      </c>
      <c r="DY141" s="78">
        <v>6.7810408771038055E-2</v>
      </c>
      <c r="DZ141" s="78">
        <v>5.8585256338119507E-2</v>
      </c>
      <c r="EA141" s="78">
        <v>2.1936437115073204E-2</v>
      </c>
      <c r="EB141" s="78">
        <v>3.2959241420030594E-2</v>
      </c>
      <c r="EC141" s="78">
        <v>5.0694596022367477E-2</v>
      </c>
      <c r="ED141" s="78">
        <v>5.2718497812747955E-2</v>
      </c>
      <c r="EE141" s="78">
        <v>4.2339641600847244E-2</v>
      </c>
      <c r="EF141" s="78">
        <v>3.8572337478399277E-2</v>
      </c>
      <c r="EG141" s="78">
        <v>1.6100861132144928E-2</v>
      </c>
      <c r="EH141" s="78">
        <v>9.5964014530181885E-2</v>
      </c>
      <c r="EI141" s="78">
        <v>7.0476986467838287E-2</v>
      </c>
      <c r="EJ141" s="78">
        <v>5.5219478905200958E-2</v>
      </c>
      <c r="EK141" s="78">
        <v>5.6302573531866074E-2</v>
      </c>
      <c r="EL141" s="78">
        <v>2.3336851969361305E-2</v>
      </c>
      <c r="EM141" s="78">
        <v>4.3025322258472443E-2</v>
      </c>
      <c r="EN141" s="78">
        <v>-8.2277506589889526E-3</v>
      </c>
      <c r="EO141" s="78">
        <v>4.4959906488656998E-2</v>
      </c>
      <c r="EP141" s="78">
        <v>8.0767005681991577E-2</v>
      </c>
      <c r="EQ141" s="78">
        <v>0.10039258748292923</v>
      </c>
      <c r="ER141" s="78">
        <v>0.10263746976852417</v>
      </c>
      <c r="ES141" s="78">
        <v>0.11285677552223206</v>
      </c>
      <c r="ET141" s="78">
        <v>8.3682581782341003E-2</v>
      </c>
      <c r="EU141" s="78">
        <v>6.5165892243385315E-2</v>
      </c>
      <c r="EV141" s="78">
        <v>6.5891005098819733E-2</v>
      </c>
      <c r="EW141" s="78">
        <v>47.151893615722656</v>
      </c>
      <c r="EX141" s="78">
        <v>47.557575225830078</v>
      </c>
      <c r="EY141" s="78">
        <v>47.858081817626953</v>
      </c>
      <c r="EZ141" s="78">
        <v>49.302753448486328</v>
      </c>
      <c r="FA141" s="78">
        <v>48.617431640625</v>
      </c>
      <c r="FB141" s="78">
        <v>48.254066467285156</v>
      </c>
      <c r="FC141" s="78">
        <v>47.996082305908203</v>
      </c>
      <c r="FD141" s="78">
        <v>47.275707244873047</v>
      </c>
      <c r="FE141" s="78">
        <v>45.786296844482422</v>
      </c>
      <c r="FF141" s="78">
        <v>45.110694885253906</v>
      </c>
      <c r="FG141" s="78">
        <v>44.826904296875</v>
      </c>
      <c r="FH141" s="78">
        <v>45.320384979248047</v>
      </c>
      <c r="FI141" s="78">
        <v>46.282546997070313</v>
      </c>
      <c r="FJ141" s="78">
        <v>47.591041564941406</v>
      </c>
      <c r="FK141" s="78">
        <v>48.642002105712891</v>
      </c>
      <c r="FL141" s="78">
        <v>50.847007751464844</v>
      </c>
      <c r="FM141" s="78">
        <v>50.720088958740234</v>
      </c>
      <c r="FN141" s="78">
        <v>47.474945068359375</v>
      </c>
      <c r="FO141" s="78">
        <v>45.985858917236328</v>
      </c>
      <c r="FP141" s="78">
        <v>43.496917724609375</v>
      </c>
      <c r="FQ141" s="78">
        <v>42.762928009033203</v>
      </c>
      <c r="FR141" s="78">
        <v>41.086074829101563</v>
      </c>
      <c r="FS141" s="78">
        <v>40.474491119384766</v>
      </c>
      <c r="FT141" s="78">
        <v>39.687614440917969</v>
      </c>
      <c r="FU141" s="78">
        <v>3.3306453377008438E-2</v>
      </c>
      <c r="FV141" s="78">
        <v>3.7814229726791382E-2</v>
      </c>
      <c r="FW141" s="78">
        <v>3.7475809454917908E-2</v>
      </c>
      <c r="FX141" s="78">
        <v>0</v>
      </c>
      <c r="FY141" s="78">
        <v>204</v>
      </c>
      <c r="FZ141" s="78">
        <v>1</v>
      </c>
    </row>
    <row r="142" spans="1:182" x14ac:dyDescent="0.2">
      <c r="A142" t="s">
        <v>186</v>
      </c>
      <c r="B142" t="s">
        <v>236</v>
      </c>
      <c r="C142" t="s">
        <v>2</v>
      </c>
      <c r="D142" t="s">
        <v>203</v>
      </c>
      <c r="E142" t="s">
        <v>239</v>
      </c>
      <c r="F142" t="s">
        <v>183</v>
      </c>
      <c r="G142" t="s">
        <v>1</v>
      </c>
      <c r="H142" s="78">
        <v>939</v>
      </c>
      <c r="I142" s="78">
        <v>1.6047017574310303</v>
      </c>
      <c r="J142" s="78">
        <v>1.4878000020980835</v>
      </c>
      <c r="K142" s="78">
        <v>1.4631086587905884</v>
      </c>
      <c r="L142" s="78">
        <v>1.5002392530441284</v>
      </c>
      <c r="M142" s="78">
        <v>1.5384610891342163</v>
      </c>
      <c r="N142" s="78">
        <v>1.7822214365005493</v>
      </c>
      <c r="O142" s="78">
        <v>1.9064112901687622</v>
      </c>
      <c r="P142" s="78">
        <v>1.835379958152771</v>
      </c>
      <c r="Q142" s="78">
        <v>1.8551235198974609</v>
      </c>
      <c r="R142" s="78">
        <v>1.5702476501464844</v>
      </c>
      <c r="S142" s="78">
        <v>1.6403766870498657</v>
      </c>
      <c r="T142" s="78">
        <v>1.7579288482666016</v>
      </c>
      <c r="U142" s="78">
        <v>1.7722243070602417</v>
      </c>
      <c r="V142" s="78">
        <v>1.6517444849014282</v>
      </c>
      <c r="W142" s="78">
        <v>1.6771035194396973</v>
      </c>
      <c r="X142" s="78">
        <v>1.741309642791748</v>
      </c>
      <c r="Y142" s="78">
        <v>2.008969783782959</v>
      </c>
      <c r="Z142" s="78">
        <v>2.250154972076416</v>
      </c>
      <c r="AA142" s="78">
        <v>2.2620284557342529</v>
      </c>
      <c r="AB142" s="78">
        <v>2.191401481628418</v>
      </c>
      <c r="AC142" s="78">
        <v>2.1398539543151855</v>
      </c>
      <c r="AD142" s="78">
        <v>2.1712491512298584</v>
      </c>
      <c r="AE142" s="78">
        <v>1.9806550741195679</v>
      </c>
      <c r="AF142" s="78">
        <v>1.7227127552032471</v>
      </c>
      <c r="AG142" s="78">
        <v>-0.38530632853507996</v>
      </c>
      <c r="AH142" s="78">
        <v>-0.39645007252693176</v>
      </c>
      <c r="AI142" s="78">
        <v>-0.38250049948692322</v>
      </c>
      <c r="AJ142" s="78">
        <v>-0.34560957551002502</v>
      </c>
      <c r="AK142" s="78">
        <v>-0.39576059579849243</v>
      </c>
      <c r="AL142" s="78">
        <v>-0.36634078621864319</v>
      </c>
      <c r="AM142" s="78">
        <v>-0.37244752049446106</v>
      </c>
      <c r="AN142" s="78">
        <v>-0.42544004321098328</v>
      </c>
      <c r="AO142" s="78">
        <v>-0.45028534531593323</v>
      </c>
      <c r="AP142" s="78">
        <v>-0.46857297420501709</v>
      </c>
      <c r="AQ142" s="78">
        <v>-0.42306715250015259</v>
      </c>
      <c r="AR142" s="78">
        <v>-0.27938750386238098</v>
      </c>
      <c r="AS142" s="78">
        <v>-0.24210232496261597</v>
      </c>
      <c r="AT142" s="78">
        <v>-0.32968705892562866</v>
      </c>
      <c r="AU142" s="78">
        <v>-0.18245780467987061</v>
      </c>
      <c r="AV142" s="78">
        <v>-0.20372191071510315</v>
      </c>
      <c r="AW142" s="78">
        <v>-0.14887762069702148</v>
      </c>
      <c r="AX142" s="78">
        <v>-0.1714751273393631</v>
      </c>
      <c r="AY142" s="78">
        <v>-0.11169133335351944</v>
      </c>
      <c r="AZ142" s="78">
        <v>-7.1083635091781616E-2</v>
      </c>
      <c r="BA142" s="78">
        <v>-9.3339398503303528E-2</v>
      </c>
      <c r="BB142" s="78">
        <v>-0.19550438225269318</v>
      </c>
      <c r="BC142" s="78">
        <v>-0.34287169575691223</v>
      </c>
      <c r="BD142" s="78">
        <v>-0.40872275829315186</v>
      </c>
      <c r="BE142" s="78">
        <v>-0.25738832354545593</v>
      </c>
      <c r="BF142" s="78">
        <v>-0.27358731627464294</v>
      </c>
      <c r="BG142" s="78">
        <v>-0.25921213626861572</v>
      </c>
      <c r="BH142" s="78">
        <v>-0.22683392465114594</v>
      </c>
      <c r="BI142" s="78">
        <v>-0.27653861045837402</v>
      </c>
      <c r="BJ142" s="78">
        <v>-0.23999477922916412</v>
      </c>
      <c r="BK142" s="78">
        <v>-0.22755391895771027</v>
      </c>
      <c r="BL142" s="78">
        <v>-0.2858135998249054</v>
      </c>
      <c r="BM142" s="78">
        <v>-0.30785828828811646</v>
      </c>
      <c r="BN142" s="78">
        <v>-0.34400355815887451</v>
      </c>
      <c r="BO142" s="78">
        <v>-0.30185651779174805</v>
      </c>
      <c r="BP142" s="78">
        <v>-0.16592870652675629</v>
      </c>
      <c r="BQ142" s="78">
        <v>-0.13446487486362457</v>
      </c>
      <c r="BR142" s="78">
        <v>-0.21832054853439331</v>
      </c>
      <c r="BS142" s="78">
        <v>-7.5312837958335876E-2</v>
      </c>
      <c r="BT142" s="78">
        <v>-9.8555617034435272E-2</v>
      </c>
      <c r="BU142" s="78">
        <v>-4.0742084383964539E-2</v>
      </c>
      <c r="BV142" s="78">
        <v>-5.5968131870031357E-2</v>
      </c>
      <c r="BW142" s="78">
        <v>1.0856948792934418E-2</v>
      </c>
      <c r="BX142" s="78">
        <v>4.6501386910676956E-2</v>
      </c>
      <c r="BY142" s="78">
        <v>2.4400342255830765E-2</v>
      </c>
      <c r="BZ142" s="78">
        <v>-7.8716211020946503E-2</v>
      </c>
      <c r="CA142" s="78">
        <v>-0.21256013214588165</v>
      </c>
      <c r="CB142" s="78">
        <v>-0.28271296620368958</v>
      </c>
      <c r="CC142" s="78">
        <v>-0.16879269480705261</v>
      </c>
      <c r="CD142" s="78">
        <v>-0.18849295377731323</v>
      </c>
      <c r="CE142" s="78">
        <v>-0.17382299900054932</v>
      </c>
      <c r="CF142" s="78">
        <v>-0.14457026124000549</v>
      </c>
      <c r="CG142" s="78">
        <v>-0.1939658522605896</v>
      </c>
      <c r="CH142" s="78">
        <v>-0.15248791873455048</v>
      </c>
      <c r="CI142" s="78">
        <v>-0.12720105051994324</v>
      </c>
      <c r="CJ142" s="78">
        <v>-0.18910877406597137</v>
      </c>
      <c r="CK142" s="78">
        <v>-0.20921376347541809</v>
      </c>
      <c r="CL142" s="78">
        <v>-0.25772717595100403</v>
      </c>
      <c r="CM142" s="78">
        <v>-0.2179064154624939</v>
      </c>
      <c r="CN142" s="78">
        <v>-8.734748512506485E-2</v>
      </c>
      <c r="CO142" s="78">
        <v>-5.9915516525506973E-2</v>
      </c>
      <c r="CP142" s="78">
        <v>-0.14118844270706177</v>
      </c>
      <c r="CQ142" s="78">
        <v>-1.1045684805139899E-3</v>
      </c>
      <c r="CR142" s="78">
        <v>-2.5717772543430328E-2</v>
      </c>
      <c r="CS142" s="78">
        <v>3.4152261912822723E-2</v>
      </c>
      <c r="CT142" s="78">
        <v>2.4031663313508034E-2</v>
      </c>
      <c r="CU142" s="78">
        <v>9.5733515918254852E-2</v>
      </c>
      <c r="CV142" s="78">
        <v>0.12794041633605957</v>
      </c>
      <c r="CW142" s="78">
        <v>0.10594652593135834</v>
      </c>
      <c r="CX142" s="78">
        <v>2.1709136199206114E-3</v>
      </c>
      <c r="CY142" s="78">
        <v>-0.12230674177408218</v>
      </c>
      <c r="CZ142" s="78">
        <v>-0.19543896615505219</v>
      </c>
      <c r="DA142" s="78">
        <v>-8.0197073519229889E-2</v>
      </c>
      <c r="DB142" s="78">
        <v>-0.10339859127998352</v>
      </c>
      <c r="DC142" s="78">
        <v>-8.8433854281902313E-2</v>
      </c>
      <c r="DD142" s="78">
        <v>-6.2306605279445648E-2</v>
      </c>
      <c r="DE142" s="78">
        <v>-0.11139307916164398</v>
      </c>
      <c r="DF142" s="78">
        <v>-6.4981058239936829E-2</v>
      </c>
      <c r="DG142" s="78">
        <v>-2.6848182082176208E-2</v>
      </c>
      <c r="DH142" s="78">
        <v>-9.2403940856456757E-2</v>
      </c>
      <c r="DI142" s="78">
        <v>-0.11056922376155853</v>
      </c>
      <c r="DJ142" s="78">
        <v>-0.17145077884197235</v>
      </c>
      <c r="DK142" s="78">
        <v>-0.13395631313323975</v>
      </c>
      <c r="DL142" s="78">
        <v>-8.7662627920508385E-3</v>
      </c>
      <c r="DM142" s="78">
        <v>1.4633848331868649E-2</v>
      </c>
      <c r="DN142" s="78">
        <v>-6.4056336879730225E-2</v>
      </c>
      <c r="DO142" s="78">
        <v>7.3103703558444977E-2</v>
      </c>
      <c r="DP142" s="78">
        <v>4.7120075672864914E-2</v>
      </c>
      <c r="DQ142" s="78">
        <v>0.10904660820960999</v>
      </c>
      <c r="DR142" s="78">
        <v>0.10403145849704742</v>
      </c>
      <c r="DS142" s="78">
        <v>0.18061009049415588</v>
      </c>
      <c r="DT142" s="78">
        <v>0.20937944948673248</v>
      </c>
      <c r="DU142" s="78">
        <v>0.18749271333217621</v>
      </c>
      <c r="DV142" s="78">
        <v>8.305804431438446E-2</v>
      </c>
      <c r="DW142" s="78">
        <v>-3.2053343951702118E-2</v>
      </c>
      <c r="DX142" s="78">
        <v>-0.10816496610641479</v>
      </c>
      <c r="DY142" s="78">
        <v>4.7720931470394135E-2</v>
      </c>
      <c r="DZ142" s="78">
        <v>1.9464150071144104E-2</v>
      </c>
      <c r="EA142" s="78">
        <v>3.4854505211114883E-2</v>
      </c>
      <c r="EB142" s="78">
        <v>5.6469053030014038E-2</v>
      </c>
      <c r="EC142" s="78">
        <v>7.8288838267326355E-3</v>
      </c>
      <c r="ED142" s="78">
        <v>6.1364941298961639E-2</v>
      </c>
      <c r="EE142" s="78">
        <v>0.11804541945457458</v>
      </c>
      <c r="EF142" s="78">
        <v>4.722248762845993E-2</v>
      </c>
      <c r="EG142" s="78">
        <v>3.1857818365097046E-2</v>
      </c>
      <c r="EH142" s="78">
        <v>-4.6881373971700668E-2</v>
      </c>
      <c r="EI142" s="78">
        <v>-1.2745681218802929E-2</v>
      </c>
      <c r="EJ142" s="78">
        <v>0.10469254106283188</v>
      </c>
      <c r="EK142" s="78">
        <v>0.12227129191160202</v>
      </c>
      <c r="EL142" s="78">
        <v>4.7310173511505127E-2</v>
      </c>
      <c r="EM142" s="78">
        <v>0.18024866282939911</v>
      </c>
      <c r="EN142" s="78">
        <v>0.15228636562824249</v>
      </c>
      <c r="EO142" s="78">
        <v>0.21718214452266693</v>
      </c>
      <c r="EP142" s="78">
        <v>0.21953845024108887</v>
      </c>
      <c r="EQ142" s="78">
        <v>0.30315837264060974</v>
      </c>
      <c r="ER142" s="78">
        <v>0.32696446776390076</v>
      </c>
      <c r="ES142" s="78">
        <v>0.30523243546485901</v>
      </c>
      <c r="ET142" s="78">
        <v>0.19984620809555054</v>
      </c>
      <c r="EU142" s="78">
        <v>9.8258227109909058E-2</v>
      </c>
      <c r="EV142" s="78">
        <v>1.7844820395112038E-2</v>
      </c>
      <c r="EW142" s="78">
        <v>44.338031768798828</v>
      </c>
      <c r="EX142" s="78">
        <v>43.831367492675781</v>
      </c>
      <c r="EY142" s="78">
        <v>43.989921569824219</v>
      </c>
      <c r="EZ142" s="78">
        <v>44.756694793701172</v>
      </c>
      <c r="FA142" s="78">
        <v>44.98162841796875</v>
      </c>
      <c r="FB142" s="78">
        <v>45.523635864257813</v>
      </c>
      <c r="FC142" s="78">
        <v>45.027168273925781</v>
      </c>
      <c r="FD142" s="78">
        <v>45.906833648681641</v>
      </c>
      <c r="FE142" s="78">
        <v>45.841510772705078</v>
      </c>
      <c r="FF142" s="78">
        <v>47.341529846191406</v>
      </c>
      <c r="FG142" s="78">
        <v>48.522701263427734</v>
      </c>
      <c r="FH142" s="78">
        <v>48.328372955322266</v>
      </c>
      <c r="FI142" s="78">
        <v>48.980602264404297</v>
      </c>
      <c r="FJ142" s="78">
        <v>49.304386138916016</v>
      </c>
      <c r="FK142" s="78">
        <v>49.857448577880859</v>
      </c>
      <c r="FL142" s="78">
        <v>48.254940032958984</v>
      </c>
      <c r="FM142" s="78">
        <v>47.445781707763672</v>
      </c>
      <c r="FN142" s="78">
        <v>46.511959075927734</v>
      </c>
      <c r="FO142" s="78">
        <v>44.880043029785156</v>
      </c>
      <c r="FP142" s="78">
        <v>44.255279541015625</v>
      </c>
      <c r="FQ142" s="78">
        <v>44.01300048828125</v>
      </c>
      <c r="FR142" s="78">
        <v>43.519084930419922</v>
      </c>
      <c r="FS142" s="78">
        <v>43.124649047851563</v>
      </c>
      <c r="FT142" s="78">
        <v>42.852382659912109</v>
      </c>
      <c r="FU142" s="78">
        <v>0.11277329921722412</v>
      </c>
      <c r="FV142" s="78">
        <v>0.13019932806491852</v>
      </c>
      <c r="FW142" s="78">
        <v>0.1237122118473053</v>
      </c>
      <c r="FX142" s="78">
        <v>0</v>
      </c>
      <c r="FY142" s="78">
        <v>176</v>
      </c>
      <c r="FZ142" s="78">
        <v>1</v>
      </c>
    </row>
    <row r="143" spans="1:182" x14ac:dyDescent="0.2">
      <c r="A143" t="s">
        <v>186</v>
      </c>
      <c r="B143" t="s">
        <v>236</v>
      </c>
      <c r="C143" t="s">
        <v>2</v>
      </c>
      <c r="D143" t="s">
        <v>203</v>
      </c>
      <c r="E143" t="s">
        <v>239</v>
      </c>
      <c r="F143" t="s">
        <v>184</v>
      </c>
      <c r="G143" t="s">
        <v>1</v>
      </c>
      <c r="H143" s="78">
        <v>452</v>
      </c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>
        <v>0</v>
      </c>
      <c r="FY143" s="78">
        <v>92</v>
      </c>
      <c r="FZ143" s="78">
        <v>0</v>
      </c>
    </row>
    <row r="144" spans="1:182" x14ac:dyDescent="0.2">
      <c r="A144" t="s">
        <v>186</v>
      </c>
      <c r="B144" t="s">
        <v>236</v>
      </c>
      <c r="C144" t="s">
        <v>2</v>
      </c>
      <c r="D144" t="s">
        <v>203</v>
      </c>
      <c r="E144" t="s">
        <v>239</v>
      </c>
      <c r="F144" t="s">
        <v>185</v>
      </c>
      <c r="G144" t="s">
        <v>1</v>
      </c>
      <c r="H144" s="78">
        <v>188</v>
      </c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  <c r="CU144" s="78"/>
      <c r="CV144" s="78"/>
      <c r="CW144" s="78"/>
      <c r="CX144" s="78"/>
      <c r="CY144" s="78"/>
      <c r="CZ144" s="78"/>
      <c r="DA144" s="78"/>
      <c r="DB144" s="78"/>
      <c r="DC144" s="78"/>
      <c r="DD144" s="78"/>
      <c r="DE144" s="78"/>
      <c r="DF144" s="78"/>
      <c r="DG144" s="78"/>
      <c r="DH144" s="78"/>
      <c r="DI144" s="78"/>
      <c r="DJ144" s="78"/>
      <c r="DK144" s="78"/>
      <c r="DL144" s="78"/>
      <c r="DM144" s="78"/>
      <c r="DN144" s="78"/>
      <c r="DO144" s="78"/>
      <c r="DP144" s="78"/>
      <c r="DQ144" s="78"/>
      <c r="DR144" s="78"/>
      <c r="DS144" s="78"/>
      <c r="DT144" s="78"/>
      <c r="DU144" s="78"/>
      <c r="DV144" s="78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78"/>
      <c r="EW144" s="78"/>
      <c r="EX144" s="78"/>
      <c r="EY144" s="78"/>
      <c r="EZ144" s="78"/>
      <c r="FA144" s="78"/>
      <c r="FB144" s="78"/>
      <c r="FC144" s="78"/>
      <c r="FD144" s="78"/>
      <c r="FE144" s="78"/>
      <c r="FF144" s="78"/>
      <c r="FG144" s="78"/>
      <c r="FH144" s="78"/>
      <c r="FI144" s="78"/>
      <c r="FJ144" s="78"/>
      <c r="FK144" s="78"/>
      <c r="FL144" s="78"/>
      <c r="FM144" s="78"/>
      <c r="FN144" s="78"/>
      <c r="FO144" s="78"/>
      <c r="FP144" s="78"/>
      <c r="FQ144" s="78"/>
      <c r="FR144" s="78"/>
      <c r="FS144" s="78"/>
      <c r="FT144" s="78"/>
      <c r="FU144" s="78"/>
      <c r="FV144" s="78"/>
      <c r="FW144" s="78"/>
      <c r="FX144" s="78">
        <v>0</v>
      </c>
      <c r="FY144" s="78">
        <v>47</v>
      </c>
      <c r="FZ144" s="78">
        <v>0</v>
      </c>
    </row>
    <row r="145" spans="1:182" x14ac:dyDescent="0.2">
      <c r="A145" t="s">
        <v>186</v>
      </c>
      <c r="B145" t="s">
        <v>236</v>
      </c>
      <c r="C145" t="s">
        <v>2</v>
      </c>
      <c r="D145" t="s">
        <v>203</v>
      </c>
      <c r="E145" t="s">
        <v>240</v>
      </c>
      <c r="F145" t="s">
        <v>1</v>
      </c>
      <c r="G145" t="s">
        <v>198</v>
      </c>
      <c r="H145" s="78">
        <v>5105</v>
      </c>
      <c r="I145" s="78">
        <v>7.6829729080200195</v>
      </c>
      <c r="J145" s="78">
        <v>7.4975113868713379</v>
      </c>
      <c r="K145" s="78">
        <v>7.1740131378173828</v>
      </c>
      <c r="L145" s="78">
        <v>7.2964096069335938</v>
      </c>
      <c r="M145" s="78">
        <v>7.4862508773803711</v>
      </c>
      <c r="N145" s="78">
        <v>8.2148160934448242</v>
      </c>
      <c r="O145" s="78">
        <v>9.5169172286987305</v>
      </c>
      <c r="P145" s="78">
        <v>10.184341430664063</v>
      </c>
      <c r="Q145" s="78">
        <v>9.9835262298583984</v>
      </c>
      <c r="R145" s="78">
        <v>9.7835187911987305</v>
      </c>
      <c r="S145" s="78">
        <v>9.3336420059204102</v>
      </c>
      <c r="T145" s="78">
        <v>8.9675827026367188</v>
      </c>
      <c r="U145" s="78">
        <v>8.7845478057861328</v>
      </c>
      <c r="V145" s="78">
        <v>8.335230827331543</v>
      </c>
      <c r="W145" s="78">
        <v>7.9867367744445801</v>
      </c>
      <c r="X145" s="78">
        <v>7.9921822547912598</v>
      </c>
      <c r="Y145" s="78">
        <v>8.6290054321289063</v>
      </c>
      <c r="Z145" s="78">
        <v>10.26138973236084</v>
      </c>
      <c r="AA145" s="78">
        <v>11.654570579528809</v>
      </c>
      <c r="AB145" s="78">
        <v>11.683797836303711</v>
      </c>
      <c r="AC145" s="78">
        <v>11.345602989196777</v>
      </c>
      <c r="AD145" s="78">
        <v>10.948039054870605</v>
      </c>
      <c r="AE145" s="78">
        <v>9.6277294158935547</v>
      </c>
      <c r="AF145" s="78">
        <v>8.6362447738647461</v>
      </c>
      <c r="AG145" s="78">
        <v>-1.9109987020492554</v>
      </c>
      <c r="AH145" s="78">
        <v>-1.6869739294052124</v>
      </c>
      <c r="AI145" s="78">
        <v>-1.6734932661056519</v>
      </c>
      <c r="AJ145" s="78">
        <v>-1.4560331106185913</v>
      </c>
      <c r="AK145" s="78">
        <v>-1.499455451965332</v>
      </c>
      <c r="AL145" s="78">
        <v>-1.4601504802703857</v>
      </c>
      <c r="AM145" s="78">
        <v>-1.3614777326583862</v>
      </c>
      <c r="AN145" s="78">
        <v>-1.2725032567977905</v>
      </c>
      <c r="AO145" s="78">
        <v>-0.97889941930770874</v>
      </c>
      <c r="AP145" s="78">
        <v>-0.69699621200561523</v>
      </c>
      <c r="AQ145" s="78">
        <v>-0.6490635871887207</v>
      </c>
      <c r="AR145" s="78">
        <v>-0.92193084955215454</v>
      </c>
      <c r="AS145" s="78">
        <v>-0.72843623161315918</v>
      </c>
      <c r="AT145" s="78">
        <v>-0.7533380389213562</v>
      </c>
      <c r="AU145" s="78">
        <v>-0.71938669681549072</v>
      </c>
      <c r="AV145" s="78">
        <v>-0.75953394174575806</v>
      </c>
      <c r="AW145" s="78">
        <v>-0.57525932788848877</v>
      </c>
      <c r="AX145" s="78">
        <v>-0.62615346908569336</v>
      </c>
      <c r="AY145" s="78">
        <v>-0.6549828052520752</v>
      </c>
      <c r="AZ145" s="78">
        <v>-0.53684186935424805</v>
      </c>
      <c r="BA145" s="78">
        <v>-0.58214700222015381</v>
      </c>
      <c r="BB145" s="78">
        <v>-1.0873622894287109</v>
      </c>
      <c r="BC145" s="78">
        <v>-1.4505393505096436</v>
      </c>
      <c r="BD145" s="78">
        <v>-1.6288262605667114</v>
      </c>
      <c r="BE145" s="78">
        <v>-1.5253016948699951</v>
      </c>
      <c r="BF145" s="78">
        <v>-1.3400388956069946</v>
      </c>
      <c r="BG145" s="78">
        <v>-1.3312609195709229</v>
      </c>
      <c r="BH145" s="78">
        <v>-1.1125941276550293</v>
      </c>
      <c r="BI145" s="78">
        <v>-1.1569818258285522</v>
      </c>
      <c r="BJ145" s="78">
        <v>-1.0940326452255249</v>
      </c>
      <c r="BK145" s="78">
        <v>-0.98560899496078491</v>
      </c>
      <c r="BL145" s="78">
        <v>-0.88328707218170166</v>
      </c>
      <c r="BM145" s="78">
        <v>-0.56156176328659058</v>
      </c>
      <c r="BN145" s="78">
        <v>-0.30944010615348816</v>
      </c>
      <c r="BO145" s="78">
        <v>-0.28440386056900024</v>
      </c>
      <c r="BP145" s="78">
        <v>-0.55428236722946167</v>
      </c>
      <c r="BQ145" s="78">
        <v>-0.37288033962249756</v>
      </c>
      <c r="BR145" s="78">
        <v>-0.38228285312652588</v>
      </c>
      <c r="BS145" s="78">
        <v>-0.37345841526985168</v>
      </c>
      <c r="BT145" s="78">
        <v>-0.4254242479801178</v>
      </c>
      <c r="BU145" s="78">
        <v>-0.22466243803501129</v>
      </c>
      <c r="BV145" s="78">
        <v>-0.24166916310787201</v>
      </c>
      <c r="BW145" s="78">
        <v>-0.26225095987319946</v>
      </c>
      <c r="BX145" s="78">
        <v>-0.1544468104839325</v>
      </c>
      <c r="BY145" s="78">
        <v>-0.21186055243015289</v>
      </c>
      <c r="BZ145" s="78">
        <v>-0.68091672658920288</v>
      </c>
      <c r="CA145" s="78">
        <v>-1.0560241937637329</v>
      </c>
      <c r="CB145" s="78">
        <v>-1.2366484403610229</v>
      </c>
      <c r="CC145" s="78">
        <v>-1.2581690549850464</v>
      </c>
      <c r="CD145" s="78">
        <v>-1.0997527837753296</v>
      </c>
      <c r="CE145" s="78">
        <v>-1.0942317247390747</v>
      </c>
      <c r="CF145" s="78">
        <v>-0.87472933530807495</v>
      </c>
      <c r="CG145" s="78">
        <v>-0.91978567838668823</v>
      </c>
      <c r="CH145" s="78">
        <v>-0.84046065807342529</v>
      </c>
      <c r="CI145" s="78">
        <v>-0.72528350353240967</v>
      </c>
      <c r="CJ145" s="78">
        <v>-0.61371707916259766</v>
      </c>
      <c r="CK145" s="78">
        <v>-0.27251499891281128</v>
      </c>
      <c r="CL145" s="78">
        <v>-4.1019964963197708E-2</v>
      </c>
      <c r="CM145" s="78">
        <v>-3.1841650605201721E-2</v>
      </c>
      <c r="CN145" s="78">
        <v>-0.29965013265609741</v>
      </c>
      <c r="CO145" s="78">
        <v>-0.12662342190742493</v>
      </c>
      <c r="CP145" s="78">
        <v>-0.12529115378856659</v>
      </c>
      <c r="CQ145" s="78">
        <v>-0.13386951386928558</v>
      </c>
      <c r="CR145" s="78">
        <v>-0.19402091205120087</v>
      </c>
      <c r="CS145" s="78">
        <v>1.8159890547394753E-2</v>
      </c>
      <c r="CT145" s="78">
        <v>2.4623502045869827E-2</v>
      </c>
      <c r="CU145" s="78">
        <v>9.753907099366188E-3</v>
      </c>
      <c r="CV145" s="78">
        <v>0.11039883643388748</v>
      </c>
      <c r="CW145" s="78">
        <v>4.4598735868930817E-2</v>
      </c>
      <c r="CX145" s="78">
        <v>-0.39941379427909851</v>
      </c>
      <c r="CY145" s="78">
        <v>-0.782784104347229</v>
      </c>
      <c r="CZ145" s="78">
        <v>-0.9650273323059082</v>
      </c>
      <c r="DA145" s="78">
        <v>-0.99103647470474243</v>
      </c>
      <c r="DB145" s="78">
        <v>-0.85946667194366455</v>
      </c>
      <c r="DC145" s="78">
        <v>-0.85720258951187134</v>
      </c>
      <c r="DD145" s="78">
        <v>-0.63686454296112061</v>
      </c>
      <c r="DE145" s="78">
        <v>-0.68258953094482422</v>
      </c>
      <c r="DF145" s="78">
        <v>-0.58688861131668091</v>
      </c>
      <c r="DG145" s="78">
        <v>-0.46495798230171204</v>
      </c>
      <c r="DH145" s="78">
        <v>-0.34414711594581604</v>
      </c>
      <c r="DI145" s="78">
        <v>1.6531782224774361E-2</v>
      </c>
      <c r="DJ145" s="78">
        <v>0.22740018367767334</v>
      </c>
      <c r="DK145" s="78">
        <v>0.2207205593585968</v>
      </c>
      <c r="DL145" s="78">
        <v>-4.5017916709184647E-2</v>
      </c>
      <c r="DM145" s="78">
        <v>0.11963348835706711</v>
      </c>
      <c r="DN145" s="78">
        <v>0.1317005455493927</v>
      </c>
      <c r="DO145" s="78">
        <v>0.10571937263011932</v>
      </c>
      <c r="DP145" s="78">
        <v>3.7382431328296661E-2</v>
      </c>
      <c r="DQ145" s="78">
        <v>0.2609822154045105</v>
      </c>
      <c r="DR145" s="78">
        <v>0.29091617465019226</v>
      </c>
      <c r="DS145" s="78">
        <v>0.28175878524780273</v>
      </c>
      <c r="DT145" s="78">
        <v>0.37524449825286865</v>
      </c>
      <c r="DU145" s="78">
        <v>0.30105802416801453</v>
      </c>
      <c r="DV145" s="78">
        <v>-0.11791085451841354</v>
      </c>
      <c r="DW145" s="78">
        <v>-0.50954407453536987</v>
      </c>
      <c r="DX145" s="78">
        <v>-0.69340622425079346</v>
      </c>
      <c r="DY145" s="78">
        <v>-0.6053394079208374</v>
      </c>
      <c r="DZ145" s="78">
        <v>-0.51253163814544678</v>
      </c>
      <c r="EA145" s="78">
        <v>-0.51497012376785278</v>
      </c>
      <c r="EB145" s="78">
        <v>-0.29342558979988098</v>
      </c>
      <c r="EC145" s="78">
        <v>-0.34011590480804443</v>
      </c>
      <c r="ED145" s="78">
        <v>-0.22077086567878723</v>
      </c>
      <c r="EE145" s="78">
        <v>-8.908931165933609E-2</v>
      </c>
      <c r="EF145" s="78">
        <v>4.5069120824337006E-2</v>
      </c>
      <c r="EG145" s="78">
        <v>0.43386942148208618</v>
      </c>
      <c r="EH145" s="78">
        <v>0.61495625972747803</v>
      </c>
      <c r="EI145" s="78">
        <v>0.58538025617599487</v>
      </c>
      <c r="EJ145" s="78">
        <v>0.32263055443763733</v>
      </c>
      <c r="EK145" s="78">
        <v>0.47518935799598694</v>
      </c>
      <c r="EL145" s="78">
        <v>0.50275570154190063</v>
      </c>
      <c r="EM145" s="78">
        <v>0.45164766907691956</v>
      </c>
      <c r="EN145" s="78">
        <v>0.37149211764335632</v>
      </c>
      <c r="EO145" s="78">
        <v>0.61157912015914917</v>
      </c>
      <c r="EP145" s="78">
        <v>0.6754004955291748</v>
      </c>
      <c r="EQ145" s="78">
        <v>0.67449063062667847</v>
      </c>
      <c r="ER145" s="78">
        <v>0.75763952732086182</v>
      </c>
      <c r="ES145" s="78">
        <v>0.67134451866149902</v>
      </c>
      <c r="ET145" s="78">
        <v>0.28853467106819153</v>
      </c>
      <c r="EU145" s="78">
        <v>-0.11502883583307266</v>
      </c>
      <c r="EV145" s="78">
        <v>-0.30122843384742737</v>
      </c>
      <c r="EW145" s="78">
        <v>42.58282470703125</v>
      </c>
      <c r="EX145" s="78">
        <v>41.084346771240234</v>
      </c>
      <c r="EY145" s="78">
        <v>40.187953948974609</v>
      </c>
      <c r="EZ145" s="78">
        <v>39.668849945068359</v>
      </c>
      <c r="FA145" s="78">
        <v>38.875843048095703</v>
      </c>
      <c r="FB145" s="78">
        <v>38.252643585205078</v>
      </c>
      <c r="FC145" s="78">
        <v>37.827251434326172</v>
      </c>
      <c r="FD145" s="78">
        <v>37.437767028808594</v>
      </c>
      <c r="FE145" s="78">
        <v>40.539031982421875</v>
      </c>
      <c r="FF145" s="78">
        <v>44.966411590576172</v>
      </c>
      <c r="FG145" s="78">
        <v>48.168384552001953</v>
      </c>
      <c r="FH145" s="78">
        <v>50.460838317871094</v>
      </c>
      <c r="FI145" s="78">
        <v>52.752254486083984</v>
      </c>
      <c r="FJ145" s="78">
        <v>54.084579467773438</v>
      </c>
      <c r="FK145" s="78">
        <v>55.142292022705078</v>
      </c>
      <c r="FL145" s="78">
        <v>55.325893402099609</v>
      </c>
      <c r="FM145" s="78">
        <v>54.623775482177734</v>
      </c>
      <c r="FN145" s="78">
        <v>52.645610809326172</v>
      </c>
      <c r="FO145" s="78">
        <v>50.101413726806641</v>
      </c>
      <c r="FP145" s="78">
        <v>47.764533996582031</v>
      </c>
      <c r="FQ145" s="78">
        <v>46.634696960449219</v>
      </c>
      <c r="FR145" s="78">
        <v>45.775245666503906</v>
      </c>
      <c r="FS145" s="78">
        <v>45.060184478759766</v>
      </c>
      <c r="FT145" s="78">
        <v>43.967384338378906</v>
      </c>
      <c r="FU145" s="78">
        <v>0.25271338224411011</v>
      </c>
      <c r="FV145" s="78">
        <v>0.31122386455535889</v>
      </c>
      <c r="FW145" s="78">
        <v>0.26112619042396545</v>
      </c>
      <c r="FX145" s="78">
        <v>0</v>
      </c>
      <c r="FY145" s="78">
        <v>1239</v>
      </c>
      <c r="FZ145" s="78">
        <v>1</v>
      </c>
    </row>
    <row r="146" spans="1:182" x14ac:dyDescent="0.2">
      <c r="A146" t="s">
        <v>186</v>
      </c>
      <c r="B146" t="s">
        <v>236</v>
      </c>
      <c r="C146" t="s">
        <v>2</v>
      </c>
      <c r="D146" t="s">
        <v>203</v>
      </c>
      <c r="E146" t="s">
        <v>240</v>
      </c>
      <c r="F146" t="s">
        <v>1</v>
      </c>
      <c r="G146" t="s">
        <v>200</v>
      </c>
      <c r="H146" s="78">
        <v>1387</v>
      </c>
      <c r="I146" s="78">
        <v>1.7462886571884155</v>
      </c>
      <c r="J146" s="78">
        <v>1.6657711267471313</v>
      </c>
      <c r="K146" s="78">
        <v>1.6958314180374146</v>
      </c>
      <c r="L146" s="78">
        <v>1.6635864973068237</v>
      </c>
      <c r="M146" s="78">
        <v>1.690182089805603</v>
      </c>
      <c r="N146" s="78">
        <v>1.8267310857772827</v>
      </c>
      <c r="O146" s="78">
        <v>2.1135396957397461</v>
      </c>
      <c r="P146" s="78">
        <v>2.3353209495544434</v>
      </c>
      <c r="Q146" s="78">
        <v>2.117816686630249</v>
      </c>
      <c r="R146" s="78">
        <v>1.9838104248046875</v>
      </c>
      <c r="S146" s="78">
        <v>1.8689243793487549</v>
      </c>
      <c r="T146" s="78">
        <v>1.7823517322540283</v>
      </c>
      <c r="U146" s="78">
        <v>1.8814057111740112</v>
      </c>
      <c r="V146" s="78">
        <v>1.9382146596908569</v>
      </c>
      <c r="W146" s="78">
        <v>1.8737829923629761</v>
      </c>
      <c r="X146" s="78">
        <v>1.8198494911193848</v>
      </c>
      <c r="Y146" s="78">
        <v>2.0114243030548096</v>
      </c>
      <c r="Z146" s="78">
        <v>2.3580145835876465</v>
      </c>
      <c r="AA146" s="78">
        <v>2.6320154666900635</v>
      </c>
      <c r="AB146" s="78">
        <v>2.7228169441223145</v>
      </c>
      <c r="AC146" s="78">
        <v>2.6886489391326904</v>
      </c>
      <c r="AD146" s="78">
        <v>2.6448493003845215</v>
      </c>
      <c r="AE146" s="78">
        <v>2.3495686054229736</v>
      </c>
      <c r="AF146" s="78">
        <v>2.1496124267578125</v>
      </c>
      <c r="AG146" s="78">
        <v>-0.53196567296981812</v>
      </c>
      <c r="AH146" s="78">
        <v>-0.48734837770462036</v>
      </c>
      <c r="AI146" s="78">
        <v>-0.39115521311759949</v>
      </c>
      <c r="AJ146" s="78">
        <v>-0.39102351665496826</v>
      </c>
      <c r="AK146" s="78">
        <v>-0.43645533919334412</v>
      </c>
      <c r="AL146" s="78">
        <v>-0.41234099864959717</v>
      </c>
      <c r="AM146" s="78">
        <v>-0.3283265233039856</v>
      </c>
      <c r="AN146" s="78">
        <v>-0.28739094734191895</v>
      </c>
      <c r="AO146" s="78">
        <v>-0.24639809131622314</v>
      </c>
      <c r="AP146" s="78">
        <v>-0.24606901407241821</v>
      </c>
      <c r="AQ146" s="78">
        <v>-0.39700880646705627</v>
      </c>
      <c r="AR146" s="78">
        <v>-0.38455948233604431</v>
      </c>
      <c r="AS146" s="78">
        <v>-0.23117229342460632</v>
      </c>
      <c r="AT146" s="78">
        <v>-0.16983883082866669</v>
      </c>
      <c r="AU146" s="78">
        <v>-0.20291818678379059</v>
      </c>
      <c r="AV146" s="78">
        <v>-0.22201164066791534</v>
      </c>
      <c r="AW146" s="78">
        <v>-0.13109883666038513</v>
      </c>
      <c r="AX146" s="78">
        <v>-0.209660604596138</v>
      </c>
      <c r="AY146" s="78">
        <v>-0.35116824507713318</v>
      </c>
      <c r="AZ146" s="78">
        <v>-0.20520392060279846</v>
      </c>
      <c r="BA146" s="78">
        <v>-0.33984693884849548</v>
      </c>
      <c r="BB146" s="78">
        <v>-0.38776272535324097</v>
      </c>
      <c r="BC146" s="78">
        <v>-0.4921424388885498</v>
      </c>
      <c r="BD146" s="78">
        <v>-0.41772156953811646</v>
      </c>
      <c r="BE146" s="78">
        <v>-0.40598040819168091</v>
      </c>
      <c r="BF146" s="78">
        <v>-0.36591184139251709</v>
      </c>
      <c r="BG146" s="78">
        <v>-0.26638439297676086</v>
      </c>
      <c r="BH146" s="78">
        <v>-0.27030861377716064</v>
      </c>
      <c r="BI146" s="78">
        <v>-0.31347614526748657</v>
      </c>
      <c r="BJ146" s="78">
        <v>-0.29749089479446411</v>
      </c>
      <c r="BK146" s="78">
        <v>-0.21003016829490662</v>
      </c>
      <c r="BL146" s="78">
        <v>-0.15922380983829498</v>
      </c>
      <c r="BM146" s="78">
        <v>-0.12593396008014679</v>
      </c>
      <c r="BN146" s="78">
        <v>-0.1355857253074646</v>
      </c>
      <c r="BO146" s="78">
        <v>-0.27747896313667297</v>
      </c>
      <c r="BP146" s="78">
        <v>-0.26765981316566467</v>
      </c>
      <c r="BQ146" s="78">
        <v>-0.11643857508897781</v>
      </c>
      <c r="BR146" s="78">
        <v>-5.4030302911996841E-2</v>
      </c>
      <c r="BS146" s="78">
        <v>-9.2533819377422333E-2</v>
      </c>
      <c r="BT146" s="78">
        <v>-0.11061687022447586</v>
      </c>
      <c r="BU146" s="78">
        <v>-1.9983615726232529E-2</v>
      </c>
      <c r="BV146" s="78">
        <v>-9.0517543256282806E-2</v>
      </c>
      <c r="BW146" s="78">
        <v>-0.22617974877357483</v>
      </c>
      <c r="BX146" s="78">
        <v>-8.6182042956352234E-2</v>
      </c>
      <c r="BY146" s="78">
        <v>-0.21409809589385986</v>
      </c>
      <c r="BZ146" s="78">
        <v>-0.2480442076921463</v>
      </c>
      <c r="CA146" s="78">
        <v>-0.35675817728042603</v>
      </c>
      <c r="CB146" s="78">
        <v>-0.29122281074523926</v>
      </c>
      <c r="CC146" s="78">
        <v>-0.31872344017028809</v>
      </c>
      <c r="CD146" s="78">
        <v>-0.28180524706840515</v>
      </c>
      <c r="CE146" s="78">
        <v>-0.17996850609779358</v>
      </c>
      <c r="CF146" s="78">
        <v>-0.18670186400413513</v>
      </c>
      <c r="CG146" s="78">
        <v>-0.22830115258693695</v>
      </c>
      <c r="CH146" s="78">
        <v>-0.21794606745243073</v>
      </c>
      <c r="CI146" s="78">
        <v>-0.12809848785400391</v>
      </c>
      <c r="CJ146" s="78">
        <v>-7.0455662906169891E-2</v>
      </c>
      <c r="CK146" s="78">
        <v>-4.2500875890254974E-2</v>
      </c>
      <c r="CL146" s="78">
        <v>-5.9065330773591995E-2</v>
      </c>
      <c r="CM146" s="78">
        <v>-0.19469292461872101</v>
      </c>
      <c r="CN146" s="78">
        <v>-0.18669544160366058</v>
      </c>
      <c r="CO146" s="78">
        <v>-3.6974355578422546E-2</v>
      </c>
      <c r="CP146" s="78">
        <v>2.6178332045674324E-2</v>
      </c>
      <c r="CQ146" s="78">
        <v>-1.6081949695944786E-2</v>
      </c>
      <c r="CR146" s="78">
        <v>-3.3465191721916199E-2</v>
      </c>
      <c r="CS146" s="78">
        <v>5.6974448263645172E-2</v>
      </c>
      <c r="CT146" s="78">
        <v>-7.9994238913059235E-3</v>
      </c>
      <c r="CU146" s="78">
        <v>-0.13961309194564819</v>
      </c>
      <c r="CV146" s="78">
        <v>-3.7478588055819273E-3</v>
      </c>
      <c r="CW146" s="78">
        <v>-0.12700481712818146</v>
      </c>
      <c r="CX146" s="78">
        <v>-0.15127560496330261</v>
      </c>
      <c r="CY146" s="78">
        <v>-0.26299145817756653</v>
      </c>
      <c r="CZ146" s="78">
        <v>-0.20361015200614929</v>
      </c>
      <c r="DA146" s="78">
        <v>-0.23146645724773407</v>
      </c>
      <c r="DB146" s="78">
        <v>-0.19769866764545441</v>
      </c>
      <c r="DC146" s="78">
        <v>-9.3552619218826294E-2</v>
      </c>
      <c r="DD146" s="78">
        <v>-0.10309510678052902</v>
      </c>
      <c r="DE146" s="78">
        <v>-0.14312614500522614</v>
      </c>
      <c r="DF146" s="78">
        <v>-0.13840124011039734</v>
      </c>
      <c r="DG146" s="78">
        <v>-4.6166803687810898E-2</v>
      </c>
      <c r="DH146" s="78">
        <v>1.8312491476535797E-2</v>
      </c>
      <c r="DI146" s="78">
        <v>4.0932215750217438E-2</v>
      </c>
      <c r="DJ146" s="78">
        <v>1.745506189763546E-2</v>
      </c>
      <c r="DK146" s="78">
        <v>-0.11190690100193024</v>
      </c>
      <c r="DL146" s="78">
        <v>-0.10573108494281769</v>
      </c>
      <c r="DM146" s="78">
        <v>4.2489867657423019E-2</v>
      </c>
      <c r="DN146" s="78">
        <v>0.10638696700334549</v>
      </c>
      <c r="DO146" s="78">
        <v>6.0369919985532761E-2</v>
      </c>
      <c r="DP146" s="78">
        <v>4.3686483055353165E-2</v>
      </c>
      <c r="DQ146" s="78">
        <v>0.13393251597881317</v>
      </c>
      <c r="DR146" s="78">
        <v>7.4518695473670959E-2</v>
      </c>
      <c r="DS146" s="78">
        <v>-5.3046435117721558E-2</v>
      </c>
      <c r="DT146" s="78">
        <v>7.8686326742172241E-2</v>
      </c>
      <c r="DU146" s="78">
        <v>-3.991154208779335E-2</v>
      </c>
      <c r="DV146" s="78">
        <v>-5.4506998509168625E-2</v>
      </c>
      <c r="DW146" s="78">
        <v>-0.16922472417354584</v>
      </c>
      <c r="DX146" s="78">
        <v>-0.11599750071763992</v>
      </c>
      <c r="DY146" s="78">
        <v>-0.10548123717308044</v>
      </c>
      <c r="DZ146" s="78">
        <v>-7.6262108981609344E-2</v>
      </c>
      <c r="EA146" s="78">
        <v>3.1218195334076881E-2</v>
      </c>
      <c r="EB146" s="78">
        <v>1.7619779333472252E-2</v>
      </c>
      <c r="EC146" s="78">
        <v>-2.0146969705820084E-2</v>
      </c>
      <c r="ED146" s="78">
        <v>-2.3551147431135178E-2</v>
      </c>
      <c r="EE146" s="78">
        <v>7.2129532694816589E-2</v>
      </c>
      <c r="EF146" s="78">
        <v>0.14647960662841797</v>
      </c>
      <c r="EG146" s="78">
        <v>0.1613963395357132</v>
      </c>
      <c r="EH146" s="78">
        <v>0.12793835997581482</v>
      </c>
      <c r="EI146" s="78">
        <v>7.6229693368077278E-3</v>
      </c>
      <c r="EJ146" s="78">
        <v>1.1168592609465122E-2</v>
      </c>
      <c r="EK146" s="78">
        <v>0.15722358226776123</v>
      </c>
      <c r="EL146" s="78">
        <v>0.22219549119472504</v>
      </c>
      <c r="EM146" s="78">
        <v>0.17075428366661072</v>
      </c>
      <c r="EN146" s="78">
        <v>0.15508125722408295</v>
      </c>
      <c r="EO146" s="78">
        <v>0.24504773318767548</v>
      </c>
      <c r="EP146" s="78">
        <v>0.19366176426410675</v>
      </c>
      <c r="EQ146" s="78">
        <v>7.1942068636417389E-2</v>
      </c>
      <c r="ER146" s="78">
        <v>0.19770820438861847</v>
      </c>
      <c r="ES146" s="78">
        <v>8.5837319493293762E-2</v>
      </c>
      <c r="ET146" s="78">
        <v>8.5211500525474548E-2</v>
      </c>
      <c r="EU146" s="78">
        <v>-3.3840462565422058E-2</v>
      </c>
      <c r="EV146" s="78">
        <v>1.0501258075237274E-2</v>
      </c>
      <c r="EW146" s="78">
        <v>42.006401062011719</v>
      </c>
      <c r="EX146" s="78">
        <v>40.290470123291016</v>
      </c>
      <c r="EY146" s="78">
        <v>39.332096099853516</v>
      </c>
      <c r="EZ146" s="78">
        <v>38.841152191162109</v>
      </c>
      <c r="FA146" s="78">
        <v>38.195503234863281</v>
      </c>
      <c r="FB146" s="78">
        <v>37.405521392822266</v>
      </c>
      <c r="FC146" s="78">
        <v>36.852664947509766</v>
      </c>
      <c r="FD146" s="78">
        <v>36.496112823486328</v>
      </c>
      <c r="FE146" s="78">
        <v>39.547760009765625</v>
      </c>
      <c r="FF146" s="78">
        <v>43.531490325927734</v>
      </c>
      <c r="FG146" s="78">
        <v>47.011177062988281</v>
      </c>
      <c r="FH146" s="78">
        <v>49.701679229736328</v>
      </c>
      <c r="FI146" s="78">
        <v>51.989604949951172</v>
      </c>
      <c r="FJ146" s="78">
        <v>53.458698272705078</v>
      </c>
      <c r="FK146" s="78">
        <v>54.487842559814453</v>
      </c>
      <c r="FL146" s="78">
        <v>54.852092742919922</v>
      </c>
      <c r="FM146" s="78">
        <v>54.098918914794922</v>
      </c>
      <c r="FN146" s="78">
        <v>51.953525543212891</v>
      </c>
      <c r="FO146" s="78">
        <v>49.299213409423828</v>
      </c>
      <c r="FP146" s="78">
        <v>46.900238037109375</v>
      </c>
      <c r="FQ146" s="78">
        <v>45.612857818603516</v>
      </c>
      <c r="FR146" s="78">
        <v>44.261234283447266</v>
      </c>
      <c r="FS146" s="78">
        <v>43.044269561767578</v>
      </c>
      <c r="FT146" s="78">
        <v>41.719127655029297</v>
      </c>
      <c r="FU146" s="78">
        <v>7.3397129774093628E-2</v>
      </c>
      <c r="FV146" s="78">
        <v>8.8641740381717682E-2</v>
      </c>
      <c r="FW146" s="78">
        <v>7.7690184116363525E-2</v>
      </c>
      <c r="FX146" s="78">
        <v>0</v>
      </c>
      <c r="FY146" s="78">
        <v>587</v>
      </c>
      <c r="FZ146" s="78">
        <v>1</v>
      </c>
    </row>
    <row r="147" spans="1:182" x14ac:dyDescent="0.2">
      <c r="A147" t="s">
        <v>186</v>
      </c>
      <c r="B147" t="s">
        <v>236</v>
      </c>
      <c r="C147" t="s">
        <v>2</v>
      </c>
      <c r="D147" t="s">
        <v>203</v>
      </c>
      <c r="E147" t="s">
        <v>240</v>
      </c>
      <c r="F147" t="s">
        <v>1</v>
      </c>
      <c r="G147" t="s">
        <v>1</v>
      </c>
      <c r="H147" s="78">
        <v>6492</v>
      </c>
      <c r="I147" s="78">
        <v>9.4292612075805664</v>
      </c>
      <c r="J147" s="78">
        <v>9.1632823944091797</v>
      </c>
      <c r="K147" s="78">
        <v>8.8698444366455078</v>
      </c>
      <c r="L147" s="78">
        <v>8.959996223449707</v>
      </c>
      <c r="M147" s="78">
        <v>9.1764335632324219</v>
      </c>
      <c r="N147" s="78">
        <v>10.041547775268555</v>
      </c>
      <c r="O147" s="78">
        <v>11.630456924438477</v>
      </c>
      <c r="P147" s="78">
        <v>12.519662857055664</v>
      </c>
      <c r="Q147" s="78">
        <v>12.10134220123291</v>
      </c>
      <c r="R147" s="78">
        <v>11.767329216003418</v>
      </c>
      <c r="S147" s="78">
        <v>11.202566146850586</v>
      </c>
      <c r="T147" s="78">
        <v>10.749934196472168</v>
      </c>
      <c r="U147" s="78">
        <v>10.665952682495117</v>
      </c>
      <c r="V147" s="78">
        <v>10.273445129394531</v>
      </c>
      <c r="W147" s="78">
        <v>9.8605194091796875</v>
      </c>
      <c r="X147" s="78">
        <v>9.8120317459106445</v>
      </c>
      <c r="Y147" s="78">
        <v>10.640429496765137</v>
      </c>
      <c r="Z147" s="78">
        <v>12.619403839111328</v>
      </c>
      <c r="AA147" s="78">
        <v>14.286585807800293</v>
      </c>
      <c r="AB147" s="78">
        <v>14.406615257263184</v>
      </c>
      <c r="AC147" s="78">
        <v>14.03425121307373</v>
      </c>
      <c r="AD147" s="78">
        <v>13.592888832092285</v>
      </c>
      <c r="AE147" s="78">
        <v>11.977297782897949</v>
      </c>
      <c r="AF147" s="78">
        <v>10.785857200622559</v>
      </c>
      <c r="AG147" s="78">
        <v>-2.2636666297912598</v>
      </c>
      <c r="AH147" s="78">
        <v>-2.0037128925323486</v>
      </c>
      <c r="AI147" s="78">
        <v>-1.8907582759857178</v>
      </c>
      <c r="AJ147" s="78">
        <v>-1.6775978803634644</v>
      </c>
      <c r="AK147" s="78">
        <v>-1.7639968395233154</v>
      </c>
      <c r="AL147" s="78">
        <v>-1.7078717947006226</v>
      </c>
      <c r="AM147" s="78">
        <v>-1.5203410387039185</v>
      </c>
      <c r="AN147" s="78">
        <v>-1.3777577877044678</v>
      </c>
      <c r="AO147" s="78">
        <v>-1.0502389669418335</v>
      </c>
      <c r="AP147" s="78">
        <v>-0.78219610452651978</v>
      </c>
      <c r="AQ147" s="78">
        <v>-0.87606871128082275</v>
      </c>
      <c r="AR147" s="78">
        <v>-1.1393259763717651</v>
      </c>
      <c r="AS147" s="78">
        <v>-0.79596751928329468</v>
      </c>
      <c r="AT147" s="78">
        <v>-0.75703805685043335</v>
      </c>
      <c r="AU147" s="78">
        <v>-0.76455551385879517</v>
      </c>
      <c r="AV147" s="78">
        <v>-0.82360249757766724</v>
      </c>
      <c r="AW147" s="78">
        <v>-0.54737502336502075</v>
      </c>
      <c r="AX147" s="78">
        <v>-0.66468197107315063</v>
      </c>
      <c r="AY147" s="78">
        <v>-0.82744824886322021</v>
      </c>
      <c r="AZ147" s="78">
        <v>-0.57121706008911133</v>
      </c>
      <c r="BA147" s="78">
        <v>-0.74430638551712036</v>
      </c>
      <c r="BB147" s="78">
        <v>-1.278150200843811</v>
      </c>
      <c r="BC147" s="78">
        <v>-1.7517552375793457</v>
      </c>
      <c r="BD147" s="78">
        <v>-1.8661134243011475</v>
      </c>
      <c r="BE147" s="78">
        <v>-1.857914924621582</v>
      </c>
      <c r="BF147" s="78">
        <v>-1.6361387968063354</v>
      </c>
      <c r="BG147" s="78">
        <v>-1.5264908075332642</v>
      </c>
      <c r="BH147" s="78">
        <v>-1.3135615587234497</v>
      </c>
      <c r="BI147" s="78">
        <v>-1.4001121520996094</v>
      </c>
      <c r="BJ147" s="78">
        <v>-1.324162483215332</v>
      </c>
      <c r="BK147" s="78">
        <v>-1.1262961626052856</v>
      </c>
      <c r="BL147" s="78">
        <v>-0.96798211336135864</v>
      </c>
      <c r="BM147" s="78">
        <v>-0.61586320400238037</v>
      </c>
      <c r="BN147" s="78">
        <v>-0.37919950485229492</v>
      </c>
      <c r="BO147" s="78">
        <v>-0.49231868982315063</v>
      </c>
      <c r="BP147" s="78">
        <v>-0.75353986024856567</v>
      </c>
      <c r="BQ147" s="78">
        <v>-0.42235833406448364</v>
      </c>
      <c r="BR147" s="78">
        <v>-0.36833050847053528</v>
      </c>
      <c r="BS147" s="78">
        <v>-0.40144246816635132</v>
      </c>
      <c r="BT147" s="78">
        <v>-0.47141209244728088</v>
      </c>
      <c r="BU147" s="78">
        <v>-0.17959146201610565</v>
      </c>
      <c r="BV147" s="78">
        <v>-0.26216083765029907</v>
      </c>
      <c r="BW147" s="78">
        <v>-0.41530695557594299</v>
      </c>
      <c r="BX147" s="78">
        <v>-0.17072713375091553</v>
      </c>
      <c r="BY147" s="78">
        <v>-0.35325032472610474</v>
      </c>
      <c r="BZ147" s="78">
        <v>-0.84836047887802124</v>
      </c>
      <c r="CA147" s="78">
        <v>-1.3346567153930664</v>
      </c>
      <c r="CB147" s="78">
        <v>-1.4540389776229858</v>
      </c>
      <c r="CC147" s="78">
        <v>-1.5768924951553345</v>
      </c>
      <c r="CD147" s="78">
        <v>-1.3815580606460571</v>
      </c>
      <c r="CE147" s="78">
        <v>-1.2742002010345459</v>
      </c>
      <c r="CF147" s="78">
        <v>-1.0614311695098877</v>
      </c>
      <c r="CG147" s="78">
        <v>-1.1480867862701416</v>
      </c>
      <c r="CH147" s="78">
        <v>-1.0584067106246948</v>
      </c>
      <c r="CI147" s="78">
        <v>-0.85338199138641357</v>
      </c>
      <c r="CJ147" s="78">
        <v>-0.68417274951934814</v>
      </c>
      <c r="CK147" s="78">
        <v>-0.31501588225364685</v>
      </c>
      <c r="CL147" s="78">
        <v>-0.1000852957367897</v>
      </c>
      <c r="CM147" s="78">
        <v>-0.22653457522392273</v>
      </c>
      <c r="CN147" s="78">
        <v>-0.4863455593585968</v>
      </c>
      <c r="CO147" s="78">
        <v>-0.16359777748584747</v>
      </c>
      <c r="CP147" s="78">
        <v>-9.9112823605537415E-2</v>
      </c>
      <c r="CQ147" s="78">
        <v>-0.14995145797729492</v>
      </c>
      <c r="CR147" s="78">
        <v>-0.22748610377311707</v>
      </c>
      <c r="CS147" s="78">
        <v>7.5134336948394775E-2</v>
      </c>
      <c r="CT147" s="78">
        <v>1.6624078154563904E-2</v>
      </c>
      <c r="CU147" s="78">
        <v>-0.12985917925834656</v>
      </c>
      <c r="CV147" s="78">
        <v>0.10665097832679749</v>
      </c>
      <c r="CW147" s="78">
        <v>-8.2406073808670044E-2</v>
      </c>
      <c r="CX147" s="78">
        <v>-0.55068939924240112</v>
      </c>
      <c r="CY147" s="78">
        <v>-1.0457755327224731</v>
      </c>
      <c r="CZ147" s="78">
        <v>-1.1686375141143799</v>
      </c>
      <c r="DA147" s="78">
        <v>-1.2958700656890869</v>
      </c>
      <c r="DB147" s="78">
        <v>-1.1269773244857788</v>
      </c>
      <c r="DC147" s="78">
        <v>-1.0219095945358276</v>
      </c>
      <c r="DD147" s="78">
        <v>-0.80930078029632568</v>
      </c>
      <c r="DE147" s="78">
        <v>-0.89606136083602905</v>
      </c>
      <c r="DF147" s="78">
        <v>-0.79265087842941284</v>
      </c>
      <c r="DG147" s="78">
        <v>-0.58046776056289673</v>
      </c>
      <c r="DH147" s="78">
        <v>-0.40036338567733765</v>
      </c>
      <c r="DI147" s="78">
        <v>-1.4168541878461838E-2</v>
      </c>
      <c r="DJ147" s="78">
        <v>0.17902892827987671</v>
      </c>
      <c r="DK147" s="78">
        <v>3.9249539375305176E-2</v>
      </c>
      <c r="DL147" s="78">
        <v>-0.21915125846862793</v>
      </c>
      <c r="DM147" s="78">
        <v>9.5162786543369293E-2</v>
      </c>
      <c r="DN147" s="78">
        <v>0.17010484635829926</v>
      </c>
      <c r="DO147" s="78">
        <v>0.10153954476118088</v>
      </c>
      <c r="DP147" s="78">
        <v>1.6439884901046753E-2</v>
      </c>
      <c r="DQ147" s="78">
        <v>0.32986012101173401</v>
      </c>
      <c r="DR147" s="78">
        <v>0.29540899395942688</v>
      </c>
      <c r="DS147" s="78">
        <v>0.15558861196041107</v>
      </c>
      <c r="DT147" s="78">
        <v>0.3840290904045105</v>
      </c>
      <c r="DU147" s="78">
        <v>0.18843817710876465</v>
      </c>
      <c r="DV147" s="78">
        <v>-0.25301831960678101</v>
      </c>
      <c r="DW147" s="78">
        <v>-0.75689440965652466</v>
      </c>
      <c r="DX147" s="78">
        <v>-0.88323599100112915</v>
      </c>
      <c r="DY147" s="78">
        <v>-0.8901183009147644</v>
      </c>
      <c r="DZ147" s="78">
        <v>-0.75940322875976563</v>
      </c>
      <c r="EA147" s="78">
        <v>-0.6576421856880188</v>
      </c>
      <c r="EB147" s="78">
        <v>-0.44526448845863342</v>
      </c>
      <c r="EC147" s="78">
        <v>-0.53217673301696777</v>
      </c>
      <c r="ED147" s="78">
        <v>-0.40894168615341187</v>
      </c>
      <c r="EE147" s="78">
        <v>-0.18642298877239227</v>
      </c>
      <c r="EF147" s="78">
        <v>9.4122616574168205E-3</v>
      </c>
      <c r="EG147" s="78">
        <v>0.42020723223686218</v>
      </c>
      <c r="EH147" s="78">
        <v>0.58202552795410156</v>
      </c>
      <c r="EI147" s="78">
        <v>0.42299959063529968</v>
      </c>
      <c r="EJ147" s="78">
        <v>0.16663487255573273</v>
      </c>
      <c r="EK147" s="78">
        <v>0.46877193450927734</v>
      </c>
      <c r="EL147" s="78">
        <v>0.55881243944168091</v>
      </c>
      <c r="EM147" s="78">
        <v>0.46465259790420532</v>
      </c>
      <c r="EN147" s="78">
        <v>0.36863026022911072</v>
      </c>
      <c r="EO147" s="78">
        <v>0.6976436972618103</v>
      </c>
      <c r="EP147" s="78">
        <v>0.69793009757995605</v>
      </c>
      <c r="EQ147" s="78">
        <v>0.5677298903465271</v>
      </c>
      <c r="ER147" s="78">
        <v>0.7845190167427063</v>
      </c>
      <c r="ES147" s="78">
        <v>0.57949423789978027</v>
      </c>
      <c r="ET147" s="78">
        <v>0.17677141726016998</v>
      </c>
      <c r="EU147" s="78">
        <v>-0.33979588747024536</v>
      </c>
      <c r="EV147" s="78">
        <v>-0.47116157412528992</v>
      </c>
      <c r="EW147" s="78">
        <v>42.474674224853516</v>
      </c>
      <c r="EX147" s="78">
        <v>40.937721252441406</v>
      </c>
      <c r="EY147" s="78">
        <v>40.029689788818359</v>
      </c>
      <c r="EZ147" s="78">
        <v>39.516029357910156</v>
      </c>
      <c r="FA147" s="78">
        <v>38.749423980712891</v>
      </c>
      <c r="FB147" s="78">
        <v>38.096595764160156</v>
      </c>
      <c r="FC147" s="78">
        <v>37.652252197265625</v>
      </c>
      <c r="FD147" s="78">
        <v>37.266193389892578</v>
      </c>
      <c r="FE147" s="78">
        <v>40.366561889648438</v>
      </c>
      <c r="FF147" s="78">
        <v>44.719402313232422</v>
      </c>
      <c r="FG147" s="78">
        <v>47.959442138671875</v>
      </c>
      <c r="FH147" s="78">
        <v>50.327804565429688</v>
      </c>
      <c r="FI147" s="78">
        <v>52.617156982421875</v>
      </c>
      <c r="FJ147" s="78">
        <v>53.969207763671875</v>
      </c>
      <c r="FK147" s="78">
        <v>55.01873779296875</v>
      </c>
      <c r="FL147" s="78">
        <v>55.238430023193359</v>
      </c>
      <c r="FM147" s="78">
        <v>54.526683807373047</v>
      </c>
      <c r="FN147" s="78">
        <v>52.515678405761719</v>
      </c>
      <c r="FO147" s="78">
        <v>49.947189331054688</v>
      </c>
      <c r="FP147" s="78">
        <v>47.599739074707031</v>
      </c>
      <c r="FQ147" s="78">
        <v>46.430885314941406</v>
      </c>
      <c r="FR147" s="78">
        <v>45.475933074951172</v>
      </c>
      <c r="FS147" s="78">
        <v>44.655769348144531</v>
      </c>
      <c r="FT147" s="78">
        <v>43.524818420410156</v>
      </c>
      <c r="FU147" s="78">
        <v>0.26315620541572571</v>
      </c>
      <c r="FV147" s="78">
        <v>0.32360106706619263</v>
      </c>
      <c r="FW147" s="78">
        <v>0.27243834733963013</v>
      </c>
      <c r="FX147" s="78">
        <v>0</v>
      </c>
      <c r="FY147" s="78">
        <v>1826</v>
      </c>
      <c r="FZ147" s="78">
        <v>1</v>
      </c>
    </row>
    <row r="148" spans="1:182" x14ac:dyDescent="0.2">
      <c r="A148" t="s">
        <v>186</v>
      </c>
      <c r="B148" t="s">
        <v>236</v>
      </c>
      <c r="C148" t="s">
        <v>2</v>
      </c>
      <c r="D148" t="s">
        <v>203</v>
      </c>
      <c r="E148" t="s">
        <v>240</v>
      </c>
      <c r="F148" t="s">
        <v>178</v>
      </c>
      <c r="G148" t="s">
        <v>1</v>
      </c>
      <c r="H148" s="78">
        <v>3324</v>
      </c>
      <c r="I148" s="78">
        <v>4.5597338676452637</v>
      </c>
      <c r="J148" s="78">
        <v>4.2864727973937988</v>
      </c>
      <c r="K148" s="78">
        <v>4.1645140647888184</v>
      </c>
      <c r="L148" s="78">
        <v>4.2347922325134277</v>
      </c>
      <c r="M148" s="78">
        <v>4.3059382438659668</v>
      </c>
      <c r="N148" s="78">
        <v>4.5698518753051758</v>
      </c>
      <c r="O148" s="78">
        <v>5.4041109085083008</v>
      </c>
      <c r="P148" s="78">
        <v>5.9304814338684082</v>
      </c>
      <c r="Q148" s="78">
        <v>5.7552566528320313</v>
      </c>
      <c r="R148" s="78">
        <v>5.7186741828918457</v>
      </c>
      <c r="S148" s="78">
        <v>5.3976244926452637</v>
      </c>
      <c r="T148" s="78">
        <v>5.3688063621520996</v>
      </c>
      <c r="U148" s="78">
        <v>5.2945079803466797</v>
      </c>
      <c r="V148" s="78">
        <v>5.0405616760253906</v>
      </c>
      <c r="W148" s="78">
        <v>4.9290146827697754</v>
      </c>
      <c r="X148" s="78">
        <v>4.8535637855529785</v>
      </c>
      <c r="Y148" s="78">
        <v>5.2672557830810547</v>
      </c>
      <c r="Z148" s="78">
        <v>6.2008757591247559</v>
      </c>
      <c r="AA148" s="78">
        <v>7.197481632232666</v>
      </c>
      <c r="AB148" s="78">
        <v>7.4441561698913574</v>
      </c>
      <c r="AC148" s="78">
        <v>7.2014255523681641</v>
      </c>
      <c r="AD148" s="78">
        <v>6.8599343299865723</v>
      </c>
      <c r="AE148" s="78">
        <v>6.0364723205566406</v>
      </c>
      <c r="AF148" s="78">
        <v>5.4427003860473633</v>
      </c>
      <c r="AG148" s="78">
        <v>-1.0511950254440308</v>
      </c>
      <c r="AH148" s="78">
        <v>-1.0238275527954102</v>
      </c>
      <c r="AI148" s="78">
        <v>-0.89400607347488403</v>
      </c>
      <c r="AJ148" s="78">
        <v>-0.65342003107070923</v>
      </c>
      <c r="AK148" s="78">
        <v>-0.67880856990814209</v>
      </c>
      <c r="AL148" s="78">
        <v>-0.74911844730377197</v>
      </c>
      <c r="AM148" s="78">
        <v>-0.47586160898208618</v>
      </c>
      <c r="AN148" s="78">
        <v>-0.43195450305938721</v>
      </c>
      <c r="AO148" s="78">
        <v>-0.30766451358795166</v>
      </c>
      <c r="AP148" s="78">
        <v>-0.16407372057437897</v>
      </c>
      <c r="AQ148" s="78">
        <v>-0.23310242593288422</v>
      </c>
      <c r="AR148" s="78">
        <v>-0.24001339077949524</v>
      </c>
      <c r="AS148" s="78">
        <v>-2.4211505427956581E-2</v>
      </c>
      <c r="AT148" s="78">
        <v>-3.0388535931706429E-2</v>
      </c>
      <c r="AU148" s="78">
        <v>-7.1805983781814575E-2</v>
      </c>
      <c r="AV148" s="78">
        <v>-0.25132307410240173</v>
      </c>
      <c r="AW148" s="78">
        <v>-2.2386593744158745E-2</v>
      </c>
      <c r="AX148" s="78">
        <v>-0.15791317820549011</v>
      </c>
      <c r="AY148" s="78">
        <v>-9.7288720309734344E-2</v>
      </c>
      <c r="AZ148" s="78">
        <v>0.14758042991161346</v>
      </c>
      <c r="BA148" s="78">
        <v>-2.1139536052942276E-2</v>
      </c>
      <c r="BB148" s="78">
        <v>-0.52932512760162354</v>
      </c>
      <c r="BC148" s="78">
        <v>-0.69361621141433716</v>
      </c>
      <c r="BD148" s="78">
        <v>-0.72147101163864136</v>
      </c>
      <c r="BE148" s="78">
        <v>-0.84375351667404175</v>
      </c>
      <c r="BF148" s="78">
        <v>-0.81984376907348633</v>
      </c>
      <c r="BG148" s="78">
        <v>-0.70211637020111084</v>
      </c>
      <c r="BH148" s="78">
        <v>-0.47161847352981567</v>
      </c>
      <c r="BI148" s="78">
        <v>-0.50375324487686157</v>
      </c>
      <c r="BJ148" s="78">
        <v>-0.57238972187042236</v>
      </c>
      <c r="BK148" s="78">
        <v>-0.29178199172019958</v>
      </c>
      <c r="BL148" s="78">
        <v>-0.23658175766468048</v>
      </c>
      <c r="BM148" s="78">
        <v>-0.10507643967866898</v>
      </c>
      <c r="BN148" s="78">
        <v>3.0443279072642326E-2</v>
      </c>
      <c r="BO148" s="78">
        <v>-4.7231543809175491E-2</v>
      </c>
      <c r="BP148" s="78">
        <v>-5.2456270903348923E-2</v>
      </c>
      <c r="BQ148" s="78">
        <v>0.15366686880588531</v>
      </c>
      <c r="BR148" s="78">
        <v>0.15432353317737579</v>
      </c>
      <c r="BS148" s="78">
        <v>0.11818493902683258</v>
      </c>
      <c r="BT148" s="78">
        <v>-7.1294143795967102E-2</v>
      </c>
      <c r="BU148" s="78">
        <v>0.16150602698326111</v>
      </c>
      <c r="BV148" s="78">
        <v>3.4850414842367172E-2</v>
      </c>
      <c r="BW148" s="78">
        <v>0.11403107643127441</v>
      </c>
      <c r="BX148" s="78">
        <v>0.35733246803283691</v>
      </c>
      <c r="BY148" s="78">
        <v>0.19626201689243317</v>
      </c>
      <c r="BZ148" s="78">
        <v>-0.28847712278366089</v>
      </c>
      <c r="CA148" s="78">
        <v>-0.46320632100105286</v>
      </c>
      <c r="CB148" s="78">
        <v>-0.50125789642333984</v>
      </c>
      <c r="CC148" s="78">
        <v>-0.70008009672164917</v>
      </c>
      <c r="CD148" s="78">
        <v>-0.67856526374816895</v>
      </c>
      <c r="CE148" s="78">
        <v>-0.56921416521072388</v>
      </c>
      <c r="CF148" s="78">
        <v>-0.34570324420928955</v>
      </c>
      <c r="CG148" s="78">
        <v>-0.38251042366027832</v>
      </c>
      <c r="CH148" s="78">
        <v>-0.44998794794082642</v>
      </c>
      <c r="CI148" s="78">
        <v>-0.16428898274898529</v>
      </c>
      <c r="CJ148" s="78">
        <v>-0.10126718878746033</v>
      </c>
      <c r="CK148" s="78">
        <v>3.52354496717453E-2</v>
      </c>
      <c r="CL148" s="78">
        <v>0.16516515612602234</v>
      </c>
      <c r="CM148" s="78">
        <v>8.1502057611942291E-2</v>
      </c>
      <c r="CN148" s="78">
        <v>7.7445223927497864E-2</v>
      </c>
      <c r="CO148" s="78">
        <v>0.27686488628387451</v>
      </c>
      <c r="CP148" s="78">
        <v>0.28225454688072205</v>
      </c>
      <c r="CQ148" s="78">
        <v>0.24977207183837891</v>
      </c>
      <c r="CR148" s="78">
        <v>5.3393349051475525E-2</v>
      </c>
      <c r="CS148" s="78">
        <v>0.28886950016021729</v>
      </c>
      <c r="CT148" s="78">
        <v>0.16835789382457733</v>
      </c>
      <c r="CU148" s="78">
        <v>0.2603905200958252</v>
      </c>
      <c r="CV148" s="78">
        <v>0.5026060938835144</v>
      </c>
      <c r="CW148" s="78">
        <v>0.34683367609977722</v>
      </c>
      <c r="CX148" s="78">
        <v>-0.12166652828454971</v>
      </c>
      <c r="CY148" s="78">
        <v>-0.30362513661384583</v>
      </c>
      <c r="CZ148" s="78">
        <v>-0.34873893857002258</v>
      </c>
      <c r="DA148" s="78">
        <v>-0.55640667676925659</v>
      </c>
      <c r="DB148" s="78">
        <v>-0.53728675842285156</v>
      </c>
      <c r="DC148" s="78">
        <v>-0.43631193041801453</v>
      </c>
      <c r="DD148" s="78">
        <v>-0.21978802978992462</v>
      </c>
      <c r="DE148" s="78">
        <v>-0.26126763224601746</v>
      </c>
      <c r="DF148" s="78">
        <v>-0.32758617401123047</v>
      </c>
      <c r="DG148" s="78">
        <v>-3.6795984953641891E-2</v>
      </c>
      <c r="DH148" s="78">
        <v>3.4047383815050125E-2</v>
      </c>
      <c r="DI148" s="78">
        <v>0.17554733157157898</v>
      </c>
      <c r="DJ148" s="78">
        <v>0.2998870313167572</v>
      </c>
      <c r="DK148" s="78">
        <v>0.21023565530776978</v>
      </c>
      <c r="DL148" s="78">
        <v>0.20734672248363495</v>
      </c>
      <c r="DM148" s="78">
        <v>0.4000629186630249</v>
      </c>
      <c r="DN148" s="78">
        <v>0.41018557548522949</v>
      </c>
      <c r="DO148" s="78">
        <v>0.38135918974876404</v>
      </c>
      <c r="DP148" s="78">
        <v>0.17808084189891815</v>
      </c>
      <c r="DQ148" s="78">
        <v>0.41623297333717346</v>
      </c>
      <c r="DR148" s="78">
        <v>0.30186536908149719</v>
      </c>
      <c r="DS148" s="78">
        <v>0.40674996376037598</v>
      </c>
      <c r="DT148" s="78">
        <v>0.64787971973419189</v>
      </c>
      <c r="DU148" s="78">
        <v>0.49740532040596008</v>
      </c>
      <c r="DV148" s="78">
        <v>4.5144077390432358E-2</v>
      </c>
      <c r="DW148" s="78">
        <v>-0.14404396712779999</v>
      </c>
      <c r="DX148" s="78">
        <v>-0.19621999561786652</v>
      </c>
      <c r="DY148" s="78">
        <v>-0.34896513819694519</v>
      </c>
      <c r="DZ148" s="78">
        <v>-0.33330300450325012</v>
      </c>
      <c r="EA148" s="78">
        <v>-0.24442222714424133</v>
      </c>
      <c r="EB148" s="78">
        <v>-3.7986446171998978E-2</v>
      </c>
      <c r="EC148" s="78">
        <v>-8.6212292313575745E-2</v>
      </c>
      <c r="ED148" s="78">
        <v>-0.15085743367671967</v>
      </c>
      <c r="EE148" s="78">
        <v>0.14728365838527679</v>
      </c>
      <c r="EF148" s="78">
        <v>0.22942014038562775</v>
      </c>
      <c r="EG148" s="78">
        <v>0.37813541293144226</v>
      </c>
      <c r="EH148" s="78">
        <v>0.49440401792526245</v>
      </c>
      <c r="EI148" s="78">
        <v>0.3961065411567688</v>
      </c>
      <c r="EJ148" s="78">
        <v>0.39490383863449097</v>
      </c>
      <c r="EK148" s="78">
        <v>0.57794129848480225</v>
      </c>
      <c r="EL148" s="78">
        <v>0.59489762783050537</v>
      </c>
      <c r="EM148" s="78">
        <v>0.57135009765625</v>
      </c>
      <c r="EN148" s="78">
        <v>0.35810977220535278</v>
      </c>
      <c r="EO148" s="78">
        <v>0.60012561082839966</v>
      </c>
      <c r="EP148" s="78">
        <v>0.49462896585464478</v>
      </c>
      <c r="EQ148" s="78">
        <v>0.61806976795196533</v>
      </c>
      <c r="ER148" s="78">
        <v>0.85763174295425415</v>
      </c>
      <c r="ES148" s="78">
        <v>0.71480691432952881</v>
      </c>
      <c r="ET148" s="78">
        <v>0.2859920859336853</v>
      </c>
      <c r="EU148" s="78">
        <v>8.636590838432312E-2</v>
      </c>
      <c r="EV148" s="78">
        <v>2.3993145674467087E-2</v>
      </c>
      <c r="EW148" s="78">
        <v>44.212028503417969</v>
      </c>
      <c r="EX148" s="78">
        <v>42.326705932617188</v>
      </c>
      <c r="EY148" s="78">
        <v>41.404457092285156</v>
      </c>
      <c r="EZ148" s="78">
        <v>40.763874053955078</v>
      </c>
      <c r="FA148" s="78">
        <v>39.830024719238281</v>
      </c>
      <c r="FB148" s="78">
        <v>39.145950317382813</v>
      </c>
      <c r="FC148" s="78">
        <v>38.717681884765625</v>
      </c>
      <c r="FD148" s="78">
        <v>38.341941833496094</v>
      </c>
      <c r="FE148" s="78">
        <v>41.906719207763672</v>
      </c>
      <c r="FF148" s="78">
        <v>46.812664031982422</v>
      </c>
      <c r="FG148" s="78">
        <v>49.753250122070313</v>
      </c>
      <c r="FH148" s="78">
        <v>51.3663330078125</v>
      </c>
      <c r="FI148" s="78">
        <v>53.844242095947266</v>
      </c>
      <c r="FJ148" s="78">
        <v>54.877964019775391</v>
      </c>
      <c r="FK148" s="78">
        <v>56.002765655517578</v>
      </c>
      <c r="FL148" s="78">
        <v>56.241786956787109</v>
      </c>
      <c r="FM148" s="78">
        <v>55.762199401855469</v>
      </c>
      <c r="FN148" s="78">
        <v>53.828327178955078</v>
      </c>
      <c r="FO148" s="78">
        <v>51.559825897216797</v>
      </c>
      <c r="FP148" s="78">
        <v>49.099529266357422</v>
      </c>
      <c r="FQ148" s="78">
        <v>47.805908203125</v>
      </c>
      <c r="FR148" s="78">
        <v>47.446109771728516</v>
      </c>
      <c r="FS148" s="78">
        <v>47.60504150390625</v>
      </c>
      <c r="FT148" s="78">
        <v>47.140438079833984</v>
      </c>
      <c r="FU148" s="78">
        <v>0.11768494546413422</v>
      </c>
      <c r="FV148" s="78">
        <v>0.15454296767711639</v>
      </c>
      <c r="FW148" s="78">
        <v>0.12377490848302841</v>
      </c>
      <c r="FX148" s="78">
        <v>0</v>
      </c>
      <c r="FY148" s="78">
        <v>1029</v>
      </c>
      <c r="FZ148" s="78">
        <v>1</v>
      </c>
    </row>
    <row r="149" spans="1:182" x14ac:dyDescent="0.2">
      <c r="A149" t="s">
        <v>186</v>
      </c>
      <c r="B149" t="s">
        <v>236</v>
      </c>
      <c r="C149" t="s">
        <v>2</v>
      </c>
      <c r="D149" t="s">
        <v>203</v>
      </c>
      <c r="E149" t="s">
        <v>240</v>
      </c>
      <c r="F149" t="s">
        <v>179</v>
      </c>
      <c r="G149" t="s">
        <v>1</v>
      </c>
      <c r="H149" s="78">
        <v>492</v>
      </c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>
        <v>0</v>
      </c>
      <c r="FY149" s="78">
        <v>100</v>
      </c>
      <c r="FZ149" s="78">
        <v>0</v>
      </c>
    </row>
    <row r="150" spans="1:182" x14ac:dyDescent="0.2">
      <c r="A150" t="s">
        <v>186</v>
      </c>
      <c r="B150" t="s">
        <v>236</v>
      </c>
      <c r="C150" t="s">
        <v>2</v>
      </c>
      <c r="D150" t="s">
        <v>203</v>
      </c>
      <c r="E150" t="s">
        <v>240</v>
      </c>
      <c r="F150" t="s">
        <v>180</v>
      </c>
      <c r="G150" t="s">
        <v>1</v>
      </c>
      <c r="H150" s="78">
        <v>165</v>
      </c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  <c r="CU150" s="78"/>
      <c r="CV150" s="78"/>
      <c r="CW150" s="78"/>
      <c r="CX150" s="78"/>
      <c r="CY150" s="78"/>
      <c r="CZ150" s="78"/>
      <c r="DA150" s="78"/>
      <c r="DB150" s="78"/>
      <c r="DC150" s="78"/>
      <c r="DD150" s="78"/>
      <c r="DE150" s="78"/>
      <c r="DF150" s="78"/>
      <c r="DG150" s="78"/>
      <c r="DH150" s="78"/>
      <c r="DI150" s="78"/>
      <c r="DJ150" s="78"/>
      <c r="DK150" s="78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>
        <v>0</v>
      </c>
      <c r="FY150" s="78">
        <v>69</v>
      </c>
      <c r="FZ150" s="78">
        <v>0</v>
      </c>
    </row>
    <row r="151" spans="1:182" x14ac:dyDescent="0.2">
      <c r="A151" t="s">
        <v>186</v>
      </c>
      <c r="B151" t="s">
        <v>236</v>
      </c>
      <c r="C151" t="s">
        <v>2</v>
      </c>
      <c r="D151" t="s">
        <v>203</v>
      </c>
      <c r="E151" t="s">
        <v>240</v>
      </c>
      <c r="F151" t="s">
        <v>181</v>
      </c>
      <c r="G151" t="s">
        <v>1</v>
      </c>
      <c r="H151" s="78">
        <v>126</v>
      </c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  <c r="CU151" s="78"/>
      <c r="CV151" s="78"/>
      <c r="CW151" s="78"/>
      <c r="CX151" s="78"/>
      <c r="CY151" s="78"/>
      <c r="CZ151" s="78"/>
      <c r="DA151" s="78"/>
      <c r="DB151" s="78"/>
      <c r="DC151" s="78"/>
      <c r="DD151" s="78"/>
      <c r="DE151" s="78"/>
      <c r="DF151" s="78"/>
      <c r="DG151" s="78"/>
      <c r="DH151" s="78"/>
      <c r="DI151" s="78"/>
      <c r="DJ151" s="78"/>
      <c r="DK151" s="78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>
        <v>0</v>
      </c>
      <c r="FY151" s="78">
        <v>22</v>
      </c>
      <c r="FZ151" s="78">
        <v>0</v>
      </c>
    </row>
    <row r="152" spans="1:182" x14ac:dyDescent="0.2">
      <c r="A152" t="s">
        <v>186</v>
      </c>
      <c r="B152" t="s">
        <v>236</v>
      </c>
      <c r="C152" t="s">
        <v>2</v>
      </c>
      <c r="D152" t="s">
        <v>203</v>
      </c>
      <c r="E152" t="s">
        <v>240</v>
      </c>
      <c r="F152" t="s">
        <v>182</v>
      </c>
      <c r="G152" t="s">
        <v>1</v>
      </c>
      <c r="H152" s="78">
        <v>638</v>
      </c>
      <c r="I152" s="78">
        <v>1.1167327165603638</v>
      </c>
      <c r="J152" s="78">
        <v>1.1155167818069458</v>
      </c>
      <c r="K152" s="78">
        <v>1.0714298486709595</v>
      </c>
      <c r="L152" s="78">
        <v>1.0944509506225586</v>
      </c>
      <c r="M152" s="78">
        <v>1.2120068073272705</v>
      </c>
      <c r="N152" s="78">
        <v>1.2725216150283813</v>
      </c>
      <c r="O152" s="78">
        <v>1.370518684387207</v>
      </c>
      <c r="P152" s="78">
        <v>1.585456371307373</v>
      </c>
      <c r="Q152" s="78">
        <v>1.5305858850479126</v>
      </c>
      <c r="R152" s="78">
        <v>1.5103191137313843</v>
      </c>
      <c r="S152" s="78">
        <v>1.4110867977142334</v>
      </c>
      <c r="T152" s="78">
        <v>1.4210010766983032</v>
      </c>
      <c r="U152" s="78">
        <v>1.3693743944168091</v>
      </c>
      <c r="V152" s="78">
        <v>1.2984447479248047</v>
      </c>
      <c r="W152" s="78">
        <v>1.1929411888122559</v>
      </c>
      <c r="X152" s="78">
        <v>1.2407032251358032</v>
      </c>
      <c r="Y152" s="78">
        <v>1.2889915704727173</v>
      </c>
      <c r="Z152" s="78">
        <v>1.4912997484207153</v>
      </c>
      <c r="AA152" s="78">
        <v>1.6841399669647217</v>
      </c>
      <c r="AB152" s="78">
        <v>1.666584849357605</v>
      </c>
      <c r="AC152" s="78">
        <v>1.5664623975753784</v>
      </c>
      <c r="AD152" s="78">
        <v>1.4049673080444336</v>
      </c>
      <c r="AE152" s="78">
        <v>1.2800271511077881</v>
      </c>
      <c r="AF152" s="78">
        <v>1.2232791185379028</v>
      </c>
      <c r="AG152" s="78">
        <v>-0.17560671269893646</v>
      </c>
      <c r="AH152" s="78">
        <v>-0.15618573129177094</v>
      </c>
      <c r="AI152" s="78">
        <v>-0.19383633136749268</v>
      </c>
      <c r="AJ152" s="78">
        <v>-0.18477410078048706</v>
      </c>
      <c r="AK152" s="78">
        <v>-9.0715572237968445E-2</v>
      </c>
      <c r="AL152" s="78">
        <v>-0.11326644569635391</v>
      </c>
      <c r="AM152" s="78">
        <v>-0.26243117451667786</v>
      </c>
      <c r="AN152" s="78">
        <v>-0.20932887494564056</v>
      </c>
      <c r="AO152" s="78">
        <v>-0.10171425342559814</v>
      </c>
      <c r="AP152" s="78">
        <v>-9.1229692101478577E-2</v>
      </c>
      <c r="AQ152" s="78">
        <v>-9.5011584460735321E-2</v>
      </c>
      <c r="AR152" s="78">
        <v>5.0812927074730396E-3</v>
      </c>
      <c r="AS152" s="78">
        <v>-1.2395463883876801E-2</v>
      </c>
      <c r="AT152" s="78">
        <v>-7.8335456550121307E-2</v>
      </c>
      <c r="AU152" s="78">
        <v>-9.9838711321353912E-2</v>
      </c>
      <c r="AV152" s="78">
        <v>-6.5315283834934235E-2</v>
      </c>
      <c r="AW152" s="78">
        <v>-4.2373321950435638E-2</v>
      </c>
      <c r="AX152" s="78">
        <v>-2.3661859333515167E-2</v>
      </c>
      <c r="AY152" s="78">
        <v>2.7783550322055817E-2</v>
      </c>
      <c r="AZ152" s="78">
        <v>-9.7149595618247986E-2</v>
      </c>
      <c r="BA152" s="78">
        <v>-0.27271902561187744</v>
      </c>
      <c r="BB152" s="78">
        <v>-0.34573748707771301</v>
      </c>
      <c r="BC152" s="78">
        <v>-0.20980291068553925</v>
      </c>
      <c r="BD152" s="78">
        <v>-0.14490720629692078</v>
      </c>
      <c r="BE152" s="78">
        <v>-9.3104295432567596E-2</v>
      </c>
      <c r="BF152" s="78">
        <v>-6.993623822927475E-2</v>
      </c>
      <c r="BG152" s="78">
        <v>-0.10506508499383926</v>
      </c>
      <c r="BH152" s="78">
        <v>-9.7797468304634094E-2</v>
      </c>
      <c r="BI152" s="78">
        <v>1.3995563611388206E-2</v>
      </c>
      <c r="BJ152" s="78">
        <v>-6.802661344408989E-3</v>
      </c>
      <c r="BK152" s="78">
        <v>-0.16763174533843994</v>
      </c>
      <c r="BL152" s="78">
        <v>-0.1061372309923172</v>
      </c>
      <c r="BM152" s="78">
        <v>4.118709359318018E-3</v>
      </c>
      <c r="BN152" s="78">
        <v>1.1796374805271626E-2</v>
      </c>
      <c r="BO152" s="78">
        <v>6.7874877713620663E-3</v>
      </c>
      <c r="BP152" s="78">
        <v>0.10105089843273163</v>
      </c>
      <c r="BQ152" s="78">
        <v>9.0551421046257019E-2</v>
      </c>
      <c r="BR152" s="78">
        <v>2.0730875432491302E-2</v>
      </c>
      <c r="BS152" s="78">
        <v>-1.4627066440880299E-2</v>
      </c>
      <c r="BT152" s="78">
        <v>2.2393200546503067E-2</v>
      </c>
      <c r="BU152" s="78">
        <v>6.4016945660114288E-2</v>
      </c>
      <c r="BV152" s="78">
        <v>7.7874265611171722E-2</v>
      </c>
      <c r="BW152" s="78">
        <v>0.12623928487300873</v>
      </c>
      <c r="BX152" s="78">
        <v>4.9779219552874565E-3</v>
      </c>
      <c r="BY152" s="78">
        <v>-0.16006048023700714</v>
      </c>
      <c r="BZ152" s="78">
        <v>-0.23740093410015106</v>
      </c>
      <c r="CA152" s="78">
        <v>-0.11187010258436203</v>
      </c>
      <c r="CB152" s="78">
        <v>-5.2222833037376404E-2</v>
      </c>
      <c r="CC152" s="78">
        <v>-3.5963378846645355E-2</v>
      </c>
      <c r="CD152" s="78">
        <v>-1.0200103744864464E-2</v>
      </c>
      <c r="CE152" s="78">
        <v>-4.3582390993833542E-2</v>
      </c>
      <c r="CF152" s="78">
        <v>-3.755771741271019E-2</v>
      </c>
      <c r="CG152" s="78">
        <v>8.6518175899982452E-2</v>
      </c>
      <c r="CH152" s="78">
        <v>6.6933833062648773E-2</v>
      </c>
      <c r="CI152" s="78">
        <v>-0.10197395086288452</v>
      </c>
      <c r="CJ152" s="78">
        <v>-3.4667011350393295E-2</v>
      </c>
      <c r="CK152" s="78">
        <v>7.7418297529220581E-2</v>
      </c>
      <c r="CL152" s="78">
        <v>8.3151914179325104E-2</v>
      </c>
      <c r="CM152" s="78">
        <v>7.7293217182159424E-2</v>
      </c>
      <c r="CN152" s="78">
        <v>0.16751915216445923</v>
      </c>
      <c r="CO152" s="78">
        <v>0.16185212135314941</v>
      </c>
      <c r="CP152" s="78">
        <v>8.9343912899494171E-2</v>
      </c>
      <c r="CQ152" s="78">
        <v>4.4390261173248291E-2</v>
      </c>
      <c r="CR152" s="78">
        <v>8.3139829337596893E-2</v>
      </c>
      <c r="CS152" s="78">
        <v>0.13770252466201782</v>
      </c>
      <c r="CT152" s="78">
        <v>0.14819787442684174</v>
      </c>
      <c r="CU152" s="78">
        <v>0.1944294273853302</v>
      </c>
      <c r="CV152" s="78">
        <v>7.571113109588623E-2</v>
      </c>
      <c r="CW152" s="78">
        <v>-8.2033500075340271E-2</v>
      </c>
      <c r="CX152" s="78">
        <v>-0.16236737370491028</v>
      </c>
      <c r="CY152" s="78">
        <v>-4.4042132794857025E-2</v>
      </c>
      <c r="CZ152" s="78">
        <v>1.1970083229243755E-2</v>
      </c>
      <c r="DA152" s="78">
        <v>2.1177541464567184E-2</v>
      </c>
      <c r="DB152" s="78">
        <v>4.9536030739545822E-2</v>
      </c>
      <c r="DC152" s="78">
        <v>1.7900301143527031E-2</v>
      </c>
      <c r="DD152" s="78">
        <v>2.2682031616568565E-2</v>
      </c>
      <c r="DE152" s="78">
        <v>0.15904079377651215</v>
      </c>
      <c r="DF152" s="78">
        <v>0.14067032933235168</v>
      </c>
      <c r="DG152" s="78">
        <v>-3.63161601126194E-2</v>
      </c>
      <c r="DH152" s="78">
        <v>3.6803204566240311E-2</v>
      </c>
      <c r="DI152" s="78">
        <v>0.15071788430213928</v>
      </c>
      <c r="DJ152" s="78">
        <v>0.15450745820999146</v>
      </c>
      <c r="DK152" s="78">
        <v>0.14779894053936005</v>
      </c>
      <c r="DL152" s="78">
        <v>0.23398740589618683</v>
      </c>
      <c r="DM152" s="78">
        <v>0.23315282166004181</v>
      </c>
      <c r="DN152" s="78">
        <v>0.15795695781707764</v>
      </c>
      <c r="DO152" s="78">
        <v>0.1034075915813446</v>
      </c>
      <c r="DP152" s="78">
        <v>0.14388646185398102</v>
      </c>
      <c r="DQ152" s="78">
        <v>0.21138809621334076</v>
      </c>
      <c r="DR152" s="78">
        <v>0.21852149069309235</v>
      </c>
      <c r="DS152" s="78">
        <v>0.26261955499649048</v>
      </c>
      <c r="DT152" s="78">
        <v>0.14644433557987213</v>
      </c>
      <c r="DU152" s="78">
        <v>-4.0065259672701359E-3</v>
      </c>
      <c r="DV152" s="78">
        <v>-8.7333813309669495E-2</v>
      </c>
      <c r="DW152" s="78">
        <v>2.3785835132002831E-2</v>
      </c>
      <c r="DX152" s="78">
        <v>7.6163001358509064E-2</v>
      </c>
      <c r="DY152" s="78">
        <v>0.10367995500564575</v>
      </c>
      <c r="DZ152" s="78">
        <v>0.13578552007675171</v>
      </c>
      <c r="EA152" s="78">
        <v>0.106671541929245</v>
      </c>
      <c r="EB152" s="78">
        <v>0.10965866595506668</v>
      </c>
      <c r="EC152" s="78">
        <v>0.26375192403793335</v>
      </c>
      <c r="ED152" s="78">
        <v>0.24713411927223206</v>
      </c>
      <c r="EE152" s="78">
        <v>5.8483265340328217E-2</v>
      </c>
      <c r="EF152" s="78">
        <v>0.13999484479427338</v>
      </c>
      <c r="EG152" s="78">
        <v>0.25655084848403931</v>
      </c>
      <c r="EH152" s="78">
        <v>0.25753352046012878</v>
      </c>
      <c r="EI152" s="78">
        <v>0.24959802627563477</v>
      </c>
      <c r="EJ152" s="78">
        <v>0.32995700836181641</v>
      </c>
      <c r="EK152" s="78">
        <v>0.33609971404075623</v>
      </c>
      <c r="EL152" s="78">
        <v>0.25702327489852905</v>
      </c>
      <c r="EM152" s="78">
        <v>0.18861924111843109</v>
      </c>
      <c r="EN152" s="78">
        <v>0.23159493505954742</v>
      </c>
      <c r="EO152" s="78">
        <v>0.31777837872505188</v>
      </c>
      <c r="EP152" s="78">
        <v>0.32005760073661804</v>
      </c>
      <c r="EQ152" s="78">
        <v>0.36107531189918518</v>
      </c>
      <c r="ER152" s="78">
        <v>0.24857185781002045</v>
      </c>
      <c r="ES152" s="78">
        <v>0.1086520329117775</v>
      </c>
      <c r="ET152" s="78">
        <v>2.1002737805247307E-2</v>
      </c>
      <c r="EU152" s="78">
        <v>0.1217186450958252</v>
      </c>
      <c r="EV152" s="78">
        <v>0.16884738206863403</v>
      </c>
      <c r="EW152" s="78">
        <v>42.478412628173828</v>
      </c>
      <c r="EX152" s="78">
        <v>41.762561798095703</v>
      </c>
      <c r="EY152" s="78">
        <v>41.537155151367188</v>
      </c>
      <c r="EZ152" s="78">
        <v>41.204116821289063</v>
      </c>
      <c r="FA152" s="78">
        <v>40.679740905761719</v>
      </c>
      <c r="FB152" s="78">
        <v>39.760852813720703</v>
      </c>
      <c r="FC152" s="78">
        <v>38.810085296630859</v>
      </c>
      <c r="FD152" s="78">
        <v>38.301422119140625</v>
      </c>
      <c r="FE152" s="78">
        <v>39.491832733154297</v>
      </c>
      <c r="FF152" s="78">
        <v>43.847919464111328</v>
      </c>
      <c r="FG152" s="78">
        <v>47.236686706542969</v>
      </c>
      <c r="FH152" s="78">
        <v>50.279567718505859</v>
      </c>
      <c r="FI152" s="78">
        <v>52.879093170166016</v>
      </c>
      <c r="FJ152" s="78">
        <v>55.104927062988281</v>
      </c>
      <c r="FK152" s="78">
        <v>56.195205688476563</v>
      </c>
      <c r="FL152" s="78">
        <v>56.265090942382813</v>
      </c>
      <c r="FM152" s="78">
        <v>55.034614562988281</v>
      </c>
      <c r="FN152" s="78">
        <v>51.965446472167969</v>
      </c>
      <c r="FO152" s="78">
        <v>48.518348693847656</v>
      </c>
      <c r="FP152" s="78">
        <v>46.497627258300781</v>
      </c>
      <c r="FQ152" s="78">
        <v>45.753040313720703</v>
      </c>
      <c r="FR152" s="78">
        <v>45.944557189941406</v>
      </c>
      <c r="FS152" s="78">
        <v>43.82940673828125</v>
      </c>
      <c r="FT152" s="78">
        <v>42.272064208984375</v>
      </c>
      <c r="FU152" s="78">
        <v>5.5286794900894165E-2</v>
      </c>
      <c r="FV152" s="78">
        <v>8.2779251039028168E-2</v>
      </c>
      <c r="FW152" s="78">
        <v>5.8430742472410202E-2</v>
      </c>
      <c r="FX152" s="78">
        <v>0</v>
      </c>
      <c r="FY152" s="78">
        <v>234</v>
      </c>
      <c r="FZ152" s="78">
        <v>1</v>
      </c>
    </row>
    <row r="153" spans="1:182" x14ac:dyDescent="0.2">
      <c r="A153" t="s">
        <v>186</v>
      </c>
      <c r="B153" t="s">
        <v>236</v>
      </c>
      <c r="C153" t="s">
        <v>2</v>
      </c>
      <c r="D153" t="s">
        <v>203</v>
      </c>
      <c r="E153" t="s">
        <v>240</v>
      </c>
      <c r="F153" t="s">
        <v>183</v>
      </c>
      <c r="G153" t="s">
        <v>1</v>
      </c>
      <c r="H153" s="78">
        <v>1061</v>
      </c>
      <c r="I153" s="78">
        <v>1.5796713829040527</v>
      </c>
      <c r="J153" s="78">
        <v>1.631293773651123</v>
      </c>
      <c r="K153" s="78">
        <v>1.550061821937561</v>
      </c>
      <c r="L153" s="78">
        <v>1.5848962068557739</v>
      </c>
      <c r="M153" s="78">
        <v>1.6507719755172729</v>
      </c>
      <c r="N153" s="78">
        <v>1.8655403852462769</v>
      </c>
      <c r="O153" s="78">
        <v>2.1429736614227295</v>
      </c>
      <c r="P153" s="78">
        <v>2.2364459037780762</v>
      </c>
      <c r="Q153" s="78">
        <v>2.1408522129058838</v>
      </c>
      <c r="R153" s="78">
        <v>1.9160914421081543</v>
      </c>
      <c r="S153" s="78">
        <v>1.9018903970718384</v>
      </c>
      <c r="T153" s="78">
        <v>1.7649029493331909</v>
      </c>
      <c r="U153" s="78">
        <v>1.7212404012680054</v>
      </c>
      <c r="V153" s="78">
        <v>1.5943247079849243</v>
      </c>
      <c r="W153" s="78">
        <v>1.6146241426467896</v>
      </c>
      <c r="X153" s="78">
        <v>1.5158007144927979</v>
      </c>
      <c r="Y153" s="78">
        <v>1.7194292545318604</v>
      </c>
      <c r="Z153" s="78">
        <v>2.2223865985870361</v>
      </c>
      <c r="AA153" s="78">
        <v>2.3427724838256836</v>
      </c>
      <c r="AB153" s="78">
        <v>2.3083183765411377</v>
      </c>
      <c r="AC153" s="78">
        <v>2.2242090702056885</v>
      </c>
      <c r="AD153" s="78">
        <v>2.2203977108001709</v>
      </c>
      <c r="AE153" s="78">
        <v>1.9931813478469849</v>
      </c>
      <c r="AF153" s="78">
        <v>1.7317327260971069</v>
      </c>
      <c r="AG153" s="78">
        <v>-0.90764594078063965</v>
      </c>
      <c r="AH153" s="78">
        <v>-0.60298037528991699</v>
      </c>
      <c r="AI153" s="78">
        <v>-0.63440114259719849</v>
      </c>
      <c r="AJ153" s="78">
        <v>-0.62157398462295532</v>
      </c>
      <c r="AK153" s="78">
        <v>-0.69728094339370728</v>
      </c>
      <c r="AL153" s="78">
        <v>-0.76111596822738647</v>
      </c>
      <c r="AM153" s="78">
        <v>-0.77662080526351929</v>
      </c>
      <c r="AN153" s="78">
        <v>-0.58838337659835815</v>
      </c>
      <c r="AO153" s="78">
        <v>-0.74896997213363647</v>
      </c>
      <c r="AP153" s="78">
        <v>-0.65188747644424438</v>
      </c>
      <c r="AQ153" s="78">
        <v>-0.58263164758682251</v>
      </c>
      <c r="AR153" s="78">
        <v>-0.72799766063690186</v>
      </c>
      <c r="AS153" s="78">
        <v>-0.66664040088653564</v>
      </c>
      <c r="AT153" s="78">
        <v>-0.62313413619995117</v>
      </c>
      <c r="AU153" s="78">
        <v>-0.56676876544952393</v>
      </c>
      <c r="AV153" s="78">
        <v>-0.58715641498565674</v>
      </c>
      <c r="AW153" s="78">
        <v>-0.70110654830932617</v>
      </c>
      <c r="AX153" s="78">
        <v>-0.37267225980758667</v>
      </c>
      <c r="AY153" s="78">
        <v>-0.54318493604660034</v>
      </c>
      <c r="AZ153" s="78">
        <v>-0.43686720728874207</v>
      </c>
      <c r="BA153" s="78">
        <v>-0.36807730793952942</v>
      </c>
      <c r="BB153" s="78">
        <v>-0.54922926425933838</v>
      </c>
      <c r="BC153" s="78">
        <v>-0.68149024248123169</v>
      </c>
      <c r="BD153" s="78">
        <v>-0.87562280893325806</v>
      </c>
      <c r="BE153" s="78">
        <v>-0.65600502490997314</v>
      </c>
      <c r="BF153" s="78">
        <v>-0.39495202898979187</v>
      </c>
      <c r="BG153" s="78">
        <v>-0.42245081067085266</v>
      </c>
      <c r="BH153" s="78">
        <v>-0.39556694030761719</v>
      </c>
      <c r="BI153" s="78">
        <v>-0.47571909427642822</v>
      </c>
      <c r="BJ153" s="78">
        <v>-0.51179879903793335</v>
      </c>
      <c r="BK153" s="78">
        <v>-0.52205461263656616</v>
      </c>
      <c r="BL153" s="78">
        <v>-0.33423340320587158</v>
      </c>
      <c r="BM153" s="78">
        <v>-0.4626716673374176</v>
      </c>
      <c r="BN153" s="78">
        <v>-0.42120522260665894</v>
      </c>
      <c r="BO153" s="78">
        <v>-0.35058653354644775</v>
      </c>
      <c r="BP153" s="78">
        <v>-0.49174356460571289</v>
      </c>
      <c r="BQ153" s="78">
        <v>-0.44219893217086792</v>
      </c>
      <c r="BR153" s="78">
        <v>-0.41171622276306152</v>
      </c>
      <c r="BS153" s="78">
        <v>-0.36330723762512207</v>
      </c>
      <c r="BT153" s="78">
        <v>-0.39741593599319458</v>
      </c>
      <c r="BU153" s="78">
        <v>-0.48725566267967224</v>
      </c>
      <c r="BV153" s="78">
        <v>-0.14355754852294922</v>
      </c>
      <c r="BW153" s="78">
        <v>-0.3385004997253418</v>
      </c>
      <c r="BX153" s="78">
        <v>-0.23731797933578491</v>
      </c>
      <c r="BY153" s="78">
        <v>-0.17691738903522491</v>
      </c>
      <c r="BZ153" s="78">
        <v>-0.32734411954879761</v>
      </c>
      <c r="CA153" s="78">
        <v>-0.44701579213142395</v>
      </c>
      <c r="CB153" s="78">
        <v>-0.61671733856201172</v>
      </c>
      <c r="CC153" s="78">
        <v>-0.48171931505203247</v>
      </c>
      <c r="CD153" s="78">
        <v>-0.25087219476699829</v>
      </c>
      <c r="CE153" s="78">
        <v>-0.27565467357635498</v>
      </c>
      <c r="CF153" s="78">
        <v>-0.23903514444828033</v>
      </c>
      <c r="CG153" s="78">
        <v>-0.32226601243019104</v>
      </c>
      <c r="CH153" s="78">
        <v>-0.33912250399589539</v>
      </c>
      <c r="CI153" s="78">
        <v>-0.34574282169342041</v>
      </c>
      <c r="CJ153" s="78">
        <v>-0.15820991992950439</v>
      </c>
      <c r="CK153" s="78">
        <v>-0.26438230276107788</v>
      </c>
      <c r="CL153" s="78">
        <v>-0.26143538951873779</v>
      </c>
      <c r="CM153" s="78">
        <v>-0.18987281620502472</v>
      </c>
      <c r="CN153" s="78">
        <v>-0.32811468839645386</v>
      </c>
      <c r="CO153" s="78">
        <v>-0.28675144910812378</v>
      </c>
      <c r="CP153" s="78">
        <v>-0.2652888298034668</v>
      </c>
      <c r="CQ153" s="78">
        <v>-0.22239039838314056</v>
      </c>
      <c r="CR153" s="78">
        <v>-0.26600226759910583</v>
      </c>
      <c r="CS153" s="78">
        <v>-0.33914321660995483</v>
      </c>
      <c r="CT153" s="78">
        <v>1.5126588754355907E-2</v>
      </c>
      <c r="CU153" s="78">
        <v>-0.19673672318458557</v>
      </c>
      <c r="CV153" s="78">
        <v>-9.9110789597034454E-2</v>
      </c>
      <c r="CW153" s="78">
        <v>-4.4520609080791473E-2</v>
      </c>
      <c r="CX153" s="78">
        <v>-0.17366711795330048</v>
      </c>
      <c r="CY153" s="78">
        <v>-0.28461951017379761</v>
      </c>
      <c r="CZ153" s="78">
        <v>-0.43740019202232361</v>
      </c>
      <c r="DA153" s="78">
        <v>-0.3074336051940918</v>
      </c>
      <c r="DB153" s="78">
        <v>-0.10679237544536591</v>
      </c>
      <c r="DC153" s="78">
        <v>-0.1288585364818573</v>
      </c>
      <c r="DD153" s="78">
        <v>-8.2503348588943481E-2</v>
      </c>
      <c r="DE153" s="78">
        <v>-0.16881294548511505</v>
      </c>
      <c r="DF153" s="78">
        <v>-0.16644619405269623</v>
      </c>
      <c r="DG153" s="78">
        <v>-0.16943104565143585</v>
      </c>
      <c r="DH153" s="78">
        <v>1.7813561484217644E-2</v>
      </c>
      <c r="DI153" s="78">
        <v>-6.6092953085899353E-2</v>
      </c>
      <c r="DJ153" s="78">
        <v>-0.10166555643081665</v>
      </c>
      <c r="DK153" s="78">
        <v>-2.9159093275666237E-2</v>
      </c>
      <c r="DL153" s="78">
        <v>-0.16448581218719482</v>
      </c>
      <c r="DM153" s="78">
        <v>-0.13130396604537964</v>
      </c>
      <c r="DN153" s="78">
        <v>-0.11886144429445267</v>
      </c>
      <c r="DO153" s="78">
        <v>-8.1473566591739655E-2</v>
      </c>
      <c r="DP153" s="78">
        <v>-0.13458859920501709</v>
      </c>
      <c r="DQ153" s="78">
        <v>-0.19103077054023743</v>
      </c>
      <c r="DR153" s="78">
        <v>0.17381073534488678</v>
      </c>
      <c r="DS153" s="78">
        <v>-5.497293546795845E-2</v>
      </c>
      <c r="DT153" s="78">
        <v>3.9096400141716003E-2</v>
      </c>
      <c r="DU153" s="78">
        <v>8.7876163423061371E-2</v>
      </c>
      <c r="DV153" s="78">
        <v>-1.9990129396319389E-2</v>
      </c>
      <c r="DW153" s="78">
        <v>-0.12222322821617126</v>
      </c>
      <c r="DX153" s="78">
        <v>-0.2580830454826355</v>
      </c>
      <c r="DY153" s="78">
        <v>-5.5792689323425293E-2</v>
      </c>
      <c r="DZ153" s="78">
        <v>0.1012360006570816</v>
      </c>
      <c r="EA153" s="78">
        <v>8.3091780543327332E-2</v>
      </c>
      <c r="EB153" s="78">
        <v>0.14350371062755585</v>
      </c>
      <c r="EC153" s="78">
        <v>5.2748918533325195E-2</v>
      </c>
      <c r="ED153" s="78">
        <v>8.2870990037918091E-2</v>
      </c>
      <c r="EE153" s="78">
        <v>8.5135146975517273E-2</v>
      </c>
      <c r="EF153" s="78">
        <v>0.27196350693702698</v>
      </c>
      <c r="EG153" s="78">
        <v>0.22020538151264191</v>
      </c>
      <c r="EH153" s="78">
        <v>0.1290166974067688</v>
      </c>
      <c r="EI153" s="78">
        <v>0.20288600027561188</v>
      </c>
      <c r="EJ153" s="78">
        <v>7.1768291294574738E-2</v>
      </c>
      <c r="EK153" s="78">
        <v>9.3137525022029877E-2</v>
      </c>
      <c r="EL153" s="78">
        <v>9.255644679069519E-2</v>
      </c>
      <c r="EM153" s="78">
        <v>0.1219879537820816</v>
      </c>
      <c r="EN153" s="78">
        <v>5.5151879787445068E-2</v>
      </c>
      <c r="EO153" s="78">
        <v>2.2820089012384415E-2</v>
      </c>
      <c r="EP153" s="78">
        <v>0.40292543172836304</v>
      </c>
      <c r="EQ153" s="78">
        <v>0.14971145987510681</v>
      </c>
      <c r="ER153" s="78">
        <v>0.23864562809467316</v>
      </c>
      <c r="ES153" s="78">
        <v>0.27903607487678528</v>
      </c>
      <c r="ET153" s="78">
        <v>0.20189502835273743</v>
      </c>
      <c r="EU153" s="78">
        <v>0.11225121468305588</v>
      </c>
      <c r="EV153" s="78">
        <v>8.2241714699193835E-4</v>
      </c>
      <c r="EW153" s="78">
        <v>41.748329162597656</v>
      </c>
      <c r="EX153" s="78">
        <v>40.840965270996094</v>
      </c>
      <c r="EY153" s="78">
        <v>39.87042236328125</v>
      </c>
      <c r="EZ153" s="78">
        <v>39.883823394775391</v>
      </c>
      <c r="FA153" s="78">
        <v>39.350601196289063</v>
      </c>
      <c r="FB153" s="78">
        <v>38.803943634033203</v>
      </c>
      <c r="FC153" s="78">
        <v>38.761810302734375</v>
      </c>
      <c r="FD153" s="78">
        <v>38.368724822998047</v>
      </c>
      <c r="FE153" s="78">
        <v>40.618579864501953</v>
      </c>
      <c r="FF153" s="78">
        <v>44.659317016601563</v>
      </c>
      <c r="FG153" s="78">
        <v>48.124992370605469</v>
      </c>
      <c r="FH153" s="78">
        <v>50.887535095214844</v>
      </c>
      <c r="FI153" s="78">
        <v>52.588294982910156</v>
      </c>
      <c r="FJ153" s="78">
        <v>54.03662109375</v>
      </c>
      <c r="FK153" s="78">
        <v>54.758411407470703</v>
      </c>
      <c r="FL153" s="78">
        <v>54.954208374023438</v>
      </c>
      <c r="FM153" s="78">
        <v>53.912349700927734</v>
      </c>
      <c r="FN153" s="78">
        <v>52.082340240478516</v>
      </c>
      <c r="FO153" s="78">
        <v>49.562301635742188</v>
      </c>
      <c r="FP153" s="78">
        <v>47.416591644287109</v>
      </c>
      <c r="FQ153" s="78">
        <v>46.19500732421875</v>
      </c>
      <c r="FR153" s="78">
        <v>44.189460754394531</v>
      </c>
      <c r="FS153" s="78">
        <v>43.014377593994141</v>
      </c>
      <c r="FT153" s="78">
        <v>41.658466339111328</v>
      </c>
      <c r="FU153" s="78">
        <v>0.15825614333152771</v>
      </c>
      <c r="FV153" s="78">
        <v>0.17042405903339386</v>
      </c>
      <c r="FW153" s="78">
        <v>0.16818279027938843</v>
      </c>
      <c r="FX153" s="78">
        <v>0</v>
      </c>
      <c r="FY153" s="78">
        <v>200</v>
      </c>
      <c r="FZ153" s="78">
        <v>1</v>
      </c>
    </row>
    <row r="154" spans="1:182" x14ac:dyDescent="0.2">
      <c r="A154" t="s">
        <v>186</v>
      </c>
      <c r="B154" t="s">
        <v>236</v>
      </c>
      <c r="C154" t="s">
        <v>2</v>
      </c>
      <c r="D154" t="s">
        <v>203</v>
      </c>
      <c r="E154" t="s">
        <v>240</v>
      </c>
      <c r="F154" t="s">
        <v>184</v>
      </c>
      <c r="G154" t="s">
        <v>1</v>
      </c>
      <c r="H154" s="78">
        <v>479</v>
      </c>
      <c r="I154" s="78">
        <v>0.77952331304550171</v>
      </c>
      <c r="J154" s="78">
        <v>0.81564921140670776</v>
      </c>
      <c r="K154" s="78">
        <v>0.77129441499710083</v>
      </c>
      <c r="L154" s="78">
        <v>0.72780865430831909</v>
      </c>
      <c r="M154" s="78">
        <v>0.72568714618682861</v>
      </c>
      <c r="N154" s="78">
        <v>0.79499971866607666</v>
      </c>
      <c r="O154" s="78">
        <v>1.0670866966247559</v>
      </c>
      <c r="P154" s="78">
        <v>1.033100962638855</v>
      </c>
      <c r="Q154" s="78">
        <v>1.1236611604690552</v>
      </c>
      <c r="R154" s="78">
        <v>1.1206774711608887</v>
      </c>
      <c r="S154" s="78">
        <v>1.0931670665740967</v>
      </c>
      <c r="T154" s="78">
        <v>0.84331178665161133</v>
      </c>
      <c r="U154" s="78">
        <v>0.90262722969055176</v>
      </c>
      <c r="V154" s="78">
        <v>0.92765569686889648</v>
      </c>
      <c r="W154" s="78">
        <v>0.83695638179779053</v>
      </c>
      <c r="X154" s="78">
        <v>0.8269038200378418</v>
      </c>
      <c r="Y154" s="78">
        <v>0.94308024644851685</v>
      </c>
      <c r="Z154" s="78">
        <v>1.0633643865585327</v>
      </c>
      <c r="AA154" s="78">
        <v>1.1523303985595703</v>
      </c>
      <c r="AB154" s="78">
        <v>1.0382241010665894</v>
      </c>
      <c r="AC154" s="78">
        <v>1.1656545400619507</v>
      </c>
      <c r="AD154" s="78">
        <v>1.1348919868469238</v>
      </c>
      <c r="AE154" s="78">
        <v>0.99192947149276733</v>
      </c>
      <c r="AF154" s="78">
        <v>0.88253825902938843</v>
      </c>
      <c r="AG154" s="78">
        <v>-7.4560612440109253E-2</v>
      </c>
      <c r="AH154" s="78">
        <v>-9.0173028409481049E-2</v>
      </c>
      <c r="AI154" s="78">
        <v>-0.10092469304800034</v>
      </c>
      <c r="AJ154" s="78">
        <v>-0.16060870885848999</v>
      </c>
      <c r="AK154" s="78">
        <v>-0.22239188849925995</v>
      </c>
      <c r="AL154" s="78">
        <v>-0.16766677796840668</v>
      </c>
      <c r="AM154" s="78">
        <v>-5.1650051027536392E-2</v>
      </c>
      <c r="AN154" s="78">
        <v>-0.37027016282081604</v>
      </c>
      <c r="AO154" s="78">
        <v>-4.608495905995369E-2</v>
      </c>
      <c r="AP154" s="78">
        <v>-0.108915776014328</v>
      </c>
      <c r="AQ154" s="78">
        <v>-3.9160512387752533E-2</v>
      </c>
      <c r="AR154" s="78">
        <v>-0.19181285798549652</v>
      </c>
      <c r="AS154" s="78">
        <v>-0.16383607685565948</v>
      </c>
      <c r="AT154" s="78">
        <v>-0.11836490780115128</v>
      </c>
      <c r="AU154" s="78">
        <v>-0.19063673913478851</v>
      </c>
      <c r="AV154" s="78">
        <v>-0.18595929443836212</v>
      </c>
      <c r="AW154" s="78">
        <v>-6.1361357569694519E-2</v>
      </c>
      <c r="AX154" s="78">
        <v>-0.20070239901542664</v>
      </c>
      <c r="AY154" s="78">
        <v>-0.32478472590446472</v>
      </c>
      <c r="AZ154" s="78">
        <v>-0.37539425492286682</v>
      </c>
      <c r="BA154" s="78">
        <v>-0.11506232619285583</v>
      </c>
      <c r="BB154" s="78">
        <v>-3.5588812083005905E-2</v>
      </c>
      <c r="BC154" s="78">
        <v>-8.0156296491622925E-2</v>
      </c>
      <c r="BD154" s="78">
        <v>-7.1469314396381378E-2</v>
      </c>
      <c r="BE154" s="78">
        <v>6.6209519281983376E-3</v>
      </c>
      <c r="BF154" s="78">
        <v>-7.3436014354228973E-3</v>
      </c>
      <c r="BG154" s="78">
        <v>-1.2390325777232647E-2</v>
      </c>
      <c r="BH154" s="78">
        <v>-7.3916338384151459E-2</v>
      </c>
      <c r="BI154" s="78">
        <v>-0.13112840056419373</v>
      </c>
      <c r="BJ154" s="78">
        <v>-8.4057994186878204E-2</v>
      </c>
      <c r="BK154" s="78">
        <v>3.6085996776819229E-2</v>
      </c>
      <c r="BL154" s="78">
        <v>-0.22765125334262848</v>
      </c>
      <c r="BM154" s="78">
        <v>7.0463374257087708E-2</v>
      </c>
      <c r="BN154" s="78">
        <v>4.2632054537534714E-2</v>
      </c>
      <c r="BO154" s="78">
        <v>7.7187232673168182E-2</v>
      </c>
      <c r="BP154" s="78">
        <v>-7.9690806567668915E-2</v>
      </c>
      <c r="BQ154" s="78">
        <v>-4.5275166630744934E-2</v>
      </c>
      <c r="BR154" s="78">
        <v>2.4916946422308683E-3</v>
      </c>
      <c r="BS154" s="78">
        <v>-7.8181251883506775E-2</v>
      </c>
      <c r="BT154" s="78">
        <v>-5.8395091444253922E-2</v>
      </c>
      <c r="BU154" s="78">
        <v>4.7213684767484665E-2</v>
      </c>
      <c r="BV154" s="78">
        <v>-7.7138252556324005E-2</v>
      </c>
      <c r="BW154" s="78">
        <v>-0.21376530826091766</v>
      </c>
      <c r="BX154" s="78">
        <v>-0.25062960386276245</v>
      </c>
      <c r="BY154" s="78">
        <v>6.6189648350700736E-4</v>
      </c>
      <c r="BZ154" s="78">
        <v>8.9718148112297058E-2</v>
      </c>
      <c r="CA154" s="78">
        <v>2.557532861828804E-2</v>
      </c>
      <c r="CB154" s="78">
        <v>1.2274150736629963E-2</v>
      </c>
      <c r="CC154" s="78">
        <v>6.2847055494785309E-2</v>
      </c>
      <c r="CD154" s="78">
        <v>5.0023805350065231E-2</v>
      </c>
      <c r="CE154" s="78">
        <v>4.8928305506706238E-2</v>
      </c>
      <c r="CF154" s="78">
        <v>-1.387347374111414E-2</v>
      </c>
      <c r="CG154" s="78">
        <v>-6.7919574677944183E-2</v>
      </c>
      <c r="CH154" s="78">
        <v>-2.6150805875658989E-2</v>
      </c>
      <c r="CI154" s="78">
        <v>9.6851713955402374E-2</v>
      </c>
      <c r="CJ154" s="78">
        <v>-0.12887382507324219</v>
      </c>
      <c r="CK154" s="78">
        <v>0.15118439495563507</v>
      </c>
      <c r="CL154" s="78">
        <v>0.14759361743927002</v>
      </c>
      <c r="CM154" s="78">
        <v>0.15776932239532471</v>
      </c>
      <c r="CN154" s="78">
        <v>-2.0354148000478745E-3</v>
      </c>
      <c r="CO154" s="78">
        <v>3.6839764565229416E-2</v>
      </c>
      <c r="CP154" s="78">
        <v>8.619660884141922E-2</v>
      </c>
      <c r="CQ154" s="78">
        <v>-2.9492855537682772E-4</v>
      </c>
      <c r="CR154" s="78">
        <v>2.9955485835671425E-2</v>
      </c>
      <c r="CS154" s="78">
        <v>0.12241242825984955</v>
      </c>
      <c r="CT154" s="78">
        <v>8.4419017657637596E-3</v>
      </c>
      <c r="CU154" s="78">
        <v>-0.13687360286712646</v>
      </c>
      <c r="CV154" s="78">
        <v>-0.16421796381473541</v>
      </c>
      <c r="CW154" s="78">
        <v>8.0812141299247742E-2</v>
      </c>
      <c r="CX154" s="78">
        <v>0.17650537192821503</v>
      </c>
      <c r="CY154" s="78">
        <v>9.880472719669342E-2</v>
      </c>
      <c r="CZ154" s="78">
        <v>7.0274621248245239E-2</v>
      </c>
      <c r="DA154" s="78">
        <v>0.11907315999269485</v>
      </c>
      <c r="DB154" s="78">
        <v>0.10739121586084366</v>
      </c>
      <c r="DC154" s="78">
        <v>0.1102469339966774</v>
      </c>
      <c r="DD154" s="78">
        <v>4.6169392764568329E-2</v>
      </c>
      <c r="DE154" s="78">
        <v>-4.7107548452913761E-3</v>
      </c>
      <c r="DF154" s="78">
        <v>3.1756382435560226E-2</v>
      </c>
      <c r="DG154" s="78">
        <v>0.15761743485927582</v>
      </c>
      <c r="DH154" s="78">
        <v>-3.0096396803855896E-2</v>
      </c>
      <c r="DI154" s="78">
        <v>0.23190541565418243</v>
      </c>
      <c r="DJ154" s="78">
        <v>0.25255519151687622</v>
      </c>
      <c r="DK154" s="78">
        <v>0.23835141956806183</v>
      </c>
      <c r="DL154" s="78">
        <v>7.5619973242282867E-2</v>
      </c>
      <c r="DM154" s="78">
        <v>0.11895469576120377</v>
      </c>
      <c r="DN154" s="78">
        <v>0.1699015200138092</v>
      </c>
      <c r="DO154" s="78">
        <v>7.7591396868228912E-2</v>
      </c>
      <c r="DP154" s="78">
        <v>0.11830606311559677</v>
      </c>
      <c r="DQ154" s="78">
        <v>0.19761116802692413</v>
      </c>
      <c r="DR154" s="78">
        <v>9.4022057950496674E-2</v>
      </c>
      <c r="DS154" s="78">
        <v>-5.9981893748044968E-2</v>
      </c>
      <c r="DT154" s="78">
        <v>-7.7806338667869568E-2</v>
      </c>
      <c r="DU154" s="78">
        <v>0.16096238791942596</v>
      </c>
      <c r="DV154" s="78">
        <v>0.2632925808429718</v>
      </c>
      <c r="DW154" s="78">
        <v>0.1720341295003891</v>
      </c>
      <c r="DX154" s="78">
        <v>0.12827509641647339</v>
      </c>
      <c r="DY154" s="78">
        <v>0.20025472342967987</v>
      </c>
      <c r="DZ154" s="78">
        <v>0.19022063910961151</v>
      </c>
      <c r="EA154" s="78">
        <v>0.19878129661083221</v>
      </c>
      <c r="EB154" s="78">
        <v>0.13286176323890686</v>
      </c>
      <c r="EC154" s="78">
        <v>8.6552739143371582E-2</v>
      </c>
      <c r="ED154" s="78">
        <v>0.1153651624917984</v>
      </c>
      <c r="EE154" s="78">
        <v>0.24535347521305084</v>
      </c>
      <c r="EF154" s="78">
        <v>0.11252252012491226</v>
      </c>
      <c r="EG154" s="78">
        <v>0.34845376014709473</v>
      </c>
      <c r="EH154" s="78">
        <v>0.40410301089286804</v>
      </c>
      <c r="EI154" s="78">
        <v>0.35469916462898254</v>
      </c>
      <c r="EJ154" s="78">
        <v>0.18774202466011047</v>
      </c>
      <c r="EK154" s="78">
        <v>0.23751561343669891</v>
      </c>
      <c r="EL154" s="78">
        <v>0.29075813293457031</v>
      </c>
      <c r="EM154" s="78">
        <v>0.19004687666893005</v>
      </c>
      <c r="EN154" s="78">
        <v>0.24587026238441467</v>
      </c>
      <c r="EO154" s="78">
        <v>0.30618619918823242</v>
      </c>
      <c r="EP154" s="78">
        <v>0.2175862044095993</v>
      </c>
      <c r="EQ154" s="78">
        <v>5.103752389550209E-2</v>
      </c>
      <c r="ER154" s="78">
        <v>4.6958331018686295E-2</v>
      </c>
      <c r="ES154" s="78">
        <v>0.27668660879135132</v>
      </c>
      <c r="ET154" s="78">
        <v>0.38859954476356506</v>
      </c>
      <c r="EU154" s="78">
        <v>0.27776575088500977</v>
      </c>
      <c r="EV154" s="78">
        <v>0.21201856434345245</v>
      </c>
      <c r="EW154" s="78">
        <v>34.65374755859375</v>
      </c>
      <c r="EX154" s="78">
        <v>32.618228912353516</v>
      </c>
      <c r="EY154" s="78">
        <v>31.998027801513672</v>
      </c>
      <c r="EZ154" s="78">
        <v>31.108423233032227</v>
      </c>
      <c r="FA154" s="78">
        <v>30.453681945800781</v>
      </c>
      <c r="FB154" s="78">
        <v>30.311445236206055</v>
      </c>
      <c r="FC154" s="78">
        <v>29.616933822631836</v>
      </c>
      <c r="FD154" s="78">
        <v>30.664976119995117</v>
      </c>
      <c r="FE154" s="78">
        <v>37.383537292480469</v>
      </c>
      <c r="FF154" s="78">
        <v>40.361331939697266</v>
      </c>
      <c r="FG154" s="78">
        <v>45.215057373046875</v>
      </c>
      <c r="FH154" s="78">
        <v>47.973007202148438</v>
      </c>
      <c r="FI154" s="78">
        <v>50.418636322021484</v>
      </c>
      <c r="FJ154" s="78">
        <v>51.072261810302734</v>
      </c>
      <c r="FK154" s="78">
        <v>51.951175689697266</v>
      </c>
      <c r="FL154" s="78">
        <v>51.974807739257813</v>
      </c>
      <c r="FM154" s="78">
        <v>51.111740112304688</v>
      </c>
      <c r="FN154" s="78">
        <v>49.419406890869141</v>
      </c>
      <c r="FO154" s="78">
        <v>45.5565185546875</v>
      </c>
      <c r="FP154" s="78">
        <v>43.257328033447266</v>
      </c>
      <c r="FQ154" s="78">
        <v>43.893302917480469</v>
      </c>
      <c r="FR154" s="78">
        <v>42.255084991455078</v>
      </c>
      <c r="FS154" s="78">
        <v>39.885326385498047</v>
      </c>
      <c r="FT154" s="78">
        <v>37.493549346923828</v>
      </c>
      <c r="FU154" s="78">
        <v>6.2509074807167053E-2</v>
      </c>
      <c r="FV154" s="78">
        <v>9.0607054531574249E-2</v>
      </c>
      <c r="FW154" s="78">
        <v>6.2883324921131134E-2</v>
      </c>
      <c r="FX154" s="78">
        <v>0</v>
      </c>
      <c r="FY154" s="78">
        <v>116</v>
      </c>
      <c r="FZ154" s="78">
        <v>1</v>
      </c>
    </row>
    <row r="155" spans="1:182" x14ac:dyDescent="0.2">
      <c r="A155" t="s">
        <v>186</v>
      </c>
      <c r="B155" t="s">
        <v>236</v>
      </c>
      <c r="C155" t="s">
        <v>2</v>
      </c>
      <c r="D155" t="s">
        <v>203</v>
      </c>
      <c r="E155" t="s">
        <v>240</v>
      </c>
      <c r="F155" t="s">
        <v>185</v>
      </c>
      <c r="G155" t="s">
        <v>1</v>
      </c>
      <c r="H155" s="78">
        <v>207</v>
      </c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H155" s="78"/>
      <c r="DI155" s="78"/>
      <c r="DJ155" s="78"/>
      <c r="DK155" s="78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>
        <v>0</v>
      </c>
      <c r="FY155" s="78">
        <v>56</v>
      </c>
      <c r="FZ155" s="78">
        <v>0</v>
      </c>
    </row>
    <row r="156" spans="1:182" x14ac:dyDescent="0.2">
      <c r="A156" t="s">
        <v>186</v>
      </c>
      <c r="B156" t="s">
        <v>236</v>
      </c>
      <c r="C156" t="s">
        <v>2</v>
      </c>
      <c r="D156" t="s">
        <v>203</v>
      </c>
      <c r="E156" t="s">
        <v>204</v>
      </c>
      <c r="F156" t="s">
        <v>1</v>
      </c>
      <c r="G156" t="s">
        <v>198</v>
      </c>
      <c r="H156" s="78">
        <v>7449</v>
      </c>
      <c r="I156" s="78">
        <v>9.0351715087890625</v>
      </c>
      <c r="J156" s="78">
        <v>8.5859823226928711</v>
      </c>
      <c r="K156" s="78">
        <v>8.4179582595825195</v>
      </c>
      <c r="L156" s="78">
        <v>8.1630764007568359</v>
      </c>
      <c r="M156" s="78">
        <v>8.3946495056152344</v>
      </c>
      <c r="N156" s="78">
        <v>9.3035125732421875</v>
      </c>
      <c r="O156" s="78">
        <v>10.571657180786133</v>
      </c>
      <c r="P156" s="78">
        <v>11.213438987731934</v>
      </c>
      <c r="Q156" s="78">
        <v>10.465917587280273</v>
      </c>
      <c r="R156" s="78">
        <v>10.36992073059082</v>
      </c>
      <c r="S156" s="78">
        <v>10.072426795959473</v>
      </c>
      <c r="T156" s="78">
        <v>10.082179069519043</v>
      </c>
      <c r="U156" s="78">
        <v>9.1192483901977539</v>
      </c>
      <c r="V156" s="78">
        <v>8.9382419586181641</v>
      </c>
      <c r="W156" s="78">
        <v>9.0604677200317383</v>
      </c>
      <c r="X156" s="78">
        <v>8.8427505493164063</v>
      </c>
      <c r="Y156" s="78">
        <v>9.2888031005859375</v>
      </c>
      <c r="Z156" s="78">
        <v>10.750048637390137</v>
      </c>
      <c r="AA156" s="78">
        <v>12.160581588745117</v>
      </c>
      <c r="AB156" s="78">
        <v>12.643752098083496</v>
      </c>
      <c r="AC156" s="78">
        <v>12.69297981262207</v>
      </c>
      <c r="AD156" s="78">
        <v>12.197369575500488</v>
      </c>
      <c r="AE156" s="78">
        <v>11.209492683410645</v>
      </c>
      <c r="AF156" s="78">
        <v>10.160271644592285</v>
      </c>
      <c r="AG156" s="78">
        <v>-1.6842241287231445</v>
      </c>
      <c r="AH156" s="78">
        <v>-1.4969666004180908</v>
      </c>
      <c r="AI156" s="78">
        <v>-1.5675925016403198</v>
      </c>
      <c r="AJ156" s="78">
        <v>-1.8450864553451538</v>
      </c>
      <c r="AK156" s="78">
        <v>-1.8492723703384399</v>
      </c>
      <c r="AL156" s="78">
        <v>-1.9182223081588745</v>
      </c>
      <c r="AM156" s="78">
        <v>-1.9331985712051392</v>
      </c>
      <c r="AN156" s="78">
        <v>-1.79413902759552</v>
      </c>
      <c r="AO156" s="78">
        <v>-1.7351431846618652</v>
      </c>
      <c r="AP156" s="78">
        <v>-1.4566926956176758</v>
      </c>
      <c r="AQ156" s="78">
        <v>-1.4261314868927002</v>
      </c>
      <c r="AR156" s="78">
        <v>-1.4001479148864746</v>
      </c>
      <c r="AS156" s="78">
        <v>-1.9993854761123657</v>
      </c>
      <c r="AT156" s="78">
        <v>-1.7582414150238037</v>
      </c>
      <c r="AU156" s="78">
        <v>-1.4534233808517456</v>
      </c>
      <c r="AV156" s="78">
        <v>-1.2903845310211182</v>
      </c>
      <c r="AW156" s="78">
        <v>-0.96159684658050537</v>
      </c>
      <c r="AX156" s="78">
        <v>-0.7083585262298584</v>
      </c>
      <c r="AY156" s="78">
        <v>-1.2333894968032837</v>
      </c>
      <c r="AZ156" s="78">
        <v>-1.3450024127960205</v>
      </c>
      <c r="BA156" s="78">
        <v>-0.68975108861923218</v>
      </c>
      <c r="BB156" s="78">
        <v>-1.9391663074493408</v>
      </c>
      <c r="BC156" s="78">
        <v>-1.845747709274292</v>
      </c>
      <c r="BD156" s="78">
        <v>-1.6542919874191284</v>
      </c>
      <c r="BE156" s="78">
        <v>-1.3033955097198486</v>
      </c>
      <c r="BF156" s="78">
        <v>-1.1269100904464722</v>
      </c>
      <c r="BG156" s="78">
        <v>-1.2092154026031494</v>
      </c>
      <c r="BH156" s="78">
        <v>-1.4660446643829346</v>
      </c>
      <c r="BI156" s="78">
        <v>-1.4572509527206421</v>
      </c>
      <c r="BJ156" s="78">
        <v>-1.527765154838562</v>
      </c>
      <c r="BK156" s="78">
        <v>-1.5068273544311523</v>
      </c>
      <c r="BL156" s="78">
        <v>-1.3572546243667603</v>
      </c>
      <c r="BM156" s="78">
        <v>-1.3068677186965942</v>
      </c>
      <c r="BN156" s="78">
        <v>-1.0361553430557251</v>
      </c>
      <c r="BO156" s="78">
        <v>-1.0239758491516113</v>
      </c>
      <c r="BP156" s="78">
        <v>-0.98109269142150879</v>
      </c>
      <c r="BQ156" s="78">
        <v>-1.5909155607223511</v>
      </c>
      <c r="BR156" s="78">
        <v>-1.3529331684112549</v>
      </c>
      <c r="BS156" s="78">
        <v>-1.0414824485778809</v>
      </c>
      <c r="BT156" s="78">
        <v>-0.91605401039123535</v>
      </c>
      <c r="BU156" s="78">
        <v>-0.58324307203292847</v>
      </c>
      <c r="BV156" s="78">
        <v>-0.28503298759460449</v>
      </c>
      <c r="BW156" s="78">
        <v>-0.8102753758430481</v>
      </c>
      <c r="BX156" s="78">
        <v>-0.90686333179473877</v>
      </c>
      <c r="BY156" s="78">
        <v>-0.26560130715370178</v>
      </c>
      <c r="BZ156" s="78">
        <v>-1.4858157634735107</v>
      </c>
      <c r="CA156" s="78">
        <v>-1.40215003490448</v>
      </c>
      <c r="CB156" s="78">
        <v>-1.2352900505065918</v>
      </c>
      <c r="CC156" s="78">
        <v>-1.0396348237991333</v>
      </c>
      <c r="CD156" s="78">
        <v>-0.87061017751693726</v>
      </c>
      <c r="CE156" s="78">
        <v>-0.96100443601608276</v>
      </c>
      <c r="CF156" s="78">
        <v>-1.2035214900970459</v>
      </c>
      <c r="CG156" s="78">
        <v>-1.185738205909729</v>
      </c>
      <c r="CH156" s="78">
        <v>-1.2573357820510864</v>
      </c>
      <c r="CI156" s="78">
        <v>-1.2115238904953003</v>
      </c>
      <c r="CJ156" s="78">
        <v>-1.0546698570251465</v>
      </c>
      <c r="CK156" s="78">
        <v>-1.0102454423904419</v>
      </c>
      <c r="CL156" s="78">
        <v>-0.744892418384552</v>
      </c>
      <c r="CM156" s="78">
        <v>-0.74544399976730347</v>
      </c>
      <c r="CN156" s="78">
        <v>-0.69085633754730225</v>
      </c>
      <c r="CO156" s="78">
        <v>-1.3080105781555176</v>
      </c>
      <c r="CP156" s="78">
        <v>-1.0722178220748901</v>
      </c>
      <c r="CQ156" s="78">
        <v>-0.75617337226867676</v>
      </c>
      <c r="CR156" s="78">
        <v>-0.65679377317428589</v>
      </c>
      <c r="CS156" s="78">
        <v>-0.32119643688201904</v>
      </c>
      <c r="CT156" s="78">
        <v>8.1610111519694328E-3</v>
      </c>
      <c r="CU156" s="78">
        <v>-0.51722776889801025</v>
      </c>
      <c r="CV156" s="78">
        <v>-0.6034095287322998</v>
      </c>
      <c r="CW156" s="78">
        <v>2.8163526207208633E-2</v>
      </c>
      <c r="CX156" s="78">
        <v>-1.1718266010284424</v>
      </c>
      <c r="CY156" s="78">
        <v>-1.0949157476425171</v>
      </c>
      <c r="CZ156" s="78">
        <v>-0.94509059190750122</v>
      </c>
      <c r="DA156" s="78">
        <v>-0.77587407827377319</v>
      </c>
      <c r="DB156" s="78">
        <v>-0.61431020498275757</v>
      </c>
      <c r="DC156" s="78">
        <v>-0.71279352903366089</v>
      </c>
      <c r="DD156" s="78">
        <v>-0.94099831581115723</v>
      </c>
      <c r="DE156" s="78">
        <v>-0.91422539949417114</v>
      </c>
      <c r="DF156" s="78">
        <v>-0.98690634965896606</v>
      </c>
      <c r="DG156" s="78">
        <v>-0.91622048616409302</v>
      </c>
      <c r="DH156" s="78">
        <v>-0.75208503007888794</v>
      </c>
      <c r="DI156" s="78">
        <v>-0.71362316608428955</v>
      </c>
      <c r="DJ156" s="78">
        <v>-0.45362952351570129</v>
      </c>
      <c r="DK156" s="78">
        <v>-0.46691220998764038</v>
      </c>
      <c r="DL156" s="78">
        <v>-0.4006199836730957</v>
      </c>
      <c r="DM156" s="78">
        <v>-1.0251055955886841</v>
      </c>
      <c r="DN156" s="78">
        <v>-0.79150253534317017</v>
      </c>
      <c r="DO156" s="78">
        <v>-0.47086429595947266</v>
      </c>
      <c r="DP156" s="78">
        <v>-0.39753356575965881</v>
      </c>
      <c r="DQ156" s="78">
        <v>-5.9149771928787231E-2</v>
      </c>
      <c r="DR156" s="78">
        <v>0.30135500431060791</v>
      </c>
      <c r="DS156" s="78">
        <v>-0.22418017685413361</v>
      </c>
      <c r="DT156" s="78">
        <v>-0.29995572566986084</v>
      </c>
      <c r="DU156" s="78">
        <v>0.32192838191986084</v>
      </c>
      <c r="DV156" s="78">
        <v>-0.85783737897872925</v>
      </c>
      <c r="DW156" s="78">
        <v>-0.78768140077590942</v>
      </c>
      <c r="DX156" s="78">
        <v>-0.65489113330841064</v>
      </c>
      <c r="DY156" s="78">
        <v>-0.39504548907279968</v>
      </c>
      <c r="DZ156" s="78">
        <v>-0.24425378441810608</v>
      </c>
      <c r="EA156" s="78">
        <v>-0.35441634058952332</v>
      </c>
      <c r="EB156" s="78">
        <v>-0.56195652484893799</v>
      </c>
      <c r="EC156" s="78">
        <v>-0.52220410108566284</v>
      </c>
      <c r="ED156" s="78">
        <v>-0.59644925594329834</v>
      </c>
      <c r="EE156" s="78">
        <v>-0.48984923958778381</v>
      </c>
      <c r="EF156" s="78">
        <v>-0.31520065665245056</v>
      </c>
      <c r="EG156" s="78">
        <v>-0.28534764051437378</v>
      </c>
      <c r="EH156" s="78">
        <v>-3.3092144876718521E-2</v>
      </c>
      <c r="EI156" s="78">
        <v>-6.4756520092487335E-2</v>
      </c>
      <c r="EJ156" s="78">
        <v>1.8435234203934669E-2</v>
      </c>
      <c r="EK156" s="78">
        <v>-0.61663573980331421</v>
      </c>
      <c r="EL156" s="78">
        <v>-0.38619419932365417</v>
      </c>
      <c r="EM156" s="78">
        <v>-5.8923326432704926E-2</v>
      </c>
      <c r="EN156" s="78">
        <v>-2.3203000426292419E-2</v>
      </c>
      <c r="EO156" s="78">
        <v>0.31920400261878967</v>
      </c>
      <c r="EP156" s="78">
        <v>0.72468054294586182</v>
      </c>
      <c r="EQ156" s="78">
        <v>0.19893401861190796</v>
      </c>
      <c r="ER156" s="78">
        <v>0.13818338513374329</v>
      </c>
      <c r="ES156" s="78">
        <v>0.74607813358306885</v>
      </c>
      <c r="ET156" s="78">
        <v>-0.40448686480522156</v>
      </c>
      <c r="EU156" s="78">
        <v>-0.34408384561538696</v>
      </c>
      <c r="EV156" s="78">
        <v>-0.23588919639587402</v>
      </c>
      <c r="EW156" s="78">
        <v>52.441108703613281</v>
      </c>
      <c r="EX156" s="78">
        <v>51.004196166992188</v>
      </c>
      <c r="EY156" s="78">
        <v>49.987953186035156</v>
      </c>
      <c r="EZ156" s="78">
        <v>49.035938262939453</v>
      </c>
      <c r="FA156" s="78">
        <v>48.382957458496094</v>
      </c>
      <c r="FB156" s="78">
        <v>47.904384613037109</v>
      </c>
      <c r="FC156" s="78">
        <v>47.756187438964844</v>
      </c>
      <c r="FD156" s="78">
        <v>49.169288635253906</v>
      </c>
      <c r="FE156" s="78">
        <v>54.787559509277344</v>
      </c>
      <c r="FF156" s="78">
        <v>60.100566864013672</v>
      </c>
      <c r="FG156" s="78">
        <v>64.787307739257813</v>
      </c>
      <c r="FH156" s="78">
        <v>68.634819030761719</v>
      </c>
      <c r="FI156" s="78">
        <v>71.40350341796875</v>
      </c>
      <c r="FJ156" s="78">
        <v>73.667510986328125</v>
      </c>
      <c r="FK156" s="78">
        <v>75.388557434082031</v>
      </c>
      <c r="FL156" s="78">
        <v>75.571495056152344</v>
      </c>
      <c r="FM156" s="78">
        <v>74.724449157714844</v>
      </c>
      <c r="FN156" s="78">
        <v>71.640045166015625</v>
      </c>
      <c r="FO156" s="78">
        <v>66.620155334472656</v>
      </c>
      <c r="FP156" s="78">
        <v>63.027992248535156</v>
      </c>
      <c r="FQ156" s="78">
        <v>60.308818817138672</v>
      </c>
      <c r="FR156" s="78">
        <v>57.742401123046875</v>
      </c>
      <c r="FS156" s="78">
        <v>56.239467620849609</v>
      </c>
      <c r="FT156" s="78">
        <v>54.767536163330078</v>
      </c>
      <c r="FU156" s="78">
        <v>0.26635023951530457</v>
      </c>
      <c r="FV156" s="78">
        <v>0.34339490532875061</v>
      </c>
      <c r="FW156" s="78">
        <v>0.27875551581382751</v>
      </c>
      <c r="FX156" s="78">
        <v>0</v>
      </c>
      <c r="FY156" s="78">
        <v>1728</v>
      </c>
      <c r="FZ156" s="78">
        <v>1</v>
      </c>
    </row>
    <row r="157" spans="1:182" x14ac:dyDescent="0.2">
      <c r="A157" t="s">
        <v>186</v>
      </c>
      <c r="B157" t="s">
        <v>236</v>
      </c>
      <c r="C157" t="s">
        <v>2</v>
      </c>
      <c r="D157" t="s">
        <v>203</v>
      </c>
      <c r="E157" t="s">
        <v>204</v>
      </c>
      <c r="F157" t="s">
        <v>1</v>
      </c>
      <c r="G157" t="s">
        <v>200</v>
      </c>
      <c r="H157" s="78">
        <v>2278</v>
      </c>
      <c r="I157" s="78">
        <v>2.2511959075927734</v>
      </c>
      <c r="J157" s="78">
        <v>2.0845038890838623</v>
      </c>
      <c r="K157" s="78">
        <v>2.0153381824493408</v>
      </c>
      <c r="L157" s="78">
        <v>2.0080204010009766</v>
      </c>
      <c r="M157" s="78">
        <v>2.1119718551635742</v>
      </c>
      <c r="N157" s="78">
        <v>2.2686972618103027</v>
      </c>
      <c r="O157" s="78">
        <v>2.622368335723877</v>
      </c>
      <c r="P157" s="78">
        <v>2.701282262802124</v>
      </c>
      <c r="Q157" s="78">
        <v>2.4230332374572754</v>
      </c>
      <c r="R157" s="78">
        <v>2.2450506687164307</v>
      </c>
      <c r="S157" s="78">
        <v>2.2618002891540527</v>
      </c>
      <c r="T157" s="78">
        <v>2.1929609775543213</v>
      </c>
      <c r="U157" s="78">
        <v>2.1568877696990967</v>
      </c>
      <c r="V157" s="78">
        <v>2.1260371208190918</v>
      </c>
      <c r="W157" s="78">
        <v>2.346717357635498</v>
      </c>
      <c r="X157" s="78">
        <v>2.3561077117919922</v>
      </c>
      <c r="Y157" s="78">
        <v>2.3833487033843994</v>
      </c>
      <c r="Z157" s="78">
        <v>2.807415246963501</v>
      </c>
      <c r="AA157" s="78">
        <v>3.1197426319122314</v>
      </c>
      <c r="AB157" s="78">
        <v>3.2631306648254395</v>
      </c>
      <c r="AC157" s="78">
        <v>3.2851986885070801</v>
      </c>
      <c r="AD157" s="78">
        <v>3.0791785717010498</v>
      </c>
      <c r="AE157" s="78">
        <v>2.7390336990356445</v>
      </c>
      <c r="AF157" s="78">
        <v>2.507502555847168</v>
      </c>
      <c r="AG157" s="78">
        <v>-0.62039101123809814</v>
      </c>
      <c r="AH157" s="78">
        <v>-0.67729175090789795</v>
      </c>
      <c r="AI157" s="78">
        <v>-0.65853732824325562</v>
      </c>
      <c r="AJ157" s="78">
        <v>-0.56550949811935425</v>
      </c>
      <c r="AK157" s="78">
        <v>-0.55478948354721069</v>
      </c>
      <c r="AL157" s="78">
        <v>-0.61716067790985107</v>
      </c>
      <c r="AM157" s="78">
        <v>-0.69238531589508057</v>
      </c>
      <c r="AN157" s="78">
        <v>-0.64300388097763062</v>
      </c>
      <c r="AO157" s="78">
        <v>-0.66164219379425049</v>
      </c>
      <c r="AP157" s="78">
        <v>-0.45591902732849121</v>
      </c>
      <c r="AQ157" s="78">
        <v>-0.41296705603599548</v>
      </c>
      <c r="AR157" s="78">
        <v>-0.48936393857002258</v>
      </c>
      <c r="AS157" s="78">
        <v>-0.55037856101989746</v>
      </c>
      <c r="AT157" s="78">
        <v>-0.44443351030349731</v>
      </c>
      <c r="AU157" s="78">
        <v>-0.28981298208236694</v>
      </c>
      <c r="AV157" s="78">
        <v>-0.31349292397499084</v>
      </c>
      <c r="AW157" s="78">
        <v>-0.40326231718063354</v>
      </c>
      <c r="AX157" s="78">
        <v>-0.12363352626562119</v>
      </c>
      <c r="AY157" s="78">
        <v>-0.15426811575889587</v>
      </c>
      <c r="AZ157" s="78">
        <v>-0.30957770347595215</v>
      </c>
      <c r="BA157" s="78">
        <v>-0.22862963378429413</v>
      </c>
      <c r="BB157" s="78">
        <v>-0.58856403827667236</v>
      </c>
      <c r="BC157" s="78">
        <v>-0.67595511674880981</v>
      </c>
      <c r="BD157" s="78">
        <v>-0.6020195484161377</v>
      </c>
      <c r="BE157" s="78">
        <v>-0.47050338983535767</v>
      </c>
      <c r="BF157" s="78">
        <v>-0.53079462051391602</v>
      </c>
      <c r="BG157" s="78">
        <v>-0.51700758934020996</v>
      </c>
      <c r="BH157" s="78">
        <v>-0.43281206488609314</v>
      </c>
      <c r="BI157" s="78">
        <v>-0.41409960389137268</v>
      </c>
      <c r="BJ157" s="78">
        <v>-0.46846997737884521</v>
      </c>
      <c r="BK157" s="78">
        <v>-0.54506045579910278</v>
      </c>
      <c r="BL157" s="78">
        <v>-0.47842174768447876</v>
      </c>
      <c r="BM157" s="78">
        <v>-0.50824946165084839</v>
      </c>
      <c r="BN157" s="78">
        <v>-0.3201843798160553</v>
      </c>
      <c r="BO157" s="78">
        <v>-0.27484211325645447</v>
      </c>
      <c r="BP157" s="78">
        <v>-0.34946486353874207</v>
      </c>
      <c r="BQ157" s="78">
        <v>-0.40808054804801941</v>
      </c>
      <c r="BR157" s="78">
        <v>-0.30029696226119995</v>
      </c>
      <c r="BS157" s="78">
        <v>-0.13983945548534393</v>
      </c>
      <c r="BT157" s="78">
        <v>-0.17435081303119659</v>
      </c>
      <c r="BU157" s="78">
        <v>-0.25893485546112061</v>
      </c>
      <c r="BV157" s="78">
        <v>3.3781576901674271E-2</v>
      </c>
      <c r="BW157" s="78">
        <v>1.5800351975485682E-3</v>
      </c>
      <c r="BX157" s="78">
        <v>-0.15138240158557892</v>
      </c>
      <c r="BY157" s="78">
        <v>-6.6178537905216217E-2</v>
      </c>
      <c r="BZ157" s="78">
        <v>-0.41399422287940979</v>
      </c>
      <c r="CA157" s="78">
        <v>-0.51259517669677734</v>
      </c>
      <c r="CB157" s="78">
        <v>-0.43263441324234009</v>
      </c>
      <c r="CC157" s="78">
        <v>-0.36669167876243591</v>
      </c>
      <c r="CD157" s="78">
        <v>-0.42933118343353271</v>
      </c>
      <c r="CE157" s="78">
        <v>-0.41898450255393982</v>
      </c>
      <c r="CF157" s="78">
        <v>-0.34090623259544373</v>
      </c>
      <c r="CG157" s="78">
        <v>-0.31665819883346558</v>
      </c>
      <c r="CH157" s="78">
        <v>-0.36548724770545959</v>
      </c>
      <c r="CI157" s="78">
        <v>-0.44302371144294739</v>
      </c>
      <c r="CJ157" s="78">
        <v>-0.36443266272544861</v>
      </c>
      <c r="CK157" s="78">
        <v>-0.40201017260551453</v>
      </c>
      <c r="CL157" s="78">
        <v>-0.22617499530315399</v>
      </c>
      <c r="CM157" s="78">
        <v>-0.17917719483375549</v>
      </c>
      <c r="CN157" s="78">
        <v>-0.25257119536399841</v>
      </c>
      <c r="CO157" s="78">
        <v>-0.30952534079551697</v>
      </c>
      <c r="CP157" s="78">
        <v>-0.20046845078468323</v>
      </c>
      <c r="CQ157" s="78">
        <v>-3.5968244075775146E-2</v>
      </c>
      <c r="CR157" s="78">
        <v>-7.798139750957489E-2</v>
      </c>
      <c r="CS157" s="78">
        <v>-0.15897409617900848</v>
      </c>
      <c r="CT157" s="78">
        <v>0.14280679821968079</v>
      </c>
      <c r="CU157" s="78">
        <v>0.10951998829841614</v>
      </c>
      <c r="CV157" s="78">
        <v>-4.1816812008619308E-2</v>
      </c>
      <c r="CW157" s="78">
        <v>4.6334594488143921E-2</v>
      </c>
      <c r="CX157" s="78">
        <v>-0.29308769106864929</v>
      </c>
      <c r="CY157" s="78">
        <v>-0.39945259690284729</v>
      </c>
      <c r="CZ157" s="78">
        <v>-0.31531879305839539</v>
      </c>
      <c r="DA157" s="78">
        <v>-0.26287996768951416</v>
      </c>
      <c r="DB157" s="78">
        <v>-0.32786771655082703</v>
      </c>
      <c r="DC157" s="78">
        <v>-0.32096141576766968</v>
      </c>
      <c r="DD157" s="78">
        <v>-0.24900041520595551</v>
      </c>
      <c r="DE157" s="78">
        <v>-0.21921680867671967</v>
      </c>
      <c r="DF157" s="78">
        <v>-0.26250451803207397</v>
      </c>
      <c r="DG157" s="78">
        <v>-0.34098696708679199</v>
      </c>
      <c r="DH157" s="78">
        <v>-0.25044357776641846</v>
      </c>
      <c r="DI157" s="78">
        <v>-0.29577085375785828</v>
      </c>
      <c r="DJ157" s="78">
        <v>-0.13216561079025269</v>
      </c>
      <c r="DK157" s="78">
        <v>-8.3512276411056519E-2</v>
      </c>
      <c r="DL157" s="78">
        <v>-0.15567752718925476</v>
      </c>
      <c r="DM157" s="78">
        <v>-0.21097014844417572</v>
      </c>
      <c r="DN157" s="78">
        <v>-0.10063992440700531</v>
      </c>
      <c r="DO157" s="78">
        <v>6.790296733379364E-2</v>
      </c>
      <c r="DP157" s="78">
        <v>1.8388012424111366E-2</v>
      </c>
      <c r="DQ157" s="78">
        <v>-5.9013333171606064E-2</v>
      </c>
      <c r="DR157" s="78">
        <v>0.25183200836181641</v>
      </c>
      <c r="DS157" s="78">
        <v>0.21745994687080383</v>
      </c>
      <c r="DT157" s="78">
        <v>6.7748777568340302E-2</v>
      </c>
      <c r="DU157" s="78">
        <v>0.15884771943092346</v>
      </c>
      <c r="DV157" s="78">
        <v>-0.17218115925788879</v>
      </c>
      <c r="DW157" s="78">
        <v>-0.28631001710891724</v>
      </c>
      <c r="DX157" s="78">
        <v>-0.19800315797328949</v>
      </c>
      <c r="DY157" s="78">
        <v>-0.11299233138561249</v>
      </c>
      <c r="DZ157" s="78">
        <v>-0.18137060105800629</v>
      </c>
      <c r="EA157" s="78">
        <v>-0.17943164706230164</v>
      </c>
      <c r="EB157" s="78">
        <v>-0.11630299687385559</v>
      </c>
      <c r="EC157" s="78">
        <v>-7.8526914119720459E-2</v>
      </c>
      <c r="ED157" s="78">
        <v>-0.11381380259990692</v>
      </c>
      <c r="EE157" s="78">
        <v>-0.1936621218919754</v>
      </c>
      <c r="EF157" s="78">
        <v>-8.5861466825008392E-2</v>
      </c>
      <c r="EG157" s="78">
        <v>-0.14237816631793976</v>
      </c>
      <c r="EH157" s="78">
        <v>3.5690227523446083E-3</v>
      </c>
      <c r="EI157" s="78">
        <v>5.4612677544355392E-2</v>
      </c>
      <c r="EJ157" s="78">
        <v>-1.5778442844748497E-2</v>
      </c>
      <c r="EK157" s="78">
        <v>-6.8672090768814087E-2</v>
      </c>
      <c r="EL157" s="78">
        <v>4.3496605008840561E-2</v>
      </c>
      <c r="EM157" s="78">
        <v>0.21787649393081665</v>
      </c>
      <c r="EN157" s="78">
        <v>0.15753012895584106</v>
      </c>
      <c r="EO157" s="78">
        <v>8.5314132273197174E-2</v>
      </c>
      <c r="EP157" s="78">
        <v>0.40924713015556335</v>
      </c>
      <c r="EQ157" s="78">
        <v>0.37330809235572815</v>
      </c>
      <c r="ER157" s="78">
        <v>0.22594408690929413</v>
      </c>
      <c r="ES157" s="78">
        <v>0.32129880785942078</v>
      </c>
      <c r="ET157" s="78">
        <v>2.3886605631560087E-3</v>
      </c>
      <c r="EU157" s="78">
        <v>-0.12295008450746536</v>
      </c>
      <c r="EV157" s="78">
        <v>-2.861802838742733E-2</v>
      </c>
      <c r="EW157" s="78">
        <v>52.701194763183594</v>
      </c>
      <c r="EX157" s="78">
        <v>51.233146667480469</v>
      </c>
      <c r="EY157" s="78">
        <v>50.332206726074219</v>
      </c>
      <c r="EZ157" s="78">
        <v>49.301555633544922</v>
      </c>
      <c r="FA157" s="78">
        <v>48.508880615234375</v>
      </c>
      <c r="FB157" s="78">
        <v>48.027439117431641</v>
      </c>
      <c r="FC157" s="78">
        <v>47.647655487060547</v>
      </c>
      <c r="FD157" s="78">
        <v>48.993423461914063</v>
      </c>
      <c r="FE157" s="78">
        <v>54.80023193359375</v>
      </c>
      <c r="FF157" s="78">
        <v>60.002658843994141</v>
      </c>
      <c r="FG157" s="78">
        <v>64.821441650390625</v>
      </c>
      <c r="FH157" s="78">
        <v>68.776466369628906</v>
      </c>
      <c r="FI157" s="78">
        <v>71.479721069335938</v>
      </c>
      <c r="FJ157" s="78">
        <v>74.032752990722656</v>
      </c>
      <c r="FK157" s="78">
        <v>75.70989990234375</v>
      </c>
      <c r="FL157" s="78">
        <v>76.266265869140625</v>
      </c>
      <c r="FM157" s="78">
        <v>75.807563781738281</v>
      </c>
      <c r="FN157" s="78">
        <v>73.031784057617188</v>
      </c>
      <c r="FO157" s="78">
        <v>68.175651550292969</v>
      </c>
      <c r="FP157" s="78">
        <v>64.100090026855469</v>
      </c>
      <c r="FQ157" s="78">
        <v>61.213062286376953</v>
      </c>
      <c r="FR157" s="78">
        <v>58.405349731445313</v>
      </c>
      <c r="FS157" s="78">
        <v>56.858634948730469</v>
      </c>
      <c r="FT157" s="78">
        <v>55.293998718261719</v>
      </c>
      <c r="FU157" s="78">
        <v>8.7573595345020294E-2</v>
      </c>
      <c r="FV157" s="78">
        <v>0.11585243046283722</v>
      </c>
      <c r="FW157" s="78">
        <v>9.2437043786048889E-2</v>
      </c>
      <c r="FX157" s="78">
        <v>0</v>
      </c>
      <c r="FY157" s="78">
        <v>845</v>
      </c>
      <c r="FZ157" s="78">
        <v>1</v>
      </c>
    </row>
    <row r="158" spans="1:182" x14ac:dyDescent="0.2">
      <c r="A158" t="s">
        <v>186</v>
      </c>
      <c r="B158" t="s">
        <v>236</v>
      </c>
      <c r="C158" t="s">
        <v>2</v>
      </c>
      <c r="D158" t="s">
        <v>203</v>
      </c>
      <c r="E158" t="s">
        <v>204</v>
      </c>
      <c r="F158" t="s">
        <v>1</v>
      </c>
      <c r="G158" t="s">
        <v>1</v>
      </c>
      <c r="H158" s="78">
        <v>9727</v>
      </c>
      <c r="I158" s="78">
        <v>11.286368370056152</v>
      </c>
      <c r="J158" s="78">
        <v>10.670486450195313</v>
      </c>
      <c r="K158" s="78">
        <v>10.433296203613281</v>
      </c>
      <c r="L158" s="78">
        <v>10.171096801757813</v>
      </c>
      <c r="M158" s="78">
        <v>10.506621360778809</v>
      </c>
      <c r="N158" s="78">
        <v>11.572209358215332</v>
      </c>
      <c r="O158" s="78">
        <v>13.194025039672852</v>
      </c>
      <c r="P158" s="78">
        <v>13.914721488952637</v>
      </c>
      <c r="Q158" s="78">
        <v>12.888950347900391</v>
      </c>
      <c r="R158" s="78">
        <v>12.614971160888672</v>
      </c>
      <c r="S158" s="78">
        <v>12.334227561950684</v>
      </c>
      <c r="T158" s="78">
        <v>12.275139808654785</v>
      </c>
      <c r="U158" s="78">
        <v>11.27613639831543</v>
      </c>
      <c r="V158" s="78">
        <v>11.064279556274414</v>
      </c>
      <c r="W158" s="78">
        <v>11.407184600830078</v>
      </c>
      <c r="X158" s="78">
        <v>11.198858261108398</v>
      </c>
      <c r="Y158" s="78">
        <v>11.672151565551758</v>
      </c>
      <c r="Z158" s="78">
        <v>13.557463645935059</v>
      </c>
      <c r="AA158" s="78">
        <v>15.280324935913086</v>
      </c>
      <c r="AB158" s="78">
        <v>15.906882286071777</v>
      </c>
      <c r="AC158" s="78">
        <v>15.978178024291992</v>
      </c>
      <c r="AD158" s="78">
        <v>15.276548385620117</v>
      </c>
      <c r="AE158" s="78">
        <v>13.948526382446289</v>
      </c>
      <c r="AF158" s="78">
        <v>12.667774200439453</v>
      </c>
      <c r="AG158" s="78">
        <v>-2.0990447998046875</v>
      </c>
      <c r="AH158" s="78">
        <v>-1.9735932350158691</v>
      </c>
      <c r="AI158" s="78">
        <v>-2.0321657657623291</v>
      </c>
      <c r="AJ158" s="78">
        <v>-2.2241718769073486</v>
      </c>
      <c r="AK158" s="78">
        <v>-2.2073674201965332</v>
      </c>
      <c r="AL158" s="78">
        <v>-2.3300080299377441</v>
      </c>
      <c r="AM158" s="78">
        <v>-2.4180889129638672</v>
      </c>
      <c r="AN158" s="78">
        <v>-2.2093029022216797</v>
      </c>
      <c r="AO158" s="78">
        <v>-2.182246208190918</v>
      </c>
      <c r="AP158" s="78">
        <v>-1.7190259695053101</v>
      </c>
      <c r="AQ158" s="78">
        <v>-1.6443386077880859</v>
      </c>
      <c r="AR158" s="78">
        <v>-1.6912012100219727</v>
      </c>
      <c r="AS158" s="78">
        <v>-2.3496625423431396</v>
      </c>
      <c r="AT158" s="78">
        <v>-2.0007984638214111</v>
      </c>
      <c r="AU158" s="78">
        <v>-1.5341624021530151</v>
      </c>
      <c r="AV158" s="78">
        <v>-1.4107211828231812</v>
      </c>
      <c r="AW158" s="78">
        <v>-1.1655824184417725</v>
      </c>
      <c r="AX158" s="78">
        <v>-0.61348670721054077</v>
      </c>
      <c r="AY158" s="78">
        <v>-1.1709061861038208</v>
      </c>
      <c r="AZ158" s="78">
        <v>-1.4336779117584229</v>
      </c>
      <c r="BA158" s="78">
        <v>-0.6942715048789978</v>
      </c>
      <c r="BB158" s="78">
        <v>-2.2871773242950439</v>
      </c>
      <c r="BC158" s="78">
        <v>-2.29449462890625</v>
      </c>
      <c r="BD158" s="78">
        <v>-2.02536940574646</v>
      </c>
      <c r="BE158" s="78">
        <v>-1.6897811889648438</v>
      </c>
      <c r="BF158" s="78">
        <v>-1.5755943059921265</v>
      </c>
      <c r="BG158" s="78">
        <v>-1.6468544006347656</v>
      </c>
      <c r="BH158" s="78">
        <v>-1.8225734233856201</v>
      </c>
      <c r="BI158" s="78">
        <v>-1.7908648252487183</v>
      </c>
      <c r="BJ158" s="78">
        <v>-1.9121973514556885</v>
      </c>
      <c r="BK158" s="78">
        <v>-1.9669824838638306</v>
      </c>
      <c r="BL158" s="78">
        <v>-1.7424460649490356</v>
      </c>
      <c r="BM158" s="78">
        <v>-1.7273296117782593</v>
      </c>
      <c r="BN158" s="78">
        <v>-1.2771259546279907</v>
      </c>
      <c r="BO158" s="78">
        <v>-1.2191237211227417</v>
      </c>
      <c r="BP158" s="78">
        <v>-1.2494105100631714</v>
      </c>
      <c r="BQ158" s="78">
        <v>-1.9171162843704224</v>
      </c>
      <c r="BR158" s="78">
        <v>-1.5706238746643066</v>
      </c>
      <c r="BS158" s="78">
        <v>-1.0957704782485962</v>
      </c>
      <c r="BT158" s="78">
        <v>-1.0113668441772461</v>
      </c>
      <c r="BU158" s="78">
        <v>-0.76063549518585205</v>
      </c>
      <c r="BV158" s="78">
        <v>-0.1618407815694809</v>
      </c>
      <c r="BW158" s="78">
        <v>-0.72000241279602051</v>
      </c>
      <c r="BX158" s="78">
        <v>-0.96785432100296021</v>
      </c>
      <c r="BY158" s="78">
        <v>-0.24007618427276611</v>
      </c>
      <c r="BZ158" s="78">
        <v>-1.8013776540756226</v>
      </c>
      <c r="CA158" s="78">
        <v>-1.8217735290527344</v>
      </c>
      <c r="CB158" s="78">
        <v>-1.5734248161315918</v>
      </c>
      <c r="CC158" s="78">
        <v>-1.4063264131546021</v>
      </c>
      <c r="CD158" s="78">
        <v>-1.2999414205551147</v>
      </c>
      <c r="CE158" s="78">
        <v>-1.3799889087677002</v>
      </c>
      <c r="CF158" s="78">
        <v>-1.5444276332855225</v>
      </c>
      <c r="CG158" s="78">
        <v>-1.5023964643478394</v>
      </c>
      <c r="CH158" s="78">
        <v>-1.6228229999542236</v>
      </c>
      <c r="CI158" s="78">
        <v>-1.6545475721359253</v>
      </c>
      <c r="CJ158" s="78">
        <v>-1.4191024303436279</v>
      </c>
      <c r="CK158" s="78">
        <v>-1.4122556447982788</v>
      </c>
      <c r="CL158" s="78">
        <v>-0.97106742858886719</v>
      </c>
      <c r="CM158" s="78">
        <v>-0.92462116479873657</v>
      </c>
      <c r="CN158" s="78">
        <v>-0.94342756271362305</v>
      </c>
      <c r="CO158" s="78">
        <v>-1.6175359487533569</v>
      </c>
      <c r="CP158" s="78">
        <v>-1.272686243057251</v>
      </c>
      <c r="CQ158" s="78">
        <v>-0.7921416163444519</v>
      </c>
      <c r="CR158" s="78">
        <v>-0.73477518558502197</v>
      </c>
      <c r="CS158" s="78">
        <v>-0.48017051815986633</v>
      </c>
      <c r="CT158" s="78">
        <v>0.1509678065776825</v>
      </c>
      <c r="CU158" s="78">
        <v>-0.40770778059959412</v>
      </c>
      <c r="CV158" s="78">
        <v>-0.64522629976272583</v>
      </c>
      <c r="CW158" s="78">
        <v>7.4498116970062256E-2</v>
      </c>
      <c r="CX158" s="78">
        <v>-1.4649143218994141</v>
      </c>
      <c r="CY158" s="78">
        <v>-1.494368314743042</v>
      </c>
      <c r="CZ158" s="78">
        <v>-1.2604093551635742</v>
      </c>
      <c r="DA158" s="78">
        <v>-1.1228716373443604</v>
      </c>
      <c r="DB158" s="78">
        <v>-1.024288535118103</v>
      </c>
      <c r="DC158" s="78">
        <v>-1.1131234169006348</v>
      </c>
      <c r="DD158" s="78">
        <v>-1.2662818431854248</v>
      </c>
      <c r="DE158" s="78">
        <v>-1.2139281034469604</v>
      </c>
      <c r="DF158" s="78">
        <v>-1.3334486484527588</v>
      </c>
      <c r="DG158" s="78">
        <v>-1.34211266040802</v>
      </c>
      <c r="DH158" s="78">
        <v>-1.0957587957382202</v>
      </c>
      <c r="DI158" s="78">
        <v>-1.0971816778182983</v>
      </c>
      <c r="DJ158" s="78">
        <v>-0.66500884294509888</v>
      </c>
      <c r="DK158" s="78">
        <v>-0.63011860847473145</v>
      </c>
      <c r="DL158" s="78">
        <v>-0.63744467496871948</v>
      </c>
      <c r="DM158" s="78">
        <v>-1.3179556131362915</v>
      </c>
      <c r="DN158" s="78">
        <v>-0.97474861145019531</v>
      </c>
      <c r="DO158" s="78">
        <v>-0.48851275444030762</v>
      </c>
      <c r="DP158" s="78">
        <v>-0.45818358659744263</v>
      </c>
      <c r="DQ158" s="78">
        <v>-0.19970552623271942</v>
      </c>
      <c r="DR158" s="78">
        <v>0.46377640962600708</v>
      </c>
      <c r="DS158" s="78">
        <v>-9.5413163304328918E-2</v>
      </c>
      <c r="DT158" s="78">
        <v>-0.32259827852249146</v>
      </c>
      <c r="DU158" s="78">
        <v>0.38907241821289063</v>
      </c>
      <c r="DV158" s="78">
        <v>-1.1284509897232056</v>
      </c>
      <c r="DW158" s="78">
        <v>-1.1669631004333496</v>
      </c>
      <c r="DX158" s="78">
        <v>-0.94739389419555664</v>
      </c>
      <c r="DY158" s="78">
        <v>-0.7136080265045166</v>
      </c>
      <c r="DZ158" s="78">
        <v>-0.62628960609436035</v>
      </c>
      <c r="EA158" s="78">
        <v>-0.72781199216842651</v>
      </c>
      <c r="EB158" s="78">
        <v>-0.86468338966369629</v>
      </c>
      <c r="EC158" s="78">
        <v>-0.79742550849914551</v>
      </c>
      <c r="ED158" s="78">
        <v>-0.91563808917999268</v>
      </c>
      <c r="EE158" s="78">
        <v>-0.89100617170333862</v>
      </c>
      <c r="EF158" s="78">
        <v>-0.62890207767486572</v>
      </c>
      <c r="EG158" s="78">
        <v>-0.64226502180099487</v>
      </c>
      <c r="EH158" s="78">
        <v>-0.2231089174747467</v>
      </c>
      <c r="EI158" s="78">
        <v>-0.20490375161170959</v>
      </c>
      <c r="EJ158" s="78">
        <v>-0.19565397500991821</v>
      </c>
      <c r="EK158" s="78">
        <v>-0.88540929555892944</v>
      </c>
      <c r="EL158" s="78">
        <v>-0.54457402229309082</v>
      </c>
      <c r="EM158" s="78">
        <v>-5.0120875239372253E-2</v>
      </c>
      <c r="EN158" s="78">
        <v>-5.8829218149185181E-2</v>
      </c>
      <c r="EO158" s="78">
        <v>0.2052413672208786</v>
      </c>
      <c r="EP158" s="78">
        <v>0.91542232036590576</v>
      </c>
      <c r="EQ158" s="78">
        <v>0.35549065470695496</v>
      </c>
      <c r="ER158" s="78">
        <v>0.14322531223297119</v>
      </c>
      <c r="ES158" s="78">
        <v>0.84326773881912231</v>
      </c>
      <c r="ET158" s="78">
        <v>-0.6426512598991394</v>
      </c>
      <c r="EU158" s="78">
        <v>-0.69424194097518921</v>
      </c>
      <c r="EV158" s="78">
        <v>-0.4954492449760437</v>
      </c>
      <c r="EW158" s="78">
        <v>52.4947509765625</v>
      </c>
      <c r="EX158" s="78">
        <v>51.052276611328125</v>
      </c>
      <c r="EY158" s="78">
        <v>50.058891296386719</v>
      </c>
      <c r="EZ158" s="78">
        <v>49.089195251464844</v>
      </c>
      <c r="FA158" s="78">
        <v>48.408424377441406</v>
      </c>
      <c r="FB158" s="78">
        <v>47.928947448730469</v>
      </c>
      <c r="FC158" s="78">
        <v>47.733783721923828</v>
      </c>
      <c r="FD158" s="78">
        <v>49.134128570556641</v>
      </c>
      <c r="FE158" s="78">
        <v>54.790061950683594</v>
      </c>
      <c r="FF158" s="78">
        <v>60.082759857177734</v>
      </c>
      <c r="FG158" s="78">
        <v>64.793594360351563</v>
      </c>
      <c r="FH158" s="78">
        <v>68.661026000976563</v>
      </c>
      <c r="FI158" s="78">
        <v>71.418083190917969</v>
      </c>
      <c r="FJ158" s="78">
        <v>73.73638916015625</v>
      </c>
      <c r="FK158" s="78">
        <v>75.451316833496094</v>
      </c>
      <c r="FL158" s="78">
        <v>75.713211059570313</v>
      </c>
      <c r="FM158" s="78">
        <v>74.951042175292969</v>
      </c>
      <c r="FN158" s="78">
        <v>71.916664123535156</v>
      </c>
      <c r="FO158" s="78">
        <v>66.918624877929688</v>
      </c>
      <c r="FP158" s="78">
        <v>63.242057800292969</v>
      </c>
      <c r="FQ158" s="78">
        <v>60.492969512939453</v>
      </c>
      <c r="FR158" s="78">
        <v>57.875938415527344</v>
      </c>
      <c r="FS158" s="78">
        <v>56.365303039550781</v>
      </c>
      <c r="FT158" s="78">
        <v>54.874233245849609</v>
      </c>
      <c r="FU158" s="78">
        <v>0.280377596616745</v>
      </c>
      <c r="FV158" s="78">
        <v>0.36241117119789124</v>
      </c>
      <c r="FW158" s="78">
        <v>0.29368221759796143</v>
      </c>
      <c r="FX158" s="78">
        <v>0</v>
      </c>
      <c r="FY158" s="78">
        <v>2573</v>
      </c>
      <c r="FZ158" s="78">
        <v>1</v>
      </c>
    </row>
    <row r="159" spans="1:182" x14ac:dyDescent="0.2">
      <c r="A159" t="s">
        <v>186</v>
      </c>
      <c r="B159" t="s">
        <v>236</v>
      </c>
      <c r="C159" t="s">
        <v>2</v>
      </c>
      <c r="D159" t="s">
        <v>203</v>
      </c>
      <c r="E159" t="s">
        <v>204</v>
      </c>
      <c r="F159" t="s">
        <v>178</v>
      </c>
      <c r="G159" t="s">
        <v>1</v>
      </c>
      <c r="H159" s="78">
        <v>5062</v>
      </c>
      <c r="I159" s="78">
        <v>5.342991828918457</v>
      </c>
      <c r="J159" s="78">
        <v>4.8891310691833496</v>
      </c>
      <c r="K159" s="78">
        <v>4.6107892990112305</v>
      </c>
      <c r="L159" s="78">
        <v>4.518439769744873</v>
      </c>
      <c r="M159" s="78">
        <v>4.6494264602661133</v>
      </c>
      <c r="N159" s="78">
        <v>5.1899929046630859</v>
      </c>
      <c r="O159" s="78">
        <v>5.8756656646728516</v>
      </c>
      <c r="P159" s="78">
        <v>6.4049196243286133</v>
      </c>
      <c r="Q159" s="78">
        <v>5.8659358024597168</v>
      </c>
      <c r="R159" s="78">
        <v>5.8043351173400879</v>
      </c>
      <c r="S159" s="78">
        <v>5.9471964836120605</v>
      </c>
      <c r="T159" s="78">
        <v>5.9621515274047852</v>
      </c>
      <c r="U159" s="78">
        <v>5.6791143417358398</v>
      </c>
      <c r="V159" s="78">
        <v>5.6552014350891113</v>
      </c>
      <c r="W159" s="78">
        <v>5.7747092247009277</v>
      </c>
      <c r="X159" s="78">
        <v>5.776430606842041</v>
      </c>
      <c r="Y159" s="78">
        <v>5.9791107177734375</v>
      </c>
      <c r="Z159" s="78">
        <v>6.6586427688598633</v>
      </c>
      <c r="AA159" s="78">
        <v>7.7968549728393555</v>
      </c>
      <c r="AB159" s="78">
        <v>7.9932389259338379</v>
      </c>
      <c r="AC159" s="78">
        <v>8.0309591293334961</v>
      </c>
      <c r="AD159" s="78">
        <v>7.6410946846008301</v>
      </c>
      <c r="AE159" s="78">
        <v>6.9687886238098145</v>
      </c>
      <c r="AF159" s="78">
        <v>6.2307443618774414</v>
      </c>
      <c r="AG159" s="78">
        <v>-0.86860805749893188</v>
      </c>
      <c r="AH159" s="78">
        <v>-0.87241452932357788</v>
      </c>
      <c r="AI159" s="78">
        <v>-1.0138766765594482</v>
      </c>
      <c r="AJ159" s="78">
        <v>-0.99935454130172729</v>
      </c>
      <c r="AK159" s="78">
        <v>-0.82679849863052368</v>
      </c>
      <c r="AL159" s="78">
        <v>-0.79566693305969238</v>
      </c>
      <c r="AM159" s="78">
        <v>-0.88270717859268188</v>
      </c>
      <c r="AN159" s="78">
        <v>-0.8476179838180542</v>
      </c>
      <c r="AO159" s="78">
        <v>-0.8681902289390564</v>
      </c>
      <c r="AP159" s="78">
        <v>-0.76991403102874756</v>
      </c>
      <c r="AQ159" s="78">
        <v>-0.58414334058761597</v>
      </c>
      <c r="AR159" s="78">
        <v>-0.67762452363967896</v>
      </c>
      <c r="AS159" s="78">
        <v>-0.80708557367324829</v>
      </c>
      <c r="AT159" s="78">
        <v>-0.56526440382003784</v>
      </c>
      <c r="AU159" s="78">
        <v>-0.35000482201576233</v>
      </c>
      <c r="AV159" s="78">
        <v>-0.29264402389526367</v>
      </c>
      <c r="AW159" s="78">
        <v>-0.21009986102581024</v>
      </c>
      <c r="AX159" s="78">
        <v>-0.29788431525230408</v>
      </c>
      <c r="AY159" s="78">
        <v>-0.33527544140815735</v>
      </c>
      <c r="AZ159" s="78">
        <v>-0.46375066041946411</v>
      </c>
      <c r="BA159" s="78">
        <v>-7.7437840402126312E-2</v>
      </c>
      <c r="BB159" s="78">
        <v>-1.0755027532577515</v>
      </c>
      <c r="BC159" s="78">
        <v>-0.96245062351226807</v>
      </c>
      <c r="BD159" s="78">
        <v>-0.69041270017623901</v>
      </c>
      <c r="BE159" s="78">
        <v>-0.63260573148727417</v>
      </c>
      <c r="BF159" s="78">
        <v>-0.64285987615585327</v>
      </c>
      <c r="BG159" s="78">
        <v>-0.79497748613357544</v>
      </c>
      <c r="BH159" s="78">
        <v>-0.78323936462402344</v>
      </c>
      <c r="BI159" s="78">
        <v>-0.61835217475891113</v>
      </c>
      <c r="BJ159" s="78">
        <v>-0.59511840343475342</v>
      </c>
      <c r="BK159" s="78">
        <v>-0.67262095212936401</v>
      </c>
      <c r="BL159" s="78">
        <v>-0.62981885671615601</v>
      </c>
      <c r="BM159" s="78">
        <v>-0.65069800615310669</v>
      </c>
      <c r="BN159" s="78">
        <v>-0.54780739545822144</v>
      </c>
      <c r="BO159" s="78">
        <v>-0.36292919516563416</v>
      </c>
      <c r="BP159" s="78">
        <v>-0.44009822607040405</v>
      </c>
      <c r="BQ159" s="78">
        <v>-0.57552051544189453</v>
      </c>
      <c r="BR159" s="78">
        <v>-0.34267306327819824</v>
      </c>
      <c r="BS159" s="78">
        <v>-0.12476643174886703</v>
      </c>
      <c r="BT159" s="78">
        <v>-6.2216773629188538E-2</v>
      </c>
      <c r="BU159" s="78">
        <v>2.2833492606878281E-2</v>
      </c>
      <c r="BV159" s="78">
        <v>-5.4089594632387161E-2</v>
      </c>
      <c r="BW159" s="78">
        <v>-8.2981124520301819E-2</v>
      </c>
      <c r="BX159" s="78">
        <v>-0.20531314611434937</v>
      </c>
      <c r="BY159" s="78">
        <v>0.16899144649505615</v>
      </c>
      <c r="BZ159" s="78">
        <v>-0.80053138732910156</v>
      </c>
      <c r="CA159" s="78">
        <v>-0.67271798849105835</v>
      </c>
      <c r="CB159" s="78">
        <v>-0.42290985584259033</v>
      </c>
      <c r="CC159" s="78">
        <v>-0.46915125846862793</v>
      </c>
      <c r="CD159" s="78">
        <v>-0.4838709831237793</v>
      </c>
      <c r="CE159" s="78">
        <v>-0.64336854219436646</v>
      </c>
      <c r="CF159" s="78">
        <v>-0.63355869054794312</v>
      </c>
      <c r="CG159" s="78">
        <v>-0.47398284077644348</v>
      </c>
      <c r="CH159" s="78">
        <v>-0.45621910691261292</v>
      </c>
      <c r="CI159" s="78">
        <v>-0.52711588144302368</v>
      </c>
      <c r="CJ159" s="78">
        <v>-0.47897180914878845</v>
      </c>
      <c r="CK159" s="78">
        <v>-0.50006353855133057</v>
      </c>
      <c r="CL159" s="78">
        <v>-0.39397698640823364</v>
      </c>
      <c r="CM159" s="78">
        <v>-0.20971694588661194</v>
      </c>
      <c r="CN159" s="78">
        <v>-0.27558824419975281</v>
      </c>
      <c r="CO159" s="78">
        <v>-0.41513919830322266</v>
      </c>
      <c r="CP159" s="78">
        <v>-0.18850696086883545</v>
      </c>
      <c r="CQ159" s="78">
        <v>3.1232986599206924E-2</v>
      </c>
      <c r="CR159" s="78">
        <v>9.7376450896263123E-2</v>
      </c>
      <c r="CS159" s="78">
        <v>0.18416242301464081</v>
      </c>
      <c r="CT159" s="78">
        <v>0.11476188898086548</v>
      </c>
      <c r="CU159" s="78">
        <v>9.1757148504257202E-2</v>
      </c>
      <c r="CV159" s="78">
        <v>-2.6320107281208038E-2</v>
      </c>
      <c r="CW159" s="78">
        <v>0.33966761827468872</v>
      </c>
      <c r="CX159" s="78">
        <v>-0.61008703708648682</v>
      </c>
      <c r="CY159" s="78">
        <v>-0.47205004096031189</v>
      </c>
      <c r="CZ159" s="78">
        <v>-0.23763816058635712</v>
      </c>
      <c r="DA159" s="78">
        <v>-0.3056967556476593</v>
      </c>
      <c r="DB159" s="78">
        <v>-0.32488211989402771</v>
      </c>
      <c r="DC159" s="78">
        <v>-0.49175962805747986</v>
      </c>
      <c r="DD159" s="78">
        <v>-0.48387798666954041</v>
      </c>
      <c r="DE159" s="78">
        <v>-0.32961353659629822</v>
      </c>
      <c r="DF159" s="78">
        <v>-0.31731981039047241</v>
      </c>
      <c r="DG159" s="78">
        <v>-0.38161081075668335</v>
      </c>
      <c r="DH159" s="78">
        <v>-0.32812479138374329</v>
      </c>
      <c r="DI159" s="78">
        <v>-0.34942910075187683</v>
      </c>
      <c r="DJ159" s="78">
        <v>-0.24014659225940704</v>
      </c>
      <c r="DK159" s="78">
        <v>-5.650470033288002E-2</v>
      </c>
      <c r="DL159" s="78">
        <v>-0.11107825487852097</v>
      </c>
      <c r="DM159" s="78">
        <v>-0.25475791096687317</v>
      </c>
      <c r="DN159" s="78">
        <v>-3.434087336063385E-2</v>
      </c>
      <c r="DO159" s="78">
        <v>0.18723240494728088</v>
      </c>
      <c r="DP159" s="78">
        <v>0.25696966052055359</v>
      </c>
      <c r="DQ159" s="78">
        <v>0.34549134969711304</v>
      </c>
      <c r="DR159" s="78">
        <v>0.28361338376998901</v>
      </c>
      <c r="DS159" s="78">
        <v>0.26649543642997742</v>
      </c>
      <c r="DT159" s="78">
        <v>0.15267293155193329</v>
      </c>
      <c r="DU159" s="78">
        <v>0.51034379005432129</v>
      </c>
      <c r="DV159" s="78">
        <v>-0.41964271664619446</v>
      </c>
      <c r="DW159" s="78">
        <v>-0.27138209342956543</v>
      </c>
      <c r="DX159" s="78">
        <v>-5.2366476505994797E-2</v>
      </c>
      <c r="DY159" s="78">
        <v>-6.9694437086582184E-2</v>
      </c>
      <c r="DZ159" s="78">
        <v>-9.532744437456131E-2</v>
      </c>
      <c r="EA159" s="78">
        <v>-0.27286043763160706</v>
      </c>
      <c r="EB159" s="78">
        <v>-0.26776283979415894</v>
      </c>
      <c r="EC159" s="78">
        <v>-0.12116715312004089</v>
      </c>
      <c r="ED159" s="78">
        <v>-0.11677131056785583</v>
      </c>
      <c r="EE159" s="78">
        <v>-0.17152459919452667</v>
      </c>
      <c r="EF159" s="78">
        <v>-0.11032563447952271</v>
      </c>
      <c r="EG159" s="78">
        <v>-0.13193687796592712</v>
      </c>
      <c r="EH159" s="78">
        <v>-1.803993433713913E-2</v>
      </c>
      <c r="EI159" s="78">
        <v>0.16470944881439209</v>
      </c>
      <c r="EJ159" s="78">
        <v>0.12644805014133453</v>
      </c>
      <c r="EK159" s="78">
        <v>-2.3192804306745529E-2</v>
      </c>
      <c r="EL159" s="78">
        <v>0.18825046718120575</v>
      </c>
      <c r="EM159" s="78">
        <v>0.41247078776359558</v>
      </c>
      <c r="EN159" s="78">
        <v>0.48739692568778992</v>
      </c>
      <c r="EO159" s="78">
        <v>0.57842469215393066</v>
      </c>
      <c r="EP159" s="78">
        <v>0.52740812301635742</v>
      </c>
      <c r="EQ159" s="78">
        <v>0.51878976821899414</v>
      </c>
      <c r="ER159" s="78">
        <v>0.41111046075820923</v>
      </c>
      <c r="ES159" s="78">
        <v>0.75677305459976196</v>
      </c>
      <c r="ET159" s="78">
        <v>-0.14467136561870575</v>
      </c>
      <c r="EU159" s="78">
        <v>1.835053414106369E-2</v>
      </c>
      <c r="EV159" s="78">
        <v>0.21513640880584717</v>
      </c>
      <c r="EW159" s="78">
        <v>53.475685119628906</v>
      </c>
      <c r="EX159" s="78">
        <v>52.322677612304688</v>
      </c>
      <c r="EY159" s="78">
        <v>51.311019897460938</v>
      </c>
      <c r="EZ159" s="78">
        <v>50.451808929443359</v>
      </c>
      <c r="FA159" s="78">
        <v>50.321308135986328</v>
      </c>
      <c r="FB159" s="78">
        <v>49.579692840576172</v>
      </c>
      <c r="FC159" s="78">
        <v>49.734077453613281</v>
      </c>
      <c r="FD159" s="78">
        <v>51.182430267333984</v>
      </c>
      <c r="FE159" s="78">
        <v>56.220203399658203</v>
      </c>
      <c r="FF159" s="78">
        <v>60.901859283447266</v>
      </c>
      <c r="FG159" s="78">
        <v>65.147552490234375</v>
      </c>
      <c r="FH159" s="78">
        <v>68.944320678710938</v>
      </c>
      <c r="FI159" s="78">
        <v>71.566436767578125</v>
      </c>
      <c r="FJ159" s="78">
        <v>73.594741821289063</v>
      </c>
      <c r="FK159" s="78">
        <v>76.112899780273438</v>
      </c>
      <c r="FL159" s="78">
        <v>75.837844848632813</v>
      </c>
      <c r="FM159" s="78">
        <v>74.455718994140625</v>
      </c>
      <c r="FN159" s="78">
        <v>70.996795654296875</v>
      </c>
      <c r="FO159" s="78">
        <v>66.433319091796875</v>
      </c>
      <c r="FP159" s="78">
        <v>63.256855010986328</v>
      </c>
      <c r="FQ159" s="78">
        <v>60.668533325195313</v>
      </c>
      <c r="FR159" s="78">
        <v>58.341381072998047</v>
      </c>
      <c r="FS159" s="78">
        <v>57.041126251220703</v>
      </c>
      <c r="FT159" s="78">
        <v>55.880752563476563</v>
      </c>
      <c r="FU159" s="78">
        <v>0.13632896542549133</v>
      </c>
      <c r="FV159" s="78">
        <v>0.19215779006481171</v>
      </c>
      <c r="FW159" s="78">
        <v>0.14190568029880524</v>
      </c>
      <c r="FX159" s="78">
        <v>0</v>
      </c>
      <c r="FY159" s="78">
        <v>1473</v>
      </c>
      <c r="FZ159" s="78">
        <v>1</v>
      </c>
    </row>
    <row r="160" spans="1:182" x14ac:dyDescent="0.2">
      <c r="A160" t="s">
        <v>186</v>
      </c>
      <c r="B160" t="s">
        <v>236</v>
      </c>
      <c r="C160" t="s">
        <v>2</v>
      </c>
      <c r="D160" t="s">
        <v>203</v>
      </c>
      <c r="E160" t="s">
        <v>204</v>
      </c>
      <c r="F160" t="s">
        <v>179</v>
      </c>
      <c r="G160" t="s">
        <v>1</v>
      </c>
      <c r="H160" s="78">
        <v>707</v>
      </c>
      <c r="I160" s="78">
        <v>0.80568277835845947</v>
      </c>
      <c r="J160" s="78">
        <v>0.80684405565261841</v>
      </c>
      <c r="K160" s="78">
        <v>0.78645676374435425</v>
      </c>
      <c r="L160" s="78">
        <v>0.75369781255722046</v>
      </c>
      <c r="M160" s="78">
        <v>0.88326126337051392</v>
      </c>
      <c r="N160" s="78">
        <v>0.88764876127243042</v>
      </c>
      <c r="O160" s="78">
        <v>0.89616221189498901</v>
      </c>
      <c r="P160" s="78">
        <v>0.90091192722320557</v>
      </c>
      <c r="Q160" s="78">
        <v>0.85199850797653198</v>
      </c>
      <c r="R160" s="78">
        <v>0.88624143600463867</v>
      </c>
      <c r="S160" s="78">
        <v>0.85318601131439209</v>
      </c>
      <c r="T160" s="78">
        <v>0.80329418182373047</v>
      </c>
      <c r="U160" s="78">
        <v>0.69103360176086426</v>
      </c>
      <c r="V160" s="78">
        <v>0.6008191704750061</v>
      </c>
      <c r="W160" s="78">
        <v>0.7326774001121521</v>
      </c>
      <c r="X160" s="78">
        <v>0.73780763149261475</v>
      </c>
      <c r="Y160" s="78">
        <v>0.64337015151977539</v>
      </c>
      <c r="Z160" s="78">
        <v>0.8252604603767395</v>
      </c>
      <c r="AA160" s="78">
        <v>0.83817946910858154</v>
      </c>
      <c r="AB160" s="78">
        <v>1.1089811325073242</v>
      </c>
      <c r="AC160" s="78">
        <v>1.0396865606307983</v>
      </c>
      <c r="AD160" s="78">
        <v>1.039323091506958</v>
      </c>
      <c r="AE160" s="78">
        <v>1.0977134704589844</v>
      </c>
      <c r="AF160" s="78">
        <v>0.97337913513183594</v>
      </c>
      <c r="AG160" s="78">
        <v>-0.47384759783744812</v>
      </c>
      <c r="AH160" s="78">
        <v>-0.43243423104286194</v>
      </c>
      <c r="AI160" s="78">
        <v>-0.41739290952682495</v>
      </c>
      <c r="AJ160" s="78">
        <v>-0.44095709919929504</v>
      </c>
      <c r="AK160" s="78">
        <v>-0.34923118352890015</v>
      </c>
      <c r="AL160" s="78">
        <v>-0.43335217237472534</v>
      </c>
      <c r="AM160" s="78">
        <v>-0.62538057565689087</v>
      </c>
      <c r="AN160" s="78">
        <v>-0.69225096702575684</v>
      </c>
      <c r="AO160" s="78">
        <v>-0.58055907487869263</v>
      </c>
      <c r="AP160" s="78">
        <v>-0.38850614428520203</v>
      </c>
      <c r="AQ160" s="78">
        <v>-0.48623761534690857</v>
      </c>
      <c r="AR160" s="78">
        <v>-0.49772080779075623</v>
      </c>
      <c r="AS160" s="78">
        <v>-0.56278067827224731</v>
      </c>
      <c r="AT160" s="78">
        <v>-0.54037445783615112</v>
      </c>
      <c r="AU160" s="78">
        <v>-0.43591147661209106</v>
      </c>
      <c r="AV160" s="78">
        <v>-0.22939813137054443</v>
      </c>
      <c r="AW160" s="78">
        <v>-0.42280110716819763</v>
      </c>
      <c r="AX160" s="78">
        <v>-0.37627273797988892</v>
      </c>
      <c r="AY160" s="78">
        <v>-0.52216482162475586</v>
      </c>
      <c r="AZ160" s="78">
        <v>-0.29933181405067444</v>
      </c>
      <c r="BA160" s="78">
        <v>-0.29503601789474487</v>
      </c>
      <c r="BB160" s="78">
        <v>-0.46649304032325745</v>
      </c>
      <c r="BC160" s="78">
        <v>-0.35830631852149963</v>
      </c>
      <c r="BD160" s="78">
        <v>-0.34867796301841736</v>
      </c>
      <c r="BE160" s="78">
        <v>-0.32854631543159485</v>
      </c>
      <c r="BF160" s="78">
        <v>-0.28830182552337646</v>
      </c>
      <c r="BG160" s="78">
        <v>-0.27453982830047607</v>
      </c>
      <c r="BH160" s="78">
        <v>-0.29154244065284729</v>
      </c>
      <c r="BI160" s="78">
        <v>-0.19432179629802704</v>
      </c>
      <c r="BJ160" s="78">
        <v>-0.28106215596199036</v>
      </c>
      <c r="BK160" s="78">
        <v>-0.43947389721870422</v>
      </c>
      <c r="BL160" s="78">
        <v>-0.4802575409412384</v>
      </c>
      <c r="BM160" s="78">
        <v>-0.40080350637435913</v>
      </c>
      <c r="BN160" s="78">
        <v>-0.20342513918876648</v>
      </c>
      <c r="BO160" s="78">
        <v>-0.30907177925109863</v>
      </c>
      <c r="BP160" s="78">
        <v>-0.32439357042312622</v>
      </c>
      <c r="BQ160" s="78">
        <v>-0.38680115342140198</v>
      </c>
      <c r="BR160" s="78">
        <v>-0.37883871793746948</v>
      </c>
      <c r="BS160" s="78">
        <v>-0.25149175524711609</v>
      </c>
      <c r="BT160" s="78">
        <v>-0.1037573516368866</v>
      </c>
      <c r="BU160" s="78">
        <v>-0.29154413938522339</v>
      </c>
      <c r="BV160" s="78">
        <v>-0.20664489269256592</v>
      </c>
      <c r="BW160" s="78">
        <v>-0.35908308625221252</v>
      </c>
      <c r="BX160" s="78">
        <v>-0.13401088118553162</v>
      </c>
      <c r="BY160" s="78">
        <v>-0.15383143723011017</v>
      </c>
      <c r="BZ160" s="78">
        <v>-0.28155174851417542</v>
      </c>
      <c r="CA160" s="78">
        <v>-0.19301098585128784</v>
      </c>
      <c r="CB160" s="78">
        <v>-0.19129273295402527</v>
      </c>
      <c r="CC160" s="78">
        <v>-0.22791109979152679</v>
      </c>
      <c r="CD160" s="78">
        <v>-0.18847616016864777</v>
      </c>
      <c r="CE160" s="78">
        <v>-0.17560020089149475</v>
      </c>
      <c r="CF160" s="78">
        <v>-0.18805831670761108</v>
      </c>
      <c r="CG160" s="78">
        <v>-8.7032027542591095E-2</v>
      </c>
      <c r="CH160" s="78">
        <v>-0.17558653652667999</v>
      </c>
      <c r="CI160" s="78">
        <v>-0.31071552634239197</v>
      </c>
      <c r="CJ160" s="78">
        <v>-0.33343154191970825</v>
      </c>
      <c r="CK160" s="78">
        <v>-0.27630534768104553</v>
      </c>
      <c r="CL160" s="78">
        <v>-7.5238585472106934E-2</v>
      </c>
      <c r="CM160" s="78">
        <v>-0.18636724352836609</v>
      </c>
      <c r="CN160" s="78">
        <v>-0.20434765517711639</v>
      </c>
      <c r="CO160" s="78">
        <v>-0.26491823792457581</v>
      </c>
      <c r="CP160" s="78">
        <v>-0.26695957779884338</v>
      </c>
      <c r="CQ160" s="78">
        <v>-0.12376322597265244</v>
      </c>
      <c r="CR160" s="78">
        <v>-1.6738926991820335E-2</v>
      </c>
      <c r="CS160" s="78">
        <v>-0.20063595473766327</v>
      </c>
      <c r="CT160" s="78">
        <v>-8.9161179959774017E-2</v>
      </c>
      <c r="CU160" s="78">
        <v>-0.24613320827484131</v>
      </c>
      <c r="CV160" s="78">
        <v>-1.9510108977556229E-2</v>
      </c>
      <c r="CW160" s="78">
        <v>-5.6033585220575333E-2</v>
      </c>
      <c r="CX160" s="78">
        <v>-0.15346197783946991</v>
      </c>
      <c r="CY160" s="78">
        <v>-7.8527927398681641E-2</v>
      </c>
      <c r="CZ160" s="78">
        <v>-8.2288198173046112E-2</v>
      </c>
      <c r="DA160" s="78">
        <v>-0.12727588415145874</v>
      </c>
      <c r="DB160" s="78">
        <v>-8.865048736333847E-2</v>
      </c>
      <c r="DC160" s="78">
        <v>-7.6660580933094025E-2</v>
      </c>
      <c r="DD160" s="78">
        <v>-8.4574185311794281E-2</v>
      </c>
      <c r="DE160" s="78">
        <v>2.0257739350199699E-2</v>
      </c>
      <c r="DF160" s="78">
        <v>-7.0110924541950226E-2</v>
      </c>
      <c r="DG160" s="78">
        <v>-0.18195714056491852</v>
      </c>
      <c r="DH160" s="78">
        <v>-0.18660555779933929</v>
      </c>
      <c r="DI160" s="78">
        <v>-0.15180718898773193</v>
      </c>
      <c r="DJ160" s="78">
        <v>5.2947964519262314E-2</v>
      </c>
      <c r="DK160" s="78">
        <v>-6.3662722706794739E-2</v>
      </c>
      <c r="DL160" s="78">
        <v>-8.4301739931106567E-2</v>
      </c>
      <c r="DM160" s="78">
        <v>-0.14303533732891083</v>
      </c>
      <c r="DN160" s="78">
        <v>-0.15508042275905609</v>
      </c>
      <c r="DO160" s="78">
        <v>3.965307492762804E-3</v>
      </c>
      <c r="DP160" s="78">
        <v>7.0279493927955627E-2</v>
      </c>
      <c r="DQ160" s="78">
        <v>-0.10972777754068375</v>
      </c>
      <c r="DR160" s="78">
        <v>2.832254022359848E-2</v>
      </c>
      <c r="DS160" s="78">
        <v>-0.1331833153963089</v>
      </c>
      <c r="DT160" s="78">
        <v>9.4990663230419159E-2</v>
      </c>
      <c r="DU160" s="78">
        <v>4.17642742395401E-2</v>
      </c>
      <c r="DV160" s="78">
        <v>-2.5372209027409554E-2</v>
      </c>
      <c r="DW160" s="78">
        <v>3.5955127328634262E-2</v>
      </c>
      <c r="DX160" s="78">
        <v>2.6716336607933044E-2</v>
      </c>
      <c r="DY160" s="78">
        <v>1.8025390803813934E-2</v>
      </c>
      <c r="DZ160" s="78">
        <v>5.54819256067276E-2</v>
      </c>
      <c r="EA160" s="78">
        <v>6.6192515194416046E-2</v>
      </c>
      <c r="EB160" s="78">
        <v>6.4840473234653473E-2</v>
      </c>
      <c r="EC160" s="78">
        <v>0.17516712844371796</v>
      </c>
      <c r="ED160" s="78">
        <v>8.2179106771945953E-2</v>
      </c>
      <c r="EE160" s="78">
        <v>3.9495052769780159E-3</v>
      </c>
      <c r="EF160" s="78">
        <v>2.5387860834598541E-2</v>
      </c>
      <c r="EG160" s="78">
        <v>2.7948383241891861E-2</v>
      </c>
      <c r="EH160" s="78">
        <v>0.23802898824214935</v>
      </c>
      <c r="EI160" s="78">
        <v>0.11350312083959579</v>
      </c>
      <c r="EJ160" s="78">
        <v>8.9025489985942841E-2</v>
      </c>
      <c r="EK160" s="78">
        <v>3.2944217324256897E-2</v>
      </c>
      <c r="EL160" s="78">
        <v>6.4552943222224712E-3</v>
      </c>
      <c r="EM160" s="78">
        <v>0.18838502466678619</v>
      </c>
      <c r="EN160" s="78">
        <v>0.19592027366161346</v>
      </c>
      <c r="EO160" s="78">
        <v>2.1529188379645348E-2</v>
      </c>
      <c r="EP160" s="78">
        <v>0.19795037806034088</v>
      </c>
      <c r="EQ160" s="78">
        <v>2.9898390173912048E-2</v>
      </c>
      <c r="ER160" s="78">
        <v>0.26031157374382019</v>
      </c>
      <c r="ES160" s="78">
        <v>0.1829688549041748</v>
      </c>
      <c r="ET160" s="78">
        <v>0.15956906974315643</v>
      </c>
      <c r="EU160" s="78">
        <v>0.20125047862529755</v>
      </c>
      <c r="EV160" s="78">
        <v>0.18410156667232513</v>
      </c>
      <c r="EW160" s="78">
        <v>53.019603729248047</v>
      </c>
      <c r="EX160" s="78">
        <v>51.156440734863281</v>
      </c>
      <c r="EY160" s="78">
        <v>51.130458831787109</v>
      </c>
      <c r="EZ160" s="78">
        <v>50.590656280517578</v>
      </c>
      <c r="FA160" s="78">
        <v>49.907562255859375</v>
      </c>
      <c r="FB160" s="78">
        <v>48.700542449951172</v>
      </c>
      <c r="FC160" s="78">
        <v>48.651866912841797</v>
      </c>
      <c r="FD160" s="78">
        <v>49.915679931640625</v>
      </c>
      <c r="FE160" s="78">
        <v>55.830734252929688</v>
      </c>
      <c r="FF160" s="78">
        <v>61.463356018066406</v>
      </c>
      <c r="FG160" s="78">
        <v>66.122352600097656</v>
      </c>
      <c r="FH160" s="78">
        <v>70.750473022460938</v>
      </c>
      <c r="FI160" s="78">
        <v>73.028923034667969</v>
      </c>
      <c r="FJ160" s="78">
        <v>75.825386047363281</v>
      </c>
      <c r="FK160" s="78">
        <v>76.848960876464844</v>
      </c>
      <c r="FL160" s="78">
        <v>77.910873413085938</v>
      </c>
      <c r="FM160" s="78">
        <v>78.733818054199219</v>
      </c>
      <c r="FN160" s="78">
        <v>76.481941223144531</v>
      </c>
      <c r="FO160" s="78">
        <v>72.199516296386719</v>
      </c>
      <c r="FP160" s="78">
        <v>68.453544616699219</v>
      </c>
      <c r="FQ160" s="78">
        <v>65.988853454589844</v>
      </c>
      <c r="FR160" s="78">
        <v>61.7464599609375</v>
      </c>
      <c r="FS160" s="78">
        <v>59.884410858154297</v>
      </c>
      <c r="FT160" s="78">
        <v>57.709510803222656</v>
      </c>
      <c r="FU160" s="78">
        <v>0.10674387216567993</v>
      </c>
      <c r="FV160" s="78">
        <v>0.12843331694602966</v>
      </c>
      <c r="FW160" s="78">
        <v>0.11282876133918762</v>
      </c>
      <c r="FX160" s="78">
        <v>0</v>
      </c>
      <c r="FY160" s="78">
        <v>141</v>
      </c>
      <c r="FZ160" s="78">
        <v>1</v>
      </c>
    </row>
    <row r="161" spans="1:182" x14ac:dyDescent="0.2">
      <c r="A161" t="s">
        <v>186</v>
      </c>
      <c r="B161" t="s">
        <v>236</v>
      </c>
      <c r="C161" t="s">
        <v>2</v>
      </c>
      <c r="D161" t="s">
        <v>203</v>
      </c>
      <c r="E161" t="s">
        <v>204</v>
      </c>
      <c r="F161" t="s">
        <v>180</v>
      </c>
      <c r="G161" t="s">
        <v>1</v>
      </c>
      <c r="H161" s="78">
        <v>255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>
        <v>0</v>
      </c>
      <c r="FY161" s="78">
        <v>95</v>
      </c>
      <c r="FZ161" s="78">
        <v>0</v>
      </c>
    </row>
    <row r="162" spans="1:182" x14ac:dyDescent="0.2">
      <c r="A162" t="s">
        <v>186</v>
      </c>
      <c r="B162" t="s">
        <v>236</v>
      </c>
      <c r="C162" t="s">
        <v>2</v>
      </c>
      <c r="D162" t="s">
        <v>203</v>
      </c>
      <c r="E162" t="s">
        <v>204</v>
      </c>
      <c r="F162" t="s">
        <v>181</v>
      </c>
      <c r="G162" t="s">
        <v>1</v>
      </c>
      <c r="H162" s="78">
        <v>190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  <c r="CU162" s="78"/>
      <c r="CV162" s="78"/>
      <c r="CW162" s="78"/>
      <c r="CX162" s="78"/>
      <c r="CY162" s="78"/>
      <c r="CZ162" s="78"/>
      <c r="DA162" s="78"/>
      <c r="DB162" s="78"/>
      <c r="DC162" s="78"/>
      <c r="DD162" s="78"/>
      <c r="DE162" s="78"/>
      <c r="DF162" s="78"/>
      <c r="DG162" s="78"/>
      <c r="DH162" s="78"/>
      <c r="DI162" s="78"/>
      <c r="DJ162" s="78"/>
      <c r="DK162" s="78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>
        <v>0</v>
      </c>
      <c r="FY162" s="78">
        <v>25</v>
      </c>
      <c r="FZ162" s="78">
        <v>0</v>
      </c>
    </row>
    <row r="163" spans="1:182" x14ac:dyDescent="0.2">
      <c r="A163" t="s">
        <v>186</v>
      </c>
      <c r="B163" t="s">
        <v>236</v>
      </c>
      <c r="C163" t="s">
        <v>2</v>
      </c>
      <c r="D163" t="s">
        <v>203</v>
      </c>
      <c r="E163" t="s">
        <v>204</v>
      </c>
      <c r="F163" t="s">
        <v>182</v>
      </c>
      <c r="G163" t="s">
        <v>1</v>
      </c>
      <c r="H163" s="78">
        <v>954</v>
      </c>
      <c r="I163" s="78">
        <v>1.2490247488021851</v>
      </c>
      <c r="J163" s="78">
        <v>1.1891435384750366</v>
      </c>
      <c r="K163" s="78">
        <v>1.1943297386169434</v>
      </c>
      <c r="L163" s="78">
        <v>1.1593258380889893</v>
      </c>
      <c r="M163" s="78">
        <v>1.2249752283096313</v>
      </c>
      <c r="N163" s="78">
        <v>1.311548113822937</v>
      </c>
      <c r="O163" s="78">
        <v>1.5360077619552612</v>
      </c>
      <c r="P163" s="78">
        <v>1.6172393560409546</v>
      </c>
      <c r="Q163" s="78">
        <v>1.6593879461288452</v>
      </c>
      <c r="R163" s="78">
        <v>1.4762067794799805</v>
      </c>
      <c r="S163" s="78">
        <v>1.407140851020813</v>
      </c>
      <c r="T163" s="78">
        <v>1.3700597286224365</v>
      </c>
      <c r="U163" s="78">
        <v>1.3291283845901489</v>
      </c>
      <c r="V163" s="78">
        <v>1.3284884691238403</v>
      </c>
      <c r="W163" s="78">
        <v>1.3773757219314575</v>
      </c>
      <c r="X163" s="78">
        <v>1.2363564968109131</v>
      </c>
      <c r="Y163" s="78">
        <v>1.3252507448196411</v>
      </c>
      <c r="Z163" s="78">
        <v>1.5631725788116455</v>
      </c>
      <c r="AA163" s="78">
        <v>1.8139935731887817</v>
      </c>
      <c r="AB163" s="78">
        <v>1.874614953994751</v>
      </c>
      <c r="AC163" s="78">
        <v>1.7056190967559814</v>
      </c>
      <c r="AD163" s="78">
        <v>1.5904182195663452</v>
      </c>
      <c r="AE163" s="78">
        <v>1.4400268793106079</v>
      </c>
      <c r="AF163" s="78">
        <v>1.3587561845779419</v>
      </c>
      <c r="AG163" s="78">
        <v>-0.32226943969726563</v>
      </c>
      <c r="AH163" s="78">
        <v>-0.29697257280349731</v>
      </c>
      <c r="AI163" s="78">
        <v>-0.21922610700130463</v>
      </c>
      <c r="AJ163" s="78">
        <v>-0.17173485457897186</v>
      </c>
      <c r="AK163" s="78">
        <v>-0.13541994988918304</v>
      </c>
      <c r="AL163" s="78">
        <v>-0.16941080987453461</v>
      </c>
      <c r="AM163" s="78">
        <v>-0.2149532288312912</v>
      </c>
      <c r="AN163" s="78">
        <v>-0.21790753304958344</v>
      </c>
      <c r="AO163" s="78">
        <v>-0.10915510356426239</v>
      </c>
      <c r="AP163" s="78">
        <v>-0.18305903673171997</v>
      </c>
      <c r="AQ163" s="78">
        <v>-0.16988900303840637</v>
      </c>
      <c r="AR163" s="78">
        <v>-0.1562238484621048</v>
      </c>
      <c r="AS163" s="78">
        <v>-0.21880854666233063</v>
      </c>
      <c r="AT163" s="78">
        <v>-0.1035182774066925</v>
      </c>
      <c r="AU163" s="78">
        <v>-6.3570536673069E-2</v>
      </c>
      <c r="AV163" s="78">
        <v>-0.14547653496265411</v>
      </c>
      <c r="AW163" s="78">
        <v>-0.14938387274742126</v>
      </c>
      <c r="AX163" s="78">
        <v>-3.3911246806383133E-2</v>
      </c>
      <c r="AY163" s="78">
        <v>-3.8023691624403E-2</v>
      </c>
      <c r="AZ163" s="78">
        <v>-0.15676054358482361</v>
      </c>
      <c r="BA163" s="78">
        <v>-0.22754544019699097</v>
      </c>
      <c r="BB163" s="78">
        <v>-0.23314888775348663</v>
      </c>
      <c r="BC163" s="78">
        <v>-0.29057770967483521</v>
      </c>
      <c r="BD163" s="78">
        <v>-0.2904636561870575</v>
      </c>
      <c r="BE163" s="78">
        <v>-0.20265337824821472</v>
      </c>
      <c r="BF163" s="78">
        <v>-0.18341691792011261</v>
      </c>
      <c r="BG163" s="78">
        <v>-0.11090827733278275</v>
      </c>
      <c r="BH163" s="78">
        <v>-6.8637438118457794E-2</v>
      </c>
      <c r="BI163" s="78">
        <v>-3.2608825713396072E-2</v>
      </c>
      <c r="BJ163" s="78">
        <v>-5.4217331111431122E-2</v>
      </c>
      <c r="BK163" s="78">
        <v>-8.8159576058387756E-2</v>
      </c>
      <c r="BL163" s="78">
        <v>-0.10167191177606583</v>
      </c>
      <c r="BM163" s="78">
        <v>7.4180983938276768E-3</v>
      </c>
      <c r="BN163" s="78">
        <v>-7.5594000518321991E-2</v>
      </c>
      <c r="BO163" s="78">
        <v>-5.6863881647586823E-2</v>
      </c>
      <c r="BP163" s="78">
        <v>-5.9449426829814911E-2</v>
      </c>
      <c r="BQ163" s="78">
        <v>-0.1202501505613327</v>
      </c>
      <c r="BR163" s="78">
        <v>-1.4486060477793217E-2</v>
      </c>
      <c r="BS163" s="78">
        <v>3.2711949199438095E-2</v>
      </c>
      <c r="BT163" s="78">
        <v>-5.8013908565044403E-2</v>
      </c>
      <c r="BU163" s="78">
        <v>-3.8688056170940399E-2</v>
      </c>
      <c r="BV163" s="78">
        <v>8.8974833488464355E-2</v>
      </c>
      <c r="BW163" s="78">
        <v>8.6789019405841827E-2</v>
      </c>
      <c r="BX163" s="78">
        <v>-3.3009551465511322E-2</v>
      </c>
      <c r="BY163" s="78">
        <v>-9.4503946602344513E-2</v>
      </c>
      <c r="BZ163" s="78">
        <v>-9.7460314631462097E-2</v>
      </c>
      <c r="CA163" s="78">
        <v>-0.15750949084758759</v>
      </c>
      <c r="CB163" s="78">
        <v>-0.17043229937553406</v>
      </c>
      <c r="CC163" s="78">
        <v>-0.11980766803026199</v>
      </c>
      <c r="CD163" s="78">
        <v>-0.10476861894130707</v>
      </c>
      <c r="CE163" s="78">
        <v>-3.5887673497200012E-2</v>
      </c>
      <c r="CF163" s="78">
        <v>2.7675095479935408E-3</v>
      </c>
      <c r="CG163" s="78">
        <v>3.8597848266363144E-2</v>
      </c>
      <c r="CH163" s="78">
        <v>2.5565322488546371E-2</v>
      </c>
      <c r="CI163" s="78">
        <v>-3.4267426235601306E-4</v>
      </c>
      <c r="CJ163" s="78">
        <v>-2.1167472004890442E-2</v>
      </c>
      <c r="CK163" s="78">
        <v>8.8156342506408691E-2</v>
      </c>
      <c r="CL163" s="78">
        <v>-1.1640510056167841E-3</v>
      </c>
      <c r="CM163" s="78">
        <v>2.1416978910565376E-2</v>
      </c>
      <c r="CN163" s="78">
        <v>7.5762406922876835E-3</v>
      </c>
      <c r="CO163" s="78">
        <v>-5.1988895982503891E-2</v>
      </c>
      <c r="CP163" s="78">
        <v>4.7177381813526154E-2</v>
      </c>
      <c r="CQ163" s="78">
        <v>9.9396906793117523E-2</v>
      </c>
      <c r="CR163" s="78">
        <v>2.5624390691518784E-3</v>
      </c>
      <c r="CS163" s="78">
        <v>3.7979528307914734E-2</v>
      </c>
      <c r="CT163" s="78">
        <v>0.17408536374568939</v>
      </c>
      <c r="CU163" s="78">
        <v>0.17323392629623413</v>
      </c>
      <c r="CV163" s="78">
        <v>5.270000547170639E-2</v>
      </c>
      <c r="CW163" s="78">
        <v>-2.3598175030201674E-3</v>
      </c>
      <c r="CX163" s="78">
        <v>-3.482818603515625E-3</v>
      </c>
      <c r="CY163" s="78">
        <v>-6.5346851944923401E-2</v>
      </c>
      <c r="CZ163" s="78">
        <v>-8.7298952043056488E-2</v>
      </c>
      <c r="DA163" s="78">
        <v>-3.6961957812309265E-2</v>
      </c>
      <c r="DB163" s="78">
        <v>-2.6120314374566078E-2</v>
      </c>
      <c r="DC163" s="78">
        <v>3.9132926613092422E-2</v>
      </c>
      <c r="DD163" s="78">
        <v>7.4172459542751312E-2</v>
      </c>
      <c r="DE163" s="78">
        <v>0.10980451852083206</v>
      </c>
      <c r="DF163" s="78">
        <v>0.10534797608852386</v>
      </c>
      <c r="DG163" s="78">
        <v>8.7474226951599121E-2</v>
      </c>
      <c r="DH163" s="78">
        <v>5.9336964040994644E-2</v>
      </c>
      <c r="DI163" s="78">
        <v>0.16889458894729614</v>
      </c>
      <c r="DJ163" s="78">
        <v>7.3265902698040009E-2</v>
      </c>
      <c r="DK163" s="78">
        <v>9.9697835743427277E-2</v>
      </c>
      <c r="DL163" s="78">
        <v>7.4601911008358002E-2</v>
      </c>
      <c r="DM163" s="78">
        <v>1.6272356733679771E-2</v>
      </c>
      <c r="DN163" s="78">
        <v>0.10884082317352295</v>
      </c>
      <c r="DO163" s="78">
        <v>0.16608186066150665</v>
      </c>
      <c r="DP163" s="78">
        <v>6.3138790428638458E-2</v>
      </c>
      <c r="DQ163" s="78">
        <v>0.11464711278676987</v>
      </c>
      <c r="DR163" s="78">
        <v>0.25919589400291443</v>
      </c>
      <c r="DS163" s="78">
        <v>0.25967884063720703</v>
      </c>
      <c r="DT163" s="78">
        <v>0.1384095698595047</v>
      </c>
      <c r="DU163" s="78">
        <v>8.9784316718578339E-2</v>
      </c>
      <c r="DV163" s="78">
        <v>9.0494677424430847E-2</v>
      </c>
      <c r="DW163" s="78">
        <v>2.6815785095095634E-2</v>
      </c>
      <c r="DX163" s="78">
        <v>-4.165607038885355E-3</v>
      </c>
      <c r="DY163" s="78">
        <v>8.2654096186161041E-2</v>
      </c>
      <c r="DZ163" s="78">
        <v>8.7435349822044373E-2</v>
      </c>
      <c r="EA163" s="78">
        <v>0.1474507600069046</v>
      </c>
      <c r="EB163" s="78">
        <v>0.17726986110210419</v>
      </c>
      <c r="EC163" s="78">
        <v>0.21261565387248993</v>
      </c>
      <c r="ED163" s="78">
        <v>0.22054146230220795</v>
      </c>
      <c r="EE163" s="78">
        <v>0.21426789462566376</v>
      </c>
      <c r="EF163" s="78">
        <v>0.17557258903980255</v>
      </c>
      <c r="EG163" s="78">
        <v>0.28546777367591858</v>
      </c>
      <c r="EH163" s="78">
        <v>0.18073092401027679</v>
      </c>
      <c r="EI163" s="78">
        <v>0.21272297203540802</v>
      </c>
      <c r="EJ163" s="78">
        <v>0.17137631773948669</v>
      </c>
      <c r="EK163" s="78">
        <v>0.11483076214790344</v>
      </c>
      <c r="EL163" s="78">
        <v>0.19787304103374481</v>
      </c>
      <c r="EM163" s="78">
        <v>0.26236435770988464</v>
      </c>
      <c r="EN163" s="78">
        <v>0.15060141682624817</v>
      </c>
      <c r="EO163" s="78">
        <v>0.22534292936325073</v>
      </c>
      <c r="EP163" s="78">
        <v>0.38208198547363281</v>
      </c>
      <c r="EQ163" s="78">
        <v>0.38449153304100037</v>
      </c>
      <c r="ER163" s="78">
        <v>0.2621605396270752</v>
      </c>
      <c r="ES163" s="78">
        <v>0.22282581031322479</v>
      </c>
      <c r="ET163" s="78">
        <v>0.22618325054645538</v>
      </c>
      <c r="EU163" s="78">
        <v>0.15988399088382721</v>
      </c>
      <c r="EV163" s="78">
        <v>0.11586573719978333</v>
      </c>
      <c r="EW163" s="78">
        <v>49.635841369628906</v>
      </c>
      <c r="EX163" s="78">
        <v>48.514034271240234</v>
      </c>
      <c r="EY163" s="78">
        <v>47.172111511230469</v>
      </c>
      <c r="EZ163" s="78">
        <v>46.081874847412109</v>
      </c>
      <c r="FA163" s="78">
        <v>45.361377716064453</v>
      </c>
      <c r="FB163" s="78">
        <v>44.859470367431641</v>
      </c>
      <c r="FC163" s="78">
        <v>44.42327880859375</v>
      </c>
      <c r="FD163" s="78">
        <v>44.883262634277344</v>
      </c>
      <c r="FE163" s="78">
        <v>50.209751129150391</v>
      </c>
      <c r="FF163" s="78">
        <v>57.522308349609375</v>
      </c>
      <c r="FG163" s="78">
        <v>64.006599426269531</v>
      </c>
      <c r="FH163" s="78">
        <v>69.015365600585938</v>
      </c>
      <c r="FI163" s="78">
        <v>72.696220397949219</v>
      </c>
      <c r="FJ163" s="78">
        <v>75.465652465820313</v>
      </c>
      <c r="FK163" s="78">
        <v>77.832229614257813</v>
      </c>
      <c r="FL163" s="78">
        <v>78.197212219238281</v>
      </c>
      <c r="FM163" s="78">
        <v>77.626937866210938</v>
      </c>
      <c r="FN163" s="78">
        <v>74.306251525878906</v>
      </c>
      <c r="FO163" s="78">
        <v>68.00543212890625</v>
      </c>
      <c r="FP163" s="78">
        <v>62.723136901855469</v>
      </c>
      <c r="FQ163" s="78">
        <v>59.602718353271484</v>
      </c>
      <c r="FR163" s="78">
        <v>56.271492004394531</v>
      </c>
      <c r="FS163" s="78">
        <v>55.264308929443359</v>
      </c>
      <c r="FT163" s="78">
        <v>53.161026000976563</v>
      </c>
      <c r="FU163" s="78">
        <v>6.9667637348175049E-2</v>
      </c>
      <c r="FV163" s="78">
        <v>9.9252045154571533E-2</v>
      </c>
      <c r="FW163" s="78">
        <v>6.9550089538097382E-2</v>
      </c>
      <c r="FX163" s="78">
        <v>0</v>
      </c>
      <c r="FY163" s="78">
        <v>333</v>
      </c>
      <c r="FZ163" s="78">
        <v>1</v>
      </c>
    </row>
    <row r="164" spans="1:182" x14ac:dyDescent="0.2">
      <c r="A164" t="s">
        <v>186</v>
      </c>
      <c r="B164" t="s">
        <v>236</v>
      </c>
      <c r="C164" t="s">
        <v>2</v>
      </c>
      <c r="D164" t="s">
        <v>203</v>
      </c>
      <c r="E164" t="s">
        <v>204</v>
      </c>
      <c r="F164" t="s">
        <v>183</v>
      </c>
      <c r="G164" t="s">
        <v>1</v>
      </c>
      <c r="H164" s="78">
        <v>1506</v>
      </c>
      <c r="I164" s="78">
        <v>1.9302014112472534</v>
      </c>
      <c r="J164" s="78">
        <v>1.8308130502700806</v>
      </c>
      <c r="K164" s="78">
        <v>1.8661679029464722</v>
      </c>
      <c r="L164" s="78">
        <v>1.8402578830718994</v>
      </c>
      <c r="M164" s="78">
        <v>1.8328424692153931</v>
      </c>
      <c r="N164" s="78">
        <v>2.1206493377685547</v>
      </c>
      <c r="O164" s="78">
        <v>2.5097053050994873</v>
      </c>
      <c r="P164" s="78">
        <v>2.3905940055847168</v>
      </c>
      <c r="Q164" s="78">
        <v>2.0220029354095459</v>
      </c>
      <c r="R164" s="78">
        <v>2.0954074859619141</v>
      </c>
      <c r="S164" s="78">
        <v>1.957544207572937</v>
      </c>
      <c r="T164" s="78">
        <v>1.933132529258728</v>
      </c>
      <c r="U164" s="78">
        <v>1.5516482591629028</v>
      </c>
      <c r="V164" s="78">
        <v>1.5767290592193604</v>
      </c>
      <c r="W164" s="78">
        <v>1.5837628841400146</v>
      </c>
      <c r="X164" s="78">
        <v>1.4562933444976807</v>
      </c>
      <c r="Y164" s="78">
        <v>1.6671379804611206</v>
      </c>
      <c r="Z164" s="78">
        <v>2.0513486862182617</v>
      </c>
      <c r="AA164" s="78">
        <v>2.2530388832092285</v>
      </c>
      <c r="AB164" s="78">
        <v>2.2620525360107422</v>
      </c>
      <c r="AC164" s="78">
        <v>2.3505527973175049</v>
      </c>
      <c r="AD164" s="78">
        <v>2.4115731716156006</v>
      </c>
      <c r="AE164" s="78">
        <v>2.1996726989746094</v>
      </c>
      <c r="AF164" s="78">
        <v>1.965040922164917</v>
      </c>
      <c r="AG164" s="78">
        <v>-0.53027147054672241</v>
      </c>
      <c r="AH164" s="78">
        <v>-0.54130679368972778</v>
      </c>
      <c r="AI164" s="78">
        <v>-0.53573364019393921</v>
      </c>
      <c r="AJ164" s="78">
        <v>-0.78643941879272461</v>
      </c>
      <c r="AK164" s="78">
        <v>-1.0955332517623901</v>
      </c>
      <c r="AL164" s="78">
        <v>-1.003739595413208</v>
      </c>
      <c r="AM164" s="78">
        <v>-0.86084026098251343</v>
      </c>
      <c r="AN164" s="78">
        <v>-0.78159010410308838</v>
      </c>
      <c r="AO164" s="78">
        <v>-0.95473438501358032</v>
      </c>
      <c r="AP164" s="78">
        <v>-0.60758042335510254</v>
      </c>
      <c r="AQ164" s="78">
        <v>-0.55868756771087646</v>
      </c>
      <c r="AR164" s="78">
        <v>-0.63244181871414185</v>
      </c>
      <c r="AS164" s="78">
        <v>-0.99701452255249023</v>
      </c>
      <c r="AT164" s="78">
        <v>-0.97844600677490234</v>
      </c>
      <c r="AU164" s="78">
        <v>-0.96296179294586182</v>
      </c>
      <c r="AV164" s="78">
        <v>-0.92995834350585938</v>
      </c>
      <c r="AW164" s="78">
        <v>-0.64916330575942993</v>
      </c>
      <c r="AX164" s="78">
        <v>-0.4690539538860321</v>
      </c>
      <c r="AY164" s="78">
        <v>-0.65179800987243652</v>
      </c>
      <c r="AZ164" s="78">
        <v>-0.81130141019821167</v>
      </c>
      <c r="BA164" s="78">
        <v>-0.66474145650863647</v>
      </c>
      <c r="BB164" s="78">
        <v>-0.78873521089553833</v>
      </c>
      <c r="BC164" s="78">
        <v>-0.7913203239440918</v>
      </c>
      <c r="BD164" s="78">
        <v>-0.83855456113815308</v>
      </c>
      <c r="BE164" s="78">
        <v>-0.32338041067123413</v>
      </c>
      <c r="BF164" s="78">
        <v>-0.34001821279525757</v>
      </c>
      <c r="BG164" s="78">
        <v>-0.34484636783599854</v>
      </c>
      <c r="BH164" s="78">
        <v>-0.56001800298690796</v>
      </c>
      <c r="BI164" s="78">
        <v>-0.84369009733200073</v>
      </c>
      <c r="BJ164" s="78">
        <v>-0.7588346004486084</v>
      </c>
      <c r="BK164" s="78">
        <v>-0.58934539556503296</v>
      </c>
      <c r="BL164" s="78">
        <v>-0.51468116044998169</v>
      </c>
      <c r="BM164" s="78">
        <v>-0.68920242786407471</v>
      </c>
      <c r="BN164" s="78">
        <v>-0.36652734875679016</v>
      </c>
      <c r="BO164" s="78">
        <v>-0.33592048287391663</v>
      </c>
      <c r="BP164" s="78">
        <v>-0.39353564381599426</v>
      </c>
      <c r="BQ164" s="78">
        <v>-0.76398128271102905</v>
      </c>
      <c r="BR164" s="78">
        <v>-0.72979140281677246</v>
      </c>
      <c r="BS164" s="78">
        <v>-0.72264808416366577</v>
      </c>
      <c r="BT164" s="78">
        <v>-0.72161537408828735</v>
      </c>
      <c r="BU164" s="78">
        <v>-0.44887062907218933</v>
      </c>
      <c r="BV164" s="78">
        <v>-0.22678734362125397</v>
      </c>
      <c r="BW164" s="78">
        <v>-0.41698423027992249</v>
      </c>
      <c r="BX164" s="78">
        <v>-0.56037867069244385</v>
      </c>
      <c r="BY164" s="78">
        <v>-0.41166862845420837</v>
      </c>
      <c r="BZ164" s="78">
        <v>-0.53560912609100342</v>
      </c>
      <c r="CA164" s="78">
        <v>-0.55319547653198242</v>
      </c>
      <c r="CB164" s="78">
        <v>-0.59886205196380615</v>
      </c>
      <c r="CC164" s="78">
        <v>-0.18008829653263092</v>
      </c>
      <c r="CD164" s="78">
        <v>-0.20060636103153229</v>
      </c>
      <c r="CE164" s="78">
        <v>-0.21263842284679413</v>
      </c>
      <c r="CF164" s="78">
        <v>-0.40319922566413879</v>
      </c>
      <c r="CG164" s="78">
        <v>-0.66926431655883789</v>
      </c>
      <c r="CH164" s="78">
        <v>-0.58921414613723755</v>
      </c>
      <c r="CI164" s="78">
        <v>-0.40130883455276489</v>
      </c>
      <c r="CJ164" s="78">
        <v>-0.32982087135314941</v>
      </c>
      <c r="CK164" s="78">
        <v>-0.50529581308364868</v>
      </c>
      <c r="CL164" s="78">
        <v>-0.19957470893859863</v>
      </c>
      <c r="CM164" s="78">
        <v>-0.18163269758224487</v>
      </c>
      <c r="CN164" s="78">
        <v>-0.22806991636753082</v>
      </c>
      <c r="CO164" s="78">
        <v>-0.60258322954177856</v>
      </c>
      <c r="CP164" s="78">
        <v>-0.55757397413253784</v>
      </c>
      <c r="CQ164" s="78">
        <v>-0.55620759725570679</v>
      </c>
      <c r="CR164" s="78">
        <v>-0.57731765508651733</v>
      </c>
      <c r="CS164" s="78">
        <v>-0.31014850735664368</v>
      </c>
      <c r="CT164" s="78">
        <v>-5.8994229882955551E-2</v>
      </c>
      <c r="CU164" s="78">
        <v>-0.25435292720794678</v>
      </c>
      <c r="CV164" s="78">
        <v>-0.38659036159515381</v>
      </c>
      <c r="CW164" s="78">
        <v>-0.23639115691184998</v>
      </c>
      <c r="CX164" s="78">
        <v>-0.36029472947120667</v>
      </c>
      <c r="CY164" s="78">
        <v>-0.38827091455459595</v>
      </c>
      <c r="CZ164" s="78">
        <v>-0.43285176157951355</v>
      </c>
      <c r="DA164" s="78">
        <v>-3.6796186119318008E-2</v>
      </c>
      <c r="DB164" s="78">
        <v>-6.1194509267807007E-2</v>
      </c>
      <c r="DC164" s="78">
        <v>-8.0430477857589722E-2</v>
      </c>
      <c r="DD164" s="78">
        <v>-0.24638044834136963</v>
      </c>
      <c r="DE164" s="78">
        <v>-0.49483850598335266</v>
      </c>
      <c r="DF164" s="78">
        <v>-0.4195936918258667</v>
      </c>
      <c r="DG164" s="78">
        <v>-0.21327230334281921</v>
      </c>
      <c r="DH164" s="78">
        <v>-0.14496056735515594</v>
      </c>
      <c r="DI164" s="78">
        <v>-0.32138919830322266</v>
      </c>
      <c r="DJ164" s="78">
        <v>-3.2622072845697403E-2</v>
      </c>
      <c r="DK164" s="78">
        <v>-2.7344910427927971E-2</v>
      </c>
      <c r="DL164" s="78">
        <v>-6.2604203820228577E-2</v>
      </c>
      <c r="DM164" s="78">
        <v>-0.44118514657020569</v>
      </c>
      <c r="DN164" s="78">
        <v>-0.38535654544830322</v>
      </c>
      <c r="DO164" s="78">
        <v>-0.38976708054542542</v>
      </c>
      <c r="DP164" s="78">
        <v>-0.43301993608474731</v>
      </c>
      <c r="DQ164" s="78">
        <v>-0.17142640054225922</v>
      </c>
      <c r="DR164" s="78">
        <v>0.10879888385534286</v>
      </c>
      <c r="DS164" s="78">
        <v>-9.1721631586551666E-2</v>
      </c>
      <c r="DT164" s="78">
        <v>-0.21280205249786377</v>
      </c>
      <c r="DU164" s="78">
        <v>-6.1113696545362473E-2</v>
      </c>
      <c r="DV164" s="78">
        <v>-0.1849803626537323</v>
      </c>
      <c r="DW164" s="78">
        <v>-0.22334636747837067</v>
      </c>
      <c r="DX164" s="78">
        <v>-0.26684147119522095</v>
      </c>
      <c r="DY164" s="78">
        <v>0.17009486258029938</v>
      </c>
      <c r="DZ164" s="78">
        <v>0.14009405672550201</v>
      </c>
      <c r="EA164" s="78">
        <v>0.11045679450035095</v>
      </c>
      <c r="EB164" s="78">
        <v>-1.995902881026268E-2</v>
      </c>
      <c r="EC164" s="78">
        <v>-0.24299536645412445</v>
      </c>
      <c r="ED164" s="78">
        <v>-0.1746886670589447</v>
      </c>
      <c r="EE164" s="78">
        <v>5.8222591876983643E-2</v>
      </c>
      <c r="EF164" s="78">
        <v>0.12194833904504776</v>
      </c>
      <c r="EG164" s="78">
        <v>-5.5857241153717041E-2</v>
      </c>
      <c r="EH164" s="78">
        <v>0.20843102037906647</v>
      </c>
      <c r="EI164" s="78">
        <v>0.19542215764522552</v>
      </c>
      <c r="EJ164" s="78">
        <v>0.17630201578140259</v>
      </c>
      <c r="EK164" s="78">
        <v>-0.20815195143222809</v>
      </c>
      <c r="EL164" s="78">
        <v>-0.13670192658901215</v>
      </c>
      <c r="EM164" s="78">
        <v>-0.14945341646671295</v>
      </c>
      <c r="EN164" s="78">
        <v>-0.22467693686485291</v>
      </c>
      <c r="EO164" s="78">
        <v>2.8866298496723175E-2</v>
      </c>
      <c r="EP164" s="78">
        <v>0.35106548666954041</v>
      </c>
      <c r="EQ164" s="78">
        <v>0.14309212565422058</v>
      </c>
      <c r="ER164" s="78">
        <v>3.812066838145256E-2</v>
      </c>
      <c r="ES164" s="78">
        <v>0.19195911288261414</v>
      </c>
      <c r="ET164" s="78">
        <v>6.8145737051963806E-2</v>
      </c>
      <c r="EU164" s="78">
        <v>1.4778497628867626E-2</v>
      </c>
      <c r="EV164" s="78">
        <v>-2.7148948982357979E-2</v>
      </c>
      <c r="EW164" s="78">
        <v>54.313602447509766</v>
      </c>
      <c r="EX164" s="78">
        <v>51.902786254882813</v>
      </c>
      <c r="EY164" s="78">
        <v>50.837547302246094</v>
      </c>
      <c r="EZ164" s="78">
        <v>49.155239105224609</v>
      </c>
      <c r="FA164" s="78">
        <v>47.939830780029297</v>
      </c>
      <c r="FB164" s="78">
        <v>48.260890960693359</v>
      </c>
      <c r="FC164" s="78">
        <v>47.424354553222656</v>
      </c>
      <c r="FD164" s="78">
        <v>48.909137725830078</v>
      </c>
      <c r="FE164" s="78">
        <v>55.622394561767578</v>
      </c>
      <c r="FF164" s="78">
        <v>60.467491149902344</v>
      </c>
      <c r="FG164" s="78">
        <v>65.460205078125</v>
      </c>
      <c r="FH164" s="78">
        <v>68.484291076660156</v>
      </c>
      <c r="FI164" s="78">
        <v>71.4224853515625</v>
      </c>
      <c r="FJ164" s="78">
        <v>73.934394836425781</v>
      </c>
      <c r="FK164" s="78">
        <v>74.078865051269531</v>
      </c>
      <c r="FL164" s="78">
        <v>74.73724365234375</v>
      </c>
      <c r="FM164" s="78">
        <v>74.072975158691406</v>
      </c>
      <c r="FN164" s="78">
        <v>71.573013305664063</v>
      </c>
      <c r="FO164" s="78">
        <v>67.01177978515625</v>
      </c>
      <c r="FP164" s="78">
        <v>63.828525543212891</v>
      </c>
      <c r="FQ164" s="78">
        <v>61.116142272949219</v>
      </c>
      <c r="FR164" s="78">
        <v>58.339065551757813</v>
      </c>
      <c r="FS164" s="78">
        <v>56.520275115966797</v>
      </c>
      <c r="FT164" s="78">
        <v>55.306709289550781</v>
      </c>
      <c r="FU164" s="78">
        <v>0.16246435046195984</v>
      </c>
      <c r="FV164" s="78">
        <v>0.19720776379108429</v>
      </c>
      <c r="FW164" s="78">
        <v>0.17446883022785187</v>
      </c>
      <c r="FX164" s="78">
        <v>0</v>
      </c>
      <c r="FY164" s="78">
        <v>283</v>
      </c>
      <c r="FZ164" s="78">
        <v>1</v>
      </c>
    </row>
    <row r="165" spans="1:182" x14ac:dyDescent="0.2">
      <c r="A165" t="s">
        <v>186</v>
      </c>
      <c r="B165" t="s">
        <v>236</v>
      </c>
      <c r="C165" t="s">
        <v>2</v>
      </c>
      <c r="D165" t="s">
        <v>203</v>
      </c>
      <c r="E165" t="s">
        <v>204</v>
      </c>
      <c r="F165" t="s">
        <v>184</v>
      </c>
      <c r="G165" t="s">
        <v>1</v>
      </c>
      <c r="H165" s="78">
        <v>738</v>
      </c>
      <c r="I165" s="78">
        <v>0.91020393371582031</v>
      </c>
      <c r="J165" s="78">
        <v>0.92950469255447388</v>
      </c>
      <c r="K165" s="78">
        <v>0.93423926830291748</v>
      </c>
      <c r="L165" s="78">
        <v>0.89317464828491211</v>
      </c>
      <c r="M165" s="78">
        <v>0.90685188770294189</v>
      </c>
      <c r="N165" s="78">
        <v>1.0270991325378418</v>
      </c>
      <c r="O165" s="78">
        <v>1.0909609794616699</v>
      </c>
      <c r="P165" s="78">
        <v>1.3980334997177124</v>
      </c>
      <c r="Q165" s="78">
        <v>1.3587367534637451</v>
      </c>
      <c r="R165" s="78">
        <v>1.2816927433013916</v>
      </c>
      <c r="S165" s="78">
        <v>1.1893720626831055</v>
      </c>
      <c r="T165" s="78">
        <v>1.1956750154495239</v>
      </c>
      <c r="U165" s="78">
        <v>1.0733203887939453</v>
      </c>
      <c r="V165" s="78">
        <v>0.97590690851211548</v>
      </c>
      <c r="W165" s="78">
        <v>1.0915148258209229</v>
      </c>
      <c r="X165" s="78">
        <v>1.0749868154525757</v>
      </c>
      <c r="Y165" s="78">
        <v>1.0718173980712891</v>
      </c>
      <c r="Z165" s="78">
        <v>1.2942013740539551</v>
      </c>
      <c r="AA165" s="78">
        <v>1.3158690929412842</v>
      </c>
      <c r="AB165" s="78">
        <v>1.4621578454971313</v>
      </c>
      <c r="AC165" s="78">
        <v>1.5318644046783447</v>
      </c>
      <c r="AD165" s="78">
        <v>1.4570401906967163</v>
      </c>
      <c r="AE165" s="78">
        <v>1.1532731056213379</v>
      </c>
      <c r="AF165" s="78">
        <v>1.0373772382736206</v>
      </c>
      <c r="AG165" s="78">
        <v>-0.38403111696243286</v>
      </c>
      <c r="AH165" s="78">
        <v>-0.27315914630889893</v>
      </c>
      <c r="AI165" s="78">
        <v>-0.27154213190078735</v>
      </c>
      <c r="AJ165" s="78">
        <v>-0.29454073309898376</v>
      </c>
      <c r="AK165" s="78">
        <v>-0.24927183985710144</v>
      </c>
      <c r="AL165" s="78">
        <v>-0.35197988152503967</v>
      </c>
      <c r="AM165" s="78">
        <v>-0.46344739198684692</v>
      </c>
      <c r="AN165" s="78">
        <v>-0.26957535743713379</v>
      </c>
      <c r="AO165" s="78">
        <v>-0.21935153007507324</v>
      </c>
      <c r="AP165" s="78">
        <v>-0.28241449594497681</v>
      </c>
      <c r="AQ165" s="78">
        <v>-0.29816338419914246</v>
      </c>
      <c r="AR165" s="78">
        <v>-0.24474388360977173</v>
      </c>
      <c r="AS165" s="78">
        <v>-0.32696199417114258</v>
      </c>
      <c r="AT165" s="78">
        <v>-0.36461582779884338</v>
      </c>
      <c r="AU165" s="78">
        <v>-0.28659716248512268</v>
      </c>
      <c r="AV165" s="78">
        <v>-0.34877797961235046</v>
      </c>
      <c r="AW165" s="78">
        <v>-0.40163865685462952</v>
      </c>
      <c r="AX165" s="78">
        <v>-0.24417833983898163</v>
      </c>
      <c r="AY165" s="78">
        <v>-0.35286527872085571</v>
      </c>
      <c r="AZ165" s="78">
        <v>-0.31423240900039673</v>
      </c>
      <c r="BA165" s="78">
        <v>-0.16810351610183716</v>
      </c>
      <c r="BB165" s="78">
        <v>-0.22345609962940216</v>
      </c>
      <c r="BC165" s="78">
        <v>-0.33047512173652649</v>
      </c>
      <c r="BD165" s="78">
        <v>-0.35166338086128235</v>
      </c>
      <c r="BE165" s="78">
        <v>-0.26315504312515259</v>
      </c>
      <c r="BF165" s="78">
        <v>-0.1606336236000061</v>
      </c>
      <c r="BG165" s="78">
        <v>-0.15512470901012421</v>
      </c>
      <c r="BH165" s="78">
        <v>-0.18341051042079926</v>
      </c>
      <c r="BI165" s="78">
        <v>-0.13694527745246887</v>
      </c>
      <c r="BJ165" s="78">
        <v>-0.21659469604492188</v>
      </c>
      <c r="BK165" s="78">
        <v>-0.34521973133087158</v>
      </c>
      <c r="BL165" s="78">
        <v>-0.12125302851200104</v>
      </c>
      <c r="BM165" s="78">
        <v>-7.1777805685997009E-2</v>
      </c>
      <c r="BN165" s="78">
        <v>-0.1447080671787262</v>
      </c>
      <c r="BO165" s="78">
        <v>-0.16614329814910889</v>
      </c>
      <c r="BP165" s="78">
        <v>-9.7489945590496063E-2</v>
      </c>
      <c r="BQ165" s="78">
        <v>-0.18328827619552612</v>
      </c>
      <c r="BR165" s="78">
        <v>-0.22237879037857056</v>
      </c>
      <c r="BS165" s="78">
        <v>-0.13004964590072632</v>
      </c>
      <c r="BT165" s="78">
        <v>-0.20302437245845795</v>
      </c>
      <c r="BU165" s="78">
        <v>-0.24854105710983276</v>
      </c>
      <c r="BV165" s="78">
        <v>-9.0478107333183289E-2</v>
      </c>
      <c r="BW165" s="78">
        <v>-0.19678652286529541</v>
      </c>
      <c r="BX165" s="78">
        <v>-0.15216392278671265</v>
      </c>
      <c r="BY165" s="78">
        <v>-1.0241115465760231E-2</v>
      </c>
      <c r="BZ165" s="78">
        <v>-7.038801908493042E-2</v>
      </c>
      <c r="CA165" s="78">
        <v>-0.19859606027603149</v>
      </c>
      <c r="CB165" s="78">
        <v>-0.22272481024265289</v>
      </c>
      <c r="CC165" s="78">
        <v>-0.17943662405014038</v>
      </c>
      <c r="CD165" s="78">
        <v>-8.2698769867420197E-2</v>
      </c>
      <c r="CE165" s="78">
        <v>-7.4494339525699615E-2</v>
      </c>
      <c r="CF165" s="78">
        <v>-0.10644206404685974</v>
      </c>
      <c r="CG165" s="78">
        <v>-5.9148244559764862E-2</v>
      </c>
      <c r="CH165" s="78">
        <v>-0.12282732129096985</v>
      </c>
      <c r="CI165" s="78">
        <v>-0.26333558559417725</v>
      </c>
      <c r="CJ165" s="78">
        <v>-1.8525421619415283E-2</v>
      </c>
      <c r="CK165" s="78">
        <v>3.0431300401687622E-2</v>
      </c>
      <c r="CL165" s="78">
        <v>-4.9333017319440842E-2</v>
      </c>
      <c r="CM165" s="78">
        <v>-7.4706576764583588E-2</v>
      </c>
      <c r="CN165" s="78">
        <v>4.4976882636547089E-3</v>
      </c>
      <c r="CO165" s="78">
        <v>-8.3780296146869659E-2</v>
      </c>
      <c r="CP165" s="78">
        <v>-0.12386587262153625</v>
      </c>
      <c r="CQ165" s="78">
        <v>-2.1625300869345665E-2</v>
      </c>
      <c r="CR165" s="78">
        <v>-0.10207586735486984</v>
      </c>
      <c r="CS165" s="78">
        <v>-0.14250612258911133</v>
      </c>
      <c r="CT165" s="78">
        <v>1.597420871257782E-2</v>
      </c>
      <c r="CU165" s="78">
        <v>-8.8686861097812653E-2</v>
      </c>
      <c r="CV165" s="78">
        <v>-3.9915762841701508E-2</v>
      </c>
      <c r="CW165" s="78">
        <v>9.9093906581401825E-2</v>
      </c>
      <c r="CX165" s="78">
        <v>3.5626471042633057E-2</v>
      </c>
      <c r="CY165" s="78">
        <v>-0.10725703090429306</v>
      </c>
      <c r="CZ165" s="78">
        <v>-0.13342234492301941</v>
      </c>
      <c r="DA165" s="78">
        <v>-9.5718219876289368E-2</v>
      </c>
      <c r="DB165" s="78">
        <v>-4.7639217227697372E-3</v>
      </c>
      <c r="DC165" s="78">
        <v>6.136022973805666E-3</v>
      </c>
      <c r="DD165" s="78">
        <v>-2.9473612084984779E-2</v>
      </c>
      <c r="DE165" s="78">
        <v>1.8648788332939148E-2</v>
      </c>
      <c r="DF165" s="78">
        <v>-2.905995212495327E-2</v>
      </c>
      <c r="DG165" s="78">
        <v>-0.1814514547586441</v>
      </c>
      <c r="DH165" s="78">
        <v>8.4202185273170471E-2</v>
      </c>
      <c r="DI165" s="78">
        <v>0.13264040648937225</v>
      </c>
      <c r="DJ165" s="78">
        <v>4.6042032539844513E-2</v>
      </c>
      <c r="DK165" s="78">
        <v>1.6730142757296562E-2</v>
      </c>
      <c r="DL165" s="78">
        <v>0.10648532211780548</v>
      </c>
      <c r="DM165" s="78">
        <v>1.5727683901786804E-2</v>
      </c>
      <c r="DN165" s="78">
        <v>-2.5352947413921356E-2</v>
      </c>
      <c r="DO165" s="78">
        <v>8.679904043674469E-2</v>
      </c>
      <c r="DP165" s="78">
        <v>-1.1273607378825545E-3</v>
      </c>
      <c r="DQ165" s="78">
        <v>-3.6471191793680191E-2</v>
      </c>
      <c r="DR165" s="78">
        <v>0.12242652475833893</v>
      </c>
      <c r="DS165" s="78">
        <v>1.9412802532315254E-2</v>
      </c>
      <c r="DT165" s="78">
        <v>7.2332389652729034E-2</v>
      </c>
      <c r="DU165" s="78">
        <v>0.20842893421649933</v>
      </c>
      <c r="DV165" s="78">
        <v>0.14164096117019653</v>
      </c>
      <c r="DW165" s="78">
        <v>-1.5917999669909477E-2</v>
      </c>
      <c r="DX165" s="78">
        <v>-4.4119883328676224E-2</v>
      </c>
      <c r="DY165" s="78">
        <v>2.5157861411571503E-2</v>
      </c>
      <c r="DZ165" s="78">
        <v>0.10776162147521973</v>
      </c>
      <c r="EA165" s="78">
        <v>0.12255346029996872</v>
      </c>
      <c r="EB165" s="78">
        <v>8.1656605005264282E-2</v>
      </c>
      <c r="EC165" s="78">
        <v>0.13097535073757172</v>
      </c>
      <c r="ED165" s="78">
        <v>0.10632523894309998</v>
      </c>
      <c r="EE165" s="78">
        <v>-6.3223771750926971E-2</v>
      </c>
      <c r="EF165" s="78">
        <v>0.23252452909946442</v>
      </c>
      <c r="EG165" s="78">
        <v>0.28021413087844849</v>
      </c>
      <c r="EH165" s="78">
        <v>0.18374845385551453</v>
      </c>
      <c r="EI165" s="78">
        <v>0.14875024557113647</v>
      </c>
      <c r="EJ165" s="78">
        <v>0.25373926758766174</v>
      </c>
      <c r="EK165" s="78">
        <v>0.15940140187740326</v>
      </c>
      <c r="EL165" s="78">
        <v>0.11688406765460968</v>
      </c>
      <c r="EM165" s="78">
        <v>0.24334657192230225</v>
      </c>
      <c r="EN165" s="78">
        <v>0.14462624490261078</v>
      </c>
      <c r="EO165" s="78">
        <v>0.11662640422582626</v>
      </c>
      <c r="EP165" s="78">
        <v>0.27612674236297607</v>
      </c>
      <c r="EQ165" s="78">
        <v>0.17549154162406921</v>
      </c>
      <c r="ER165" s="78">
        <v>0.23440089821815491</v>
      </c>
      <c r="ES165" s="78">
        <v>0.366291344165802</v>
      </c>
      <c r="ET165" s="78">
        <v>0.29470902681350708</v>
      </c>
      <c r="EU165" s="78">
        <v>0.11596105247735977</v>
      </c>
      <c r="EV165" s="78">
        <v>8.4818683564662933E-2</v>
      </c>
      <c r="EW165" s="78">
        <v>49.931297302246094</v>
      </c>
      <c r="EX165" s="78">
        <v>48.530830383300781</v>
      </c>
      <c r="EY165" s="78">
        <v>47.273475646972656</v>
      </c>
      <c r="EZ165" s="78">
        <v>46.386531829833984</v>
      </c>
      <c r="FA165" s="78">
        <v>45.185260772705078</v>
      </c>
      <c r="FB165" s="78">
        <v>44.023441314697266</v>
      </c>
      <c r="FC165" s="78">
        <v>44.268653869628906</v>
      </c>
      <c r="FD165" s="78">
        <v>46.609901428222656</v>
      </c>
      <c r="FE165" s="78">
        <v>54.957279205322266</v>
      </c>
      <c r="FF165" s="78">
        <v>61.703945159912109</v>
      </c>
      <c r="FG165" s="78">
        <v>65.349174499511719</v>
      </c>
      <c r="FH165" s="78">
        <v>68.793869018554688</v>
      </c>
      <c r="FI165" s="78">
        <v>70.817825317382813</v>
      </c>
      <c r="FJ165" s="78">
        <v>73.414192199707031</v>
      </c>
      <c r="FK165" s="78">
        <v>74.647743225097656</v>
      </c>
      <c r="FL165" s="78">
        <v>75.626449584960938</v>
      </c>
      <c r="FM165" s="78">
        <v>74.903244018554688</v>
      </c>
      <c r="FN165" s="78">
        <v>72.136161804199219</v>
      </c>
      <c r="FO165" s="78">
        <v>65.228370666503906</v>
      </c>
      <c r="FP165" s="78">
        <v>60.358161926269531</v>
      </c>
      <c r="FQ165" s="78">
        <v>57.393222808837891</v>
      </c>
      <c r="FR165" s="78">
        <v>56.011363983154297</v>
      </c>
      <c r="FS165" s="78">
        <v>54.107646942138672</v>
      </c>
      <c r="FT165" s="78">
        <v>51.957839965820313</v>
      </c>
      <c r="FU165" s="78">
        <v>8.6031846702098846E-2</v>
      </c>
      <c r="FV165" s="78">
        <v>0.12668855488300323</v>
      </c>
      <c r="FW165" s="78">
        <v>8.4159530699253082E-2</v>
      </c>
      <c r="FX165" s="78">
        <v>0</v>
      </c>
      <c r="FY165" s="78">
        <v>153</v>
      </c>
      <c r="FZ165" s="78">
        <v>1</v>
      </c>
    </row>
    <row r="166" spans="1:182" x14ac:dyDescent="0.2">
      <c r="A166" t="s">
        <v>186</v>
      </c>
      <c r="B166" t="s">
        <v>236</v>
      </c>
      <c r="C166" t="s">
        <v>2</v>
      </c>
      <c r="D166" t="s">
        <v>203</v>
      </c>
      <c r="E166" t="s">
        <v>204</v>
      </c>
      <c r="F166" t="s">
        <v>185</v>
      </c>
      <c r="G166" t="s">
        <v>1</v>
      </c>
      <c r="H166" s="78">
        <v>315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>
        <v>0</v>
      </c>
      <c r="FY166" s="78">
        <v>70</v>
      </c>
      <c r="FZ166" s="78">
        <v>0</v>
      </c>
    </row>
    <row r="167" spans="1:182" x14ac:dyDescent="0.2">
      <c r="A167" t="s">
        <v>186</v>
      </c>
      <c r="B167" t="s">
        <v>236</v>
      </c>
      <c r="C167" t="s">
        <v>2</v>
      </c>
      <c r="D167" t="s">
        <v>203</v>
      </c>
      <c r="E167" t="s">
        <v>205</v>
      </c>
      <c r="F167" t="s">
        <v>1</v>
      </c>
      <c r="G167" t="s">
        <v>198</v>
      </c>
      <c r="H167" s="78">
        <v>7673</v>
      </c>
      <c r="I167" s="78">
        <v>8.6638307571411133</v>
      </c>
      <c r="J167" s="78">
        <v>8.2272500991821289</v>
      </c>
      <c r="K167" s="78">
        <v>7.6609244346618652</v>
      </c>
      <c r="L167" s="78">
        <v>7.4697070121765137</v>
      </c>
      <c r="M167" s="78">
        <v>7.4961814880371094</v>
      </c>
      <c r="N167" s="78">
        <v>7.7725672721862793</v>
      </c>
      <c r="O167" s="78">
        <v>8.4151849746704102</v>
      </c>
      <c r="P167" s="78">
        <v>9.4385929107666016</v>
      </c>
      <c r="Q167" s="78">
        <v>9.8337526321411133</v>
      </c>
      <c r="R167" s="78">
        <v>10.049116134643555</v>
      </c>
      <c r="S167" s="78">
        <v>10.610483169555664</v>
      </c>
      <c r="T167" s="78">
        <v>11.038450241088867</v>
      </c>
      <c r="U167" s="78">
        <v>11.734200477600098</v>
      </c>
      <c r="V167" s="78">
        <v>12.217636108398438</v>
      </c>
      <c r="W167" s="78">
        <v>12.655728340148926</v>
      </c>
      <c r="X167" s="78">
        <v>13.59837532043457</v>
      </c>
      <c r="Y167" s="78">
        <v>14.419609069824219</v>
      </c>
      <c r="Z167" s="78">
        <v>14.777067184448242</v>
      </c>
      <c r="AA167" s="78">
        <v>15.347897529602051</v>
      </c>
      <c r="AB167" s="78">
        <v>14.802657127380371</v>
      </c>
      <c r="AC167" s="78">
        <v>14.484157562255859</v>
      </c>
      <c r="AD167" s="78">
        <v>13.606657981872559</v>
      </c>
      <c r="AE167" s="78">
        <v>11.871142387390137</v>
      </c>
      <c r="AF167" s="78">
        <v>10.364144325256348</v>
      </c>
      <c r="AG167" s="78">
        <v>-2.3662660121917725</v>
      </c>
      <c r="AH167" s="78">
        <v>-1.9958260059356689</v>
      </c>
      <c r="AI167" s="78">
        <v>-1.9963994026184082</v>
      </c>
      <c r="AJ167" s="78">
        <v>-1.9497334957122803</v>
      </c>
      <c r="AK167" s="78">
        <v>-2.0025076866149902</v>
      </c>
      <c r="AL167" s="78">
        <v>-1.9752397537231445</v>
      </c>
      <c r="AM167" s="78">
        <v>-2.0477070808410645</v>
      </c>
      <c r="AN167" s="78">
        <v>-1.8972976207733154</v>
      </c>
      <c r="AO167" s="78">
        <v>-2.0592999458312988</v>
      </c>
      <c r="AP167" s="78">
        <v>-2.3600955009460449</v>
      </c>
      <c r="AQ167" s="78">
        <v>-2.210942268371582</v>
      </c>
      <c r="AR167" s="78">
        <v>-2.6629631519317627</v>
      </c>
      <c r="AS167" s="78">
        <v>-2.6568915843963623</v>
      </c>
      <c r="AT167" s="78">
        <v>-2.5205378532409668</v>
      </c>
      <c r="AU167" s="78">
        <v>-2.3725214004516602</v>
      </c>
      <c r="AV167" s="78">
        <v>-1.5491623878479004</v>
      </c>
      <c r="AW167" s="78">
        <v>-1.0089050531387329</v>
      </c>
      <c r="AX167" s="78">
        <v>-1.3715487718582153</v>
      </c>
      <c r="AY167" s="78">
        <v>-1.0212393999099731</v>
      </c>
      <c r="AZ167" s="78">
        <v>-1.5115914344787598</v>
      </c>
      <c r="BA167" s="78">
        <v>-1.4839808940887451</v>
      </c>
      <c r="BB167" s="78">
        <v>-2.0811135768890381</v>
      </c>
      <c r="BC167" s="78">
        <v>-1.9733357429504395</v>
      </c>
      <c r="BD167" s="78">
        <v>-1.8042175769805908</v>
      </c>
      <c r="BE167" s="78">
        <v>-2.0122861862182617</v>
      </c>
      <c r="BF167" s="78">
        <v>-1.6621257066726685</v>
      </c>
      <c r="BG167" s="78">
        <v>-1.6685056686401367</v>
      </c>
      <c r="BH167" s="78">
        <v>-1.6201597452163696</v>
      </c>
      <c r="BI167" s="78">
        <v>-1.6627815961837769</v>
      </c>
      <c r="BJ167" s="78">
        <v>-1.6509677171707153</v>
      </c>
      <c r="BK167" s="78">
        <v>-1.7009164094924927</v>
      </c>
      <c r="BL167" s="78">
        <v>-1.5368803739547729</v>
      </c>
      <c r="BM167" s="78">
        <v>-1.6929455995559692</v>
      </c>
      <c r="BN167" s="78">
        <v>-1.9960718154907227</v>
      </c>
      <c r="BO167" s="78">
        <v>-1.839258074760437</v>
      </c>
      <c r="BP167" s="78">
        <v>-2.2557792663574219</v>
      </c>
      <c r="BQ167" s="78">
        <v>-2.2187483310699463</v>
      </c>
      <c r="BR167" s="78">
        <v>-2.0478987693786621</v>
      </c>
      <c r="BS167" s="78">
        <v>-1.8893966674804688</v>
      </c>
      <c r="BT167" s="78">
        <v>-1.0778919458389282</v>
      </c>
      <c r="BU167" s="78">
        <v>-0.53381067514419556</v>
      </c>
      <c r="BV167" s="78">
        <v>-0.86551040410995483</v>
      </c>
      <c r="BW167" s="78">
        <v>-0.52133768796920776</v>
      </c>
      <c r="BX167" s="78">
        <v>-1.0343136787414551</v>
      </c>
      <c r="BY167" s="78">
        <v>-1.0351752042770386</v>
      </c>
      <c r="BZ167" s="78">
        <v>-1.6341093778610229</v>
      </c>
      <c r="CA167" s="78">
        <v>-1.5777026414871216</v>
      </c>
      <c r="CB167" s="78">
        <v>-1.4406718015670776</v>
      </c>
      <c r="CC167" s="78">
        <v>-1.7671209573745728</v>
      </c>
      <c r="CD167" s="78">
        <v>-1.4310058355331421</v>
      </c>
      <c r="CE167" s="78">
        <v>-1.4414074420928955</v>
      </c>
      <c r="CF167" s="78">
        <v>-1.3918979167938232</v>
      </c>
      <c r="CG167" s="78">
        <v>-1.4274884462356567</v>
      </c>
      <c r="CH167" s="78">
        <v>-1.4263777732849121</v>
      </c>
      <c r="CI167" s="78">
        <v>-1.4607301950454712</v>
      </c>
      <c r="CJ167" s="78">
        <v>-1.2872565984725952</v>
      </c>
      <c r="CK167" s="78">
        <v>-1.4392096996307373</v>
      </c>
      <c r="CL167" s="78">
        <v>-1.7439500093460083</v>
      </c>
      <c r="CM167" s="78">
        <v>-1.581830620765686</v>
      </c>
      <c r="CN167" s="78">
        <v>-1.9737648963928223</v>
      </c>
      <c r="CO167" s="78">
        <v>-1.9152917861938477</v>
      </c>
      <c r="CP167" s="78">
        <v>-1.7205504179000854</v>
      </c>
      <c r="CQ167" s="78">
        <v>-1.5547860860824585</v>
      </c>
      <c r="CR167" s="78">
        <v>-0.7514914870262146</v>
      </c>
      <c r="CS167" s="78">
        <v>-0.20476177334785461</v>
      </c>
      <c r="CT167" s="78">
        <v>-0.51502978801727295</v>
      </c>
      <c r="CU167" s="78">
        <v>-0.17510735988616943</v>
      </c>
      <c r="CV167" s="78">
        <v>-0.70375245809555054</v>
      </c>
      <c r="CW167" s="78">
        <v>-0.72433376312255859</v>
      </c>
      <c r="CX167" s="78">
        <v>-1.324515700340271</v>
      </c>
      <c r="CY167" s="78">
        <v>-1.3036882877349854</v>
      </c>
      <c r="CZ167" s="78">
        <v>-1.1888810396194458</v>
      </c>
      <c r="DA167" s="78">
        <v>-1.5219557285308838</v>
      </c>
      <c r="DB167" s="78">
        <v>-1.1998859643936157</v>
      </c>
      <c r="DC167" s="78">
        <v>-1.2143092155456543</v>
      </c>
      <c r="DD167" s="78">
        <v>-1.1636360883712769</v>
      </c>
      <c r="DE167" s="78">
        <v>-1.1921952962875366</v>
      </c>
      <c r="DF167" s="78">
        <v>-1.2017878293991089</v>
      </c>
      <c r="DG167" s="78">
        <v>-1.2205439805984497</v>
      </c>
      <c r="DH167" s="78">
        <v>-1.0376328229904175</v>
      </c>
      <c r="DI167" s="78">
        <v>-1.1854737997055054</v>
      </c>
      <c r="DJ167" s="78">
        <v>-1.4918282032012939</v>
      </c>
      <c r="DK167" s="78">
        <v>-1.3244031667709351</v>
      </c>
      <c r="DL167" s="78">
        <v>-1.6917505264282227</v>
      </c>
      <c r="DM167" s="78">
        <v>-1.611835241317749</v>
      </c>
      <c r="DN167" s="78">
        <v>-1.3932020664215088</v>
      </c>
      <c r="DO167" s="78">
        <v>-1.2201755046844482</v>
      </c>
      <c r="DP167" s="78">
        <v>-0.42509102821350098</v>
      </c>
      <c r="DQ167" s="78">
        <v>0.12428712844848633</v>
      </c>
      <c r="DR167" s="78">
        <v>-0.16454917192459106</v>
      </c>
      <c r="DS167" s="78">
        <v>0.17112299799919128</v>
      </c>
      <c r="DT167" s="78">
        <v>-0.37319126725196838</v>
      </c>
      <c r="DU167" s="78">
        <v>-0.41349229216575623</v>
      </c>
      <c r="DV167" s="78">
        <v>-1.014922022819519</v>
      </c>
      <c r="DW167" s="78">
        <v>-1.0296739339828491</v>
      </c>
      <c r="DX167" s="78">
        <v>-0.93709033727645874</v>
      </c>
      <c r="DY167" s="78">
        <v>-1.1679760217666626</v>
      </c>
      <c r="DZ167" s="78">
        <v>-0.86618572473526001</v>
      </c>
      <c r="EA167" s="78">
        <v>-0.88641554117202759</v>
      </c>
      <c r="EB167" s="78">
        <v>-0.83406239748001099</v>
      </c>
      <c r="EC167" s="78">
        <v>-0.85246926546096802</v>
      </c>
      <c r="ED167" s="78">
        <v>-0.87751573324203491</v>
      </c>
      <c r="EE167" s="78">
        <v>-0.87375330924987793</v>
      </c>
      <c r="EF167" s="78">
        <v>-0.67721563577651978</v>
      </c>
      <c r="EG167" s="78">
        <v>-0.81911951303482056</v>
      </c>
      <c r="EH167" s="78">
        <v>-1.1278043985366821</v>
      </c>
      <c r="EI167" s="78">
        <v>-0.95271891355514526</v>
      </c>
      <c r="EJ167" s="78">
        <v>-1.2845665216445923</v>
      </c>
      <c r="EK167" s="78">
        <v>-1.1736921072006226</v>
      </c>
      <c r="EL167" s="78">
        <v>-0.92056292295455933</v>
      </c>
      <c r="EM167" s="78">
        <v>-0.73705083131790161</v>
      </c>
      <c r="EN167" s="78">
        <v>4.617941752076149E-2</v>
      </c>
      <c r="EO167" s="78">
        <v>0.59938150644302368</v>
      </c>
      <c r="EP167" s="78">
        <v>0.34148916602134705</v>
      </c>
      <c r="EQ167" s="78">
        <v>0.6710246205329895</v>
      </c>
      <c r="ER167" s="78">
        <v>0.10408657789230347</v>
      </c>
      <c r="ES167" s="78">
        <v>3.5313412547111511E-2</v>
      </c>
      <c r="ET167" s="78">
        <v>-0.56791782379150391</v>
      </c>
      <c r="EU167" s="78">
        <v>-0.63404083251953125</v>
      </c>
      <c r="EV167" s="78">
        <v>-0.57354450225830078</v>
      </c>
      <c r="EW167" s="78">
        <v>62.678432464599609</v>
      </c>
      <c r="EX167" s="78">
        <v>61.800559997558594</v>
      </c>
      <c r="EY167" s="78">
        <v>60.771549224853516</v>
      </c>
      <c r="EZ167" s="78">
        <v>59.699169158935547</v>
      </c>
      <c r="FA167" s="78">
        <v>58.835159301757813</v>
      </c>
      <c r="FB167" s="78">
        <v>57.84796142578125</v>
      </c>
      <c r="FC167" s="78">
        <v>57.606723785400391</v>
      </c>
      <c r="FD167" s="78">
        <v>59.395843505859375</v>
      </c>
      <c r="FE167" s="78">
        <v>64.018272399902344</v>
      </c>
      <c r="FF167" s="78">
        <v>68.330352783203125</v>
      </c>
      <c r="FG167" s="78">
        <v>72.245216369628906</v>
      </c>
      <c r="FH167" s="78">
        <v>75.242454528808594</v>
      </c>
      <c r="FI167" s="78">
        <v>77.702781677246094</v>
      </c>
      <c r="FJ167" s="78">
        <v>80.214927673339844</v>
      </c>
      <c r="FK167" s="78">
        <v>81.583999633789063</v>
      </c>
      <c r="FL167" s="78">
        <v>82.440361022949219</v>
      </c>
      <c r="FM167" s="78">
        <v>81.521240234375</v>
      </c>
      <c r="FN167" s="78">
        <v>79.411262512207031</v>
      </c>
      <c r="FO167" s="78">
        <v>76.866806030273438</v>
      </c>
      <c r="FP167" s="78">
        <v>73.131607055664063</v>
      </c>
      <c r="FQ167" s="78">
        <v>68.605171203613281</v>
      </c>
      <c r="FR167" s="78">
        <v>66.069190979003906</v>
      </c>
      <c r="FS167" s="78">
        <v>64.416976928710938</v>
      </c>
      <c r="FT167" s="78">
        <v>63.114234924316406</v>
      </c>
      <c r="FU167" s="78">
        <v>0.25731071829795837</v>
      </c>
      <c r="FV167" s="78">
        <v>0.39481359720230103</v>
      </c>
      <c r="FW167" s="78">
        <v>0.25711250305175781</v>
      </c>
      <c r="FX167" s="78">
        <v>0</v>
      </c>
      <c r="FY167" s="78">
        <v>2397</v>
      </c>
      <c r="FZ167" s="78">
        <v>1</v>
      </c>
    </row>
    <row r="168" spans="1:182" x14ac:dyDescent="0.2">
      <c r="A168" t="s">
        <v>186</v>
      </c>
      <c r="B168" t="s">
        <v>236</v>
      </c>
      <c r="C168" t="s">
        <v>2</v>
      </c>
      <c r="D168" t="s">
        <v>203</v>
      </c>
      <c r="E168" t="s">
        <v>205</v>
      </c>
      <c r="F168" t="s">
        <v>1</v>
      </c>
      <c r="G168" t="s">
        <v>200</v>
      </c>
      <c r="H168" s="78">
        <v>2516</v>
      </c>
      <c r="I168" s="78">
        <v>2.6456680297851563</v>
      </c>
      <c r="J168" s="78">
        <v>2.4635777473449707</v>
      </c>
      <c r="K168" s="78">
        <v>2.3117568492889404</v>
      </c>
      <c r="L168" s="78">
        <v>2.2068076133728027</v>
      </c>
      <c r="M168" s="78">
        <v>2.1693820953369141</v>
      </c>
      <c r="N168" s="78">
        <v>2.2193112373352051</v>
      </c>
      <c r="O168" s="78">
        <v>2.4008302688598633</v>
      </c>
      <c r="P168" s="78">
        <v>2.5634963512420654</v>
      </c>
      <c r="Q168" s="78">
        <v>2.551579475402832</v>
      </c>
      <c r="R168" s="78">
        <v>2.7224216461181641</v>
      </c>
      <c r="S168" s="78">
        <v>2.8502757549285889</v>
      </c>
      <c r="T168" s="78">
        <v>3.0476856231689453</v>
      </c>
      <c r="U168" s="78">
        <v>3.2545959949493408</v>
      </c>
      <c r="V168" s="78">
        <v>3.7435429096221924</v>
      </c>
      <c r="W168" s="78">
        <v>3.9299638271331787</v>
      </c>
      <c r="X168" s="78">
        <v>4.1854991912841797</v>
      </c>
      <c r="Y168" s="78">
        <v>4.4486069679260254</v>
      </c>
      <c r="Z168" s="78">
        <v>4.6520242691040039</v>
      </c>
      <c r="AA168" s="78">
        <v>4.5685973167419434</v>
      </c>
      <c r="AB168" s="78">
        <v>4.5172696113586426</v>
      </c>
      <c r="AC168" s="78">
        <v>4.3501057624816895</v>
      </c>
      <c r="AD168" s="78">
        <v>4.0379428863525391</v>
      </c>
      <c r="AE168" s="78">
        <v>3.7895712852478027</v>
      </c>
      <c r="AF168" s="78">
        <v>3.2623493671417236</v>
      </c>
      <c r="AG168" s="78">
        <v>-0.66734075546264648</v>
      </c>
      <c r="AH168" s="78">
        <v>-0.58196967840194702</v>
      </c>
      <c r="AI168" s="78">
        <v>-0.51247406005859375</v>
      </c>
      <c r="AJ168" s="78">
        <v>-0.43389132618904114</v>
      </c>
      <c r="AK168" s="78">
        <v>-0.36742976307868958</v>
      </c>
      <c r="AL168" s="78">
        <v>-0.33871710300445557</v>
      </c>
      <c r="AM168" s="78">
        <v>-0.27344736456871033</v>
      </c>
      <c r="AN168" s="78">
        <v>-0.20459519326686859</v>
      </c>
      <c r="AO168" s="78">
        <v>-0.46525341272354126</v>
      </c>
      <c r="AP168" s="78">
        <v>-0.47143480181694031</v>
      </c>
      <c r="AQ168" s="78">
        <v>-0.61257731914520264</v>
      </c>
      <c r="AR168" s="78">
        <v>-0.69043684005737305</v>
      </c>
      <c r="AS168" s="78">
        <v>-0.7124786376953125</v>
      </c>
      <c r="AT168" s="78">
        <v>-0.52441293001174927</v>
      </c>
      <c r="AU168" s="78">
        <v>-0.59293967485427856</v>
      </c>
      <c r="AV168" s="78">
        <v>-0.67236286401748657</v>
      </c>
      <c r="AW168" s="78">
        <v>-0.51188039779663086</v>
      </c>
      <c r="AX168" s="78">
        <v>-0.51129323244094849</v>
      </c>
      <c r="AY168" s="78">
        <v>-0.6633719801902771</v>
      </c>
      <c r="AZ168" s="78">
        <v>-0.55461853742599487</v>
      </c>
      <c r="BA168" s="78">
        <v>-0.73293429613113403</v>
      </c>
      <c r="BB168" s="78">
        <v>-0.90454584360122681</v>
      </c>
      <c r="BC168" s="78">
        <v>-0.66808772087097168</v>
      </c>
      <c r="BD168" s="78">
        <v>-0.610667884349823</v>
      </c>
      <c r="BE168" s="78">
        <v>-0.52873122692108154</v>
      </c>
      <c r="BF168" s="78">
        <v>-0.44889521598815918</v>
      </c>
      <c r="BG168" s="78">
        <v>-0.38246488571166992</v>
      </c>
      <c r="BH168" s="78">
        <v>-0.31094256043434143</v>
      </c>
      <c r="BI168" s="78">
        <v>-0.25158089399337769</v>
      </c>
      <c r="BJ168" s="78">
        <v>-0.21971793472766876</v>
      </c>
      <c r="BK168" s="78">
        <v>-0.15263873338699341</v>
      </c>
      <c r="BL168" s="78">
        <v>-7.9646468162536621E-2</v>
      </c>
      <c r="BM168" s="78">
        <v>-0.33645409345626831</v>
      </c>
      <c r="BN168" s="78">
        <v>-0.33857256174087524</v>
      </c>
      <c r="BO168" s="78">
        <v>-0.46703797578811646</v>
      </c>
      <c r="BP168" s="78">
        <v>-0.53792542219161987</v>
      </c>
      <c r="BQ168" s="78">
        <v>-0.55519098043441772</v>
      </c>
      <c r="BR168" s="78">
        <v>-0.35521873831748962</v>
      </c>
      <c r="BS168" s="78">
        <v>-0.41527417302131653</v>
      </c>
      <c r="BT168" s="78">
        <v>-0.48506873846054077</v>
      </c>
      <c r="BU168" s="78">
        <v>-0.33070415258407593</v>
      </c>
      <c r="BV168" s="78">
        <v>-0.32677936553955078</v>
      </c>
      <c r="BW168" s="78">
        <v>-0.47502982616424561</v>
      </c>
      <c r="BX168" s="78">
        <v>-0.37592765688896179</v>
      </c>
      <c r="BY168" s="78">
        <v>-0.55715227127075195</v>
      </c>
      <c r="BZ168" s="78">
        <v>-0.72451251745223999</v>
      </c>
      <c r="CA168" s="78">
        <v>-0.49615812301635742</v>
      </c>
      <c r="CB168" s="78">
        <v>-0.45106965303421021</v>
      </c>
      <c r="CC168" s="78">
        <v>-0.43273073434829712</v>
      </c>
      <c r="CD168" s="78">
        <v>-0.35672825574874878</v>
      </c>
      <c r="CE168" s="78">
        <v>-0.29242092370986938</v>
      </c>
      <c r="CF168" s="78">
        <v>-0.22578862309455872</v>
      </c>
      <c r="CG168" s="78">
        <v>-0.17134431004524231</v>
      </c>
      <c r="CH168" s="78">
        <v>-0.13729946315288544</v>
      </c>
      <c r="CI168" s="78">
        <v>-6.8967022001743317E-2</v>
      </c>
      <c r="CJ168" s="78">
        <v>6.8926457315683365E-3</v>
      </c>
      <c r="CK168" s="78">
        <v>-0.24724806845188141</v>
      </c>
      <c r="CL168" s="78">
        <v>-0.24655258655548096</v>
      </c>
      <c r="CM168" s="78">
        <v>-0.36623787879943848</v>
      </c>
      <c r="CN168" s="78">
        <v>-0.43229654431343079</v>
      </c>
      <c r="CO168" s="78">
        <v>-0.44625404477119446</v>
      </c>
      <c r="CP168" s="78">
        <v>-0.23803536593914032</v>
      </c>
      <c r="CQ168" s="78">
        <v>-0.29222357273101807</v>
      </c>
      <c r="CR168" s="78">
        <v>-0.35534939169883728</v>
      </c>
      <c r="CS168" s="78">
        <v>-0.20522207021713257</v>
      </c>
      <c r="CT168" s="78">
        <v>-0.19898560643196106</v>
      </c>
      <c r="CU168" s="78">
        <v>-0.34458464384078979</v>
      </c>
      <c r="CV168" s="78">
        <v>-0.25216686725616455</v>
      </c>
      <c r="CW168" s="78">
        <v>-0.43540617823600769</v>
      </c>
      <c r="CX168" s="78">
        <v>-0.59982198476791382</v>
      </c>
      <c r="CY168" s="78">
        <v>-0.37708020210266113</v>
      </c>
      <c r="CZ168" s="78">
        <v>-0.34053242206573486</v>
      </c>
      <c r="DA168" s="78">
        <v>-0.33673021197319031</v>
      </c>
      <c r="DB168" s="78">
        <v>-0.26456129550933838</v>
      </c>
      <c r="DC168" s="78">
        <v>-0.20237694680690765</v>
      </c>
      <c r="DD168" s="78">
        <v>-0.140634685754776</v>
      </c>
      <c r="DE168" s="78">
        <v>-9.1107733547687531E-2</v>
      </c>
      <c r="DF168" s="78">
        <v>-5.488099530339241E-2</v>
      </c>
      <c r="DG168" s="78">
        <v>1.4704682864248753E-2</v>
      </c>
      <c r="DH168" s="78">
        <v>9.3431755900382996E-2</v>
      </c>
      <c r="DI168" s="78">
        <v>-0.1580420583486557</v>
      </c>
      <c r="DJ168" s="78">
        <v>-0.15453261137008667</v>
      </c>
      <c r="DK168" s="78">
        <v>-0.2654377818107605</v>
      </c>
      <c r="DL168" s="78">
        <v>-0.32666763663291931</v>
      </c>
      <c r="DM168" s="78">
        <v>-0.33731710910797119</v>
      </c>
      <c r="DN168" s="78">
        <v>-0.12085200101137161</v>
      </c>
      <c r="DO168" s="78">
        <v>-0.1691729873418808</v>
      </c>
      <c r="DP168" s="78">
        <v>-0.22563004493713379</v>
      </c>
      <c r="DQ168" s="78">
        <v>-7.9739972949028015E-2</v>
      </c>
      <c r="DR168" s="78">
        <v>-7.1191854774951935E-2</v>
      </c>
      <c r="DS168" s="78">
        <v>-0.21413944661617279</v>
      </c>
      <c r="DT168" s="78">
        <v>-0.1284060925245285</v>
      </c>
      <c r="DU168" s="78">
        <v>-0.31366008520126343</v>
      </c>
      <c r="DV168" s="78">
        <v>-0.47513145208358765</v>
      </c>
      <c r="DW168" s="78">
        <v>-0.25800228118896484</v>
      </c>
      <c r="DX168" s="78">
        <v>-0.22999519109725952</v>
      </c>
      <c r="DY168" s="78">
        <v>-0.19812072813510895</v>
      </c>
      <c r="DZ168" s="78">
        <v>-0.13148683309555054</v>
      </c>
      <c r="EA168" s="78">
        <v>-7.2367757558822632E-2</v>
      </c>
      <c r="EB168" s="78">
        <v>-1.7685908824205399E-2</v>
      </c>
      <c r="EC168" s="78">
        <v>2.474113367497921E-2</v>
      </c>
      <c r="ED168" s="78">
        <v>6.4118184149265289E-2</v>
      </c>
      <c r="EE168" s="78">
        <v>0.13551333546638489</v>
      </c>
      <c r="EF168" s="78">
        <v>0.21838048100471497</v>
      </c>
      <c r="EG168" s="78">
        <v>-2.9242729768157005E-2</v>
      </c>
      <c r="EH168" s="78">
        <v>-2.1670378744602203E-2</v>
      </c>
      <c r="EI168" s="78">
        <v>-0.11989843100309372</v>
      </c>
      <c r="EJ168" s="78">
        <v>-0.17415627837181091</v>
      </c>
      <c r="EK168" s="78">
        <v>-0.1800294816493988</v>
      </c>
      <c r="EL168" s="78">
        <v>4.8342175781726837E-2</v>
      </c>
      <c r="EM168" s="78">
        <v>8.4925144910812378E-3</v>
      </c>
      <c r="EN168" s="78">
        <v>-3.833591565489769E-2</v>
      </c>
      <c r="EO168" s="78">
        <v>0.10143623501062393</v>
      </c>
      <c r="EP168" s="78">
        <v>0.11332201957702637</v>
      </c>
      <c r="EQ168" s="78">
        <v>-2.5797313079237938E-2</v>
      </c>
      <c r="ER168" s="78">
        <v>5.0284814089536667E-2</v>
      </c>
      <c r="ES168" s="78">
        <v>-0.13787804543972015</v>
      </c>
      <c r="ET168" s="78">
        <v>-0.29509809613227844</v>
      </c>
      <c r="EU168" s="78">
        <v>-8.6072690784931183E-2</v>
      </c>
      <c r="EV168" s="78">
        <v>-7.0396989583969116E-2</v>
      </c>
      <c r="EW168" s="78">
        <v>64.564163208007813</v>
      </c>
      <c r="EX168" s="78">
        <v>63.581569671630859</v>
      </c>
      <c r="EY168" s="78">
        <v>62.551525115966797</v>
      </c>
      <c r="EZ168" s="78">
        <v>61.246875762939453</v>
      </c>
      <c r="FA168" s="78">
        <v>60.200920104980469</v>
      </c>
      <c r="FB168" s="78">
        <v>59.170791625976563</v>
      </c>
      <c r="FC168" s="78">
        <v>58.654891967773438</v>
      </c>
      <c r="FD168" s="78">
        <v>60.447353363037109</v>
      </c>
      <c r="FE168" s="78">
        <v>65.126731872558594</v>
      </c>
      <c r="FF168" s="78">
        <v>69.558586120605469</v>
      </c>
      <c r="FG168" s="78">
        <v>73.416130065917969</v>
      </c>
      <c r="FH168" s="78">
        <v>76.518814086914063</v>
      </c>
      <c r="FI168" s="78">
        <v>78.894866943359375</v>
      </c>
      <c r="FJ168" s="78">
        <v>81.768295288085938</v>
      </c>
      <c r="FK168" s="78">
        <v>83.177406311035156</v>
      </c>
      <c r="FL168" s="78">
        <v>84.402923583984375</v>
      </c>
      <c r="FM168" s="78">
        <v>84.432502746582031</v>
      </c>
      <c r="FN168" s="78">
        <v>83.444923400878906</v>
      </c>
      <c r="FO168" s="78">
        <v>81.636123657226563</v>
      </c>
      <c r="FP168" s="78">
        <v>78.039375305175781</v>
      </c>
      <c r="FQ168" s="78">
        <v>73.371139526367188</v>
      </c>
      <c r="FR168" s="78">
        <v>70.270118713378906</v>
      </c>
      <c r="FS168" s="78">
        <v>68.181983947753906</v>
      </c>
      <c r="FT168" s="78">
        <v>66.624610900878906</v>
      </c>
      <c r="FU168" s="78">
        <v>8.7883800268173218E-2</v>
      </c>
      <c r="FV168" s="78">
        <v>0.14082144200801849</v>
      </c>
      <c r="FW168" s="78">
        <v>8.9330010116100311E-2</v>
      </c>
      <c r="FX168" s="78">
        <v>0</v>
      </c>
      <c r="FY168" s="78">
        <v>1183</v>
      </c>
      <c r="FZ168" s="78">
        <v>1</v>
      </c>
    </row>
    <row r="169" spans="1:182" x14ac:dyDescent="0.2">
      <c r="A169" t="s">
        <v>186</v>
      </c>
      <c r="B169" t="s">
        <v>236</v>
      </c>
      <c r="C169" t="s">
        <v>2</v>
      </c>
      <c r="D169" t="s">
        <v>203</v>
      </c>
      <c r="E169" t="s">
        <v>205</v>
      </c>
      <c r="F169" t="s">
        <v>1</v>
      </c>
      <c r="G169" t="s">
        <v>1</v>
      </c>
      <c r="H169" s="78">
        <v>10189</v>
      </c>
      <c r="I169" s="78">
        <v>11.30949878692627</v>
      </c>
      <c r="J169" s="78">
        <v>10.690828323364258</v>
      </c>
      <c r="K169" s="78">
        <v>9.9726810455322266</v>
      </c>
      <c r="L169" s="78">
        <v>9.6765146255493164</v>
      </c>
      <c r="M169" s="78">
        <v>9.6655635833740234</v>
      </c>
      <c r="N169" s="78">
        <v>9.9918785095214844</v>
      </c>
      <c r="O169" s="78">
        <v>10.816015243530273</v>
      </c>
      <c r="P169" s="78">
        <v>12.00208854675293</v>
      </c>
      <c r="Q169" s="78">
        <v>12.385332107543945</v>
      </c>
      <c r="R169" s="78">
        <v>12.771537780761719</v>
      </c>
      <c r="S169" s="78">
        <v>13.460759162902832</v>
      </c>
      <c r="T169" s="78">
        <v>14.086135864257813</v>
      </c>
      <c r="U169" s="78">
        <v>14.988796234130859</v>
      </c>
      <c r="V169" s="78">
        <v>15.961178779602051</v>
      </c>
      <c r="W169" s="78">
        <v>16.585691452026367</v>
      </c>
      <c r="X169" s="78">
        <v>17.78387451171875</v>
      </c>
      <c r="Y169" s="78">
        <v>18.868215560913086</v>
      </c>
      <c r="Z169" s="78">
        <v>19.42909049987793</v>
      </c>
      <c r="AA169" s="78">
        <v>19.916494369506836</v>
      </c>
      <c r="AB169" s="78">
        <v>19.319927215576172</v>
      </c>
      <c r="AC169" s="78">
        <v>18.834262847900391</v>
      </c>
      <c r="AD169" s="78">
        <v>17.644601821899414</v>
      </c>
      <c r="AE169" s="78">
        <v>15.660714149475098</v>
      </c>
      <c r="AF169" s="78">
        <v>13.626493453979492</v>
      </c>
      <c r="AG169" s="78">
        <v>-2.8432929515838623</v>
      </c>
      <c r="AH169" s="78">
        <v>-2.3958091735839844</v>
      </c>
      <c r="AI169" s="78">
        <v>-2.3308539390563965</v>
      </c>
      <c r="AJ169" s="78">
        <v>-2.2130746841430664</v>
      </c>
      <c r="AK169" s="78">
        <v>-2.2063658237457275</v>
      </c>
      <c r="AL169" s="78">
        <v>-2.1483297348022461</v>
      </c>
      <c r="AM169" s="78">
        <v>-2.1512711048126221</v>
      </c>
      <c r="AN169" s="78">
        <v>-1.9260241985321045</v>
      </c>
      <c r="AO169" s="78">
        <v>-2.3437538146972656</v>
      </c>
      <c r="AP169" s="78">
        <v>-2.646404504776001</v>
      </c>
      <c r="AQ169" s="78">
        <v>-2.623690128326416</v>
      </c>
      <c r="AR169" s="78">
        <v>-3.142017126083374</v>
      </c>
      <c r="AS169" s="78">
        <v>-3.1494834423065186</v>
      </c>
      <c r="AT169" s="78">
        <v>-2.8082869052886963</v>
      </c>
      <c r="AU169" s="78">
        <v>-2.7182853221893311</v>
      </c>
      <c r="AV169" s="78">
        <v>-1.9651976823806763</v>
      </c>
      <c r="AW169" s="78">
        <v>-1.2706148624420166</v>
      </c>
      <c r="AX169" s="78">
        <v>-1.6256955862045288</v>
      </c>
      <c r="AY169" s="78">
        <v>-1.4238848686218262</v>
      </c>
      <c r="AZ169" s="78">
        <v>-1.8185206651687622</v>
      </c>
      <c r="BA169" s="78">
        <v>-1.9755749702453613</v>
      </c>
      <c r="BB169" s="78">
        <v>-2.739995002746582</v>
      </c>
      <c r="BC169" s="78">
        <v>-2.410914421081543</v>
      </c>
      <c r="BD169" s="78">
        <v>-2.2014343738555908</v>
      </c>
      <c r="BE169" s="78">
        <v>-2.4631426334381104</v>
      </c>
      <c r="BF169" s="78">
        <v>-2.0365533828735352</v>
      </c>
      <c r="BG169" s="78">
        <v>-1.9781264066696167</v>
      </c>
      <c r="BH169" s="78">
        <v>-1.8613145351409912</v>
      </c>
      <c r="BI169" s="78">
        <v>-1.8474303483963013</v>
      </c>
      <c r="BJ169" s="78">
        <v>-1.8029123544692993</v>
      </c>
      <c r="BK169" s="78">
        <v>-1.7840403318405151</v>
      </c>
      <c r="BL169" s="78">
        <v>-1.5445629358291626</v>
      </c>
      <c r="BM169" s="78">
        <v>-1.9554179906845093</v>
      </c>
      <c r="BN169" s="78">
        <v>-2.258892297744751</v>
      </c>
      <c r="BO169" s="78">
        <v>-2.2245273590087891</v>
      </c>
      <c r="BP169" s="78">
        <v>-2.7072083950042725</v>
      </c>
      <c r="BQ169" s="78">
        <v>-2.6839635372161865</v>
      </c>
      <c r="BR169" s="78">
        <v>-2.3062765598297119</v>
      </c>
      <c r="BS169" s="78">
        <v>-2.2035286426544189</v>
      </c>
      <c r="BT169" s="78">
        <v>-1.4580734968185425</v>
      </c>
      <c r="BU169" s="78">
        <v>-0.76214706897735596</v>
      </c>
      <c r="BV169" s="78">
        <v>-1.0870674848556519</v>
      </c>
      <c r="BW169" s="78">
        <v>-0.88968038558959961</v>
      </c>
      <c r="BX169" s="78">
        <v>-1.3088887929916382</v>
      </c>
      <c r="BY169" s="78">
        <v>-1.4935730695724487</v>
      </c>
      <c r="BZ169" s="78">
        <v>-2.2580981254577637</v>
      </c>
      <c r="CA169" s="78">
        <v>-1.9795383214950562</v>
      </c>
      <c r="CB169" s="78">
        <v>-1.8043990135192871</v>
      </c>
      <c r="CC169" s="78">
        <v>-2.1998517513275146</v>
      </c>
      <c r="CD169" s="78">
        <v>-1.7877340316772461</v>
      </c>
      <c r="CE169" s="78">
        <v>-1.7338284254074097</v>
      </c>
      <c r="CF169" s="78">
        <v>-1.6176865100860596</v>
      </c>
      <c r="CG169" s="78">
        <v>-1.5988327264785767</v>
      </c>
      <c r="CH169" s="78">
        <v>-1.5636773109436035</v>
      </c>
      <c r="CI169" s="78">
        <v>-1.5296972990036011</v>
      </c>
      <c r="CJ169" s="78">
        <v>-1.2803640365600586</v>
      </c>
      <c r="CK169" s="78">
        <v>-1.6864577531814575</v>
      </c>
      <c r="CL169" s="78">
        <v>-1.9905025959014893</v>
      </c>
      <c r="CM169" s="78">
        <v>-1.9480684995651245</v>
      </c>
      <c r="CN169" s="78">
        <v>-2.4060614109039307</v>
      </c>
      <c r="CO169" s="78">
        <v>-2.3615458011627197</v>
      </c>
      <c r="CP169" s="78">
        <v>-1.9585857391357422</v>
      </c>
      <c r="CQ169" s="78">
        <v>-1.8470096588134766</v>
      </c>
      <c r="CR169" s="78">
        <v>-1.1068408489227295</v>
      </c>
      <c r="CS169" s="78">
        <v>-0.40998384356498718</v>
      </c>
      <c r="CT169" s="78">
        <v>-0.71401536464691162</v>
      </c>
      <c r="CU169" s="78">
        <v>-0.51969200372695923</v>
      </c>
      <c r="CV169" s="78">
        <v>-0.95591938495635986</v>
      </c>
      <c r="CW169" s="78">
        <v>-1.1597399711608887</v>
      </c>
      <c r="CX169" s="78">
        <v>-1.92433762550354</v>
      </c>
      <c r="CY169" s="78">
        <v>-1.6807684898376465</v>
      </c>
      <c r="CZ169" s="78">
        <v>-1.5294134616851807</v>
      </c>
      <c r="DA169" s="78">
        <v>-1.9365608692169189</v>
      </c>
      <c r="DB169" s="78">
        <v>-1.5389145612716675</v>
      </c>
      <c r="DC169" s="78">
        <v>-1.4895304441452026</v>
      </c>
      <c r="DD169" s="78">
        <v>-1.3740584850311279</v>
      </c>
      <c r="DE169" s="78">
        <v>-1.3502351045608521</v>
      </c>
      <c r="DF169" s="78">
        <v>-1.3244422674179077</v>
      </c>
      <c r="DG169" s="78">
        <v>-1.275354266166687</v>
      </c>
      <c r="DH169" s="78">
        <v>-1.0161651372909546</v>
      </c>
      <c r="DI169" s="78">
        <v>-1.4174975156784058</v>
      </c>
      <c r="DJ169" s="78">
        <v>-1.7221128940582275</v>
      </c>
      <c r="DK169" s="78">
        <v>-1.67160964012146</v>
      </c>
      <c r="DL169" s="78">
        <v>-2.1049144268035889</v>
      </c>
      <c r="DM169" s="78">
        <v>-2.0391280651092529</v>
      </c>
      <c r="DN169" s="78">
        <v>-1.6108949184417725</v>
      </c>
      <c r="DO169" s="78">
        <v>-1.4904907941818237</v>
      </c>
      <c r="DP169" s="78">
        <v>-0.7556082010269165</v>
      </c>
      <c r="DQ169" s="78">
        <v>-5.7820618152618408E-2</v>
      </c>
      <c r="DR169" s="78">
        <v>-0.340963214635849</v>
      </c>
      <c r="DS169" s="78">
        <v>-0.14970362186431885</v>
      </c>
      <c r="DT169" s="78">
        <v>-0.60294991731643677</v>
      </c>
      <c r="DU169" s="78">
        <v>-0.82590687274932861</v>
      </c>
      <c r="DV169" s="78">
        <v>-1.590577244758606</v>
      </c>
      <c r="DW169" s="78">
        <v>-1.3819986581802368</v>
      </c>
      <c r="DX169" s="78">
        <v>-1.2544279098510742</v>
      </c>
      <c r="DY169" s="78">
        <v>-1.556410551071167</v>
      </c>
      <c r="DZ169" s="78">
        <v>-1.1796587705612183</v>
      </c>
      <c r="EA169" s="78">
        <v>-1.1368029117584229</v>
      </c>
      <c r="EB169" s="78">
        <v>-1.0222982168197632</v>
      </c>
      <c r="EC169" s="78">
        <v>-0.99129956960678101</v>
      </c>
      <c r="ED169" s="78">
        <v>-0.97902476787567139</v>
      </c>
      <c r="EE169" s="78">
        <v>-0.9081234335899353</v>
      </c>
      <c r="EF169" s="78">
        <v>-0.63470381498336792</v>
      </c>
      <c r="EG169" s="78">
        <v>-1.0291616916656494</v>
      </c>
      <c r="EH169" s="78">
        <v>-1.3346006870269775</v>
      </c>
      <c r="EI169" s="78">
        <v>-1.272446870803833</v>
      </c>
      <c r="EJ169" s="78">
        <v>-1.6701056957244873</v>
      </c>
      <c r="EK169" s="78">
        <v>-1.5736082792282104</v>
      </c>
      <c r="EL169" s="78">
        <v>-1.1088845729827881</v>
      </c>
      <c r="EM169" s="78">
        <v>-0.97573411464691162</v>
      </c>
      <c r="EN169" s="78">
        <v>-0.24848403036594391</v>
      </c>
      <c r="EO169" s="78">
        <v>0.45064714550971985</v>
      </c>
      <c r="EP169" s="78">
        <v>0.19766482710838318</v>
      </c>
      <c r="EQ169" s="78">
        <v>0.38450086116790771</v>
      </c>
      <c r="ER169" s="78">
        <v>-9.331812709569931E-2</v>
      </c>
      <c r="ES169" s="78">
        <v>-0.34390494227409363</v>
      </c>
      <c r="ET169" s="78">
        <v>-1.108680248260498</v>
      </c>
      <c r="EU169" s="78">
        <v>-0.95062255859375</v>
      </c>
      <c r="EV169" s="78">
        <v>-0.85739248991012573</v>
      </c>
      <c r="EW169" s="78">
        <v>63.108135223388672</v>
      </c>
      <c r="EX169" s="78">
        <v>62.203090667724609</v>
      </c>
      <c r="EY169" s="78">
        <v>61.167514801025391</v>
      </c>
      <c r="EZ169" s="78">
        <v>60.032520294189453</v>
      </c>
      <c r="FA169" s="78">
        <v>59.118961334228516</v>
      </c>
      <c r="FB169" s="78">
        <v>58.117733001708984</v>
      </c>
      <c r="FC169" s="78">
        <v>57.816413879394531</v>
      </c>
      <c r="FD169" s="78">
        <v>59.598236083984375</v>
      </c>
      <c r="FE169" s="78">
        <v>64.238746643066406</v>
      </c>
      <c r="FF169" s="78">
        <v>68.577377319335938</v>
      </c>
      <c r="FG169" s="78">
        <v>72.489639282226563</v>
      </c>
      <c r="FH169" s="78">
        <v>75.511772155761719</v>
      </c>
      <c r="FI169" s="78">
        <v>77.957054138183594</v>
      </c>
      <c r="FJ169" s="78">
        <v>80.560066223144531</v>
      </c>
      <c r="FK169" s="78">
        <v>81.948989868164063</v>
      </c>
      <c r="FL169" s="78">
        <v>82.912109375</v>
      </c>
      <c r="FM169" s="78">
        <v>82.224029541015625</v>
      </c>
      <c r="FN169" s="78">
        <v>80.382675170898438</v>
      </c>
      <c r="FO169" s="78">
        <v>78.013427734375</v>
      </c>
      <c r="FP169" s="78">
        <v>74.286048889160156</v>
      </c>
      <c r="FQ169" s="78">
        <v>69.745895385742188</v>
      </c>
      <c r="FR169" s="78">
        <v>67.064796447753906</v>
      </c>
      <c r="FS169" s="78">
        <v>65.321601867675781</v>
      </c>
      <c r="FT169" s="78">
        <v>63.948726654052734</v>
      </c>
      <c r="FU169" s="78">
        <v>0.27190506458282471</v>
      </c>
      <c r="FV169" s="78">
        <v>0.41917592287063599</v>
      </c>
      <c r="FW169" s="78">
        <v>0.27218872308731079</v>
      </c>
      <c r="FX169" s="78">
        <v>0</v>
      </c>
      <c r="FY169" s="78">
        <v>3580</v>
      </c>
      <c r="FZ169" s="78">
        <v>1</v>
      </c>
    </row>
    <row r="170" spans="1:182" x14ac:dyDescent="0.2">
      <c r="A170" t="s">
        <v>186</v>
      </c>
      <c r="B170" t="s">
        <v>236</v>
      </c>
      <c r="C170" t="s">
        <v>2</v>
      </c>
      <c r="D170" t="s">
        <v>203</v>
      </c>
      <c r="E170" t="s">
        <v>205</v>
      </c>
      <c r="F170" t="s">
        <v>178</v>
      </c>
      <c r="G170" t="s">
        <v>1</v>
      </c>
      <c r="H170" s="78">
        <v>5404</v>
      </c>
      <c r="I170" s="78">
        <v>5.4332127571105957</v>
      </c>
      <c r="J170" s="78">
        <v>4.9893217086791992</v>
      </c>
      <c r="K170" s="78">
        <v>4.6324920654296875</v>
      </c>
      <c r="L170" s="78">
        <v>4.4386467933654785</v>
      </c>
      <c r="M170" s="78">
        <v>4.4098649024963379</v>
      </c>
      <c r="N170" s="78">
        <v>4.4640660285949707</v>
      </c>
      <c r="O170" s="78">
        <v>5.015223503112793</v>
      </c>
      <c r="P170" s="78">
        <v>5.6137533187866211</v>
      </c>
      <c r="Q170" s="78">
        <v>5.822883129119873</v>
      </c>
      <c r="R170" s="78">
        <v>6.1802201271057129</v>
      </c>
      <c r="S170" s="78">
        <v>6.7056331634521484</v>
      </c>
      <c r="T170" s="78">
        <v>7.0231218338012695</v>
      </c>
      <c r="U170" s="78">
        <v>7.3807969093322754</v>
      </c>
      <c r="V170" s="78">
        <v>7.7741203308105469</v>
      </c>
      <c r="W170" s="78">
        <v>7.9515600204467773</v>
      </c>
      <c r="X170" s="78">
        <v>8.3916120529174805</v>
      </c>
      <c r="Y170" s="78">
        <v>8.7316598892211914</v>
      </c>
      <c r="Z170" s="78">
        <v>8.8774929046630859</v>
      </c>
      <c r="AA170" s="78">
        <v>9.1484031677246094</v>
      </c>
      <c r="AB170" s="78">
        <v>8.9644718170166016</v>
      </c>
      <c r="AC170" s="78">
        <v>8.7741594314575195</v>
      </c>
      <c r="AD170" s="78">
        <v>8.0811910629272461</v>
      </c>
      <c r="AE170" s="78">
        <v>7.2425131797790527</v>
      </c>
      <c r="AF170" s="78">
        <v>6.2685503959655762</v>
      </c>
      <c r="AG170" s="78">
        <v>-1.1715569496154785</v>
      </c>
      <c r="AH170" s="78">
        <v>-1.034692645072937</v>
      </c>
      <c r="AI170" s="78">
        <v>-0.88741058111190796</v>
      </c>
      <c r="AJ170" s="78">
        <v>-0.88201206922531128</v>
      </c>
      <c r="AK170" s="78">
        <v>-0.8868330717086792</v>
      </c>
      <c r="AL170" s="78">
        <v>-0.99155831336975098</v>
      </c>
      <c r="AM170" s="78">
        <v>-0.82302844524383545</v>
      </c>
      <c r="AN170" s="78">
        <v>-0.85395544767379761</v>
      </c>
      <c r="AO170" s="78">
        <v>-1.1214865446090698</v>
      </c>
      <c r="AP170" s="78">
        <v>-1.3585981130599976</v>
      </c>
      <c r="AQ170" s="78">
        <v>-1.3338615894317627</v>
      </c>
      <c r="AR170" s="78">
        <v>-1.5767369270324707</v>
      </c>
      <c r="AS170" s="78">
        <v>-1.5427666902542114</v>
      </c>
      <c r="AT170" s="78">
        <v>-1.1524373292922974</v>
      </c>
      <c r="AU170" s="78">
        <v>-1.1789313554763794</v>
      </c>
      <c r="AV170" s="78">
        <v>-1.0923070907592773</v>
      </c>
      <c r="AW170" s="78">
        <v>-0.78797149658203125</v>
      </c>
      <c r="AX170" s="78">
        <v>-0.99475204944610596</v>
      </c>
      <c r="AY170" s="78">
        <v>-0.74755871295928955</v>
      </c>
      <c r="AZ170" s="78">
        <v>-0.70478010177612305</v>
      </c>
      <c r="BA170" s="78">
        <v>-0.80638140439987183</v>
      </c>
      <c r="BB170" s="78">
        <v>-1.3871597051620483</v>
      </c>
      <c r="BC170" s="78">
        <v>-1.2263513803482056</v>
      </c>
      <c r="BD170" s="78">
        <v>-1.0867587327957153</v>
      </c>
      <c r="BE170" s="78">
        <v>-0.94605410099029541</v>
      </c>
      <c r="BF170" s="78">
        <v>-0.82566481828689575</v>
      </c>
      <c r="BG170" s="78">
        <v>-0.6878848671913147</v>
      </c>
      <c r="BH170" s="78">
        <v>-0.68646758794784546</v>
      </c>
      <c r="BI170" s="78">
        <v>-0.68980443477630615</v>
      </c>
      <c r="BJ170" s="78">
        <v>-0.79270362854003906</v>
      </c>
      <c r="BK170" s="78">
        <v>-0.61801022291183472</v>
      </c>
      <c r="BL170" s="78">
        <v>-0.63365256786346436</v>
      </c>
      <c r="BM170" s="78">
        <v>-0.90319603681564331</v>
      </c>
      <c r="BN170" s="78">
        <v>-1.135071873664856</v>
      </c>
      <c r="BO170" s="78">
        <v>-1.1004142761230469</v>
      </c>
      <c r="BP170" s="78">
        <v>-1.3300718069076538</v>
      </c>
      <c r="BQ170" s="78">
        <v>-1.2740241289138794</v>
      </c>
      <c r="BR170" s="78">
        <v>-0.87467098236083984</v>
      </c>
      <c r="BS170" s="78">
        <v>-0.8903394341468811</v>
      </c>
      <c r="BT170" s="78">
        <v>-0.79119312763214111</v>
      </c>
      <c r="BU170" s="78">
        <v>-0.48372742533683777</v>
      </c>
      <c r="BV170" s="78">
        <v>-0.67921745777130127</v>
      </c>
      <c r="BW170" s="78">
        <v>-0.4360634982585907</v>
      </c>
      <c r="BX170" s="78">
        <v>-0.40091529488563538</v>
      </c>
      <c r="BY170" s="78">
        <v>-0.51833117008209229</v>
      </c>
      <c r="BZ170" s="78">
        <v>-1.1071730852127075</v>
      </c>
      <c r="CA170" s="78">
        <v>-0.96611922979354858</v>
      </c>
      <c r="CB170" s="78">
        <v>-0.85032123327255249</v>
      </c>
      <c r="CC170" s="78">
        <v>-0.78987151384353638</v>
      </c>
      <c r="CD170" s="78">
        <v>-0.68089282512664795</v>
      </c>
      <c r="CE170" s="78">
        <v>-0.54969394207000732</v>
      </c>
      <c r="CF170" s="78">
        <v>-0.55103403329849243</v>
      </c>
      <c r="CG170" s="78">
        <v>-0.55334305763244629</v>
      </c>
      <c r="CH170" s="78">
        <v>-0.65497744083404541</v>
      </c>
      <c r="CI170" s="78">
        <v>-0.47601521015167236</v>
      </c>
      <c r="CJ170" s="78">
        <v>-0.48107150197029114</v>
      </c>
      <c r="CK170" s="78">
        <v>-0.75200867652893066</v>
      </c>
      <c r="CL170" s="78">
        <v>-0.98025822639465332</v>
      </c>
      <c r="CM170" s="78">
        <v>-0.93872928619384766</v>
      </c>
      <c r="CN170" s="78">
        <v>-1.1592323780059814</v>
      </c>
      <c r="CO170" s="78">
        <v>-1.0878939628601074</v>
      </c>
      <c r="CP170" s="78">
        <v>-0.68229091167449951</v>
      </c>
      <c r="CQ170" s="78">
        <v>-0.69046151638031006</v>
      </c>
      <c r="CR170" s="78">
        <v>-0.58264243602752686</v>
      </c>
      <c r="CS170" s="78">
        <v>-0.27300894260406494</v>
      </c>
      <c r="CT170" s="78">
        <v>-0.46067917346954346</v>
      </c>
      <c r="CU170" s="78">
        <v>-0.22032283246517181</v>
      </c>
      <c r="CV170" s="78">
        <v>-0.19045946002006531</v>
      </c>
      <c r="CW170" s="78">
        <v>-0.31882843375205994</v>
      </c>
      <c r="CX170" s="78">
        <v>-0.91325527429580688</v>
      </c>
      <c r="CY170" s="78">
        <v>-0.78588324785232544</v>
      </c>
      <c r="CZ170" s="78">
        <v>-0.68656527996063232</v>
      </c>
      <c r="DA170" s="78">
        <v>-0.63368892669677734</v>
      </c>
      <c r="DB170" s="78">
        <v>-0.53612083196640015</v>
      </c>
      <c r="DC170" s="78">
        <v>-0.41150301694869995</v>
      </c>
      <c r="DD170" s="78">
        <v>-0.41560050845146179</v>
      </c>
      <c r="DE170" s="78">
        <v>-0.41688165068626404</v>
      </c>
      <c r="DF170" s="78">
        <v>-0.51725125312805176</v>
      </c>
      <c r="DG170" s="78">
        <v>-0.33402019739151001</v>
      </c>
      <c r="DH170" s="78">
        <v>-0.32849040627479553</v>
      </c>
      <c r="DI170" s="78">
        <v>-0.60082131624221802</v>
      </c>
      <c r="DJ170" s="78">
        <v>-0.82544463872909546</v>
      </c>
      <c r="DK170" s="78">
        <v>-0.77704435586929321</v>
      </c>
      <c r="DL170" s="78">
        <v>-0.98839288949966431</v>
      </c>
      <c r="DM170" s="78">
        <v>-0.90176373720169067</v>
      </c>
      <c r="DN170" s="78">
        <v>-0.48991081118583679</v>
      </c>
      <c r="DO170" s="78">
        <v>-0.49058359861373901</v>
      </c>
      <c r="DP170" s="78">
        <v>-0.37409177422523499</v>
      </c>
      <c r="DQ170" s="78">
        <v>-6.2290452420711517E-2</v>
      </c>
      <c r="DR170" s="78">
        <v>-0.24214087426662445</v>
      </c>
      <c r="DS170" s="78">
        <v>-4.5821736566722393E-3</v>
      </c>
      <c r="DT170" s="78">
        <v>1.9996374845504761E-2</v>
      </c>
      <c r="DU170" s="78">
        <v>-0.11932570487260818</v>
      </c>
      <c r="DV170" s="78">
        <v>-0.71933746337890625</v>
      </c>
      <c r="DW170" s="78">
        <v>-0.60564726591110229</v>
      </c>
      <c r="DX170" s="78">
        <v>-0.52280932664871216</v>
      </c>
      <c r="DY170" s="78">
        <v>-0.40818604826927185</v>
      </c>
      <c r="DZ170" s="78">
        <v>-0.32709300518035889</v>
      </c>
      <c r="EA170" s="78">
        <v>-0.2119772881269455</v>
      </c>
      <c r="EB170" s="78">
        <v>-0.22005599737167358</v>
      </c>
      <c r="EC170" s="78">
        <v>-0.21985305845737457</v>
      </c>
      <c r="ED170" s="78">
        <v>-0.31839653849601746</v>
      </c>
      <c r="EE170" s="78">
        <v>-0.12900198996067047</v>
      </c>
      <c r="EF170" s="78">
        <v>-0.10818755626678467</v>
      </c>
      <c r="EG170" s="78">
        <v>-0.38253083825111389</v>
      </c>
      <c r="EH170" s="78">
        <v>-0.60191839933395386</v>
      </c>
      <c r="EI170" s="78">
        <v>-0.54359698295593262</v>
      </c>
      <c r="EJ170" s="78">
        <v>-0.74172782897949219</v>
      </c>
      <c r="EK170" s="78">
        <v>-0.63302129507064819</v>
      </c>
      <c r="EL170" s="78">
        <v>-0.21214450895786285</v>
      </c>
      <c r="EM170" s="78">
        <v>-0.20199163258075714</v>
      </c>
      <c r="EN170" s="78">
        <v>-7.2977744042873383E-2</v>
      </c>
      <c r="EO170" s="78">
        <v>0.24195358157157898</v>
      </c>
      <c r="EP170" s="78">
        <v>7.339370995759964E-2</v>
      </c>
      <c r="EQ170" s="78">
        <v>0.30691307783126831</v>
      </c>
      <c r="ER170" s="78">
        <v>0.32386118173599243</v>
      </c>
      <c r="ES170" s="78">
        <v>0.16872455179691315</v>
      </c>
      <c r="ET170" s="78">
        <v>-0.43935090303421021</v>
      </c>
      <c r="EU170" s="78">
        <v>-0.3454151451587677</v>
      </c>
      <c r="EV170" s="78">
        <v>-0.28637176752090454</v>
      </c>
      <c r="EW170" s="78">
        <v>60.604225158691406</v>
      </c>
      <c r="EX170" s="78">
        <v>59.773693084716797</v>
      </c>
      <c r="EY170" s="78">
        <v>58.908531188964844</v>
      </c>
      <c r="EZ170" s="78">
        <v>57.865528106689453</v>
      </c>
      <c r="FA170" s="78">
        <v>57.353851318359375</v>
      </c>
      <c r="FB170" s="78">
        <v>56.999835968017578</v>
      </c>
      <c r="FC170" s="78">
        <v>56.772476196289063</v>
      </c>
      <c r="FD170" s="78">
        <v>58.794578552246094</v>
      </c>
      <c r="FE170" s="78">
        <v>62.538230895996094</v>
      </c>
      <c r="FF170" s="78">
        <v>67.100700378417969</v>
      </c>
      <c r="FG170" s="78">
        <v>70.878189086914063</v>
      </c>
      <c r="FH170" s="78">
        <v>73.918388366699219</v>
      </c>
      <c r="FI170" s="78">
        <v>76.396217346191406</v>
      </c>
      <c r="FJ170" s="78">
        <v>78.549285888671875</v>
      </c>
      <c r="FK170" s="78">
        <v>79.595626831054688</v>
      </c>
      <c r="FL170" s="78">
        <v>80.212234497070313</v>
      </c>
      <c r="FM170" s="78">
        <v>78.269309997558594</v>
      </c>
      <c r="FN170" s="78">
        <v>75.023582458496094</v>
      </c>
      <c r="FO170" s="78">
        <v>71.657379150390625</v>
      </c>
      <c r="FP170" s="78">
        <v>67.865737915039063</v>
      </c>
      <c r="FQ170" s="78">
        <v>64.210418701171875</v>
      </c>
      <c r="FR170" s="78">
        <v>61.894878387451172</v>
      </c>
      <c r="FS170" s="78">
        <v>60.342269897460938</v>
      </c>
      <c r="FT170" s="78">
        <v>59.379512786865234</v>
      </c>
      <c r="FU170" s="78">
        <v>0.1543826162815094</v>
      </c>
      <c r="FV170" s="78">
        <v>0.24254380166530609</v>
      </c>
      <c r="FW170" s="78">
        <v>0.1545979380607605</v>
      </c>
      <c r="FX170" s="78">
        <v>0</v>
      </c>
      <c r="FY170" s="78">
        <v>2110</v>
      </c>
      <c r="FZ170" s="78">
        <v>1</v>
      </c>
    </row>
    <row r="171" spans="1:182" x14ac:dyDescent="0.2">
      <c r="A171" t="s">
        <v>186</v>
      </c>
      <c r="B171" t="s">
        <v>236</v>
      </c>
      <c r="C171" t="s">
        <v>2</v>
      </c>
      <c r="D171" t="s">
        <v>203</v>
      </c>
      <c r="E171" t="s">
        <v>205</v>
      </c>
      <c r="F171" t="s">
        <v>179</v>
      </c>
      <c r="G171" t="s">
        <v>1</v>
      </c>
      <c r="H171" s="78">
        <v>723</v>
      </c>
      <c r="I171" s="78">
        <v>1.0105365514755249</v>
      </c>
      <c r="J171" s="78">
        <v>0.95387357473373413</v>
      </c>
      <c r="K171" s="78">
        <v>0.88162261247634888</v>
      </c>
      <c r="L171" s="78">
        <v>0.88288819789886475</v>
      </c>
      <c r="M171" s="78">
        <v>0.88918405771255493</v>
      </c>
      <c r="N171" s="78">
        <v>0.9790198802947998</v>
      </c>
      <c r="O171" s="78">
        <v>0.96673762798309326</v>
      </c>
      <c r="P171" s="78">
        <v>0.93286412954330444</v>
      </c>
      <c r="Q171" s="78">
        <v>0.97119027376174927</v>
      </c>
      <c r="R171" s="78">
        <v>1.0293265581130981</v>
      </c>
      <c r="S171" s="78">
        <v>0.95830082893371582</v>
      </c>
      <c r="T171" s="78">
        <v>1.0359195470809937</v>
      </c>
      <c r="U171" s="78">
        <v>0.98412549495697021</v>
      </c>
      <c r="V171" s="78">
        <v>1.0831606388092041</v>
      </c>
      <c r="W171" s="78">
        <v>1.2220675945281982</v>
      </c>
      <c r="X171" s="78">
        <v>1.4547441005706787</v>
      </c>
      <c r="Y171" s="78">
        <v>1.7955114841461182</v>
      </c>
      <c r="Z171" s="78">
        <v>1.7932583093643188</v>
      </c>
      <c r="AA171" s="78">
        <v>1.9284405708312988</v>
      </c>
      <c r="AB171" s="78">
        <v>1.7343658208847046</v>
      </c>
      <c r="AC171" s="78">
        <v>1.5563787221908569</v>
      </c>
      <c r="AD171" s="78">
        <v>1.5054353475570679</v>
      </c>
      <c r="AE171" s="78">
        <v>1.444485068321228</v>
      </c>
      <c r="AF171" s="78">
        <v>1.2866009473800659</v>
      </c>
      <c r="AG171" s="78">
        <v>-0.29920181632041931</v>
      </c>
      <c r="AH171" s="78">
        <v>-0.28382086753845215</v>
      </c>
      <c r="AI171" s="78">
        <v>-0.35101234912872314</v>
      </c>
      <c r="AJ171" s="78">
        <v>-0.31707784533500671</v>
      </c>
      <c r="AK171" s="78">
        <v>-0.28419208526611328</v>
      </c>
      <c r="AL171" s="78">
        <v>-0.12973353266716003</v>
      </c>
      <c r="AM171" s="78">
        <v>-0.10546515136957169</v>
      </c>
      <c r="AN171" s="78">
        <v>-9.1759711503982544E-2</v>
      </c>
      <c r="AO171" s="78">
        <v>-0.10965798795223236</v>
      </c>
      <c r="AP171" s="78">
        <v>-0.29238295555114746</v>
      </c>
      <c r="AQ171" s="78">
        <v>-0.46690112352371216</v>
      </c>
      <c r="AR171" s="78">
        <v>-0.60712718963623047</v>
      </c>
      <c r="AS171" s="78">
        <v>-0.88011336326599121</v>
      </c>
      <c r="AT171" s="78">
        <v>-1.0363820791244507</v>
      </c>
      <c r="AU171" s="78">
        <v>-0.9722173810005188</v>
      </c>
      <c r="AV171" s="78">
        <v>-0.47540980577468872</v>
      </c>
      <c r="AW171" s="78">
        <v>-0.30839863419532776</v>
      </c>
      <c r="AX171" s="78">
        <v>-0.38874658942222595</v>
      </c>
      <c r="AY171" s="78">
        <v>-0.42372006177902222</v>
      </c>
      <c r="AZ171" s="78">
        <v>-0.63367980718612671</v>
      </c>
      <c r="BA171" s="78">
        <v>-0.65769129991531372</v>
      </c>
      <c r="BB171" s="78">
        <v>-0.65775537490844727</v>
      </c>
      <c r="BC171" s="78">
        <v>-0.40450778603553772</v>
      </c>
      <c r="BD171" s="78">
        <v>-0.29077759385108948</v>
      </c>
      <c r="BE171" s="78">
        <v>-0.18634988367557526</v>
      </c>
      <c r="BF171" s="78">
        <v>-0.1763821542263031</v>
      </c>
      <c r="BG171" s="78">
        <v>-0.23624773323535919</v>
      </c>
      <c r="BH171" s="78">
        <v>-0.20169232785701752</v>
      </c>
      <c r="BI171" s="78">
        <v>-0.17089289426803589</v>
      </c>
      <c r="BJ171" s="78">
        <v>-2.8276657685637474E-2</v>
      </c>
      <c r="BK171" s="78">
        <v>-1.2979748658835888E-2</v>
      </c>
      <c r="BL171" s="78">
        <v>-5.9378775767982006E-3</v>
      </c>
      <c r="BM171" s="78">
        <v>-1.657395251095295E-2</v>
      </c>
      <c r="BN171" s="78">
        <v>-0.15779124200344086</v>
      </c>
      <c r="BO171" s="78">
        <v>-0.31066054105758667</v>
      </c>
      <c r="BP171" s="78">
        <v>-0.43260422348976135</v>
      </c>
      <c r="BQ171" s="78">
        <v>-0.67772841453552246</v>
      </c>
      <c r="BR171" s="78">
        <v>-0.79593586921691895</v>
      </c>
      <c r="BS171" s="78">
        <v>-0.75157701969146729</v>
      </c>
      <c r="BT171" s="78">
        <v>-0.30797240138053894</v>
      </c>
      <c r="BU171" s="78">
        <v>-0.14429710805416107</v>
      </c>
      <c r="BV171" s="78">
        <v>-0.2115674763917923</v>
      </c>
      <c r="BW171" s="78">
        <v>-0.23144449293613434</v>
      </c>
      <c r="BX171" s="78">
        <v>-0.44783490896224976</v>
      </c>
      <c r="BY171" s="78">
        <v>-0.50441056489944458</v>
      </c>
      <c r="BZ171" s="78">
        <v>-0.49366810917854309</v>
      </c>
      <c r="CA171" s="78">
        <v>-0.25755530595779419</v>
      </c>
      <c r="CB171" s="78">
        <v>-0.15145954489707947</v>
      </c>
      <c r="CC171" s="78">
        <v>-0.10818897187709808</v>
      </c>
      <c r="CD171" s="78">
        <v>-0.10197041928768158</v>
      </c>
      <c r="CE171" s="78">
        <v>-0.15676210820674896</v>
      </c>
      <c r="CF171" s="78">
        <v>-0.12177667021751404</v>
      </c>
      <c r="CG171" s="78">
        <v>-9.2422224581241608E-2</v>
      </c>
      <c r="CH171" s="78">
        <v>4.1992068290710449E-2</v>
      </c>
      <c r="CI171" s="78">
        <v>5.1075361669063568E-2</v>
      </c>
      <c r="CJ171" s="78">
        <v>5.3502064198255539E-2</v>
      </c>
      <c r="CK171" s="78">
        <v>4.7895766794681549E-2</v>
      </c>
      <c r="CL171" s="78">
        <v>-6.4573414623737335E-2</v>
      </c>
      <c r="CM171" s="78">
        <v>-0.20244881510734558</v>
      </c>
      <c r="CN171" s="78">
        <v>-0.31173011660575867</v>
      </c>
      <c r="CO171" s="78">
        <v>-0.53755718469619751</v>
      </c>
      <c r="CP171" s="78">
        <v>-0.62940359115600586</v>
      </c>
      <c r="CQ171" s="78">
        <v>-0.59876221418380737</v>
      </c>
      <c r="CR171" s="78">
        <v>-0.19200576841831207</v>
      </c>
      <c r="CS171" s="78">
        <v>-3.0640894547104836E-2</v>
      </c>
      <c r="CT171" s="78">
        <v>-8.8853754103183746E-2</v>
      </c>
      <c r="CU171" s="78">
        <v>-9.8275028169155121E-2</v>
      </c>
      <c r="CV171" s="78">
        <v>-0.31911930441856384</v>
      </c>
      <c r="CW171" s="78">
        <v>-0.39824879169464111</v>
      </c>
      <c r="CX171" s="78">
        <v>-0.38002178072929382</v>
      </c>
      <c r="CY171" s="78">
        <v>-0.15577647089958191</v>
      </c>
      <c r="CZ171" s="78">
        <v>-5.4968275129795074E-2</v>
      </c>
      <c r="DA171" s="78">
        <v>-3.002806194126606E-2</v>
      </c>
      <c r="DB171" s="78">
        <v>-2.7558689936995506E-2</v>
      </c>
      <c r="DC171" s="78">
        <v>-7.7276483178138733E-2</v>
      </c>
      <c r="DD171" s="78">
        <v>-4.1861008852720261E-2</v>
      </c>
      <c r="DE171" s="78">
        <v>-1.3951556757092476E-2</v>
      </c>
      <c r="DF171" s="78">
        <v>0.11226079612970352</v>
      </c>
      <c r="DG171" s="78">
        <v>0.1151304692029953</v>
      </c>
      <c r="DH171" s="78">
        <v>0.11294200271368027</v>
      </c>
      <c r="DI171" s="78">
        <v>0.1123654842376709</v>
      </c>
      <c r="DJ171" s="78">
        <v>2.8644407168030739E-2</v>
      </c>
      <c r="DK171" s="78">
        <v>-9.4237074255943298E-2</v>
      </c>
      <c r="DL171" s="78">
        <v>-0.19085602462291718</v>
      </c>
      <c r="DM171" s="78">
        <v>-0.39738598465919495</v>
      </c>
      <c r="DN171" s="78">
        <v>-0.46287131309509277</v>
      </c>
      <c r="DO171" s="78">
        <v>-0.44594740867614746</v>
      </c>
      <c r="DP171" s="78">
        <v>-7.6039135456085205E-2</v>
      </c>
      <c r="DQ171" s="78">
        <v>8.3015322685241699E-2</v>
      </c>
      <c r="DR171" s="78">
        <v>3.3859968185424805E-2</v>
      </c>
      <c r="DS171" s="78">
        <v>3.4894444048404694E-2</v>
      </c>
      <c r="DT171" s="78">
        <v>-0.19040369987487793</v>
      </c>
      <c r="DU171" s="78">
        <v>-0.29208701848983765</v>
      </c>
      <c r="DV171" s="78">
        <v>-0.26637545228004456</v>
      </c>
      <c r="DW171" s="78">
        <v>-5.3997635841369629E-2</v>
      </c>
      <c r="DX171" s="78">
        <v>4.1522987186908722E-2</v>
      </c>
      <c r="DY171" s="78">
        <v>8.2823880016803741E-2</v>
      </c>
      <c r="DZ171" s="78">
        <v>7.9880028963088989E-2</v>
      </c>
      <c r="EA171" s="78">
        <v>3.7488136440515518E-2</v>
      </c>
      <c r="EB171" s="78">
        <v>7.3524512350559235E-2</v>
      </c>
      <c r="EC171" s="78">
        <v>9.9347621202468872E-2</v>
      </c>
      <c r="ED171" s="78">
        <v>0.21371766924858093</v>
      </c>
      <c r="EE171" s="78">
        <v>0.20761588215827942</v>
      </c>
      <c r="EF171" s="78">
        <v>0.19876384735107422</v>
      </c>
      <c r="EG171" s="78">
        <v>0.20544952154159546</v>
      </c>
      <c r="EH171" s="78">
        <v>0.16323614120483398</v>
      </c>
      <c r="EI171" s="78">
        <v>6.2003489583730698E-2</v>
      </c>
      <c r="EJ171" s="78">
        <v>-1.6333015635609627E-2</v>
      </c>
      <c r="EK171" s="78">
        <v>-0.19500100612640381</v>
      </c>
      <c r="EL171" s="78">
        <v>-0.22242513298988342</v>
      </c>
      <c r="EM171" s="78">
        <v>-0.22530707716941833</v>
      </c>
      <c r="EN171" s="78">
        <v>9.1398268938064575E-2</v>
      </c>
      <c r="EO171" s="78">
        <v>0.24711684882640839</v>
      </c>
      <c r="EP171" s="78">
        <v>0.21103909611701965</v>
      </c>
      <c r="EQ171" s="78">
        <v>0.22717000544071198</v>
      </c>
      <c r="ER171" s="78">
        <v>-4.5588049106299877E-3</v>
      </c>
      <c r="ES171" s="78">
        <v>-0.1388062983751297</v>
      </c>
      <c r="ET171" s="78">
        <v>-0.10228817164897919</v>
      </c>
      <c r="EU171" s="78">
        <v>9.2954836785793304E-2</v>
      </c>
      <c r="EV171" s="78">
        <v>0.18084104359149933</v>
      </c>
      <c r="EW171" s="78">
        <v>70.760101318359375</v>
      </c>
      <c r="EX171" s="78">
        <v>69.670661926269531</v>
      </c>
      <c r="EY171" s="78">
        <v>68.899070739746094</v>
      </c>
      <c r="EZ171" s="78">
        <v>66.814346313476563</v>
      </c>
      <c r="FA171" s="78">
        <v>66.342048645019531</v>
      </c>
      <c r="FB171" s="78">
        <v>64.164039611816406</v>
      </c>
      <c r="FC171" s="78">
        <v>63.40521240234375</v>
      </c>
      <c r="FD171" s="78">
        <v>64.400276184082031</v>
      </c>
      <c r="FE171" s="78">
        <v>68.587364196777344</v>
      </c>
      <c r="FF171" s="78">
        <v>71.905624389648438</v>
      </c>
      <c r="FG171" s="78">
        <v>75.237709045410156</v>
      </c>
      <c r="FH171" s="78">
        <v>78.135658264160156</v>
      </c>
      <c r="FI171" s="78">
        <v>80.895652770996094</v>
      </c>
      <c r="FJ171" s="78">
        <v>84.692520141601563</v>
      </c>
      <c r="FK171" s="78">
        <v>86.497383117675781</v>
      </c>
      <c r="FL171" s="78">
        <v>88.331092834472656</v>
      </c>
      <c r="FM171" s="78">
        <v>90.227653503417969</v>
      </c>
      <c r="FN171" s="78">
        <v>90.132942199707031</v>
      </c>
      <c r="FO171" s="78">
        <v>90.203834533691406</v>
      </c>
      <c r="FP171" s="78">
        <v>87.15911865234375</v>
      </c>
      <c r="FQ171" s="78">
        <v>83.218177795410156</v>
      </c>
      <c r="FR171" s="78">
        <v>80.374031066894531</v>
      </c>
      <c r="FS171" s="78">
        <v>78.434715270996094</v>
      </c>
      <c r="FT171" s="78">
        <v>76.711502075195313</v>
      </c>
      <c r="FU171" s="78">
        <v>7.7242411673069E-2</v>
      </c>
      <c r="FV171" s="78">
        <v>0.13756445050239563</v>
      </c>
      <c r="FW171" s="78">
        <v>7.5575888156890869E-2</v>
      </c>
      <c r="FX171" s="78">
        <v>0</v>
      </c>
      <c r="FY171" s="78">
        <v>169</v>
      </c>
      <c r="FZ171" s="78">
        <v>1</v>
      </c>
    </row>
    <row r="172" spans="1:182" x14ac:dyDescent="0.2">
      <c r="A172" t="s">
        <v>186</v>
      </c>
      <c r="B172" t="s">
        <v>236</v>
      </c>
      <c r="C172" t="s">
        <v>2</v>
      </c>
      <c r="D172" t="s">
        <v>203</v>
      </c>
      <c r="E172" t="s">
        <v>205</v>
      </c>
      <c r="F172" t="s">
        <v>180</v>
      </c>
      <c r="G172" t="s">
        <v>1</v>
      </c>
      <c r="H172" s="78">
        <v>281</v>
      </c>
      <c r="I172" s="78">
        <v>0.49497139453887939</v>
      </c>
      <c r="J172" s="78">
        <v>0.47690418362617493</v>
      </c>
      <c r="K172" s="78">
        <v>0.4644349217414856</v>
      </c>
      <c r="L172" s="78">
        <v>0.4657784104347229</v>
      </c>
      <c r="M172" s="78">
        <v>0.47365817427635193</v>
      </c>
      <c r="N172" s="78">
        <v>0.45026645064353943</v>
      </c>
      <c r="O172" s="78">
        <v>0.47807097434997559</v>
      </c>
      <c r="P172" s="78">
        <v>0.54085731506347656</v>
      </c>
      <c r="Q172" s="78">
        <v>0.51555174589157104</v>
      </c>
      <c r="R172" s="78">
        <v>0.51290881633758545</v>
      </c>
      <c r="S172" s="78">
        <v>0.43373319506645203</v>
      </c>
      <c r="T172" s="78">
        <v>0.43350860476493835</v>
      </c>
      <c r="U172" s="78">
        <v>0.35765290260314941</v>
      </c>
      <c r="V172" s="78">
        <v>0.33891385793685913</v>
      </c>
      <c r="W172" s="78">
        <v>0.3204987645149231</v>
      </c>
      <c r="X172" s="78">
        <v>0.37730443477630615</v>
      </c>
      <c r="Y172" s="78">
        <v>0.37058794498443604</v>
      </c>
      <c r="Z172" s="78">
        <v>0.42865380644798279</v>
      </c>
      <c r="AA172" s="78">
        <v>0.49049699306488037</v>
      </c>
      <c r="AB172" s="78">
        <v>0.51349729299545288</v>
      </c>
      <c r="AC172" s="78">
        <v>0.58228647708892822</v>
      </c>
      <c r="AD172" s="78">
        <v>0.61373406648635864</v>
      </c>
      <c r="AE172" s="78">
        <v>0.59688115119934082</v>
      </c>
      <c r="AF172" s="78">
        <v>0.59157854318618774</v>
      </c>
      <c r="AG172" s="78">
        <v>-0.3706403374671936</v>
      </c>
      <c r="AH172" s="78">
        <v>-0.36106711626052856</v>
      </c>
      <c r="AI172" s="78">
        <v>-0.37964311242103577</v>
      </c>
      <c r="AJ172" s="78">
        <v>-0.39118689298629761</v>
      </c>
      <c r="AK172" s="78">
        <v>-0.39208570122718811</v>
      </c>
      <c r="AL172" s="78">
        <v>-0.42432805895805359</v>
      </c>
      <c r="AM172" s="78">
        <v>-0.47214207053184509</v>
      </c>
      <c r="AN172" s="78">
        <v>-0.41584011912345886</v>
      </c>
      <c r="AO172" s="78">
        <v>-0.38509321212768555</v>
      </c>
      <c r="AP172" s="78">
        <v>-0.39206060767173767</v>
      </c>
      <c r="AQ172" s="78">
        <v>-0.39552140235900879</v>
      </c>
      <c r="AR172" s="78">
        <v>-0.32797163724899292</v>
      </c>
      <c r="AS172" s="78">
        <v>-0.37326899170875549</v>
      </c>
      <c r="AT172" s="78">
        <v>-0.35832607746124268</v>
      </c>
      <c r="AU172" s="78">
        <v>-0.33374425768852234</v>
      </c>
      <c r="AV172" s="78">
        <v>-0.19537593424320221</v>
      </c>
      <c r="AW172" s="78">
        <v>-0.17032092809677124</v>
      </c>
      <c r="AX172" s="78">
        <v>-0.16418622434139252</v>
      </c>
      <c r="AY172" s="78">
        <v>-0.15702995657920837</v>
      </c>
      <c r="AZ172" s="78">
        <v>-0.21255777776241302</v>
      </c>
      <c r="BA172" s="78">
        <v>-0.25322747230529785</v>
      </c>
      <c r="BB172" s="78">
        <v>-0.28575482964515686</v>
      </c>
      <c r="BC172" s="78">
        <v>-0.25568854808807373</v>
      </c>
      <c r="BD172" s="78">
        <v>-0.27243542671203613</v>
      </c>
      <c r="BE172" s="78">
        <v>-0.271503746509552</v>
      </c>
      <c r="BF172" s="78">
        <v>-0.26565948128700256</v>
      </c>
      <c r="BG172" s="78">
        <v>-0.28037741780281067</v>
      </c>
      <c r="BH172" s="78">
        <v>-0.29141321778297424</v>
      </c>
      <c r="BI172" s="78">
        <v>-0.29236623644828796</v>
      </c>
      <c r="BJ172" s="78">
        <v>-0.32182604074478149</v>
      </c>
      <c r="BK172" s="78">
        <v>-0.36617732048034668</v>
      </c>
      <c r="BL172" s="78">
        <v>-0.31253635883331299</v>
      </c>
      <c r="BM172" s="78">
        <v>-0.28932324051856995</v>
      </c>
      <c r="BN172" s="78">
        <v>-0.2919984757900238</v>
      </c>
      <c r="BO172" s="78">
        <v>-0.30571791529655457</v>
      </c>
      <c r="BP172" s="78">
        <v>-0.23838607966899872</v>
      </c>
      <c r="BQ172" s="78">
        <v>-0.29315492510795593</v>
      </c>
      <c r="BR172" s="78">
        <v>-0.28322935104370117</v>
      </c>
      <c r="BS172" s="78">
        <v>-0.26418188214302063</v>
      </c>
      <c r="BT172" s="78">
        <v>-0.13623104989528656</v>
      </c>
      <c r="BU172" s="78">
        <v>-0.11360611766576767</v>
      </c>
      <c r="BV172" s="78">
        <v>-0.10079178959131241</v>
      </c>
      <c r="BW172" s="78">
        <v>-8.2331597805023193E-2</v>
      </c>
      <c r="BX172" s="78">
        <v>-0.1320621520280838</v>
      </c>
      <c r="BY172" s="78">
        <v>-0.16088768839836121</v>
      </c>
      <c r="BZ172" s="78">
        <v>-0.18920221924781799</v>
      </c>
      <c r="CA172" s="78">
        <v>-0.16490119695663452</v>
      </c>
      <c r="CB172" s="78">
        <v>-0.17511016130447388</v>
      </c>
      <c r="CC172" s="78">
        <v>-0.20284207165241241</v>
      </c>
      <c r="CD172" s="78">
        <v>-0.19958044588565826</v>
      </c>
      <c r="CE172" s="78">
        <v>-0.21162630617618561</v>
      </c>
      <c r="CF172" s="78">
        <v>-0.22231030464172363</v>
      </c>
      <c r="CG172" s="78">
        <v>-0.22330084443092346</v>
      </c>
      <c r="CH172" s="78">
        <v>-0.25083345174789429</v>
      </c>
      <c r="CI172" s="78">
        <v>-0.29278644919395447</v>
      </c>
      <c r="CJ172" s="78">
        <v>-0.24098846316337585</v>
      </c>
      <c r="CK172" s="78">
        <v>-0.22299328446388245</v>
      </c>
      <c r="CL172" s="78">
        <v>-0.22269575297832489</v>
      </c>
      <c r="CM172" s="78">
        <v>-0.24352028965950012</v>
      </c>
      <c r="CN172" s="78">
        <v>-0.17633938789367676</v>
      </c>
      <c r="CO172" s="78">
        <v>-0.23766815662384033</v>
      </c>
      <c r="CP172" s="78">
        <v>-0.23121759295463562</v>
      </c>
      <c r="CQ172" s="78">
        <v>-0.21600319445133209</v>
      </c>
      <c r="CR172" s="78">
        <v>-9.5267489552497864E-2</v>
      </c>
      <c r="CS172" s="78">
        <v>-7.4325606226921082E-2</v>
      </c>
      <c r="CT172" s="78">
        <v>-5.6885000318288803E-2</v>
      </c>
      <c r="CU172" s="78">
        <v>-3.0595740303397179E-2</v>
      </c>
      <c r="CV172" s="78">
        <v>-7.6311133801937103E-2</v>
      </c>
      <c r="CW172" s="78">
        <v>-9.6933446824550629E-2</v>
      </c>
      <c r="CX172" s="78">
        <v>-0.1223301887512207</v>
      </c>
      <c r="CY172" s="78">
        <v>-0.10202214121818542</v>
      </c>
      <c r="CZ172" s="78">
        <v>-0.10770299285650253</v>
      </c>
      <c r="DA172" s="78">
        <v>-0.13418038189411163</v>
      </c>
      <c r="DB172" s="78">
        <v>-0.13350141048431396</v>
      </c>
      <c r="DC172" s="78">
        <v>-0.14287519454956055</v>
      </c>
      <c r="DD172" s="78">
        <v>-0.15320737659931183</v>
      </c>
      <c r="DE172" s="78">
        <v>-0.15423545241355896</v>
      </c>
      <c r="DF172" s="78">
        <v>-0.17984086275100708</v>
      </c>
      <c r="DG172" s="78">
        <v>-0.21939557790756226</v>
      </c>
      <c r="DH172" s="78">
        <v>-0.16944058239459991</v>
      </c>
      <c r="DI172" s="78">
        <v>-0.15666331350803375</v>
      </c>
      <c r="DJ172" s="78">
        <v>-0.15339303016662598</v>
      </c>
      <c r="DK172" s="78">
        <v>-0.18132266402244568</v>
      </c>
      <c r="DL172" s="78">
        <v>-0.11429270356893539</v>
      </c>
      <c r="DM172" s="78">
        <v>-0.18218138813972473</v>
      </c>
      <c r="DN172" s="78">
        <v>-0.17920583486557007</v>
      </c>
      <c r="DO172" s="78">
        <v>-0.16782450675964355</v>
      </c>
      <c r="DP172" s="78">
        <v>-5.4303925484418869E-2</v>
      </c>
      <c r="DQ172" s="78">
        <v>-3.5045094788074493E-2</v>
      </c>
      <c r="DR172" s="78">
        <v>-1.2978211045265198E-2</v>
      </c>
      <c r="DS172" s="78">
        <v>2.1140115335583687E-2</v>
      </c>
      <c r="DT172" s="78">
        <v>-2.0560109987854958E-2</v>
      </c>
      <c r="DU172" s="78">
        <v>-3.2979201525449753E-2</v>
      </c>
      <c r="DV172" s="78">
        <v>-5.5458154529333115E-2</v>
      </c>
      <c r="DW172" s="78">
        <v>-3.9143092930316925E-2</v>
      </c>
      <c r="DX172" s="78">
        <v>-4.0295820683240891E-2</v>
      </c>
      <c r="DY172" s="78">
        <v>-3.5043813288211823E-2</v>
      </c>
      <c r="DZ172" s="78">
        <v>-3.8093768060207367E-2</v>
      </c>
      <c r="EA172" s="78">
        <v>-4.3609499931335449E-2</v>
      </c>
      <c r="EB172" s="78">
        <v>-5.3433723747730255E-2</v>
      </c>
      <c r="EC172" s="78">
        <v>-5.4515983909368515E-2</v>
      </c>
      <c r="ED172" s="78">
        <v>-7.7338851988315582E-2</v>
      </c>
      <c r="EE172" s="78">
        <v>-0.11343082040548325</v>
      </c>
      <c r="EF172" s="78">
        <v>-6.6136792302131653E-2</v>
      </c>
      <c r="EG172" s="78">
        <v>-6.089337170124054E-2</v>
      </c>
      <c r="EH172" s="78">
        <v>-5.3330887109041214E-2</v>
      </c>
      <c r="EI172" s="78">
        <v>-9.1519162058830261E-2</v>
      </c>
      <c r="EJ172" s="78">
        <v>-2.4707144126296043E-2</v>
      </c>
      <c r="EK172" s="78">
        <v>-0.10206730663776398</v>
      </c>
      <c r="EL172" s="78">
        <v>-0.10410910844802856</v>
      </c>
      <c r="EM172" s="78">
        <v>-9.8262116312980652E-2</v>
      </c>
      <c r="EN172" s="78">
        <v>4.8409556038677692E-3</v>
      </c>
      <c r="EO172" s="78">
        <v>2.1669721230864525E-2</v>
      </c>
      <c r="EP172" s="78">
        <v>5.0416216254234314E-2</v>
      </c>
      <c r="EQ172" s="78">
        <v>9.5838472247123718E-2</v>
      </c>
      <c r="ER172" s="78">
        <v>5.9935513883829117E-2</v>
      </c>
      <c r="ES172" s="78">
        <v>5.9360574930906296E-2</v>
      </c>
      <c r="ET172" s="78">
        <v>4.1094444692134857E-2</v>
      </c>
      <c r="EU172" s="78">
        <v>5.1644269376993179E-2</v>
      </c>
      <c r="EV172" s="78">
        <v>5.702943354845047E-2</v>
      </c>
      <c r="EW172" s="78">
        <v>57.531005859375</v>
      </c>
      <c r="EX172" s="78">
        <v>57.470310211181641</v>
      </c>
      <c r="EY172" s="78">
        <v>56</v>
      </c>
      <c r="EZ172" s="78">
        <v>54.428150177001953</v>
      </c>
      <c r="FA172" s="78">
        <v>55.434322357177734</v>
      </c>
      <c r="FB172" s="78">
        <v>52.920196533203125</v>
      </c>
      <c r="FC172" s="78">
        <v>54.446277618408203</v>
      </c>
      <c r="FD172" s="78">
        <v>54.476192474365234</v>
      </c>
      <c r="FE172" s="78">
        <v>58.021816253662109</v>
      </c>
      <c r="FF172" s="78">
        <v>61.959033966064453</v>
      </c>
      <c r="FG172" s="78">
        <v>63.490406036376953</v>
      </c>
      <c r="FH172" s="78">
        <v>64.800445556640625</v>
      </c>
      <c r="FI172" s="78">
        <v>65.353660583496094</v>
      </c>
      <c r="FJ172" s="78">
        <v>67.001251220703125</v>
      </c>
      <c r="FK172" s="78">
        <v>66.918968200683594</v>
      </c>
      <c r="FL172" s="78">
        <v>67.4830322265625</v>
      </c>
      <c r="FM172" s="78">
        <v>66.570594787597656</v>
      </c>
      <c r="FN172" s="78">
        <v>65.913711547851563</v>
      </c>
      <c r="FO172" s="78">
        <v>63.956707000732422</v>
      </c>
      <c r="FP172" s="78">
        <v>63.708774566650391</v>
      </c>
      <c r="FQ172" s="78">
        <v>61.890750885009766</v>
      </c>
      <c r="FR172" s="78">
        <v>60.283355712890625</v>
      </c>
      <c r="FS172" s="78">
        <v>59.360267639160156</v>
      </c>
      <c r="FT172" s="78">
        <v>57.893367767333984</v>
      </c>
      <c r="FU172" s="78">
        <v>7.0670418441295624E-2</v>
      </c>
      <c r="FV172" s="78">
        <v>6.3520252704620361E-2</v>
      </c>
      <c r="FW172" s="78">
        <v>7.6590158045291901E-2</v>
      </c>
      <c r="FX172" s="78">
        <v>0</v>
      </c>
      <c r="FY172" s="78">
        <v>133</v>
      </c>
      <c r="FZ172" s="78">
        <v>1</v>
      </c>
    </row>
    <row r="173" spans="1:182" x14ac:dyDescent="0.2">
      <c r="A173" t="s">
        <v>186</v>
      </c>
      <c r="B173" t="s">
        <v>236</v>
      </c>
      <c r="C173" t="s">
        <v>2</v>
      </c>
      <c r="D173" t="s">
        <v>203</v>
      </c>
      <c r="E173" t="s">
        <v>205</v>
      </c>
      <c r="F173" t="s">
        <v>181</v>
      </c>
      <c r="G173" t="s">
        <v>1</v>
      </c>
      <c r="H173" s="78">
        <v>191</v>
      </c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>
        <v>0</v>
      </c>
      <c r="FY173" s="78">
        <v>36</v>
      </c>
      <c r="FZ173" s="78">
        <v>0</v>
      </c>
    </row>
    <row r="174" spans="1:182" x14ac:dyDescent="0.2">
      <c r="A174" t="s">
        <v>186</v>
      </c>
      <c r="B174" t="s">
        <v>236</v>
      </c>
      <c r="C174" t="s">
        <v>2</v>
      </c>
      <c r="D174" t="s">
        <v>203</v>
      </c>
      <c r="E174" t="s">
        <v>205</v>
      </c>
      <c r="F174" t="s">
        <v>182</v>
      </c>
      <c r="G174" t="s">
        <v>1</v>
      </c>
      <c r="H174" s="78">
        <v>1001</v>
      </c>
      <c r="I174" s="78">
        <v>1.0490516424179077</v>
      </c>
      <c r="J174" s="78">
        <v>1.0597476959228516</v>
      </c>
      <c r="K174" s="78">
        <v>0.95705759525299072</v>
      </c>
      <c r="L174" s="78">
        <v>0.93608349561691284</v>
      </c>
      <c r="M174" s="78">
        <v>0.97322869300842285</v>
      </c>
      <c r="N174" s="78">
        <v>1.0073565244674683</v>
      </c>
      <c r="O174" s="78">
        <v>1.1051117181777954</v>
      </c>
      <c r="P174" s="78">
        <v>1.3009911775588989</v>
      </c>
      <c r="Q174" s="78">
        <v>1.3041229248046875</v>
      </c>
      <c r="R174" s="78">
        <v>1.4389809370040894</v>
      </c>
      <c r="S174" s="78">
        <v>1.3491463661193848</v>
      </c>
      <c r="T174" s="78">
        <v>1.3493756055831909</v>
      </c>
      <c r="U174" s="78">
        <v>1.4156510829925537</v>
      </c>
      <c r="V174" s="78">
        <v>1.4911390542984009</v>
      </c>
      <c r="W174" s="78">
        <v>1.4989653825759888</v>
      </c>
      <c r="X174" s="78">
        <v>1.6709661483764648</v>
      </c>
      <c r="Y174" s="78">
        <v>1.6394858360290527</v>
      </c>
      <c r="Z174" s="78">
        <v>1.7869752645492554</v>
      </c>
      <c r="AA174" s="78">
        <v>1.806247353553772</v>
      </c>
      <c r="AB174" s="78">
        <v>1.7409167289733887</v>
      </c>
      <c r="AC174" s="78">
        <v>1.6382739543914795</v>
      </c>
      <c r="AD174" s="78">
        <v>1.7480316162109375</v>
      </c>
      <c r="AE174" s="78">
        <v>1.5320237874984741</v>
      </c>
      <c r="AF174" s="78">
        <v>1.2294745445251465</v>
      </c>
      <c r="AG174" s="78">
        <v>-0.41387832164764404</v>
      </c>
      <c r="AH174" s="78">
        <v>-0.33585894107818604</v>
      </c>
      <c r="AI174" s="78">
        <v>-0.39204740524291992</v>
      </c>
      <c r="AJ174" s="78">
        <v>-0.37344479560852051</v>
      </c>
      <c r="AK174" s="78">
        <v>-0.3243737518787384</v>
      </c>
      <c r="AL174" s="78">
        <v>-0.35193955898284912</v>
      </c>
      <c r="AM174" s="78">
        <v>-0.39758715033531189</v>
      </c>
      <c r="AN174" s="78">
        <v>-0.28601163625717163</v>
      </c>
      <c r="AO174" s="78">
        <v>-0.40092048048973083</v>
      </c>
      <c r="AP174" s="78">
        <v>-0.31783920526504517</v>
      </c>
      <c r="AQ174" s="78">
        <v>-0.46749311685562134</v>
      </c>
      <c r="AR174" s="78">
        <v>-0.57849663496017456</v>
      </c>
      <c r="AS174" s="78">
        <v>-0.5434526801109314</v>
      </c>
      <c r="AT174" s="78">
        <v>-0.51667779684066772</v>
      </c>
      <c r="AU174" s="78">
        <v>-0.50966209173202515</v>
      </c>
      <c r="AV174" s="78">
        <v>-0.3466513454914093</v>
      </c>
      <c r="AW174" s="78">
        <v>-0.42319288849830627</v>
      </c>
      <c r="AX174" s="78">
        <v>-0.3480987548828125</v>
      </c>
      <c r="AY174" s="78">
        <v>-0.40779155492782593</v>
      </c>
      <c r="AZ174" s="78">
        <v>-0.3831629753112793</v>
      </c>
      <c r="BA174" s="78">
        <v>-0.50569134950637817</v>
      </c>
      <c r="BB174" s="78">
        <v>-0.35308420658111572</v>
      </c>
      <c r="BC174" s="78">
        <v>-0.28675264120101929</v>
      </c>
      <c r="BD174" s="78">
        <v>-0.39693811535835266</v>
      </c>
      <c r="BE174" s="78">
        <v>-0.3166651725769043</v>
      </c>
      <c r="BF174" s="78">
        <v>-0.24106955528259277</v>
      </c>
      <c r="BG174" s="78">
        <v>-0.30176430940628052</v>
      </c>
      <c r="BH174" s="78">
        <v>-0.29030051827430725</v>
      </c>
      <c r="BI174" s="78">
        <v>-0.23776166141033173</v>
      </c>
      <c r="BJ174" s="78">
        <v>-0.26712921261787415</v>
      </c>
      <c r="BK174" s="78">
        <v>-0.30184441804885864</v>
      </c>
      <c r="BL174" s="78">
        <v>-0.19329042732715607</v>
      </c>
      <c r="BM174" s="78">
        <v>-0.29452106356620789</v>
      </c>
      <c r="BN174" s="78">
        <v>-0.22268413007259369</v>
      </c>
      <c r="BO174" s="78">
        <v>-0.36052870750427246</v>
      </c>
      <c r="BP174" s="78">
        <v>-0.46279639005661011</v>
      </c>
      <c r="BQ174" s="78">
        <v>-0.42704972624778748</v>
      </c>
      <c r="BR174" s="78">
        <v>-0.39764708280563354</v>
      </c>
      <c r="BS174" s="78">
        <v>-0.3937390148639679</v>
      </c>
      <c r="BT174" s="78">
        <v>-0.2162124365568161</v>
      </c>
      <c r="BU174" s="78">
        <v>-0.27470320463180542</v>
      </c>
      <c r="BV174" s="78">
        <v>-0.20873478055000305</v>
      </c>
      <c r="BW174" s="78">
        <v>-0.25843477249145508</v>
      </c>
      <c r="BX174" s="78">
        <v>-0.24100147187709808</v>
      </c>
      <c r="BY174" s="78">
        <v>-0.3783746063709259</v>
      </c>
      <c r="BZ174" s="78">
        <v>-0.22809590399265289</v>
      </c>
      <c r="CA174" s="78">
        <v>-0.17965212464332581</v>
      </c>
      <c r="CB174" s="78">
        <v>-0.28941261768341064</v>
      </c>
      <c r="CC174" s="78">
        <v>-0.2493356466293335</v>
      </c>
      <c r="CD174" s="78">
        <v>-0.17541871964931488</v>
      </c>
      <c r="CE174" s="78">
        <v>-0.23923452198505402</v>
      </c>
      <c r="CF174" s="78">
        <v>-0.23271505534648895</v>
      </c>
      <c r="CG174" s="78">
        <v>-0.17777438461780548</v>
      </c>
      <c r="CH174" s="78">
        <v>-0.20838984847068787</v>
      </c>
      <c r="CI174" s="78">
        <v>-0.23553328216075897</v>
      </c>
      <c r="CJ174" s="78">
        <v>-0.12907201051712036</v>
      </c>
      <c r="CK174" s="78">
        <v>-0.22082914412021637</v>
      </c>
      <c r="CL174" s="78">
        <v>-0.15678001940250397</v>
      </c>
      <c r="CM174" s="78">
        <v>-0.2864454984664917</v>
      </c>
      <c r="CN174" s="78">
        <v>-0.38266271352767944</v>
      </c>
      <c r="CO174" s="78">
        <v>-0.34642937779426575</v>
      </c>
      <c r="CP174" s="78">
        <v>-0.31520676612854004</v>
      </c>
      <c r="CQ174" s="78">
        <v>-0.31345102190971375</v>
      </c>
      <c r="CR174" s="78">
        <v>-0.12587085366249084</v>
      </c>
      <c r="CS174" s="78">
        <v>-0.17185971140861511</v>
      </c>
      <c r="CT174" s="78">
        <v>-0.11221171915531158</v>
      </c>
      <c r="CU174" s="78">
        <v>-0.15499073266983032</v>
      </c>
      <c r="CV174" s="78">
        <v>-0.14254084229469299</v>
      </c>
      <c r="CW174" s="78">
        <v>-0.29019543528556824</v>
      </c>
      <c r="CX174" s="78">
        <v>-0.141529381275177</v>
      </c>
      <c r="CY174" s="78">
        <v>-0.10547462850809097</v>
      </c>
      <c r="CZ174" s="78">
        <v>-0.21494078636169434</v>
      </c>
      <c r="DA174" s="78">
        <v>-0.1820061206817627</v>
      </c>
      <c r="DB174" s="78">
        <v>-0.10976787656545639</v>
      </c>
      <c r="DC174" s="78">
        <v>-0.17670473456382751</v>
      </c>
      <c r="DD174" s="78">
        <v>-0.17512957751750946</v>
      </c>
      <c r="DE174" s="78">
        <v>-0.11778711527585983</v>
      </c>
      <c r="DF174" s="78">
        <v>-0.14965046942234039</v>
      </c>
      <c r="DG174" s="78">
        <v>-0.1692221611738205</v>
      </c>
      <c r="DH174" s="78">
        <v>-6.4853586256504059E-2</v>
      </c>
      <c r="DI174" s="78">
        <v>-0.14713723957538605</v>
      </c>
      <c r="DJ174" s="78">
        <v>-9.0875908732414246E-2</v>
      </c>
      <c r="DK174" s="78">
        <v>-0.21236228942871094</v>
      </c>
      <c r="DL174" s="78">
        <v>-0.30252903699874878</v>
      </c>
      <c r="DM174" s="78">
        <v>-0.26580902934074402</v>
      </c>
      <c r="DN174" s="78">
        <v>-0.23276644945144653</v>
      </c>
      <c r="DO174" s="78">
        <v>-0.23316302895545959</v>
      </c>
      <c r="DP174" s="78">
        <v>-3.5529263317584991E-2</v>
      </c>
      <c r="DQ174" s="78">
        <v>-6.9016203284263611E-2</v>
      </c>
      <c r="DR174" s="78">
        <v>-1.5688655897974968E-2</v>
      </c>
      <c r="DS174" s="78">
        <v>-5.1546689122915268E-2</v>
      </c>
      <c r="DT174" s="78">
        <v>-4.4080216437578201E-2</v>
      </c>
      <c r="DU174" s="78">
        <v>-0.20201624929904938</v>
      </c>
      <c r="DV174" s="78">
        <v>-5.4962862282991409E-2</v>
      </c>
      <c r="DW174" s="78">
        <v>-3.1297136098146439E-2</v>
      </c>
      <c r="DX174" s="78">
        <v>-0.14046895503997803</v>
      </c>
      <c r="DY174" s="78">
        <v>-8.4792979061603546E-2</v>
      </c>
      <c r="DZ174" s="78">
        <v>-1.4978494495153427E-2</v>
      </c>
      <c r="EA174" s="78">
        <v>-8.6421646177768707E-2</v>
      </c>
      <c r="EB174" s="78">
        <v>-9.1985300183296204E-2</v>
      </c>
      <c r="EC174" s="78">
        <v>-3.1175021082162857E-2</v>
      </c>
      <c r="ED174" s="78">
        <v>-6.4840152859687805E-2</v>
      </c>
      <c r="EE174" s="78">
        <v>-7.3479428887367249E-2</v>
      </c>
      <c r="EF174" s="78">
        <v>2.7867617085576057E-2</v>
      </c>
      <c r="EG174" s="78">
        <v>-4.07378189265728E-2</v>
      </c>
      <c r="EH174" s="78">
        <v>4.279162734746933E-3</v>
      </c>
      <c r="EI174" s="78">
        <v>-0.10539788752794266</v>
      </c>
      <c r="EJ174" s="78">
        <v>-0.18682877719402313</v>
      </c>
      <c r="EK174" s="78">
        <v>-0.1494060754776001</v>
      </c>
      <c r="EL174" s="78">
        <v>-0.11373572796583176</v>
      </c>
      <c r="EM174" s="78">
        <v>-0.11723992973566055</v>
      </c>
      <c r="EN174" s="78">
        <v>9.4909645617008209E-2</v>
      </c>
      <c r="EO174" s="78">
        <v>7.9473480582237244E-2</v>
      </c>
      <c r="EP174" s="78">
        <v>0.12367531657218933</v>
      </c>
      <c r="EQ174" s="78">
        <v>9.7810082137584686E-2</v>
      </c>
      <c r="ER174" s="78">
        <v>9.8081290721893311E-2</v>
      </c>
      <c r="ES174" s="78">
        <v>-7.4699521064758301E-2</v>
      </c>
      <c r="ET174" s="78">
        <v>7.0025444030761719E-2</v>
      </c>
      <c r="EU174" s="78">
        <v>7.5803384184837341E-2</v>
      </c>
      <c r="EV174" s="78">
        <v>-3.2943472266197205E-2</v>
      </c>
      <c r="EW174" s="78">
        <v>63.709701538085938</v>
      </c>
      <c r="EX174" s="78">
        <v>62.676071166992188</v>
      </c>
      <c r="EY174" s="78">
        <v>61.834503173828125</v>
      </c>
      <c r="EZ174" s="78">
        <v>60.870735168457031</v>
      </c>
      <c r="FA174" s="78">
        <v>56.53668212890625</v>
      </c>
      <c r="FB174" s="78">
        <v>55.920124053955078</v>
      </c>
      <c r="FC174" s="78">
        <v>56.139942169189453</v>
      </c>
      <c r="FD174" s="78">
        <v>58.006271362304688</v>
      </c>
      <c r="FE174" s="78">
        <v>64.765846252441406</v>
      </c>
      <c r="FF174" s="78">
        <v>68.331230163574219</v>
      </c>
      <c r="FG174" s="78">
        <v>73.31439208984375</v>
      </c>
      <c r="FH174" s="78">
        <v>77.525596618652344</v>
      </c>
      <c r="FI174" s="78">
        <v>79.795738220214844</v>
      </c>
      <c r="FJ174" s="78">
        <v>82.452735900878906</v>
      </c>
      <c r="FK174" s="78">
        <v>83.923355102539063</v>
      </c>
      <c r="FL174" s="78">
        <v>84.480392456054688</v>
      </c>
      <c r="FM174" s="78">
        <v>81.791908264160156</v>
      </c>
      <c r="FN174" s="78">
        <v>78.138648986816406</v>
      </c>
      <c r="FO174" s="78">
        <v>74.514053344726563</v>
      </c>
      <c r="FP174" s="78">
        <v>69.918479919433594</v>
      </c>
      <c r="FQ174" s="78">
        <v>65.38916015625</v>
      </c>
      <c r="FR174" s="78">
        <v>62.210033416748047</v>
      </c>
      <c r="FS174" s="78">
        <v>61.145092010498047</v>
      </c>
      <c r="FT174" s="78">
        <v>59.517692565917969</v>
      </c>
      <c r="FU174" s="78">
        <v>6.7403204739093781E-2</v>
      </c>
      <c r="FV174" s="78">
        <v>0.11954664438962936</v>
      </c>
      <c r="FW174" s="78">
        <v>6.5881721675395966E-2</v>
      </c>
      <c r="FX174" s="78">
        <v>0</v>
      </c>
      <c r="FY174" s="78">
        <v>470</v>
      </c>
      <c r="FZ174" s="78">
        <v>1</v>
      </c>
    </row>
    <row r="175" spans="1:182" x14ac:dyDescent="0.2">
      <c r="A175" t="s">
        <v>186</v>
      </c>
      <c r="B175" t="s">
        <v>236</v>
      </c>
      <c r="C175" t="s">
        <v>2</v>
      </c>
      <c r="D175" t="s">
        <v>203</v>
      </c>
      <c r="E175" t="s">
        <v>205</v>
      </c>
      <c r="F175" t="s">
        <v>183</v>
      </c>
      <c r="G175" t="s">
        <v>1</v>
      </c>
      <c r="H175" s="78">
        <v>1544</v>
      </c>
      <c r="I175" s="78">
        <v>1.832663893699646</v>
      </c>
      <c r="J175" s="78">
        <v>1.7602369785308838</v>
      </c>
      <c r="K175" s="78">
        <v>1.6811138391494751</v>
      </c>
      <c r="L175" s="78">
        <v>1.6094738245010376</v>
      </c>
      <c r="M175" s="78">
        <v>1.641728401184082</v>
      </c>
      <c r="N175" s="78">
        <v>1.7510956525802612</v>
      </c>
      <c r="O175" s="78">
        <v>1.8053243160247803</v>
      </c>
      <c r="P175" s="78">
        <v>1.9650421142578125</v>
      </c>
      <c r="Q175" s="78">
        <v>2.0838313102722168</v>
      </c>
      <c r="R175" s="78">
        <v>1.967124342918396</v>
      </c>
      <c r="S175" s="78">
        <v>2.1929914951324463</v>
      </c>
      <c r="T175" s="78">
        <v>2.2741603851318359</v>
      </c>
      <c r="U175" s="78">
        <v>2.4969370365142822</v>
      </c>
      <c r="V175" s="78">
        <v>2.747814416885376</v>
      </c>
      <c r="W175" s="78">
        <v>2.8620541095733643</v>
      </c>
      <c r="X175" s="78">
        <v>2.9013898372650146</v>
      </c>
      <c r="Y175" s="78">
        <v>3.2105734348297119</v>
      </c>
      <c r="Z175" s="78">
        <v>3.4503970146179199</v>
      </c>
      <c r="AA175" s="78">
        <v>3.4668421745300293</v>
      </c>
      <c r="AB175" s="78">
        <v>3.3279571533203125</v>
      </c>
      <c r="AC175" s="78">
        <v>3.3218011856079102</v>
      </c>
      <c r="AD175" s="78">
        <v>3.0323596000671387</v>
      </c>
      <c r="AE175" s="78">
        <v>2.6236579418182373</v>
      </c>
      <c r="AF175" s="78">
        <v>2.2985212802886963</v>
      </c>
      <c r="AG175" s="78">
        <v>-0.81377255916595459</v>
      </c>
      <c r="AH175" s="78">
        <v>-0.7119680643081665</v>
      </c>
      <c r="AI175" s="78">
        <v>-0.69660156965255737</v>
      </c>
      <c r="AJ175" s="78">
        <v>-0.75030523538589478</v>
      </c>
      <c r="AK175" s="78">
        <v>-0.75444912910461426</v>
      </c>
      <c r="AL175" s="78">
        <v>-0.67270559072494507</v>
      </c>
      <c r="AM175" s="78">
        <v>-0.80427104234695435</v>
      </c>
      <c r="AN175" s="78">
        <v>-0.763103187084198</v>
      </c>
      <c r="AO175" s="78">
        <v>-0.74065148830413818</v>
      </c>
      <c r="AP175" s="78">
        <v>-0.69231408834457397</v>
      </c>
      <c r="AQ175" s="78">
        <v>-0.51064568758010864</v>
      </c>
      <c r="AR175" s="78">
        <v>-0.60335099697113037</v>
      </c>
      <c r="AS175" s="78">
        <v>-0.54981952905654907</v>
      </c>
      <c r="AT175" s="78">
        <v>-0.59225106239318848</v>
      </c>
      <c r="AU175" s="78">
        <v>-0.65509414672851563</v>
      </c>
      <c r="AV175" s="78">
        <v>-0.87794190645217896</v>
      </c>
      <c r="AW175" s="78">
        <v>-0.65838789939880371</v>
      </c>
      <c r="AX175" s="78">
        <v>-0.71257174015045166</v>
      </c>
      <c r="AY175" s="78">
        <v>-0.43874844908714294</v>
      </c>
      <c r="AZ175" s="78">
        <v>-0.60065585374832153</v>
      </c>
      <c r="BA175" s="78">
        <v>-0.41907802224159241</v>
      </c>
      <c r="BB175" s="78">
        <v>-0.56961840391159058</v>
      </c>
      <c r="BC175" s="78">
        <v>-0.56960910558700562</v>
      </c>
      <c r="BD175" s="78">
        <v>-0.48880624771118164</v>
      </c>
      <c r="BE175" s="78">
        <v>-0.60226386785507202</v>
      </c>
      <c r="BF175" s="78">
        <v>-0.51130002737045288</v>
      </c>
      <c r="BG175" s="78">
        <v>-0.4960043728351593</v>
      </c>
      <c r="BH175" s="78">
        <v>-0.54045754671096802</v>
      </c>
      <c r="BI175" s="78">
        <v>-0.53254586458206177</v>
      </c>
      <c r="BJ175" s="78">
        <v>-0.47311785817146301</v>
      </c>
      <c r="BK175" s="78">
        <v>-0.58287805318832397</v>
      </c>
      <c r="BL175" s="78">
        <v>-0.53855562210083008</v>
      </c>
      <c r="BM175" s="78">
        <v>-0.51134425401687622</v>
      </c>
      <c r="BN175" s="78">
        <v>-0.48681828379631042</v>
      </c>
      <c r="BO175" s="78">
        <v>-0.31186428666114807</v>
      </c>
      <c r="BP175" s="78">
        <v>-0.39968514442443848</v>
      </c>
      <c r="BQ175" s="78">
        <v>-0.33800652623176575</v>
      </c>
      <c r="BR175" s="78">
        <v>-0.35404253005981445</v>
      </c>
      <c r="BS175" s="78">
        <v>-0.39883807301521301</v>
      </c>
      <c r="BT175" s="78">
        <v>-0.61619734764099121</v>
      </c>
      <c r="BU175" s="78">
        <v>-0.40035566687583923</v>
      </c>
      <c r="BV175" s="78">
        <v>-0.42220887541770935</v>
      </c>
      <c r="BW175" s="78">
        <v>-0.163545161485672</v>
      </c>
      <c r="BX175" s="78">
        <v>-0.34875813126564026</v>
      </c>
      <c r="BY175" s="78">
        <v>-0.17507915198802948</v>
      </c>
      <c r="BZ175" s="78">
        <v>-0.31988042593002319</v>
      </c>
      <c r="CA175" s="78">
        <v>-0.34981182217597961</v>
      </c>
      <c r="CB175" s="78">
        <v>-0.28357356786727905</v>
      </c>
      <c r="CC175" s="78">
        <v>-0.45577356219291687</v>
      </c>
      <c r="CD175" s="78">
        <v>-0.37231796979904175</v>
      </c>
      <c r="CE175" s="78">
        <v>-0.35707136988639832</v>
      </c>
      <c r="CF175" s="78">
        <v>-0.39511767029762268</v>
      </c>
      <c r="CG175" s="78">
        <v>-0.37885630130767822</v>
      </c>
      <c r="CH175" s="78">
        <v>-0.33488401770591736</v>
      </c>
      <c r="CI175" s="78">
        <v>-0.42954197525978088</v>
      </c>
      <c r="CJ175" s="78">
        <v>-0.38303470611572266</v>
      </c>
      <c r="CK175" s="78">
        <v>-0.35252678394317627</v>
      </c>
      <c r="CL175" s="78">
        <v>-0.34449252486228943</v>
      </c>
      <c r="CM175" s="78">
        <v>-0.17418886721134186</v>
      </c>
      <c r="CN175" s="78">
        <v>-0.25862675905227661</v>
      </c>
      <c r="CO175" s="78">
        <v>-0.19130545854568481</v>
      </c>
      <c r="CP175" s="78">
        <v>-0.18906000256538391</v>
      </c>
      <c r="CQ175" s="78">
        <v>-0.2213558703660965</v>
      </c>
      <c r="CR175" s="78">
        <v>-0.43491384387016296</v>
      </c>
      <c r="CS175" s="78">
        <v>-0.22164331376552582</v>
      </c>
      <c r="CT175" s="78">
        <v>-0.22110444307327271</v>
      </c>
      <c r="CU175" s="78">
        <v>2.7059787884354591E-2</v>
      </c>
      <c r="CV175" s="78">
        <v>-0.17429453134536743</v>
      </c>
      <c r="CW175" s="78">
        <v>-6.0862884856760502E-3</v>
      </c>
      <c r="CX175" s="78">
        <v>-0.14691267907619476</v>
      </c>
      <c r="CY175" s="78">
        <v>-0.19758091866970062</v>
      </c>
      <c r="CZ175" s="78">
        <v>-0.14143005013465881</v>
      </c>
      <c r="DA175" s="78">
        <v>-0.30928328633308411</v>
      </c>
      <c r="DB175" s="78">
        <v>-0.23333589732646942</v>
      </c>
      <c r="DC175" s="78">
        <v>-0.21813836693763733</v>
      </c>
      <c r="DD175" s="78">
        <v>-0.24977779388427734</v>
      </c>
      <c r="DE175" s="78">
        <v>-0.22516675293445587</v>
      </c>
      <c r="DF175" s="78">
        <v>-0.1966501772403717</v>
      </c>
      <c r="DG175" s="78">
        <v>-0.27620586752891541</v>
      </c>
      <c r="DH175" s="78">
        <v>-0.22751377522945404</v>
      </c>
      <c r="DI175" s="78">
        <v>-0.19370931386947632</v>
      </c>
      <c r="DJ175" s="78">
        <v>-0.20216675102710724</v>
      </c>
      <c r="DK175" s="78">
        <v>-3.6513455212116241E-2</v>
      </c>
      <c r="DL175" s="78">
        <v>-0.11756838113069534</v>
      </c>
      <c r="DM175" s="78">
        <v>-4.4604398310184479E-2</v>
      </c>
      <c r="DN175" s="78">
        <v>-2.4077484384179115E-2</v>
      </c>
      <c r="DO175" s="78">
        <v>-4.3873678892850876E-2</v>
      </c>
      <c r="DP175" s="78">
        <v>-0.2536303699016571</v>
      </c>
      <c r="DQ175" s="78">
        <v>-4.2930971831083298E-2</v>
      </c>
      <c r="DR175" s="78">
        <v>-2.0000001415610313E-2</v>
      </c>
      <c r="DS175" s="78">
        <v>0.21766473352909088</v>
      </c>
      <c r="DT175" s="78">
        <v>1.6905767552088946E-4</v>
      </c>
      <c r="DU175" s="78">
        <v>0.16290658712387085</v>
      </c>
      <c r="DV175" s="78">
        <v>2.6055075228214264E-2</v>
      </c>
      <c r="DW175" s="78">
        <v>-4.5350011438131332E-2</v>
      </c>
      <c r="DX175" s="78">
        <v>7.134784827940166E-4</v>
      </c>
      <c r="DY175" s="78">
        <v>-9.7774572670459747E-2</v>
      </c>
      <c r="DZ175" s="78">
        <v>-3.26678566634655E-2</v>
      </c>
      <c r="EA175" s="78">
        <v>-1.7541160807013512E-2</v>
      </c>
      <c r="EB175" s="78">
        <v>-3.9930086582899094E-2</v>
      </c>
      <c r="EC175" s="78">
        <v>-3.263471182435751E-3</v>
      </c>
      <c r="ED175" s="78">
        <v>2.9375280719250441E-3</v>
      </c>
      <c r="EE175" s="78">
        <v>-5.4812896996736526E-2</v>
      </c>
      <c r="EF175" s="78">
        <v>-2.9662479646503925E-3</v>
      </c>
      <c r="EG175" s="78">
        <v>3.5597905516624451E-2</v>
      </c>
      <c r="EH175" s="78">
        <v>3.3290570136159658E-3</v>
      </c>
      <c r="EI175" s="78">
        <v>0.16226796805858612</v>
      </c>
      <c r="EJ175" s="78">
        <v>8.6097501218318939E-2</v>
      </c>
      <c r="EK175" s="78">
        <v>0.16720864176750183</v>
      </c>
      <c r="EL175" s="78">
        <v>0.21413107216358185</v>
      </c>
      <c r="EM175" s="78">
        <v>0.21238240599632263</v>
      </c>
      <c r="EN175" s="78">
        <v>8.1142028793692589E-3</v>
      </c>
      <c r="EO175" s="78">
        <v>0.21510127186775208</v>
      </c>
      <c r="EP175" s="78">
        <v>0.27036288380622864</v>
      </c>
      <c r="EQ175" s="78">
        <v>0.49286800622940063</v>
      </c>
      <c r="ER175" s="78">
        <v>0.25206676125526428</v>
      </c>
      <c r="ES175" s="78">
        <v>0.40690544247627258</v>
      </c>
      <c r="ET175" s="78">
        <v>0.27579304575920105</v>
      </c>
      <c r="EU175" s="78">
        <v>0.17444723844528198</v>
      </c>
      <c r="EV175" s="78">
        <v>0.20594616234302521</v>
      </c>
      <c r="EW175" s="78">
        <v>65.881210327148438</v>
      </c>
      <c r="EX175" s="78">
        <v>65.217987060546875</v>
      </c>
      <c r="EY175" s="78">
        <v>63.624553680419922</v>
      </c>
      <c r="EZ175" s="78">
        <v>62.741653442382813</v>
      </c>
      <c r="FA175" s="78">
        <v>61.977504730224609</v>
      </c>
      <c r="FB175" s="78">
        <v>60.718299865722656</v>
      </c>
      <c r="FC175" s="78">
        <v>60.022472381591797</v>
      </c>
      <c r="FD175" s="78">
        <v>61.671306610107422</v>
      </c>
      <c r="FE175" s="78">
        <v>66.414070129394531</v>
      </c>
      <c r="FF175" s="78">
        <v>70.689315795898438</v>
      </c>
      <c r="FG175" s="78">
        <v>74.921142578125</v>
      </c>
      <c r="FH175" s="78">
        <v>77.592628479003906</v>
      </c>
      <c r="FI175" s="78">
        <v>80.109230041503906</v>
      </c>
      <c r="FJ175" s="78">
        <v>82.656532287597656</v>
      </c>
      <c r="FK175" s="78">
        <v>84.357475280761719</v>
      </c>
      <c r="FL175" s="78">
        <v>85.50457763671875</v>
      </c>
      <c r="FM175" s="78">
        <v>85.997589111328125</v>
      </c>
      <c r="FN175" s="78">
        <v>85.509796142578125</v>
      </c>
      <c r="FO175" s="78">
        <v>83.592422485351563</v>
      </c>
      <c r="FP175" s="78">
        <v>80.079750061035156</v>
      </c>
      <c r="FQ175" s="78">
        <v>74.816452026367188</v>
      </c>
      <c r="FR175" s="78">
        <v>72.037139892578125</v>
      </c>
      <c r="FS175" s="78">
        <v>70.287300109863281</v>
      </c>
      <c r="FT175" s="78">
        <v>68.94488525390625</v>
      </c>
      <c r="FU175" s="78">
        <v>0.15650562942028046</v>
      </c>
      <c r="FV175" s="78">
        <v>0.22308997809886932</v>
      </c>
      <c r="FW175" s="78">
        <v>0.15952283143997192</v>
      </c>
      <c r="FX175" s="78">
        <v>0</v>
      </c>
      <c r="FY175" s="78">
        <v>366</v>
      </c>
      <c r="FZ175" s="78">
        <v>1</v>
      </c>
    </row>
    <row r="176" spans="1:182" x14ac:dyDescent="0.2">
      <c r="A176" t="s">
        <v>186</v>
      </c>
      <c r="B176" t="s">
        <v>236</v>
      </c>
      <c r="C176" t="s">
        <v>2</v>
      </c>
      <c r="D176" t="s">
        <v>203</v>
      </c>
      <c r="E176" t="s">
        <v>205</v>
      </c>
      <c r="F176" t="s">
        <v>184</v>
      </c>
      <c r="G176" t="s">
        <v>1</v>
      </c>
      <c r="H176" s="78">
        <v>723</v>
      </c>
      <c r="I176" s="78">
        <v>0.90021514892578125</v>
      </c>
      <c r="J176" s="78">
        <v>0.9011954665184021</v>
      </c>
      <c r="K176" s="78">
        <v>0.80475372076034546</v>
      </c>
      <c r="L176" s="78">
        <v>0.79218894243240356</v>
      </c>
      <c r="M176" s="78">
        <v>0.80972415208816528</v>
      </c>
      <c r="N176" s="78">
        <v>0.84475404024124146</v>
      </c>
      <c r="O176" s="78">
        <v>0.96222126483917236</v>
      </c>
      <c r="P176" s="78">
        <v>1.0910987854003906</v>
      </c>
      <c r="Q176" s="78">
        <v>1.0831470489501953</v>
      </c>
      <c r="R176" s="78">
        <v>1.0630770921707153</v>
      </c>
      <c r="S176" s="78">
        <v>1.1182987689971924</v>
      </c>
      <c r="T176" s="78">
        <v>1.1484674215316772</v>
      </c>
      <c r="U176" s="78">
        <v>1.2277833223342896</v>
      </c>
      <c r="V176" s="78">
        <v>1.3315011262893677</v>
      </c>
      <c r="W176" s="78">
        <v>1.5524470806121826</v>
      </c>
      <c r="X176" s="78">
        <v>1.716005802154541</v>
      </c>
      <c r="Y176" s="78">
        <v>1.9100577831268311</v>
      </c>
      <c r="Z176" s="78">
        <v>1.9530190229415894</v>
      </c>
      <c r="AA176" s="78">
        <v>1.9307150840759277</v>
      </c>
      <c r="AB176" s="78">
        <v>1.8682141304016113</v>
      </c>
      <c r="AC176" s="78">
        <v>1.8185606002807617</v>
      </c>
      <c r="AD176" s="78">
        <v>1.6332710981369019</v>
      </c>
      <c r="AE176" s="78">
        <v>1.3719319105148315</v>
      </c>
      <c r="AF176" s="78">
        <v>1.1767901182174683</v>
      </c>
      <c r="AG176" s="78">
        <v>-0.44519618153572083</v>
      </c>
      <c r="AH176" s="78">
        <v>-0.26195040345191956</v>
      </c>
      <c r="AI176" s="78">
        <v>-0.30101993680000305</v>
      </c>
      <c r="AJ176" s="78">
        <v>-0.23630322515964508</v>
      </c>
      <c r="AK176" s="78">
        <v>-0.25784441828727722</v>
      </c>
      <c r="AL176" s="78">
        <v>-0.27686089277267456</v>
      </c>
      <c r="AM176" s="78">
        <v>-0.23437042534351349</v>
      </c>
      <c r="AN176" s="78">
        <v>-0.23447678983211517</v>
      </c>
      <c r="AO176" s="78">
        <v>-0.32655730843544006</v>
      </c>
      <c r="AP176" s="78">
        <v>-0.32540211081504822</v>
      </c>
      <c r="AQ176" s="78">
        <v>-0.33800622820854187</v>
      </c>
      <c r="AR176" s="78">
        <v>-0.42984199523925781</v>
      </c>
      <c r="AS176" s="78">
        <v>-0.48332631587982178</v>
      </c>
      <c r="AT176" s="78">
        <v>-0.41988897323608398</v>
      </c>
      <c r="AU176" s="78">
        <v>-0.29653510451316833</v>
      </c>
      <c r="AV176" s="78">
        <v>-0.1799972802400589</v>
      </c>
      <c r="AW176" s="78">
        <v>-6.4403213560581207E-2</v>
      </c>
      <c r="AX176" s="78">
        <v>-8.2046732306480408E-2</v>
      </c>
      <c r="AY176" s="78">
        <v>-0.28645908832550049</v>
      </c>
      <c r="AZ176" s="78">
        <v>-0.31187698245048523</v>
      </c>
      <c r="BA176" s="78">
        <v>-0.3758063018321991</v>
      </c>
      <c r="BB176" s="78">
        <v>-0.4083331823348999</v>
      </c>
      <c r="BC176" s="78">
        <v>-0.4225965142250061</v>
      </c>
      <c r="BD176" s="78">
        <v>-0.39847457408905029</v>
      </c>
      <c r="BE176" s="78">
        <v>-0.34379884600639343</v>
      </c>
      <c r="BF176" s="78">
        <v>-0.17365776002407074</v>
      </c>
      <c r="BG176" s="78">
        <v>-0.2162889838218689</v>
      </c>
      <c r="BH176" s="78">
        <v>-0.15865321457386017</v>
      </c>
      <c r="BI176" s="78">
        <v>-0.17769978940486908</v>
      </c>
      <c r="BJ176" s="78">
        <v>-0.18843500316143036</v>
      </c>
      <c r="BK176" s="78">
        <v>-0.13425061106681824</v>
      </c>
      <c r="BL176" s="78">
        <v>-0.1225806400179863</v>
      </c>
      <c r="BM176" s="78">
        <v>-0.20305952429771423</v>
      </c>
      <c r="BN176" s="78">
        <v>-0.2120935469865799</v>
      </c>
      <c r="BO176" s="78">
        <v>-0.21986459195613861</v>
      </c>
      <c r="BP176" s="78">
        <v>-0.27277326583862305</v>
      </c>
      <c r="BQ176" s="78">
        <v>-0.31981813907623291</v>
      </c>
      <c r="BR176" s="78">
        <v>-0.26288461685180664</v>
      </c>
      <c r="BS176" s="78">
        <v>-0.11803449690341949</v>
      </c>
      <c r="BT176" s="78">
        <v>-1.4694628771394491E-3</v>
      </c>
      <c r="BU176" s="78">
        <v>0.11798922717571259</v>
      </c>
      <c r="BV176" s="78">
        <v>0.10633303970098495</v>
      </c>
      <c r="BW176" s="78">
        <v>-0.11093373596668243</v>
      </c>
      <c r="BX176" s="78">
        <v>-0.14843246340751648</v>
      </c>
      <c r="BY176" s="78">
        <v>-0.20000645518302917</v>
      </c>
      <c r="BZ176" s="78">
        <v>-0.24320897459983826</v>
      </c>
      <c r="CA176" s="78">
        <v>-0.28480091691017151</v>
      </c>
      <c r="CB176" s="78">
        <v>-0.29498103260993958</v>
      </c>
      <c r="CC176" s="78">
        <v>-0.27357134222984314</v>
      </c>
      <c r="CD176" s="78">
        <v>-0.11250653117895126</v>
      </c>
      <c r="CE176" s="78">
        <v>-0.15760457515716553</v>
      </c>
      <c r="CF176" s="78">
        <v>-0.10487306118011475</v>
      </c>
      <c r="CG176" s="78">
        <v>-0.12219186127185822</v>
      </c>
      <c r="CH176" s="78">
        <v>-0.12719149887561798</v>
      </c>
      <c r="CI176" s="78">
        <v>-6.4907930791378021E-2</v>
      </c>
      <c r="CJ176" s="78">
        <v>-4.5081701129674911E-2</v>
      </c>
      <c r="CK176" s="78">
        <v>-0.11752532422542572</v>
      </c>
      <c r="CL176" s="78">
        <v>-0.13361638784408569</v>
      </c>
      <c r="CM176" s="78">
        <v>-0.13804003596305847</v>
      </c>
      <c r="CN176" s="78">
        <v>-0.16398794949054718</v>
      </c>
      <c r="CO176" s="78">
        <v>-0.20657290518283844</v>
      </c>
      <c r="CP176" s="78">
        <v>-0.15414389967918396</v>
      </c>
      <c r="CQ176" s="78">
        <v>5.5944938212633133E-3</v>
      </c>
      <c r="CR176" s="78">
        <v>0.12217836081981659</v>
      </c>
      <c r="CS176" s="78">
        <v>0.24431367218494415</v>
      </c>
      <c r="CT176" s="78">
        <v>0.2368042916059494</v>
      </c>
      <c r="CU176" s="78">
        <v>1.0634589940309525E-2</v>
      </c>
      <c r="CV176" s="78">
        <v>-3.5231277346611023E-2</v>
      </c>
      <c r="CW176" s="78">
        <v>-7.8248031437397003E-2</v>
      </c>
      <c r="CX176" s="78">
        <v>-0.12884445488452911</v>
      </c>
      <c r="CY176" s="78">
        <v>-0.18936410546302795</v>
      </c>
      <c r="CZ176" s="78">
        <v>-0.22330175340175629</v>
      </c>
      <c r="DA176" s="78">
        <v>-0.20334385335445404</v>
      </c>
      <c r="DB176" s="78">
        <v>-5.1355309784412384E-2</v>
      </c>
      <c r="DC176" s="78">
        <v>-9.8920166492462158E-2</v>
      </c>
      <c r="DD176" s="78">
        <v>-5.1092904061079025E-2</v>
      </c>
      <c r="DE176" s="78">
        <v>-6.6683933138847351E-2</v>
      </c>
      <c r="DF176" s="78">
        <v>-6.5947994589805603E-2</v>
      </c>
      <c r="DG176" s="78">
        <v>4.4347499497234821E-3</v>
      </c>
      <c r="DH176" s="78">
        <v>3.2417234033346176E-2</v>
      </c>
      <c r="DI176" s="78">
        <v>-3.1991131603717804E-2</v>
      </c>
      <c r="DJ176" s="78">
        <v>-5.5139224976301193E-2</v>
      </c>
      <c r="DK176" s="78">
        <v>-5.6215487420558929E-2</v>
      </c>
      <c r="DL176" s="78">
        <v>-5.5202629417181015E-2</v>
      </c>
      <c r="DM176" s="78">
        <v>-9.3327656388282776E-2</v>
      </c>
      <c r="DN176" s="78">
        <v>-4.5403175055980682E-2</v>
      </c>
      <c r="DO176" s="78">
        <v>0.12922348082065582</v>
      </c>
      <c r="DP176" s="78">
        <v>0.24582618474960327</v>
      </c>
      <c r="DQ176" s="78">
        <v>0.37063813209533691</v>
      </c>
      <c r="DR176" s="78">
        <v>0.36727553606033325</v>
      </c>
      <c r="DS176" s="78">
        <v>0.13220290839672089</v>
      </c>
      <c r="DT176" s="78">
        <v>7.7969908714294434E-2</v>
      </c>
      <c r="DU176" s="78">
        <v>4.3510399758815765E-2</v>
      </c>
      <c r="DV176" s="78">
        <v>-1.4479928649961948E-2</v>
      </c>
      <c r="DW176" s="78">
        <v>-9.3927294015884399E-2</v>
      </c>
      <c r="DX176" s="78">
        <v>-0.1516224592924118</v>
      </c>
      <c r="DY176" s="78">
        <v>-0.10194651037454605</v>
      </c>
      <c r="DZ176" s="78">
        <v>3.6937341094017029E-2</v>
      </c>
      <c r="EA176" s="78">
        <v>-1.4189203269779682E-2</v>
      </c>
      <c r="EB176" s="78">
        <v>2.6557100936770439E-2</v>
      </c>
      <c r="EC176" s="78">
        <v>1.3460693880915642E-2</v>
      </c>
      <c r="ED176" s="78">
        <v>2.2477900609374046E-2</v>
      </c>
      <c r="EE176" s="78">
        <v>0.10455457121133804</v>
      </c>
      <c r="EF176" s="78">
        <v>0.14431339502334595</v>
      </c>
      <c r="EG176" s="78">
        <v>9.1506659984588623E-2</v>
      </c>
      <c r="EH176" s="78">
        <v>5.8169331401586533E-2</v>
      </c>
      <c r="EI176" s="78">
        <v>6.1926163733005524E-2</v>
      </c>
      <c r="EJ176" s="78">
        <v>0.10186609625816345</v>
      </c>
      <c r="EK176" s="78">
        <v>7.0180490612983704E-2</v>
      </c>
      <c r="EL176" s="78">
        <v>0.11160115897655487</v>
      </c>
      <c r="EM176" s="78">
        <v>0.30772411823272705</v>
      </c>
      <c r="EN176" s="78">
        <v>0.42435401678085327</v>
      </c>
      <c r="EO176" s="78">
        <v>0.55303055047988892</v>
      </c>
      <c r="EP176" s="78">
        <v>0.55565530061721802</v>
      </c>
      <c r="EQ176" s="78">
        <v>0.30772826075553894</v>
      </c>
      <c r="ER176" s="78">
        <v>0.24141442775726318</v>
      </c>
      <c r="ES176" s="78">
        <v>0.21931023895740509</v>
      </c>
      <c r="ET176" s="78">
        <v>0.15064428746700287</v>
      </c>
      <c r="EU176" s="78">
        <v>4.3868310749530792E-2</v>
      </c>
      <c r="EV176" s="78">
        <v>-4.8128947615623474E-2</v>
      </c>
      <c r="EW176" s="78">
        <v>63.461013793945313</v>
      </c>
      <c r="EX176" s="78">
        <v>61.340747833251953</v>
      </c>
      <c r="EY176" s="78">
        <v>59.736667633056641</v>
      </c>
      <c r="EZ176" s="78">
        <v>58.820228576660156</v>
      </c>
      <c r="FA176" s="78">
        <v>58.189762115478516</v>
      </c>
      <c r="FB176" s="78">
        <v>56.715248107910156</v>
      </c>
      <c r="FC176" s="78">
        <v>55.84991455078125</v>
      </c>
      <c r="FD176" s="78">
        <v>59.460731506347656</v>
      </c>
      <c r="FE176" s="78">
        <v>66.929969787597656</v>
      </c>
      <c r="FF176" s="78">
        <v>72.662277221679688</v>
      </c>
      <c r="FG176" s="78">
        <v>76.976005554199219</v>
      </c>
      <c r="FH176" s="78">
        <v>78.7093505859375</v>
      </c>
      <c r="FI176" s="78">
        <v>80.705406188964844</v>
      </c>
      <c r="FJ176" s="78">
        <v>83.561012268066406</v>
      </c>
      <c r="FK176" s="78">
        <v>85.714912414550781</v>
      </c>
      <c r="FL176" s="78">
        <v>87.645042419433594</v>
      </c>
      <c r="FM176" s="78">
        <v>88.100601196289063</v>
      </c>
      <c r="FN176" s="78">
        <v>89.317085266113281</v>
      </c>
      <c r="FO176" s="78">
        <v>87.412773132324219</v>
      </c>
      <c r="FP176" s="78">
        <v>81.507766723632813</v>
      </c>
      <c r="FQ176" s="78">
        <v>74.528175354003906</v>
      </c>
      <c r="FR176" s="78">
        <v>71.908584594726563</v>
      </c>
      <c r="FS176" s="78">
        <v>69.209846496582031</v>
      </c>
      <c r="FT176" s="78">
        <v>67.541770935058594</v>
      </c>
      <c r="FU176" s="78">
        <v>8.6965963244438171E-2</v>
      </c>
      <c r="FV176" s="78">
        <v>0.14503760635852814</v>
      </c>
      <c r="FW176" s="78">
        <v>7.995045930147171E-2</v>
      </c>
      <c r="FX176" s="78">
        <v>0</v>
      </c>
      <c r="FY176" s="78">
        <v>207</v>
      </c>
      <c r="FZ176" s="78">
        <v>1</v>
      </c>
    </row>
    <row r="177" spans="1:182" x14ac:dyDescent="0.2">
      <c r="A177" t="s">
        <v>186</v>
      </c>
      <c r="B177" t="s">
        <v>236</v>
      </c>
      <c r="C177" t="s">
        <v>2</v>
      </c>
      <c r="D177" t="s">
        <v>203</v>
      </c>
      <c r="E177" t="s">
        <v>205</v>
      </c>
      <c r="F177" t="s">
        <v>185</v>
      </c>
      <c r="G177" t="s">
        <v>1</v>
      </c>
      <c r="H177" s="78">
        <v>322</v>
      </c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  <c r="CU177" s="78"/>
      <c r="CV177" s="78"/>
      <c r="CW177" s="78"/>
      <c r="CX177" s="78"/>
      <c r="CY177" s="78"/>
      <c r="CZ177" s="78"/>
      <c r="DA177" s="78"/>
      <c r="DB177" s="78"/>
      <c r="DC177" s="78"/>
      <c r="DD177" s="78"/>
      <c r="DE177" s="78"/>
      <c r="DF177" s="78"/>
      <c r="DG177" s="78"/>
      <c r="DH177" s="78"/>
      <c r="DI177" s="78"/>
      <c r="DJ177" s="78"/>
      <c r="DK177" s="78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>
        <v>0</v>
      </c>
      <c r="FY177" s="78">
        <v>89</v>
      </c>
      <c r="FZ177" s="78">
        <v>0</v>
      </c>
    </row>
    <row r="178" spans="1:182" x14ac:dyDescent="0.2">
      <c r="A178" t="s">
        <v>186</v>
      </c>
      <c r="B178" t="s">
        <v>236</v>
      </c>
      <c r="C178" t="s">
        <v>2</v>
      </c>
      <c r="D178" t="s">
        <v>203</v>
      </c>
      <c r="E178" t="s">
        <v>206</v>
      </c>
      <c r="F178" t="s">
        <v>1</v>
      </c>
      <c r="G178" t="s">
        <v>198</v>
      </c>
      <c r="H178" s="78">
        <v>7727</v>
      </c>
      <c r="I178" s="78">
        <v>11.62285041809082</v>
      </c>
      <c r="J178" s="78">
        <v>10.465185165405273</v>
      </c>
      <c r="K178" s="78">
        <v>9.8788938522338867</v>
      </c>
      <c r="L178" s="78">
        <v>9.2360076904296875</v>
      </c>
      <c r="M178" s="78">
        <v>9.1238574981689453</v>
      </c>
      <c r="N178" s="78">
        <v>9.1237401962280273</v>
      </c>
      <c r="O178" s="78">
        <v>9.6853113174438477</v>
      </c>
      <c r="P178" s="78">
        <v>10.997788429260254</v>
      </c>
      <c r="Q178" s="78">
        <v>11.935064315795898</v>
      </c>
      <c r="R178" s="78">
        <v>13.03962230682373</v>
      </c>
      <c r="S178" s="78">
        <v>14.326079368591309</v>
      </c>
      <c r="T178" s="78">
        <v>16.068836212158203</v>
      </c>
      <c r="U178" s="78">
        <v>17.563688278198242</v>
      </c>
      <c r="V178" s="78">
        <v>19.299360275268555</v>
      </c>
      <c r="W178" s="78">
        <v>20.113201141357422</v>
      </c>
      <c r="X178" s="78">
        <v>21.450101852416992</v>
      </c>
      <c r="Y178" s="78">
        <v>21.848297119140625</v>
      </c>
      <c r="Z178" s="78">
        <v>22.54649543762207</v>
      </c>
      <c r="AA178" s="78">
        <v>22.815547943115234</v>
      </c>
      <c r="AB178" s="78">
        <v>22.266811370849609</v>
      </c>
      <c r="AC178" s="78">
        <v>21.046077728271484</v>
      </c>
      <c r="AD178" s="78">
        <v>20.148197174072266</v>
      </c>
      <c r="AE178" s="78">
        <v>17.805507659912109</v>
      </c>
      <c r="AF178" s="78">
        <v>15.281667709350586</v>
      </c>
      <c r="AG178" s="78">
        <v>-1.7473273277282715</v>
      </c>
      <c r="AH178" s="78">
        <v>-1.7617650032043457</v>
      </c>
      <c r="AI178" s="78">
        <v>-1.3100119829177856</v>
      </c>
      <c r="AJ178" s="78">
        <v>-1.3530377149581909</v>
      </c>
      <c r="AK178" s="78">
        <v>-1.1680018901824951</v>
      </c>
      <c r="AL178" s="78">
        <v>-1.2610599994659424</v>
      </c>
      <c r="AM178" s="78">
        <v>-1.2677215337753296</v>
      </c>
      <c r="AN178" s="78">
        <v>-1.1994051933288574</v>
      </c>
      <c r="AO178" s="78">
        <v>-1.5255539417266846</v>
      </c>
      <c r="AP178" s="78">
        <v>-1.7998090982437134</v>
      </c>
      <c r="AQ178" s="78">
        <v>-2.0906651020050049</v>
      </c>
      <c r="AR178" s="78">
        <v>-1.9729721546173096</v>
      </c>
      <c r="AS178" s="78">
        <v>-2.2637174129486084</v>
      </c>
      <c r="AT178" s="78">
        <v>-1.995631217956543</v>
      </c>
      <c r="AU178" s="78">
        <v>-2.6210989952087402</v>
      </c>
      <c r="AV178" s="78">
        <v>-1.998052716255188</v>
      </c>
      <c r="AW178" s="78">
        <v>-1.8768483400344849</v>
      </c>
      <c r="AX178" s="78">
        <v>-1.3594150543212891</v>
      </c>
      <c r="AY178" s="78">
        <v>-0.84576410055160522</v>
      </c>
      <c r="AZ178" s="78">
        <v>-0.66112065315246582</v>
      </c>
      <c r="BA178" s="78">
        <v>-1.1333223581314087</v>
      </c>
      <c r="BB178" s="78">
        <v>-1.7454444169998169</v>
      </c>
      <c r="BC178" s="78">
        <v>-1.8740473985671997</v>
      </c>
      <c r="BD178" s="78">
        <v>-1.5397454500198364</v>
      </c>
      <c r="BE178" s="78">
        <v>-1.3275852203369141</v>
      </c>
      <c r="BF178" s="78">
        <v>-1.3616197109222412</v>
      </c>
      <c r="BG178" s="78">
        <v>-0.92179518938064575</v>
      </c>
      <c r="BH178" s="78">
        <v>-0.97602677345275879</v>
      </c>
      <c r="BI178" s="78">
        <v>-0.80663049221038818</v>
      </c>
      <c r="BJ178" s="78">
        <v>-0.89095920324325562</v>
      </c>
      <c r="BK178" s="78">
        <v>-0.89840739965438843</v>
      </c>
      <c r="BL178" s="78">
        <v>-0.79046213626861572</v>
      </c>
      <c r="BM178" s="78">
        <v>-1.1118801832199097</v>
      </c>
      <c r="BN178" s="78">
        <v>-1.3451869487762451</v>
      </c>
      <c r="BO178" s="78">
        <v>-1.6157737970352173</v>
      </c>
      <c r="BP178" s="78">
        <v>-1.4770944118499756</v>
      </c>
      <c r="BQ178" s="78">
        <v>-1.743414044380188</v>
      </c>
      <c r="BR178" s="78">
        <v>-1.4454368352890015</v>
      </c>
      <c r="BS178" s="78">
        <v>-2.0621905326843262</v>
      </c>
      <c r="BT178" s="78">
        <v>-1.4332937002182007</v>
      </c>
      <c r="BU178" s="78">
        <v>-1.2905465364456177</v>
      </c>
      <c r="BV178" s="78">
        <v>-0.76493871212005615</v>
      </c>
      <c r="BW178" s="78">
        <v>-0.27864432334899902</v>
      </c>
      <c r="BX178" s="78">
        <v>-0.11993168294429779</v>
      </c>
      <c r="BY178" s="78">
        <v>-0.60379880666732788</v>
      </c>
      <c r="BZ178" s="78">
        <v>-1.2150893211364746</v>
      </c>
      <c r="CA178" s="78">
        <v>-1.3734853267669678</v>
      </c>
      <c r="CB178" s="78">
        <v>-1.065320611000061</v>
      </c>
      <c r="CC178" s="78">
        <v>-1.0368731021881104</v>
      </c>
      <c r="CD178" s="78">
        <v>-1.0844801664352417</v>
      </c>
      <c r="CE178" s="78">
        <v>-0.65291738510131836</v>
      </c>
      <c r="CF178" s="78">
        <v>-0.71491008996963501</v>
      </c>
      <c r="CG178" s="78">
        <v>-0.55634576082229614</v>
      </c>
      <c r="CH178" s="78">
        <v>-0.63462859392166138</v>
      </c>
      <c r="CI178" s="78">
        <v>-0.64262151718139648</v>
      </c>
      <c r="CJ178" s="78">
        <v>-0.50722938776016235</v>
      </c>
      <c r="CK178" s="78">
        <v>-0.82537102699279785</v>
      </c>
      <c r="CL178" s="78">
        <v>-1.030316948890686</v>
      </c>
      <c r="CM178" s="78">
        <v>-1.2868654727935791</v>
      </c>
      <c r="CN178" s="78">
        <v>-1.1336508989334106</v>
      </c>
      <c r="CO178" s="78">
        <v>-1.3830535411834717</v>
      </c>
      <c r="CP178" s="78">
        <v>-1.0643738508224487</v>
      </c>
      <c r="CQ178" s="78">
        <v>-1.6750922203063965</v>
      </c>
      <c r="CR178" s="78">
        <v>-1.0421432256698608</v>
      </c>
      <c r="CS178" s="78">
        <v>-0.8844757080078125</v>
      </c>
      <c r="CT178" s="78">
        <v>-0.35320612788200378</v>
      </c>
      <c r="CU178" s="78">
        <v>0.11414114385843277</v>
      </c>
      <c r="CV178" s="78">
        <v>0.25489413738250732</v>
      </c>
      <c r="CW178" s="78">
        <v>-0.23705247044563293</v>
      </c>
      <c r="CX178" s="78">
        <v>-0.84776699542999268</v>
      </c>
      <c r="CY178" s="78">
        <v>-1.0267975330352783</v>
      </c>
      <c r="CZ178" s="78">
        <v>-0.73673540353775024</v>
      </c>
      <c r="DA178" s="78">
        <v>-0.74616098403930664</v>
      </c>
      <c r="DB178" s="78">
        <v>-0.80734068155288696</v>
      </c>
      <c r="DC178" s="78">
        <v>-0.38403958082199097</v>
      </c>
      <c r="DD178" s="78">
        <v>-0.45379343628883362</v>
      </c>
      <c r="DE178" s="78">
        <v>-0.30606105923652649</v>
      </c>
      <c r="DF178" s="78">
        <v>-0.37829795479774475</v>
      </c>
      <c r="DG178" s="78">
        <v>-0.38683566451072693</v>
      </c>
      <c r="DH178" s="78">
        <v>-0.22399663925170898</v>
      </c>
      <c r="DI178" s="78">
        <v>-0.53886187076568604</v>
      </c>
      <c r="DJ178" s="78">
        <v>-0.71544700860977173</v>
      </c>
      <c r="DK178" s="78">
        <v>-0.95795720815658569</v>
      </c>
      <c r="DL178" s="78">
        <v>-0.79020744562149048</v>
      </c>
      <c r="DM178" s="78">
        <v>-1.0226930379867554</v>
      </c>
      <c r="DN178" s="78">
        <v>-0.683310866355896</v>
      </c>
      <c r="DO178" s="78">
        <v>-1.2879939079284668</v>
      </c>
      <c r="DP178" s="78">
        <v>-0.65099281072616577</v>
      </c>
      <c r="DQ178" s="78">
        <v>-0.47840484976768494</v>
      </c>
      <c r="DR178" s="78">
        <v>5.8526434004306793E-2</v>
      </c>
      <c r="DS178" s="78">
        <v>0.50692659616470337</v>
      </c>
      <c r="DT178" s="78">
        <v>0.62971997261047363</v>
      </c>
      <c r="DU178" s="78">
        <v>0.12969388067722321</v>
      </c>
      <c r="DV178" s="78">
        <v>-0.48044466972351074</v>
      </c>
      <c r="DW178" s="78">
        <v>-0.68010973930358887</v>
      </c>
      <c r="DX178" s="78">
        <v>-0.40815019607543945</v>
      </c>
      <c r="DY178" s="78">
        <v>-0.32641890645027161</v>
      </c>
      <c r="DZ178" s="78">
        <v>-0.40719527006149292</v>
      </c>
      <c r="EA178" s="78">
        <v>4.1772644035518169E-3</v>
      </c>
      <c r="EB178" s="78">
        <v>-7.6782435178756714E-2</v>
      </c>
      <c r="EC178" s="78">
        <v>5.5310320109128952E-2</v>
      </c>
      <c r="ED178" s="78">
        <v>-8.1972284242510796E-3</v>
      </c>
      <c r="EE178" s="78">
        <v>-1.7521485686302185E-2</v>
      </c>
      <c r="EF178" s="78">
        <v>0.1849464625120163</v>
      </c>
      <c r="EG178" s="78">
        <v>-0.12518809735774994</v>
      </c>
      <c r="EH178" s="78">
        <v>-0.2608247697353363</v>
      </c>
      <c r="EI178" s="78">
        <v>-0.48306584358215332</v>
      </c>
      <c r="EJ178" s="78">
        <v>-0.29432958364486694</v>
      </c>
      <c r="EK178" s="78">
        <v>-0.50238972902297974</v>
      </c>
      <c r="EL178" s="78">
        <v>-0.13311642408370972</v>
      </c>
      <c r="EM178" s="78">
        <v>-0.72908532619476318</v>
      </c>
      <c r="EN178" s="78">
        <v>-8.6233712732791901E-2</v>
      </c>
      <c r="EO178" s="78">
        <v>0.10789696872234344</v>
      </c>
      <c r="EP178" s="78">
        <v>0.65300285816192627</v>
      </c>
      <c r="EQ178" s="78">
        <v>1.0740463733673096</v>
      </c>
      <c r="ER178" s="78">
        <v>1.1709089279174805</v>
      </c>
      <c r="ES178" s="78">
        <v>0.65921735763549805</v>
      </c>
      <c r="ET178" s="78">
        <v>4.9910437315702438E-2</v>
      </c>
      <c r="EU178" s="78">
        <v>-0.17954766750335693</v>
      </c>
      <c r="EV178" s="78">
        <v>6.6274642944335938E-2</v>
      </c>
      <c r="EW178" s="78">
        <v>69.877593994140625</v>
      </c>
      <c r="EX178" s="78">
        <v>68.225112915039063</v>
      </c>
      <c r="EY178" s="78">
        <v>66.898971557617188</v>
      </c>
      <c r="EZ178" s="78">
        <v>65.63720703125</v>
      </c>
      <c r="FA178" s="78">
        <v>64.575370788574219</v>
      </c>
      <c r="FB178" s="78">
        <v>63.610851287841797</v>
      </c>
      <c r="FC178" s="78">
        <v>63.429096221923828</v>
      </c>
      <c r="FD178" s="78">
        <v>66.896957397460938</v>
      </c>
      <c r="FE178" s="78">
        <v>71.512901306152344</v>
      </c>
      <c r="FF178" s="78">
        <v>76.256980895996094</v>
      </c>
      <c r="FG178" s="78">
        <v>81.279647827148438</v>
      </c>
      <c r="FH178" s="78">
        <v>85.576957702636719</v>
      </c>
      <c r="FI178" s="78">
        <v>89.022003173828125</v>
      </c>
      <c r="FJ178" s="78">
        <v>92.216217041015625</v>
      </c>
      <c r="FK178" s="78">
        <v>94.068901062011719</v>
      </c>
      <c r="FL178" s="78">
        <v>94.925552368164063</v>
      </c>
      <c r="FM178" s="78">
        <v>95.216682434082031</v>
      </c>
      <c r="FN178" s="78">
        <v>94.442413330078125</v>
      </c>
      <c r="FO178" s="78">
        <v>92.443321228027344</v>
      </c>
      <c r="FP178" s="78">
        <v>89.267303466796875</v>
      </c>
      <c r="FQ178" s="78">
        <v>84.942985534667969</v>
      </c>
      <c r="FR178" s="78">
        <v>81.074325561523438</v>
      </c>
      <c r="FS178" s="78">
        <v>78.569610595703125</v>
      </c>
      <c r="FT178" s="78">
        <v>76.876373291015625</v>
      </c>
      <c r="FU178" s="78">
        <v>0.31370994448661804</v>
      </c>
      <c r="FV178" s="78">
        <v>0.49089306592941284</v>
      </c>
      <c r="FW178" s="78">
        <v>0.30555680394172668</v>
      </c>
      <c r="FX178" s="78">
        <v>0</v>
      </c>
      <c r="FY178" s="78">
        <v>2590</v>
      </c>
      <c r="FZ178" s="78">
        <v>1</v>
      </c>
    </row>
    <row r="179" spans="1:182" x14ac:dyDescent="0.2">
      <c r="A179" t="s">
        <v>186</v>
      </c>
      <c r="B179" t="s">
        <v>236</v>
      </c>
      <c r="C179" t="s">
        <v>2</v>
      </c>
      <c r="D179" t="s">
        <v>203</v>
      </c>
      <c r="E179" t="s">
        <v>206</v>
      </c>
      <c r="F179" t="s">
        <v>1</v>
      </c>
      <c r="G179" t="s">
        <v>200</v>
      </c>
      <c r="H179" s="78">
        <v>2573</v>
      </c>
      <c r="I179" s="78">
        <v>3.6389825344085693</v>
      </c>
      <c r="J179" s="78">
        <v>3.2104988098144531</v>
      </c>
      <c r="K179" s="78">
        <v>2.854771614074707</v>
      </c>
      <c r="L179" s="78">
        <v>2.6373956203460693</v>
      </c>
      <c r="M179" s="78">
        <v>2.5066094398498535</v>
      </c>
      <c r="N179" s="78">
        <v>2.448655366897583</v>
      </c>
      <c r="O179" s="78">
        <v>2.6788129806518555</v>
      </c>
      <c r="P179" s="78">
        <v>3.02482008934021</v>
      </c>
      <c r="Q179" s="78">
        <v>3.1609671115875244</v>
      </c>
      <c r="R179" s="78">
        <v>3.6810638904571533</v>
      </c>
      <c r="S179" s="78">
        <v>4.0698690414428711</v>
      </c>
      <c r="T179" s="78">
        <v>4.7635750770568848</v>
      </c>
      <c r="U179" s="78">
        <v>5.3939008712768555</v>
      </c>
      <c r="V179" s="78">
        <v>5.5163364410400391</v>
      </c>
      <c r="W179" s="78">
        <v>5.8303823471069336</v>
      </c>
      <c r="X179" s="78">
        <v>6.1482119560241699</v>
      </c>
      <c r="Y179" s="78">
        <v>6.3372936248779297</v>
      </c>
      <c r="Z179" s="78">
        <v>6.4880900382995605</v>
      </c>
      <c r="AA179" s="78">
        <v>6.6325283050537109</v>
      </c>
      <c r="AB179" s="78">
        <v>6.4064879417419434</v>
      </c>
      <c r="AC179" s="78">
        <v>6.111506462097168</v>
      </c>
      <c r="AD179" s="78">
        <v>5.9432253837585449</v>
      </c>
      <c r="AE179" s="78">
        <v>5.4356894493103027</v>
      </c>
      <c r="AF179" s="78">
        <v>4.7658572196960449</v>
      </c>
      <c r="AG179" s="78">
        <v>-0.50069254636764526</v>
      </c>
      <c r="AH179" s="78">
        <v>-0.50845140218734741</v>
      </c>
      <c r="AI179" s="78">
        <v>-0.53680860996246338</v>
      </c>
      <c r="AJ179" s="78">
        <v>-0.54709422588348389</v>
      </c>
      <c r="AK179" s="78">
        <v>-0.5718567967414856</v>
      </c>
      <c r="AL179" s="78">
        <v>-0.58009344339370728</v>
      </c>
      <c r="AM179" s="78">
        <v>-0.52935981750488281</v>
      </c>
      <c r="AN179" s="78">
        <v>-0.31635007262229919</v>
      </c>
      <c r="AO179" s="78">
        <v>-0.53413665294647217</v>
      </c>
      <c r="AP179" s="78">
        <v>-0.33775603771209717</v>
      </c>
      <c r="AQ179" s="78">
        <v>-0.53170597553253174</v>
      </c>
      <c r="AR179" s="78">
        <v>-0.38319924473762512</v>
      </c>
      <c r="AS179" s="78">
        <v>-0.32732585072517395</v>
      </c>
      <c r="AT179" s="78">
        <v>-0.6396980881690979</v>
      </c>
      <c r="AU179" s="78">
        <v>-0.75818353891372681</v>
      </c>
      <c r="AV179" s="78">
        <v>-0.65909361839294434</v>
      </c>
      <c r="AW179" s="78">
        <v>-0.71100461483001709</v>
      </c>
      <c r="AX179" s="78">
        <v>-0.73364806175231934</v>
      </c>
      <c r="AY179" s="78">
        <v>-0.64091163873672485</v>
      </c>
      <c r="AZ179" s="78">
        <v>-0.54661864042282104</v>
      </c>
      <c r="BA179" s="78">
        <v>-0.70718061923980713</v>
      </c>
      <c r="BB179" s="78">
        <v>-0.7393154501914978</v>
      </c>
      <c r="BC179" s="78">
        <v>-0.74745738506317139</v>
      </c>
      <c r="BD179" s="78">
        <v>-0.50961887836456299</v>
      </c>
      <c r="BE179" s="78">
        <v>-0.35458526015281677</v>
      </c>
      <c r="BF179" s="78">
        <v>-0.36665520071983337</v>
      </c>
      <c r="BG179" s="78">
        <v>-0.40306907892227173</v>
      </c>
      <c r="BH179" s="78">
        <v>-0.41911792755126953</v>
      </c>
      <c r="BI179" s="78">
        <v>-0.44775378704071045</v>
      </c>
      <c r="BJ179" s="78">
        <v>-0.45541086792945862</v>
      </c>
      <c r="BK179" s="78">
        <v>-0.40288734436035156</v>
      </c>
      <c r="BL179" s="78">
        <v>-0.18085131049156189</v>
      </c>
      <c r="BM179" s="78">
        <v>-0.39879366755485535</v>
      </c>
      <c r="BN179" s="78">
        <v>-0.19676153361797333</v>
      </c>
      <c r="BO179" s="78">
        <v>-0.37830385565757751</v>
      </c>
      <c r="BP179" s="78">
        <v>-0.214307501912117</v>
      </c>
      <c r="BQ179" s="78">
        <v>-0.14188607037067413</v>
      </c>
      <c r="BR179" s="78">
        <v>-0.44745811820030212</v>
      </c>
      <c r="BS179" s="78">
        <v>-0.55273693799972534</v>
      </c>
      <c r="BT179" s="78">
        <v>-0.45231270790100098</v>
      </c>
      <c r="BU179" s="78">
        <v>-0.50398242473602295</v>
      </c>
      <c r="BV179" s="78">
        <v>-0.53241491317749023</v>
      </c>
      <c r="BW179" s="78">
        <v>-0.43644633889198303</v>
      </c>
      <c r="BX179" s="78">
        <v>-0.34460005164146423</v>
      </c>
      <c r="BY179" s="78">
        <v>-0.51067036390304565</v>
      </c>
      <c r="BZ179" s="78">
        <v>-0.54877263307571411</v>
      </c>
      <c r="CA179" s="78">
        <v>-0.56254333257675171</v>
      </c>
      <c r="CB179" s="78">
        <v>-0.3413747251033783</v>
      </c>
      <c r="CC179" s="78">
        <v>-0.2533918023109436</v>
      </c>
      <c r="CD179" s="78">
        <v>-0.26844757795333862</v>
      </c>
      <c r="CE179" s="78">
        <v>-0.3104415237903595</v>
      </c>
      <c r="CF179" s="78">
        <v>-0.33048191666603088</v>
      </c>
      <c r="CG179" s="78">
        <v>-0.36180046200752258</v>
      </c>
      <c r="CH179" s="78">
        <v>-0.36905613541603088</v>
      </c>
      <c r="CI179" s="78">
        <v>-0.31529286503791809</v>
      </c>
      <c r="CJ179" s="78">
        <v>-8.7005279958248138E-2</v>
      </c>
      <c r="CK179" s="78">
        <v>-0.30505552887916565</v>
      </c>
      <c r="CL179" s="78">
        <v>-9.9109165370464325E-2</v>
      </c>
      <c r="CM179" s="78">
        <v>-0.27205801010131836</v>
      </c>
      <c r="CN179" s="78">
        <v>-9.733358770608902E-2</v>
      </c>
      <c r="CO179" s="78">
        <v>-1.3451050035655499E-2</v>
      </c>
      <c r="CP179" s="78">
        <v>-0.31431329250335693</v>
      </c>
      <c r="CQ179" s="78">
        <v>-0.41044530272483826</v>
      </c>
      <c r="CR179" s="78">
        <v>-0.30909690260887146</v>
      </c>
      <c r="CS179" s="78">
        <v>-0.36059948801994324</v>
      </c>
      <c r="CT179" s="78">
        <v>-0.39304149150848389</v>
      </c>
      <c r="CU179" s="78">
        <v>-0.29483428597450256</v>
      </c>
      <c r="CV179" s="78">
        <v>-0.20468257367610931</v>
      </c>
      <c r="CW179" s="78">
        <v>-0.37456792593002319</v>
      </c>
      <c r="CX179" s="78">
        <v>-0.41680324077606201</v>
      </c>
      <c r="CY179" s="78">
        <v>-0.43447244167327881</v>
      </c>
      <c r="CZ179" s="78">
        <v>-0.22484932839870453</v>
      </c>
      <c r="DA179" s="78">
        <v>-0.15219834446907043</v>
      </c>
      <c r="DB179" s="78">
        <v>-0.17023995518684387</v>
      </c>
      <c r="DC179" s="78">
        <v>-0.21781395375728607</v>
      </c>
      <c r="DD179" s="78">
        <v>-0.24184592068195343</v>
      </c>
      <c r="DE179" s="78">
        <v>-0.27584713697433472</v>
      </c>
      <c r="DF179" s="78">
        <v>-0.28270140290260315</v>
      </c>
      <c r="DG179" s="78">
        <v>-0.22769838571548462</v>
      </c>
      <c r="DH179" s="78">
        <v>6.8407501094043255E-3</v>
      </c>
      <c r="DI179" s="78">
        <v>-0.21131739020347595</v>
      </c>
      <c r="DJ179" s="78">
        <v>-1.4567971229553223E-3</v>
      </c>
      <c r="DK179" s="78">
        <v>-0.1658121645450592</v>
      </c>
      <c r="DL179" s="78">
        <v>1.9640322774648666E-2</v>
      </c>
      <c r="DM179" s="78">
        <v>0.11498397588729858</v>
      </c>
      <c r="DN179" s="78">
        <v>-0.18116848170757294</v>
      </c>
      <c r="DO179" s="78">
        <v>-0.26815363764762878</v>
      </c>
      <c r="DP179" s="78">
        <v>-0.16588109731674194</v>
      </c>
      <c r="DQ179" s="78">
        <v>-0.21721653640270233</v>
      </c>
      <c r="DR179" s="78">
        <v>-0.25366804003715515</v>
      </c>
      <c r="DS179" s="78">
        <v>-0.15322224795818329</v>
      </c>
      <c r="DT179" s="78">
        <v>-6.4765103161334991E-2</v>
      </c>
      <c r="DU179" s="78">
        <v>-0.23846550285816193</v>
      </c>
      <c r="DV179" s="78">
        <v>-0.28483384847640991</v>
      </c>
      <c r="DW179" s="78">
        <v>-0.30640155076980591</v>
      </c>
      <c r="DX179" s="78">
        <v>-0.10832393914461136</v>
      </c>
      <c r="DY179" s="78">
        <v>-6.0910508036613464E-3</v>
      </c>
      <c r="DZ179" s="78">
        <v>-2.844376303255558E-2</v>
      </c>
      <c r="EA179" s="78">
        <v>-8.4074459969997406E-2</v>
      </c>
      <c r="EB179" s="78">
        <v>-0.11386960744857788</v>
      </c>
      <c r="EC179" s="78">
        <v>-0.15174415707588196</v>
      </c>
      <c r="ED179" s="78">
        <v>-0.15801885724067688</v>
      </c>
      <c r="EE179" s="78">
        <v>-0.10122588276863098</v>
      </c>
      <c r="EF179" s="78">
        <v>0.14233951270580292</v>
      </c>
      <c r="EG179" s="78">
        <v>-7.5974404811859131E-2</v>
      </c>
      <c r="EH179" s="78">
        <v>0.13953770697116852</v>
      </c>
      <c r="EI179" s="78">
        <v>-1.2410025112330914E-2</v>
      </c>
      <c r="EJ179" s="78">
        <v>0.18853206932544708</v>
      </c>
      <c r="EK179" s="78">
        <v>0.30042377114295959</v>
      </c>
      <c r="EL179" s="78">
        <v>1.1071487329900265E-2</v>
      </c>
      <c r="EM179" s="78">
        <v>-6.2707081437110901E-2</v>
      </c>
      <c r="EN179" s="78">
        <v>4.0899790823459625E-2</v>
      </c>
      <c r="EO179" s="78">
        <v>-1.0194338858127594E-2</v>
      </c>
      <c r="EP179" s="78">
        <v>-5.2434921264648438E-2</v>
      </c>
      <c r="EQ179" s="78">
        <v>5.1243051886558533E-2</v>
      </c>
      <c r="ER179" s="78">
        <v>0.13725349307060242</v>
      </c>
      <c r="ES179" s="78">
        <v>-4.1955232620239258E-2</v>
      </c>
      <c r="ET179" s="78">
        <v>-9.4291038811206818E-2</v>
      </c>
      <c r="EU179" s="78">
        <v>-0.12148749828338623</v>
      </c>
      <c r="EV179" s="78">
        <v>5.9920214116573334E-2</v>
      </c>
      <c r="EW179" s="78">
        <v>72.526512145996094</v>
      </c>
      <c r="EX179" s="78">
        <v>70.712730407714844</v>
      </c>
      <c r="EY179" s="78">
        <v>69.283767700195313</v>
      </c>
      <c r="EZ179" s="78">
        <v>67.986663818359375</v>
      </c>
      <c r="FA179" s="78">
        <v>66.842056274414063</v>
      </c>
      <c r="FB179" s="78">
        <v>65.797676086425781</v>
      </c>
      <c r="FC179" s="78">
        <v>65.679969787597656</v>
      </c>
      <c r="FD179" s="78">
        <v>69.037300109863281</v>
      </c>
      <c r="FE179" s="78">
        <v>73.101547241210938</v>
      </c>
      <c r="FF179" s="78">
        <v>77.614151000976563</v>
      </c>
      <c r="FG179" s="78">
        <v>82.501052856445313</v>
      </c>
      <c r="FH179" s="78">
        <v>86.553939819335938</v>
      </c>
      <c r="FI179" s="78">
        <v>89.785675048828125</v>
      </c>
      <c r="FJ179" s="78">
        <v>92.848480224609375</v>
      </c>
      <c r="FK179" s="78">
        <v>94.856910705566406</v>
      </c>
      <c r="FL179" s="78">
        <v>96.161041259765625</v>
      </c>
      <c r="FM179" s="78">
        <v>96.860328674316406</v>
      </c>
      <c r="FN179" s="78">
        <v>96.64752197265625</v>
      </c>
      <c r="FO179" s="78">
        <v>95.230575561523438</v>
      </c>
      <c r="FP179" s="78">
        <v>92.383285522460938</v>
      </c>
      <c r="FQ179" s="78">
        <v>88.125160217285156</v>
      </c>
      <c r="FR179" s="78">
        <v>84.270378112792969</v>
      </c>
      <c r="FS179" s="78">
        <v>81.552864074707031</v>
      </c>
      <c r="FT179" s="78">
        <v>79.835365295410156</v>
      </c>
      <c r="FU179" s="78">
        <v>9.8613262176513672E-2</v>
      </c>
      <c r="FV179" s="78">
        <v>0.1692236065864563</v>
      </c>
      <c r="FW179" s="78">
        <v>9.5837004482746124E-2</v>
      </c>
      <c r="FX179" s="78">
        <v>0</v>
      </c>
      <c r="FY179" s="78">
        <v>1239</v>
      </c>
      <c r="FZ179" s="78">
        <v>1</v>
      </c>
    </row>
    <row r="180" spans="1:182" x14ac:dyDescent="0.2">
      <c r="A180" t="s">
        <v>186</v>
      </c>
      <c r="B180" t="s">
        <v>236</v>
      </c>
      <c r="C180" t="s">
        <v>2</v>
      </c>
      <c r="D180" t="s">
        <v>203</v>
      </c>
      <c r="E180" t="s">
        <v>206</v>
      </c>
      <c r="F180" t="s">
        <v>1</v>
      </c>
      <c r="G180" t="s">
        <v>1</v>
      </c>
      <c r="H180" s="78">
        <v>10300</v>
      </c>
      <c r="I180" s="78">
        <v>15.261833190917969</v>
      </c>
      <c r="J180" s="78">
        <v>13.675683975219727</v>
      </c>
      <c r="K180" s="78">
        <v>12.733665466308594</v>
      </c>
      <c r="L180" s="78">
        <v>11.87340259552002</v>
      </c>
      <c r="M180" s="78">
        <v>11.630466461181641</v>
      </c>
      <c r="N180" s="78">
        <v>11.572395324707031</v>
      </c>
      <c r="O180" s="78">
        <v>12.364124298095703</v>
      </c>
      <c r="P180" s="78">
        <v>14.022608757019043</v>
      </c>
      <c r="Q180" s="78">
        <v>15.09603214263916</v>
      </c>
      <c r="R180" s="78">
        <v>16.720685958862305</v>
      </c>
      <c r="S180" s="78">
        <v>18.39594841003418</v>
      </c>
      <c r="T180" s="78">
        <v>20.83241081237793</v>
      </c>
      <c r="U180" s="78">
        <v>22.957588195800781</v>
      </c>
      <c r="V180" s="78">
        <v>24.815696716308594</v>
      </c>
      <c r="W180" s="78">
        <v>25.943582534790039</v>
      </c>
      <c r="X180" s="78">
        <v>27.59831428527832</v>
      </c>
      <c r="Y180" s="78">
        <v>28.185590744018555</v>
      </c>
      <c r="Z180" s="78">
        <v>29.034585952758789</v>
      </c>
      <c r="AA180" s="78">
        <v>29.448076248168945</v>
      </c>
      <c r="AB180" s="78">
        <v>28.673299789428711</v>
      </c>
      <c r="AC180" s="78">
        <v>27.157583236694336</v>
      </c>
      <c r="AD180" s="78">
        <v>26.091423034667969</v>
      </c>
      <c r="AE180" s="78">
        <v>23.24119758605957</v>
      </c>
      <c r="AF180" s="78">
        <v>20.047525405883789</v>
      </c>
      <c r="AG180" s="78">
        <v>-2.0425300598144531</v>
      </c>
      <c r="AH180" s="78">
        <v>-2.0714795589447021</v>
      </c>
      <c r="AI180" s="78">
        <v>-1.6583520174026489</v>
      </c>
      <c r="AJ180" s="78">
        <v>-1.7192820310592651</v>
      </c>
      <c r="AK180" s="78">
        <v>-1.564866304397583</v>
      </c>
      <c r="AL180" s="78">
        <v>-1.6647088527679443</v>
      </c>
      <c r="AM180" s="78">
        <v>-1.6186524629592896</v>
      </c>
      <c r="AN180" s="78">
        <v>-1.3234167098999023</v>
      </c>
      <c r="AO180" s="78">
        <v>-1.8671315908432007</v>
      </c>
      <c r="AP180" s="78">
        <v>-1.9350752830505371</v>
      </c>
      <c r="AQ180" s="78">
        <v>-2.4036192893981934</v>
      </c>
      <c r="AR180" s="78">
        <v>-2.1176521778106689</v>
      </c>
      <c r="AS180" s="78">
        <v>-2.3314304351806641</v>
      </c>
      <c r="AT180" s="78">
        <v>-2.3651533126831055</v>
      </c>
      <c r="AU180" s="78">
        <v>-3.0934317111968994</v>
      </c>
      <c r="AV180" s="78">
        <v>-2.3692090511322021</v>
      </c>
      <c r="AW180" s="78">
        <v>-2.2974948883056641</v>
      </c>
      <c r="AX180" s="78">
        <v>-1.808542013168335</v>
      </c>
      <c r="AY180" s="78">
        <v>-1.2010791301727295</v>
      </c>
      <c r="AZ180" s="78">
        <v>-0.92754268646240234</v>
      </c>
      <c r="BA180" s="78">
        <v>-1.567617654800415</v>
      </c>
      <c r="BB180" s="78">
        <v>-2.2184250354766846</v>
      </c>
      <c r="BC180" s="78">
        <v>-2.3644819259643555</v>
      </c>
      <c r="BD180" s="78">
        <v>-1.8135935068130493</v>
      </c>
      <c r="BE180" s="78">
        <v>-1.5980857610702515</v>
      </c>
      <c r="BF180" s="78">
        <v>-1.6469533443450928</v>
      </c>
      <c r="BG180" s="78">
        <v>-1.2477444410324097</v>
      </c>
      <c r="BH180" s="78">
        <v>-1.3211424350738525</v>
      </c>
      <c r="BI180" s="78">
        <v>-1.1827788352966309</v>
      </c>
      <c r="BJ180" s="78">
        <v>-1.2741703987121582</v>
      </c>
      <c r="BK180" s="78">
        <v>-1.2282830476760864</v>
      </c>
      <c r="BL180" s="78">
        <v>-0.89261007308959961</v>
      </c>
      <c r="BM180" s="78">
        <v>-1.4318802356719971</v>
      </c>
      <c r="BN180" s="78">
        <v>-1.4590911865234375</v>
      </c>
      <c r="BO180" s="78">
        <v>-1.9045661687850952</v>
      </c>
      <c r="BP180" s="78">
        <v>-1.593801736831665</v>
      </c>
      <c r="BQ180" s="78">
        <v>-1.7790687084197998</v>
      </c>
      <c r="BR180" s="78">
        <v>-1.7823411226272583</v>
      </c>
      <c r="BS180" s="78">
        <v>-2.4979596138000488</v>
      </c>
      <c r="BT180" s="78">
        <v>-1.7677848339080811</v>
      </c>
      <c r="BU180" s="78">
        <v>-1.6757168769836426</v>
      </c>
      <c r="BV180" s="78">
        <v>-1.1809298992156982</v>
      </c>
      <c r="BW180" s="78">
        <v>-0.59822684526443481</v>
      </c>
      <c r="BX180" s="78">
        <v>-0.34987753629684448</v>
      </c>
      <c r="BY180" s="78">
        <v>-1.0028066635131836</v>
      </c>
      <c r="BZ180" s="78">
        <v>-1.6548799276351929</v>
      </c>
      <c r="CA180" s="78">
        <v>-1.8308570384979248</v>
      </c>
      <c r="CB180" s="78">
        <v>-1.3102197647094727</v>
      </c>
      <c r="CC180" s="78">
        <v>-1.2902649641036987</v>
      </c>
      <c r="CD180" s="78">
        <v>-1.3529278039932251</v>
      </c>
      <c r="CE180" s="78">
        <v>-0.96335887908935547</v>
      </c>
      <c r="CF180" s="78">
        <v>-1.0453920364379883</v>
      </c>
      <c r="CG180" s="78">
        <v>-0.91814625263214111</v>
      </c>
      <c r="CH180" s="78">
        <v>-1.0036846399307251</v>
      </c>
      <c r="CI180" s="78">
        <v>-0.95791441202163696</v>
      </c>
      <c r="CJ180" s="78">
        <v>-0.59423470497131348</v>
      </c>
      <c r="CK180" s="78">
        <v>-1.1304265260696411</v>
      </c>
      <c r="CL180" s="78">
        <v>-1.129426121711731</v>
      </c>
      <c r="CM180" s="78">
        <v>-1.5589234828948975</v>
      </c>
      <c r="CN180" s="78">
        <v>-1.2309845685958862</v>
      </c>
      <c r="CO180" s="78">
        <v>-1.3965046405792236</v>
      </c>
      <c r="CP180" s="78">
        <v>-1.3786871433258057</v>
      </c>
      <c r="CQ180" s="78">
        <v>-2.0855374336242676</v>
      </c>
      <c r="CR180" s="78">
        <v>-1.3512401580810547</v>
      </c>
      <c r="CS180" s="78">
        <v>-1.2450752258300781</v>
      </c>
      <c r="CT180" s="78">
        <v>-0.74624758958816528</v>
      </c>
      <c r="CU180" s="78">
        <v>-0.1806931346654892</v>
      </c>
      <c r="CV180" s="78">
        <v>5.021156370639801E-2</v>
      </c>
      <c r="CW180" s="78">
        <v>-0.61162036657333374</v>
      </c>
      <c r="CX180" s="78">
        <v>-1.2645702362060547</v>
      </c>
      <c r="CY180" s="78">
        <v>-1.4612699747085571</v>
      </c>
      <c r="CZ180" s="78">
        <v>-0.96158474683761597</v>
      </c>
      <c r="DA180" s="78">
        <v>-0.982444167137146</v>
      </c>
      <c r="DB180" s="78">
        <v>-1.0589022636413574</v>
      </c>
      <c r="DC180" s="78">
        <v>-0.67897331714630127</v>
      </c>
      <c r="DD180" s="78">
        <v>-0.7696416974067688</v>
      </c>
      <c r="DE180" s="78">
        <v>-0.65351366996765137</v>
      </c>
      <c r="DF180" s="78">
        <v>-0.73319888114929199</v>
      </c>
      <c r="DG180" s="78">
        <v>-0.6875457763671875</v>
      </c>
      <c r="DH180" s="78">
        <v>-0.29585933685302734</v>
      </c>
      <c r="DI180" s="78">
        <v>-0.82897281646728516</v>
      </c>
      <c r="DJ180" s="78">
        <v>-0.79976099729537964</v>
      </c>
      <c r="DK180" s="78">
        <v>-1.2132807970046997</v>
      </c>
      <c r="DL180" s="78">
        <v>-0.86816740036010742</v>
      </c>
      <c r="DM180" s="78">
        <v>-1.0139405727386475</v>
      </c>
      <c r="DN180" s="78">
        <v>-0.97503316402435303</v>
      </c>
      <c r="DO180" s="78">
        <v>-1.6731152534484863</v>
      </c>
      <c r="DP180" s="78">
        <v>-0.9346955418586731</v>
      </c>
      <c r="DQ180" s="78">
        <v>-0.81443357467651367</v>
      </c>
      <c r="DR180" s="78">
        <v>-0.3115653395652771</v>
      </c>
      <c r="DS180" s="78">
        <v>0.23684056103229523</v>
      </c>
      <c r="DT180" s="78">
        <v>0.4503006637096405</v>
      </c>
      <c r="DU180" s="78">
        <v>-0.22043402493000031</v>
      </c>
      <c r="DV180" s="78">
        <v>-0.87426060438156128</v>
      </c>
      <c r="DW180" s="78">
        <v>-1.0916829109191895</v>
      </c>
      <c r="DX180" s="78">
        <v>-0.6129496693611145</v>
      </c>
      <c r="DY180" s="78">
        <v>-0.53799986839294434</v>
      </c>
      <c r="DZ180" s="78">
        <v>-0.63437604904174805</v>
      </c>
      <c r="EA180" s="78">
        <v>-0.2683657705783844</v>
      </c>
      <c r="EB180" s="78">
        <v>-0.37150198221206665</v>
      </c>
      <c r="EC180" s="78">
        <v>-0.27142620086669922</v>
      </c>
      <c r="ED180" s="78">
        <v>-0.34266045689582825</v>
      </c>
      <c r="EE180" s="78">
        <v>-0.29717639088630676</v>
      </c>
      <c r="EF180" s="78">
        <v>0.13494732975959778</v>
      </c>
      <c r="EG180" s="78">
        <v>-0.39372149109840393</v>
      </c>
      <c r="EH180" s="78">
        <v>-0.3237769603729248</v>
      </c>
      <c r="EI180" s="78">
        <v>-0.71422773599624634</v>
      </c>
      <c r="EJ180" s="78">
        <v>-0.34431695938110352</v>
      </c>
      <c r="EK180" s="78">
        <v>-0.46157890558242798</v>
      </c>
      <c r="EL180" s="78">
        <v>-0.39222091436386108</v>
      </c>
      <c r="EM180" s="78">
        <v>-1.0776431560516357</v>
      </c>
      <c r="EN180" s="78">
        <v>-0.33327126502990723</v>
      </c>
      <c r="EO180" s="78">
        <v>-0.19265548884868622</v>
      </c>
      <c r="EP180" s="78">
        <v>0.31604680418968201</v>
      </c>
      <c r="EQ180" s="78">
        <v>0.83969289064407349</v>
      </c>
      <c r="ER180" s="78">
        <v>1.027965784072876</v>
      </c>
      <c r="ES180" s="78">
        <v>0.34437692165374756</v>
      </c>
      <c r="ET180" s="78">
        <v>-0.31071549654006958</v>
      </c>
      <c r="EU180" s="78">
        <v>-0.55805796384811401</v>
      </c>
      <c r="EV180" s="78">
        <v>-0.10957604646682739</v>
      </c>
      <c r="EW180" s="78">
        <v>70.500511169433594</v>
      </c>
      <c r="EX180" s="78">
        <v>68.800971984863281</v>
      </c>
      <c r="EY180" s="78">
        <v>67.4500732421875</v>
      </c>
      <c r="EZ180" s="78">
        <v>66.176956176757813</v>
      </c>
      <c r="FA180" s="78">
        <v>65.093498229980469</v>
      </c>
      <c r="FB180" s="78">
        <v>64.100814819335938</v>
      </c>
      <c r="FC180" s="78">
        <v>63.934978485107422</v>
      </c>
      <c r="FD180" s="78">
        <v>67.352622985839844</v>
      </c>
      <c r="FE180" s="78">
        <v>71.852241516113281</v>
      </c>
      <c r="FF180" s="78">
        <v>76.544395446777344</v>
      </c>
      <c r="FG180" s="78">
        <v>81.54541015625</v>
      </c>
      <c r="FH180" s="78">
        <v>85.792205810546875</v>
      </c>
      <c r="FI180" s="78">
        <v>89.191558837890625</v>
      </c>
      <c r="FJ180" s="78">
        <v>92.356956481933594</v>
      </c>
      <c r="FK180" s="78">
        <v>94.244354248046875</v>
      </c>
      <c r="FL180" s="78">
        <v>95.201133728027344</v>
      </c>
      <c r="FM180" s="78">
        <v>95.590744018554688</v>
      </c>
      <c r="FN180" s="78">
        <v>94.951919555664063</v>
      </c>
      <c r="FO180" s="78">
        <v>93.094993591308594</v>
      </c>
      <c r="FP180" s="78">
        <v>89.987014770507813</v>
      </c>
      <c r="FQ180" s="78">
        <v>85.686248779296875</v>
      </c>
      <c r="FR180" s="78">
        <v>81.817375183105469</v>
      </c>
      <c r="FS180" s="78">
        <v>79.278533935546875</v>
      </c>
      <c r="FT180" s="78">
        <v>77.579277038574219</v>
      </c>
      <c r="FU180" s="78">
        <v>0.32884418964385986</v>
      </c>
      <c r="FV180" s="78">
        <v>0.51924234628677368</v>
      </c>
      <c r="FW180" s="78">
        <v>0.32023382186889648</v>
      </c>
      <c r="FX180" s="78">
        <v>0</v>
      </c>
      <c r="FY180" s="78">
        <v>3829</v>
      </c>
      <c r="FZ180" s="78">
        <v>1</v>
      </c>
    </row>
    <row r="181" spans="1:182" x14ac:dyDescent="0.2">
      <c r="A181" t="s">
        <v>186</v>
      </c>
      <c r="B181" t="s">
        <v>236</v>
      </c>
      <c r="C181" t="s">
        <v>2</v>
      </c>
      <c r="D181" t="s">
        <v>203</v>
      </c>
      <c r="E181" t="s">
        <v>206</v>
      </c>
      <c r="F181" t="s">
        <v>178</v>
      </c>
      <c r="G181" t="s">
        <v>1</v>
      </c>
      <c r="H181" s="78">
        <v>5491</v>
      </c>
      <c r="I181" s="78">
        <v>7.0401716232299805</v>
      </c>
      <c r="J181" s="78">
        <v>6.2265458106994629</v>
      </c>
      <c r="K181" s="78">
        <v>5.8235936164855957</v>
      </c>
      <c r="L181" s="78">
        <v>5.4619235992431641</v>
      </c>
      <c r="M181" s="78">
        <v>5.300971508026123</v>
      </c>
      <c r="N181" s="78">
        <v>5.3762321472167969</v>
      </c>
      <c r="O181" s="78">
        <v>5.6325459480285645</v>
      </c>
      <c r="P181" s="78">
        <v>6.4460830688476563</v>
      </c>
      <c r="Q181" s="78">
        <v>7.0393447875976563</v>
      </c>
      <c r="R181" s="78">
        <v>7.875758171081543</v>
      </c>
      <c r="S181" s="78">
        <v>8.8110275268554688</v>
      </c>
      <c r="T181" s="78">
        <v>10.012985229492188</v>
      </c>
      <c r="U181" s="78">
        <v>11.151700019836426</v>
      </c>
      <c r="V181" s="78">
        <v>12.050098419189453</v>
      </c>
      <c r="W181" s="78">
        <v>12.64388370513916</v>
      </c>
      <c r="X181" s="78">
        <v>13.30333423614502</v>
      </c>
      <c r="Y181" s="78">
        <v>13.60124683380127</v>
      </c>
      <c r="Z181" s="78">
        <v>14.041913986206055</v>
      </c>
      <c r="AA181" s="78">
        <v>14.320401191711426</v>
      </c>
      <c r="AB181" s="78">
        <v>13.928498268127441</v>
      </c>
      <c r="AC181" s="78">
        <v>13.376631736755371</v>
      </c>
      <c r="AD181" s="78">
        <v>12.75894832611084</v>
      </c>
      <c r="AE181" s="78">
        <v>11.187481880187988</v>
      </c>
      <c r="AF181" s="78">
        <v>9.5776042938232422</v>
      </c>
      <c r="AG181" s="78">
        <v>-0.97475641965866089</v>
      </c>
      <c r="AH181" s="78">
        <v>-0.95850753784179688</v>
      </c>
      <c r="AI181" s="78">
        <v>-0.56413298845291138</v>
      </c>
      <c r="AJ181" s="78">
        <v>-0.49483653903007507</v>
      </c>
      <c r="AK181" s="78">
        <v>-0.44096767902374268</v>
      </c>
      <c r="AL181" s="78">
        <v>-0.35549944639205933</v>
      </c>
      <c r="AM181" s="78">
        <v>-0.51084589958190918</v>
      </c>
      <c r="AN181" s="78">
        <v>-0.50847399234771729</v>
      </c>
      <c r="AO181" s="78">
        <v>-0.67991572618484497</v>
      </c>
      <c r="AP181" s="78">
        <v>-0.96662694215774536</v>
      </c>
      <c r="AQ181" s="78">
        <v>-1.2345184087753296</v>
      </c>
      <c r="AR181" s="78">
        <v>-1.4053905010223389</v>
      </c>
      <c r="AS181" s="78">
        <v>-1.393919825553894</v>
      </c>
      <c r="AT181" s="78">
        <v>-1.3305554389953613</v>
      </c>
      <c r="AU181" s="78">
        <v>-1.5348609685897827</v>
      </c>
      <c r="AV181" s="78">
        <v>-1.4519804716110229</v>
      </c>
      <c r="AW181" s="78">
        <v>-1.3015415668487549</v>
      </c>
      <c r="AX181" s="78">
        <v>-0.85108703374862671</v>
      </c>
      <c r="AY181" s="78">
        <v>-0.64734375476837158</v>
      </c>
      <c r="AZ181" s="78">
        <v>-0.45178711414337158</v>
      </c>
      <c r="BA181" s="78">
        <v>-0.52725082635879517</v>
      </c>
      <c r="BB181" s="78">
        <v>-1.0417708158493042</v>
      </c>
      <c r="BC181" s="78">
        <v>-1.2474966049194336</v>
      </c>
      <c r="BD181" s="78">
        <v>-0.86998897790908813</v>
      </c>
      <c r="BE181" s="78">
        <v>-0.73582309484481812</v>
      </c>
      <c r="BF181" s="78">
        <v>-0.73248255252838135</v>
      </c>
      <c r="BG181" s="78">
        <v>-0.35501366853713989</v>
      </c>
      <c r="BH181" s="78">
        <v>-0.29592356085777283</v>
      </c>
      <c r="BI181" s="78">
        <v>-0.25304087996482849</v>
      </c>
      <c r="BJ181" s="78">
        <v>-0.17354387044906616</v>
      </c>
      <c r="BK181" s="78">
        <v>-0.32023909687995911</v>
      </c>
      <c r="BL181" s="78">
        <v>-0.29920268058776855</v>
      </c>
      <c r="BM181" s="78">
        <v>-0.45787638425827026</v>
      </c>
      <c r="BN181" s="78">
        <v>-0.72088801860809326</v>
      </c>
      <c r="BO181" s="78">
        <v>-0.96061331033706665</v>
      </c>
      <c r="BP181" s="78">
        <v>-1.1049659252166748</v>
      </c>
      <c r="BQ181" s="78">
        <v>-1.0674463510513306</v>
      </c>
      <c r="BR181" s="78">
        <v>-0.98029857873916626</v>
      </c>
      <c r="BS181" s="78">
        <v>-1.1718398332595825</v>
      </c>
      <c r="BT181" s="78">
        <v>-1.0781221389770508</v>
      </c>
      <c r="BU181" s="78">
        <v>-0.92141395807266235</v>
      </c>
      <c r="BV181" s="78">
        <v>-0.47481843829154968</v>
      </c>
      <c r="BW181" s="78">
        <v>-0.27769893407821655</v>
      </c>
      <c r="BX181" s="78">
        <v>-0.10384036600589752</v>
      </c>
      <c r="BY181" s="78">
        <v>-0.2012077271938324</v>
      </c>
      <c r="BZ181" s="78">
        <v>-0.72259438037872314</v>
      </c>
      <c r="CA181" s="78">
        <v>-0.94460457563400269</v>
      </c>
      <c r="CB181" s="78">
        <v>-0.59582817554473877</v>
      </c>
      <c r="CC181" s="78">
        <v>-0.57033860683441162</v>
      </c>
      <c r="CD181" s="78">
        <v>-0.57593840360641479</v>
      </c>
      <c r="CE181" s="78">
        <v>-0.21017827093601227</v>
      </c>
      <c r="CF181" s="78">
        <v>-0.15815705060958862</v>
      </c>
      <c r="CG181" s="78">
        <v>-0.12288335710763931</v>
      </c>
      <c r="CH181" s="78">
        <v>-4.752199724316597E-2</v>
      </c>
      <c r="CI181" s="78">
        <v>-0.18822537362575531</v>
      </c>
      <c r="CJ181" s="78">
        <v>-0.1542619913816452</v>
      </c>
      <c r="CK181" s="78">
        <v>-0.30409258604049683</v>
      </c>
      <c r="CL181" s="78">
        <v>-0.55068999528884888</v>
      </c>
      <c r="CM181" s="78">
        <v>-0.77090746164321899</v>
      </c>
      <c r="CN181" s="78">
        <v>-0.89689284563064575</v>
      </c>
      <c r="CO181" s="78">
        <v>-0.84133189916610718</v>
      </c>
      <c r="CP181" s="78">
        <v>-0.73771178722381592</v>
      </c>
      <c r="CQ181" s="78">
        <v>-0.92041248083114624</v>
      </c>
      <c r="CR181" s="78">
        <v>-0.81918901205062866</v>
      </c>
      <c r="CS181" s="78">
        <v>-0.65813875198364258</v>
      </c>
      <c r="CT181" s="78">
        <v>-0.2142159640789032</v>
      </c>
      <c r="CU181" s="78">
        <v>-2.1684069186449051E-2</v>
      </c>
      <c r="CV181" s="78">
        <v>0.13714650273323059</v>
      </c>
      <c r="CW181" s="78">
        <v>2.460872195661068E-2</v>
      </c>
      <c r="CX181" s="78">
        <v>-0.50153374671936035</v>
      </c>
      <c r="CY181" s="78">
        <v>-0.73482251167297363</v>
      </c>
      <c r="CZ181" s="78">
        <v>-0.40594518184661865</v>
      </c>
      <c r="DA181" s="78">
        <v>-0.40485411882400513</v>
      </c>
      <c r="DB181" s="78">
        <v>-0.41939422488212585</v>
      </c>
      <c r="DC181" s="78">
        <v>-6.534285843372345E-2</v>
      </c>
      <c r="DD181" s="78">
        <v>-2.039053849875927E-2</v>
      </c>
      <c r="DE181" s="78">
        <v>7.2741652838885784E-3</v>
      </c>
      <c r="DF181" s="78">
        <v>7.8499875962734222E-2</v>
      </c>
      <c r="DG181" s="78">
        <v>-5.6211661547422409E-2</v>
      </c>
      <c r="DH181" s="78">
        <v>-9.3213105574250221E-3</v>
      </c>
      <c r="DI181" s="78">
        <v>-0.15030880272388458</v>
      </c>
      <c r="DJ181" s="78">
        <v>-0.38049197196960449</v>
      </c>
      <c r="DK181" s="78">
        <v>-0.58120161294937134</v>
      </c>
      <c r="DL181" s="78">
        <v>-0.68881970643997192</v>
      </c>
      <c r="DM181" s="78">
        <v>-0.61521738767623901</v>
      </c>
      <c r="DN181" s="78">
        <v>-0.49512499570846558</v>
      </c>
      <c r="DO181" s="78">
        <v>-0.66898512840270996</v>
      </c>
      <c r="DP181" s="78">
        <v>-0.56025588512420654</v>
      </c>
      <c r="DQ181" s="78">
        <v>-0.39486351609230042</v>
      </c>
      <c r="DR181" s="78">
        <v>4.6386510133743286E-2</v>
      </c>
      <c r="DS181" s="78">
        <v>0.23433080315589905</v>
      </c>
      <c r="DT181" s="78">
        <v>0.37813335657119751</v>
      </c>
      <c r="DU181" s="78">
        <v>0.25042515993118286</v>
      </c>
      <c r="DV181" s="78">
        <v>-0.28047311305999756</v>
      </c>
      <c r="DW181" s="78">
        <v>-0.52504044771194458</v>
      </c>
      <c r="DX181" s="78">
        <v>-0.21606221795082092</v>
      </c>
      <c r="DY181" s="78">
        <v>-0.16592082381248474</v>
      </c>
      <c r="DZ181" s="78">
        <v>-0.1933692991733551</v>
      </c>
      <c r="EA181" s="78">
        <v>0.14377646148204803</v>
      </c>
      <c r="EB181" s="78">
        <v>0.17852242290973663</v>
      </c>
      <c r="EC181" s="78">
        <v>0.19520094990730286</v>
      </c>
      <c r="ED181" s="78">
        <v>0.26045545935630798</v>
      </c>
      <c r="EE181" s="78">
        <v>0.13439516723155975</v>
      </c>
      <c r="EF181" s="78">
        <v>0.19995000958442688</v>
      </c>
      <c r="EG181" s="78">
        <v>7.1730569005012512E-2</v>
      </c>
      <c r="EH181" s="78">
        <v>-0.1347530335187912</v>
      </c>
      <c r="EI181" s="78">
        <v>-0.30729648470878601</v>
      </c>
      <c r="EJ181" s="78">
        <v>-0.38839519023895264</v>
      </c>
      <c r="EK181" s="78">
        <v>-0.2887440025806427</v>
      </c>
      <c r="EL181" s="78">
        <v>-0.14486818015575409</v>
      </c>
      <c r="EM181" s="78">
        <v>-0.30596399307250977</v>
      </c>
      <c r="EN181" s="78">
        <v>-0.18639759719371796</v>
      </c>
      <c r="EO181" s="78">
        <v>-1.4735914766788483E-2</v>
      </c>
      <c r="EP181" s="78">
        <v>0.42265510559082031</v>
      </c>
      <c r="EQ181" s="78">
        <v>0.60397565364837646</v>
      </c>
      <c r="ER181" s="78">
        <v>0.72608011960983276</v>
      </c>
      <c r="ES181" s="78">
        <v>0.57646828889846802</v>
      </c>
      <c r="ET181" s="78">
        <v>3.8703352212905884E-2</v>
      </c>
      <c r="EU181" s="78">
        <v>-0.22214844822883606</v>
      </c>
      <c r="EV181" s="78">
        <v>5.8098632842302322E-2</v>
      </c>
      <c r="EW181" s="78">
        <v>68.111587524414063</v>
      </c>
      <c r="EX181" s="78">
        <v>66.646995544433594</v>
      </c>
      <c r="EY181" s="78">
        <v>65.448997497558594</v>
      </c>
      <c r="EZ181" s="78">
        <v>64.317230224609375</v>
      </c>
      <c r="FA181" s="78">
        <v>63.370918273925781</v>
      </c>
      <c r="FB181" s="78">
        <v>62.752983093261719</v>
      </c>
      <c r="FC181" s="78">
        <v>62.451648712158203</v>
      </c>
      <c r="FD181" s="78">
        <v>65.95965576171875</v>
      </c>
      <c r="FE181" s="78">
        <v>70.563133239746094</v>
      </c>
      <c r="FF181" s="78">
        <v>75.0467529296875</v>
      </c>
      <c r="FG181" s="78">
        <v>80.068710327148438</v>
      </c>
      <c r="FH181" s="78">
        <v>84.583534240722656</v>
      </c>
      <c r="FI181" s="78">
        <v>88.407630920410156</v>
      </c>
      <c r="FJ181" s="78">
        <v>91.571174621582031</v>
      </c>
      <c r="FK181" s="78">
        <v>93.134025573730469</v>
      </c>
      <c r="FL181" s="78">
        <v>94.26171875</v>
      </c>
      <c r="FM181" s="78">
        <v>94.130691528320313</v>
      </c>
      <c r="FN181" s="78">
        <v>93.222145080566406</v>
      </c>
      <c r="FO181" s="78">
        <v>90.774467468261719</v>
      </c>
      <c r="FP181" s="78">
        <v>87.59722900390625</v>
      </c>
      <c r="FQ181" s="78">
        <v>83.291351318359375</v>
      </c>
      <c r="FR181" s="78">
        <v>79.850616455078125</v>
      </c>
      <c r="FS181" s="78">
        <v>77.456268310546875</v>
      </c>
      <c r="FT181" s="78">
        <v>75.844337463378906</v>
      </c>
      <c r="FU181" s="78">
        <v>0.18387810885906219</v>
      </c>
      <c r="FV181" s="78">
        <v>0.31961154937744141</v>
      </c>
      <c r="FW181" s="78">
        <v>0.17153988778591156</v>
      </c>
      <c r="FX181" s="78">
        <v>0</v>
      </c>
      <c r="FY181" s="78">
        <v>2278</v>
      </c>
      <c r="FZ181" s="78">
        <v>1</v>
      </c>
    </row>
    <row r="182" spans="1:182" x14ac:dyDescent="0.2">
      <c r="A182" t="s">
        <v>186</v>
      </c>
      <c r="B182" t="s">
        <v>236</v>
      </c>
      <c r="C182" t="s">
        <v>2</v>
      </c>
      <c r="D182" t="s">
        <v>203</v>
      </c>
      <c r="E182" t="s">
        <v>206</v>
      </c>
      <c r="F182" t="s">
        <v>179</v>
      </c>
      <c r="G182" t="s">
        <v>1</v>
      </c>
      <c r="H182" s="78">
        <v>704</v>
      </c>
      <c r="I182" s="78">
        <v>1.3566489219665527</v>
      </c>
      <c r="J182" s="78">
        <v>1.3024744987487793</v>
      </c>
      <c r="K182" s="78">
        <v>1.1579669713973999</v>
      </c>
      <c r="L182" s="78">
        <v>1.0603595972061157</v>
      </c>
      <c r="M182" s="78">
        <v>1.0664606094360352</v>
      </c>
      <c r="N182" s="78">
        <v>0.9979403018951416</v>
      </c>
      <c r="O182" s="78">
        <v>1.1070942878723145</v>
      </c>
      <c r="P182" s="78">
        <v>1.3362758159637451</v>
      </c>
      <c r="Q182" s="78">
        <v>1.4653770923614502</v>
      </c>
      <c r="R182" s="78">
        <v>1.5063614845275879</v>
      </c>
      <c r="S182" s="78">
        <v>1.6052780151367188</v>
      </c>
      <c r="T182" s="78">
        <v>1.8072954416275024</v>
      </c>
      <c r="U182" s="78">
        <v>2.1255085468292236</v>
      </c>
      <c r="V182" s="78">
        <v>2.4371747970581055</v>
      </c>
      <c r="W182" s="78">
        <v>2.4198946952819824</v>
      </c>
      <c r="X182" s="78">
        <v>2.6483471393585205</v>
      </c>
      <c r="Y182" s="78">
        <v>2.8802154064178467</v>
      </c>
      <c r="Z182" s="78">
        <v>3.0818321704864502</v>
      </c>
      <c r="AA182" s="78">
        <v>2.7833454608917236</v>
      </c>
      <c r="AB182" s="78">
        <v>2.7643780708312988</v>
      </c>
      <c r="AC182" s="78">
        <v>2.5209693908691406</v>
      </c>
      <c r="AD182" s="78">
        <v>2.402613639831543</v>
      </c>
      <c r="AE182" s="78">
        <v>2.167283296585083</v>
      </c>
      <c r="AF182" s="78">
        <v>1.8666625022888184</v>
      </c>
      <c r="AG182" s="78">
        <v>-0.37025949358940125</v>
      </c>
      <c r="AH182" s="78">
        <v>-0.25112804770469666</v>
      </c>
      <c r="AI182" s="78">
        <v>-0.32025527954101563</v>
      </c>
      <c r="AJ182" s="78">
        <v>-0.33644691109657288</v>
      </c>
      <c r="AK182" s="78">
        <v>-0.27181175351142883</v>
      </c>
      <c r="AL182" s="78">
        <v>-0.34996142983436584</v>
      </c>
      <c r="AM182" s="78">
        <v>-0.20732446014881134</v>
      </c>
      <c r="AN182" s="78">
        <v>-7.9832784831523895E-2</v>
      </c>
      <c r="AO182" s="78">
        <v>-0.17429451644420624</v>
      </c>
      <c r="AP182" s="78">
        <v>-0.3027074933052063</v>
      </c>
      <c r="AQ182" s="78">
        <v>-0.47014620900154114</v>
      </c>
      <c r="AR182" s="78">
        <v>-0.28637108206748962</v>
      </c>
      <c r="AS182" s="78">
        <v>-0.21111135184764862</v>
      </c>
      <c r="AT182" s="78">
        <v>-0.16367116570472717</v>
      </c>
      <c r="AU182" s="78">
        <v>-0.46005529165267944</v>
      </c>
      <c r="AV182" s="78">
        <v>-0.27051189541816711</v>
      </c>
      <c r="AW182" s="78">
        <v>-0.16262969374656677</v>
      </c>
      <c r="AX182" s="78">
        <v>-1.5564046800136566E-2</v>
      </c>
      <c r="AY182" s="78">
        <v>-0.21295741200447083</v>
      </c>
      <c r="AZ182" s="78">
        <v>-0.21377068758010864</v>
      </c>
      <c r="BA182" s="78">
        <v>-0.26954090595245361</v>
      </c>
      <c r="BB182" s="78">
        <v>-0.25474068522453308</v>
      </c>
      <c r="BC182" s="78">
        <v>-0.38001284003257751</v>
      </c>
      <c r="BD182" s="78">
        <v>-0.30725887417793274</v>
      </c>
      <c r="BE182" s="78">
        <v>-0.18572184443473816</v>
      </c>
      <c r="BF182" s="78">
        <v>-7.9932637512683868E-2</v>
      </c>
      <c r="BG182" s="78">
        <v>-0.15005300939083099</v>
      </c>
      <c r="BH182" s="78">
        <v>-0.16115397214889526</v>
      </c>
      <c r="BI182" s="78">
        <v>-0.10723360627889633</v>
      </c>
      <c r="BJ182" s="78">
        <v>-0.17469938099384308</v>
      </c>
      <c r="BK182" s="78">
        <v>-4.3797153979539871E-2</v>
      </c>
      <c r="BL182" s="78">
        <v>0.10710074007511139</v>
      </c>
      <c r="BM182" s="78">
        <v>3.798210620880127E-2</v>
      </c>
      <c r="BN182" s="78">
        <v>-6.8227015435695648E-2</v>
      </c>
      <c r="BO182" s="78">
        <v>-0.25479996204376221</v>
      </c>
      <c r="BP182" s="78">
        <v>-9.5117837190628052E-2</v>
      </c>
      <c r="BQ182" s="78">
        <v>-2.0561501383781433E-2</v>
      </c>
      <c r="BR182" s="78">
        <v>3.8946818560361862E-2</v>
      </c>
      <c r="BS182" s="78">
        <v>-0.2705550491809845</v>
      </c>
      <c r="BT182" s="78">
        <v>-8.0921277403831482E-2</v>
      </c>
      <c r="BU182" s="78">
        <v>5.5253535509109497E-2</v>
      </c>
      <c r="BV182" s="78">
        <v>0.2246057391166687</v>
      </c>
      <c r="BW182" s="78">
        <v>-5.5149751715362072E-3</v>
      </c>
      <c r="BX182" s="78">
        <v>-5.9609529562294483E-3</v>
      </c>
      <c r="BY182" s="78">
        <v>-5.6419100612401962E-2</v>
      </c>
      <c r="BZ182" s="78">
        <v>-3.7887424230575562E-2</v>
      </c>
      <c r="CA182" s="78">
        <v>-0.16806909441947937</v>
      </c>
      <c r="CB182" s="78">
        <v>-0.10618787258863449</v>
      </c>
      <c r="CC182" s="78">
        <v>-5.7911623269319534E-2</v>
      </c>
      <c r="CD182" s="78">
        <v>3.8636792451143265E-2</v>
      </c>
      <c r="CE182" s="78">
        <v>-3.2171431928873062E-2</v>
      </c>
      <c r="CF182" s="78">
        <v>-3.9746623486280441E-2</v>
      </c>
      <c r="CG182" s="78">
        <v>6.7527159117162228E-3</v>
      </c>
      <c r="CH182" s="78">
        <v>-5.331343412399292E-2</v>
      </c>
      <c r="CI182" s="78">
        <v>6.9461353123188019E-2</v>
      </c>
      <c r="CJ182" s="78">
        <v>0.2365703284740448</v>
      </c>
      <c r="CK182" s="78">
        <v>0.18500424921512604</v>
      </c>
      <c r="CL182" s="78">
        <v>9.4173446297645569E-2</v>
      </c>
      <c r="CM182" s="78">
        <v>-0.10565181821584702</v>
      </c>
      <c r="CN182" s="78">
        <v>3.7343569099903107E-2</v>
      </c>
      <c r="CO182" s="78">
        <v>0.11141274869441986</v>
      </c>
      <c r="CP182" s="78">
        <v>0.17927941679954529</v>
      </c>
      <c r="CQ182" s="78">
        <v>-0.13930775225162506</v>
      </c>
      <c r="CR182" s="78">
        <v>5.0388604402542114E-2</v>
      </c>
      <c r="CS182" s="78">
        <v>0.20615880191326141</v>
      </c>
      <c r="CT182" s="78">
        <v>0.39094659686088562</v>
      </c>
      <c r="CU182" s="78">
        <v>0.13815902173519135</v>
      </c>
      <c r="CV182" s="78">
        <v>0.13796743750572205</v>
      </c>
      <c r="CW182" s="78">
        <v>9.1188415884971619E-2</v>
      </c>
      <c r="CX182" s="78">
        <v>0.11230447143316269</v>
      </c>
      <c r="CY182" s="78">
        <v>-2.1277515217661858E-2</v>
      </c>
      <c r="CZ182" s="78">
        <v>3.3073291182518005E-2</v>
      </c>
      <c r="DA182" s="78">
        <v>6.9898590445518494E-2</v>
      </c>
      <c r="DB182" s="78">
        <v>0.1572062224149704</v>
      </c>
      <c r="DC182" s="78">
        <v>8.5710138082504272E-2</v>
      </c>
      <c r="DD182" s="78">
        <v>8.1660725176334381E-2</v>
      </c>
      <c r="DE182" s="78">
        <v>0.12073903530836105</v>
      </c>
      <c r="DF182" s="78">
        <v>6.8072520196437836E-2</v>
      </c>
      <c r="DG182" s="78">
        <v>0.18271985650062561</v>
      </c>
      <c r="DH182" s="78">
        <v>0.3660399317741394</v>
      </c>
      <c r="DI182" s="78">
        <v>0.33202639222145081</v>
      </c>
      <c r="DJ182" s="78">
        <v>0.25657391548156738</v>
      </c>
      <c r="DK182" s="78">
        <v>4.3496329337358475E-2</v>
      </c>
      <c r="DL182" s="78">
        <v>0.16980497539043427</v>
      </c>
      <c r="DM182" s="78">
        <v>0.24338699877262115</v>
      </c>
      <c r="DN182" s="78">
        <v>0.31961202621459961</v>
      </c>
      <c r="DO182" s="78">
        <v>-8.0604581162333488E-3</v>
      </c>
      <c r="DP182" s="78">
        <v>0.18169848620891571</v>
      </c>
      <c r="DQ182" s="78">
        <v>0.35706406831741333</v>
      </c>
      <c r="DR182" s="78">
        <v>0.55728745460510254</v>
      </c>
      <c r="DS182" s="78">
        <v>0.28183302283287048</v>
      </c>
      <c r="DT182" s="78">
        <v>0.28189581632614136</v>
      </c>
      <c r="DU182" s="78">
        <v>0.2387959361076355</v>
      </c>
      <c r="DV182" s="78">
        <v>0.26249638199806213</v>
      </c>
      <c r="DW182" s="78">
        <v>0.12551407516002655</v>
      </c>
      <c r="DX182" s="78">
        <v>0.1723344624042511</v>
      </c>
      <c r="DY182" s="78">
        <v>0.25443625450134277</v>
      </c>
      <c r="DZ182" s="78">
        <v>0.32840165495872498</v>
      </c>
      <c r="EA182" s="78">
        <v>0.2559124231338501</v>
      </c>
      <c r="EB182" s="78">
        <v>0.2569536566734314</v>
      </c>
      <c r="EC182" s="78">
        <v>0.28531718254089355</v>
      </c>
      <c r="ED182" s="78">
        <v>0.24333456158638</v>
      </c>
      <c r="EE182" s="78">
        <v>0.34624716639518738</v>
      </c>
      <c r="EF182" s="78">
        <v>0.55297344923019409</v>
      </c>
      <c r="EG182" s="78">
        <v>0.54430299997329712</v>
      </c>
      <c r="EH182" s="78">
        <v>0.49105438590049744</v>
      </c>
      <c r="EI182" s="78">
        <v>0.25884255766868591</v>
      </c>
      <c r="EJ182" s="78">
        <v>0.36105820536613464</v>
      </c>
      <c r="EK182" s="78">
        <v>0.43393686413764954</v>
      </c>
      <c r="EL182" s="78">
        <v>0.52222996950149536</v>
      </c>
      <c r="EM182" s="78">
        <v>0.18143978714942932</v>
      </c>
      <c r="EN182" s="78">
        <v>0.37128910422325134</v>
      </c>
      <c r="EO182" s="78">
        <v>0.5749472975730896</v>
      </c>
      <c r="EP182" s="78">
        <v>0.79745721817016602</v>
      </c>
      <c r="EQ182" s="78">
        <v>0.48927545547485352</v>
      </c>
      <c r="ER182" s="78">
        <v>0.48970556259155273</v>
      </c>
      <c r="ES182" s="78">
        <v>0.45191773772239685</v>
      </c>
      <c r="ET182" s="78">
        <v>0.47934961318969727</v>
      </c>
      <c r="EU182" s="78">
        <v>0.3374578058719635</v>
      </c>
      <c r="EV182" s="78">
        <v>0.37340545654296875</v>
      </c>
      <c r="EW182" s="78">
        <v>81.097206115722656</v>
      </c>
      <c r="EX182" s="78">
        <v>78.046821594238281</v>
      </c>
      <c r="EY182" s="78">
        <v>76.258575439453125</v>
      </c>
      <c r="EZ182" s="78">
        <v>74.640495300292969</v>
      </c>
      <c r="FA182" s="78">
        <v>73.313323974609375</v>
      </c>
      <c r="FB182" s="78">
        <v>70.374305725097656</v>
      </c>
      <c r="FC182" s="78">
        <v>70.802665710449219</v>
      </c>
      <c r="FD182" s="78">
        <v>73.600883483886719</v>
      </c>
      <c r="FE182" s="78">
        <v>76.807441711425781</v>
      </c>
      <c r="FF182" s="78">
        <v>81.547508239746094</v>
      </c>
      <c r="FG182" s="78">
        <v>86.567832946777344</v>
      </c>
      <c r="FH182" s="78">
        <v>90.309341430664063</v>
      </c>
      <c r="FI182" s="78">
        <v>93.358909606933594</v>
      </c>
      <c r="FJ182" s="78">
        <v>96.7218017578125</v>
      </c>
      <c r="FK182" s="78">
        <v>98.747871398925781</v>
      </c>
      <c r="FL182" s="78">
        <v>99.885200500488281</v>
      </c>
      <c r="FM182" s="78">
        <v>100.45722961425781</v>
      </c>
      <c r="FN182" s="78">
        <v>101.92684936523438</v>
      </c>
      <c r="FO182" s="78">
        <v>100.20119476318359</v>
      </c>
      <c r="FP182" s="78">
        <v>98.259468078613281</v>
      </c>
      <c r="FQ182" s="78">
        <v>96.049636840820313</v>
      </c>
      <c r="FR182" s="78">
        <v>93.841842651367188</v>
      </c>
      <c r="FS182" s="78">
        <v>91.022834777832031</v>
      </c>
      <c r="FT182" s="78">
        <v>88.311073303222656</v>
      </c>
      <c r="FU182" s="78">
        <v>0.12249624729156494</v>
      </c>
      <c r="FV182" s="78">
        <v>0.17818863689899445</v>
      </c>
      <c r="FW182" s="78">
        <v>0.12289485335350037</v>
      </c>
      <c r="FX182" s="78">
        <v>0</v>
      </c>
      <c r="FY182" s="78">
        <v>174</v>
      </c>
      <c r="FZ182" s="78">
        <v>1</v>
      </c>
    </row>
    <row r="183" spans="1:182" x14ac:dyDescent="0.2">
      <c r="A183" t="s">
        <v>186</v>
      </c>
      <c r="B183" t="s">
        <v>236</v>
      </c>
      <c r="C183" t="s">
        <v>2</v>
      </c>
      <c r="D183" t="s">
        <v>203</v>
      </c>
      <c r="E183" t="s">
        <v>206</v>
      </c>
      <c r="F183" t="s">
        <v>180</v>
      </c>
      <c r="G183" t="s">
        <v>1</v>
      </c>
      <c r="H183" s="78">
        <v>290</v>
      </c>
      <c r="I183" s="78">
        <v>0.37287506461143494</v>
      </c>
      <c r="J183" s="78">
        <v>0.34149909019470215</v>
      </c>
      <c r="K183" s="78">
        <v>0.35249653458595276</v>
      </c>
      <c r="L183" s="78">
        <v>0.33891287446022034</v>
      </c>
      <c r="M183" s="78">
        <v>0.34693852066993713</v>
      </c>
      <c r="N183" s="78">
        <v>0.33800110220909119</v>
      </c>
      <c r="O183" s="78">
        <v>0.47070229053497314</v>
      </c>
      <c r="P183" s="78">
        <v>0.52488535642623901</v>
      </c>
      <c r="Q183" s="78">
        <v>0.46531710028648376</v>
      </c>
      <c r="R183" s="78">
        <v>0.39763188362121582</v>
      </c>
      <c r="S183" s="78">
        <v>0.40815860033035278</v>
      </c>
      <c r="T183" s="78">
        <v>0.42308074235916138</v>
      </c>
      <c r="U183" s="78">
        <v>0.42024227976799011</v>
      </c>
      <c r="V183" s="78">
        <v>0.36705887317657471</v>
      </c>
      <c r="W183" s="78">
        <v>0.36452901363372803</v>
      </c>
      <c r="X183" s="78">
        <v>0.40308541059494019</v>
      </c>
      <c r="Y183" s="78">
        <v>0.40817460417747498</v>
      </c>
      <c r="Z183" s="78">
        <v>0.45143163204193115</v>
      </c>
      <c r="AA183" s="78">
        <v>0.45183256268501282</v>
      </c>
      <c r="AB183" s="78">
        <v>0.4931342601776123</v>
      </c>
      <c r="AC183" s="78">
        <v>0.46768724918365479</v>
      </c>
      <c r="AD183" s="78">
        <v>0.48884937167167664</v>
      </c>
      <c r="AE183" s="78">
        <v>0.44234809279441833</v>
      </c>
      <c r="AF183" s="78">
        <v>0.4403306245803833</v>
      </c>
      <c r="AG183" s="78">
        <v>-0.61318385601043701</v>
      </c>
      <c r="AH183" s="78">
        <v>-0.64874947071075439</v>
      </c>
      <c r="AI183" s="78">
        <v>-0.63547438383102417</v>
      </c>
      <c r="AJ183" s="78">
        <v>-0.67099213600158691</v>
      </c>
      <c r="AK183" s="78">
        <v>-0.66545706987380981</v>
      </c>
      <c r="AL183" s="78">
        <v>-0.6878705620765686</v>
      </c>
      <c r="AM183" s="78">
        <v>-0.5472303032875061</v>
      </c>
      <c r="AN183" s="78">
        <v>-0.48659399151802063</v>
      </c>
      <c r="AO183" s="78">
        <v>-0.4719524085521698</v>
      </c>
      <c r="AP183" s="78">
        <v>-0.48376262187957764</v>
      </c>
      <c r="AQ183" s="78">
        <v>-0.38228368759155273</v>
      </c>
      <c r="AR183" s="78">
        <v>-0.2670503556728363</v>
      </c>
      <c r="AS183" s="78">
        <v>-0.20652174949645996</v>
      </c>
      <c r="AT183" s="78">
        <v>-0.23978959023952484</v>
      </c>
      <c r="AU183" s="78">
        <v>-0.22372633218765259</v>
      </c>
      <c r="AV183" s="78">
        <v>-0.14686861634254456</v>
      </c>
      <c r="AW183" s="78">
        <v>-0.12690088152885437</v>
      </c>
      <c r="AX183" s="78">
        <v>-0.14125299453735352</v>
      </c>
      <c r="AY183" s="78">
        <v>-0.20715649425983429</v>
      </c>
      <c r="AZ183" s="78">
        <v>-0.18260207772254944</v>
      </c>
      <c r="BA183" s="78">
        <v>-0.32478252053260803</v>
      </c>
      <c r="BB183" s="78">
        <v>-0.44619184732437134</v>
      </c>
      <c r="BC183" s="78">
        <v>-0.53783184289932251</v>
      </c>
      <c r="BD183" s="78">
        <v>-0.54574620723724365</v>
      </c>
      <c r="BE183" s="78">
        <v>-0.49425950646400452</v>
      </c>
      <c r="BF183" s="78">
        <v>-0.52678710222244263</v>
      </c>
      <c r="BG183" s="78">
        <v>-0.51266610622406006</v>
      </c>
      <c r="BH183" s="78">
        <v>-0.54512250423431396</v>
      </c>
      <c r="BI183" s="78">
        <v>-0.54305833578109741</v>
      </c>
      <c r="BJ183" s="78">
        <v>-0.56434434652328491</v>
      </c>
      <c r="BK183" s="78">
        <v>-0.4435984194278717</v>
      </c>
      <c r="BL183" s="78">
        <v>-0.38242265582084656</v>
      </c>
      <c r="BM183" s="78">
        <v>-0.37249171733856201</v>
      </c>
      <c r="BN183" s="78">
        <v>-0.37650680541992188</v>
      </c>
      <c r="BO183" s="78">
        <v>-0.28487524390220642</v>
      </c>
      <c r="BP183" s="78">
        <v>-0.1808987557888031</v>
      </c>
      <c r="BQ183" s="78">
        <v>-0.12102834135293961</v>
      </c>
      <c r="BR183" s="78">
        <v>-0.16433067619800568</v>
      </c>
      <c r="BS183" s="78">
        <v>-0.14813823997974396</v>
      </c>
      <c r="BT183" s="78">
        <v>-7.562071830034256E-2</v>
      </c>
      <c r="BU183" s="78">
        <v>-5.8888107538223267E-2</v>
      </c>
      <c r="BV183" s="78">
        <v>-7.0307165384292603E-2</v>
      </c>
      <c r="BW183" s="78">
        <v>-0.11069707572460175</v>
      </c>
      <c r="BX183" s="78">
        <v>-9.2130251228809357E-2</v>
      </c>
      <c r="BY183" s="78">
        <v>-0.22544802725315094</v>
      </c>
      <c r="BZ183" s="78">
        <v>-0.33326378464698792</v>
      </c>
      <c r="CA183" s="78">
        <v>-0.41940554976463318</v>
      </c>
      <c r="CB183" s="78">
        <v>-0.41844207048416138</v>
      </c>
      <c r="CC183" s="78">
        <v>-0.41189289093017578</v>
      </c>
      <c r="CD183" s="78">
        <v>-0.44231635332107544</v>
      </c>
      <c r="CE183" s="78">
        <v>-0.42760947346687317</v>
      </c>
      <c r="CF183" s="78">
        <v>-0.45794561505317688</v>
      </c>
      <c r="CG183" s="78">
        <v>-0.45828530192375183</v>
      </c>
      <c r="CH183" s="78">
        <v>-0.47879040241241455</v>
      </c>
      <c r="CI183" s="78">
        <v>-0.37182328104972839</v>
      </c>
      <c r="CJ183" s="78">
        <v>-0.31027388572692871</v>
      </c>
      <c r="CK183" s="78">
        <v>-0.30360555648803711</v>
      </c>
      <c r="CL183" s="78">
        <v>-0.30222174525260925</v>
      </c>
      <c r="CM183" s="78">
        <v>-0.21741043031215668</v>
      </c>
      <c r="CN183" s="78">
        <v>-0.12123043090105057</v>
      </c>
      <c r="CO183" s="78">
        <v>-6.1815876513719559E-2</v>
      </c>
      <c r="CP183" s="78">
        <v>-0.11206807196140289</v>
      </c>
      <c r="CQ183" s="78">
        <v>-9.5786146819591522E-2</v>
      </c>
      <c r="CR183" s="78">
        <v>-2.6274638250470161E-2</v>
      </c>
      <c r="CS183" s="78">
        <v>-1.1782664805650711E-2</v>
      </c>
      <c r="CT183" s="78">
        <v>-2.1170303225517273E-2</v>
      </c>
      <c r="CU183" s="78">
        <v>-4.3889578431844711E-2</v>
      </c>
      <c r="CV183" s="78">
        <v>-2.9469737783074379E-2</v>
      </c>
      <c r="CW183" s="78">
        <v>-0.15664924681186676</v>
      </c>
      <c r="CX183" s="78">
        <v>-0.25505015254020691</v>
      </c>
      <c r="CY183" s="78">
        <v>-0.33738383650779724</v>
      </c>
      <c r="CZ183" s="78">
        <v>-0.33027160167694092</v>
      </c>
      <c r="DA183" s="78">
        <v>-0.32952627539634705</v>
      </c>
      <c r="DB183" s="78">
        <v>-0.35784560441970825</v>
      </c>
      <c r="DC183" s="78">
        <v>-0.34255284070968628</v>
      </c>
      <c r="DD183" s="78">
        <v>-0.37076872587203979</v>
      </c>
      <c r="DE183" s="78">
        <v>-0.37351229786872864</v>
      </c>
      <c r="DF183" s="78">
        <v>-0.39323648810386658</v>
      </c>
      <c r="DG183" s="78">
        <v>-0.30004814267158508</v>
      </c>
      <c r="DH183" s="78">
        <v>-0.23812511563301086</v>
      </c>
      <c r="DI183" s="78">
        <v>-0.23471938073635101</v>
      </c>
      <c r="DJ183" s="78">
        <v>-0.22793668508529663</v>
      </c>
      <c r="DK183" s="78">
        <v>-0.14994563162326813</v>
      </c>
      <c r="DL183" s="78">
        <v>-6.1562102288007736E-2</v>
      </c>
      <c r="DM183" s="78">
        <v>-2.6034084148705006E-3</v>
      </c>
      <c r="DN183" s="78">
        <v>-5.9805460274219513E-2</v>
      </c>
      <c r="DO183" s="78">
        <v>-4.3434061110019684E-2</v>
      </c>
      <c r="DP183" s="78">
        <v>2.3071438074111938E-2</v>
      </c>
      <c r="DQ183" s="78">
        <v>3.5322777926921844E-2</v>
      </c>
      <c r="DR183" s="78">
        <v>2.7966560795903206E-2</v>
      </c>
      <c r="DS183" s="78">
        <v>2.2917918860912323E-2</v>
      </c>
      <c r="DT183" s="78">
        <v>3.3190775662660599E-2</v>
      </c>
      <c r="DU183" s="78">
        <v>-8.7850466370582581E-2</v>
      </c>
      <c r="DV183" s="78">
        <v>-0.1768365204334259</v>
      </c>
      <c r="DW183" s="78">
        <v>-0.2553621232509613</v>
      </c>
      <c r="DX183" s="78">
        <v>-0.24210113286972046</v>
      </c>
      <c r="DY183" s="78">
        <v>-0.21060192584991455</v>
      </c>
      <c r="DZ183" s="78">
        <v>-0.23588322103023529</v>
      </c>
      <c r="EA183" s="78">
        <v>-0.21974453330039978</v>
      </c>
      <c r="EB183" s="78">
        <v>-0.24489910900592804</v>
      </c>
      <c r="EC183" s="78">
        <v>-0.25111353397369385</v>
      </c>
      <c r="ED183" s="78">
        <v>-0.26971021294593811</v>
      </c>
      <c r="EE183" s="78">
        <v>-0.19641625881195068</v>
      </c>
      <c r="EF183" s="78">
        <v>-0.1339537650346756</v>
      </c>
      <c r="EG183" s="78">
        <v>-0.13525870442390442</v>
      </c>
      <c r="EH183" s="78">
        <v>-0.12068087607622147</v>
      </c>
      <c r="EI183" s="78">
        <v>-5.2537176758050919E-2</v>
      </c>
      <c r="EJ183" s="78">
        <v>2.4589484557509422E-2</v>
      </c>
      <c r="EK183" s="78">
        <v>8.2889989018440247E-2</v>
      </c>
      <c r="EL183" s="78">
        <v>1.5653450042009354E-2</v>
      </c>
      <c r="EM183" s="78">
        <v>3.2154038548469543E-2</v>
      </c>
      <c r="EN183" s="78">
        <v>9.4319336116313934E-2</v>
      </c>
      <c r="EO183" s="78">
        <v>0.10333555191755295</v>
      </c>
      <c r="EP183" s="78">
        <v>9.891238808631897E-2</v>
      </c>
      <c r="EQ183" s="78">
        <v>0.11937732994556427</v>
      </c>
      <c r="ER183" s="78">
        <v>0.12366260588169098</v>
      </c>
      <c r="ES183" s="78">
        <v>1.1484038084745407E-2</v>
      </c>
      <c r="ET183" s="78">
        <v>-6.3908450305461884E-2</v>
      </c>
      <c r="EU183" s="78">
        <v>-0.13693583011627197</v>
      </c>
      <c r="EV183" s="78">
        <v>-0.11479697376489639</v>
      </c>
      <c r="EW183" s="78">
        <v>61.090778350830078</v>
      </c>
      <c r="EX183" s="78">
        <v>59.118083953857422</v>
      </c>
      <c r="EY183" s="78">
        <v>59.123420715332031</v>
      </c>
      <c r="EZ183" s="78">
        <v>57.530796051025391</v>
      </c>
      <c r="FA183" s="78">
        <v>57.015430450439453</v>
      </c>
      <c r="FB183" s="78">
        <v>55.99237060546875</v>
      </c>
      <c r="FC183" s="78">
        <v>55.881198883056641</v>
      </c>
      <c r="FD183" s="78">
        <v>58.131134033203125</v>
      </c>
      <c r="FE183" s="78">
        <v>62.713569641113281</v>
      </c>
      <c r="FF183" s="78">
        <v>66.071998596191406</v>
      </c>
      <c r="FG183" s="78">
        <v>69.382469177246094</v>
      </c>
      <c r="FH183" s="78">
        <v>71.314559936523438</v>
      </c>
      <c r="FI183" s="78">
        <v>74.186935424804688</v>
      </c>
      <c r="FJ183" s="78">
        <v>75.992225646972656</v>
      </c>
      <c r="FK183" s="78">
        <v>74.750167846679688</v>
      </c>
      <c r="FL183" s="78">
        <v>72.305435180664063</v>
      </c>
      <c r="FM183" s="78">
        <v>73.189315795898438</v>
      </c>
      <c r="FN183" s="78">
        <v>73.072532653808594</v>
      </c>
      <c r="FO183" s="78">
        <v>71.987174987792969</v>
      </c>
      <c r="FP183" s="78">
        <v>71.030494689941406</v>
      </c>
      <c r="FQ183" s="78">
        <v>68.140899658203125</v>
      </c>
      <c r="FR183" s="78">
        <v>65.410102844238281</v>
      </c>
      <c r="FS183" s="78">
        <v>64.202674865722656</v>
      </c>
      <c r="FT183" s="78">
        <v>63.979114532470703</v>
      </c>
      <c r="FU183" s="78">
        <v>7.8659906983375549E-2</v>
      </c>
      <c r="FV183" s="78">
        <v>7.356330007314682E-2</v>
      </c>
      <c r="FW183" s="78">
        <v>8.5770562291145325E-2</v>
      </c>
      <c r="FX183" s="78">
        <v>0</v>
      </c>
      <c r="FY183" s="78">
        <v>142</v>
      </c>
      <c r="FZ183" s="78">
        <v>1</v>
      </c>
    </row>
    <row r="184" spans="1:182" x14ac:dyDescent="0.2">
      <c r="A184" t="s">
        <v>186</v>
      </c>
      <c r="B184" t="s">
        <v>236</v>
      </c>
      <c r="C184" t="s">
        <v>2</v>
      </c>
      <c r="D184" t="s">
        <v>203</v>
      </c>
      <c r="E184" t="s">
        <v>206</v>
      </c>
      <c r="F184" t="s">
        <v>181</v>
      </c>
      <c r="G184" t="s">
        <v>1</v>
      </c>
      <c r="H184" s="78">
        <v>197</v>
      </c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>
        <v>0</v>
      </c>
      <c r="FY184" s="78">
        <v>36</v>
      </c>
      <c r="FZ184" s="78">
        <v>0</v>
      </c>
    </row>
    <row r="185" spans="1:182" x14ac:dyDescent="0.2">
      <c r="A185" t="s">
        <v>186</v>
      </c>
      <c r="B185" t="s">
        <v>236</v>
      </c>
      <c r="C185" t="s">
        <v>2</v>
      </c>
      <c r="D185" t="s">
        <v>203</v>
      </c>
      <c r="E185" t="s">
        <v>206</v>
      </c>
      <c r="F185" t="s">
        <v>182</v>
      </c>
      <c r="G185" t="s">
        <v>1</v>
      </c>
      <c r="H185" s="78">
        <v>1023</v>
      </c>
      <c r="I185" s="78">
        <v>1.6400576829910278</v>
      </c>
      <c r="J185" s="78">
        <v>1.4762462377548218</v>
      </c>
      <c r="K185" s="78">
        <v>1.336122989654541</v>
      </c>
      <c r="L185" s="78">
        <v>1.2693551778793335</v>
      </c>
      <c r="M185" s="78">
        <v>1.2233526706695557</v>
      </c>
      <c r="N185" s="78">
        <v>1.1957138776779175</v>
      </c>
      <c r="O185" s="78">
        <v>1.25200355052948</v>
      </c>
      <c r="P185" s="78">
        <v>1.4879609346389771</v>
      </c>
      <c r="Q185" s="78">
        <v>1.5640708208084106</v>
      </c>
      <c r="R185" s="78">
        <v>1.7726455926895142</v>
      </c>
      <c r="S185" s="78">
        <v>1.9427578449249268</v>
      </c>
      <c r="T185" s="78">
        <v>2.1377193927764893</v>
      </c>
      <c r="U185" s="78">
        <v>2.2429854869842529</v>
      </c>
      <c r="V185" s="78">
        <v>2.2657406330108643</v>
      </c>
      <c r="W185" s="78">
        <v>2.4113128185272217</v>
      </c>
      <c r="X185" s="78">
        <v>2.4846587181091309</v>
      </c>
      <c r="Y185" s="78">
        <v>2.564356803894043</v>
      </c>
      <c r="Z185" s="78">
        <v>2.6398358345031738</v>
      </c>
      <c r="AA185" s="78">
        <v>2.6415576934814453</v>
      </c>
      <c r="AB185" s="78">
        <v>2.587496280670166</v>
      </c>
      <c r="AC185" s="78">
        <v>2.6237270832061768</v>
      </c>
      <c r="AD185" s="78">
        <v>2.5075228214263916</v>
      </c>
      <c r="AE185" s="78">
        <v>2.2845025062561035</v>
      </c>
      <c r="AF185" s="78">
        <v>2.072049617767334</v>
      </c>
      <c r="AG185" s="78">
        <v>-9.963834285736084E-2</v>
      </c>
      <c r="AH185" s="78">
        <v>-0.13765257596969604</v>
      </c>
      <c r="AI185" s="78">
        <v>-0.16413889825344086</v>
      </c>
      <c r="AJ185" s="78">
        <v>-0.20560330152511597</v>
      </c>
      <c r="AK185" s="78">
        <v>-0.18817627429962158</v>
      </c>
      <c r="AL185" s="78">
        <v>-0.24713876843452454</v>
      </c>
      <c r="AM185" s="78">
        <v>-0.31580269336700439</v>
      </c>
      <c r="AN185" s="78">
        <v>-0.30901530385017395</v>
      </c>
      <c r="AO185" s="78">
        <v>-0.33905655145645142</v>
      </c>
      <c r="AP185" s="78">
        <v>-0.30007016658782959</v>
      </c>
      <c r="AQ185" s="78">
        <v>-0.42964446544647217</v>
      </c>
      <c r="AR185" s="78">
        <v>-0.29048258066177368</v>
      </c>
      <c r="AS185" s="78">
        <v>-0.39872786402702332</v>
      </c>
      <c r="AT185" s="78">
        <v>-0.60802292823791504</v>
      </c>
      <c r="AU185" s="78">
        <v>-0.59090179204940796</v>
      </c>
      <c r="AV185" s="78">
        <v>-0.59632384777069092</v>
      </c>
      <c r="AW185" s="78">
        <v>-0.55900883674621582</v>
      </c>
      <c r="AX185" s="78">
        <v>-0.4564422070980072</v>
      </c>
      <c r="AY185" s="78">
        <v>-0.36139762401580811</v>
      </c>
      <c r="AZ185" s="78">
        <v>-0.3848850429058075</v>
      </c>
      <c r="BA185" s="78">
        <v>-0.26584541797637939</v>
      </c>
      <c r="BB185" s="78">
        <v>-0.1705344021320343</v>
      </c>
      <c r="BC185" s="78">
        <v>-0.11283457279205322</v>
      </c>
      <c r="BD185" s="78">
        <v>2.3434506729245186E-2</v>
      </c>
      <c r="BE185" s="78">
        <v>4.1071302257478237E-3</v>
      </c>
      <c r="BF185" s="78">
        <v>-4.0102217346429825E-2</v>
      </c>
      <c r="BG185" s="78">
        <v>-8.0529928207397461E-2</v>
      </c>
      <c r="BH185" s="78">
        <v>-0.12612883746623993</v>
      </c>
      <c r="BI185" s="78">
        <v>-0.11210518330335617</v>
      </c>
      <c r="BJ185" s="78">
        <v>-0.1740170419216156</v>
      </c>
      <c r="BK185" s="78">
        <v>-0.2290300726890564</v>
      </c>
      <c r="BL185" s="78">
        <v>-0.1902506947517395</v>
      </c>
      <c r="BM185" s="78">
        <v>-0.24328707158565521</v>
      </c>
      <c r="BN185" s="78">
        <v>-0.18735355138778687</v>
      </c>
      <c r="BO185" s="78">
        <v>-0.29503825306892395</v>
      </c>
      <c r="BP185" s="78">
        <v>-0.1523241400718689</v>
      </c>
      <c r="BQ185" s="78">
        <v>-0.25146731734275818</v>
      </c>
      <c r="BR185" s="78">
        <v>-0.44776147603988647</v>
      </c>
      <c r="BS185" s="78">
        <v>-0.42285215854644775</v>
      </c>
      <c r="BT185" s="78">
        <v>-0.42865526676177979</v>
      </c>
      <c r="BU185" s="78">
        <v>-0.38830244541168213</v>
      </c>
      <c r="BV185" s="78">
        <v>-0.28945529460906982</v>
      </c>
      <c r="BW185" s="78">
        <v>-0.2014579176902771</v>
      </c>
      <c r="BX185" s="78">
        <v>-0.2242412269115448</v>
      </c>
      <c r="BY185" s="78">
        <v>-0.12237413972616196</v>
      </c>
      <c r="BZ185" s="78">
        <v>-4.2900122702121735E-2</v>
      </c>
      <c r="CA185" s="78">
        <v>4.2624869383871555E-3</v>
      </c>
      <c r="CB185" s="78">
        <v>0.13744044303894043</v>
      </c>
      <c r="CC185" s="78">
        <v>7.5960926711559296E-2</v>
      </c>
      <c r="CD185" s="78">
        <v>2.7460865676403046E-2</v>
      </c>
      <c r="CE185" s="78">
        <v>-2.262260764837265E-2</v>
      </c>
      <c r="CF185" s="78">
        <v>-7.1085080504417419E-2</v>
      </c>
      <c r="CG185" s="78">
        <v>-5.9418573975563049E-2</v>
      </c>
      <c r="CH185" s="78">
        <v>-0.12337314337491989</v>
      </c>
      <c r="CI185" s="78">
        <v>-0.16893163323402405</v>
      </c>
      <c r="CJ185" s="78">
        <v>-0.1079946905374527</v>
      </c>
      <c r="CK185" s="78">
        <v>-0.17695742845535278</v>
      </c>
      <c r="CL185" s="78">
        <v>-0.10928638279438019</v>
      </c>
      <c r="CM185" s="78">
        <v>-0.20181038975715637</v>
      </c>
      <c r="CN185" s="78">
        <v>-5.6636031717061996E-2</v>
      </c>
      <c r="CO185" s="78">
        <v>-0.14947508275508881</v>
      </c>
      <c r="CP185" s="78">
        <v>-0.33676490187644958</v>
      </c>
      <c r="CQ185" s="78">
        <v>-0.30646151304244995</v>
      </c>
      <c r="CR185" s="78">
        <v>-0.31252855062484741</v>
      </c>
      <c r="CS185" s="78">
        <v>-0.27007171511650085</v>
      </c>
      <c r="CT185" s="78">
        <v>-0.17380067706108093</v>
      </c>
      <c r="CU185" s="78">
        <v>-9.0684175491333008E-2</v>
      </c>
      <c r="CV185" s="78">
        <v>-0.11297980695962906</v>
      </c>
      <c r="CW185" s="78">
        <v>-2.3006370291113853E-2</v>
      </c>
      <c r="CX185" s="78">
        <v>4.5498989522457123E-2</v>
      </c>
      <c r="CY185" s="78">
        <v>8.536355197429657E-2</v>
      </c>
      <c r="CZ185" s="78">
        <v>0.21640060842037201</v>
      </c>
      <c r="DA185" s="78">
        <v>0.14781472086906433</v>
      </c>
      <c r="DB185" s="78">
        <v>9.5023952424526215E-2</v>
      </c>
      <c r="DC185" s="78">
        <v>3.5284712910652161E-2</v>
      </c>
      <c r="DD185" s="78">
        <v>-1.6041317954659462E-2</v>
      </c>
      <c r="DE185" s="78">
        <v>-6.7319655790925026E-3</v>
      </c>
      <c r="DF185" s="78">
        <v>-7.2729252278804779E-2</v>
      </c>
      <c r="DG185" s="78">
        <v>-0.1088331863284111</v>
      </c>
      <c r="DH185" s="78">
        <v>-2.5738684460520744E-2</v>
      </c>
      <c r="DI185" s="78">
        <v>-0.11062778532505035</v>
      </c>
      <c r="DJ185" s="78">
        <v>-3.1219208613038063E-2</v>
      </c>
      <c r="DK185" s="78">
        <v>-0.10858253389596939</v>
      </c>
      <c r="DL185" s="78">
        <v>3.9052076637744904E-2</v>
      </c>
      <c r="DM185" s="78">
        <v>-4.7482859343290329E-2</v>
      </c>
      <c r="DN185" s="78">
        <v>-0.2257683128118515</v>
      </c>
      <c r="DO185" s="78">
        <v>-0.19007086753845215</v>
      </c>
      <c r="DP185" s="78">
        <v>-0.19640181958675385</v>
      </c>
      <c r="DQ185" s="78">
        <v>-0.15184098482131958</v>
      </c>
      <c r="DR185" s="78">
        <v>-5.8146055787801743E-2</v>
      </c>
      <c r="DS185" s="78">
        <v>2.0089572295546532E-2</v>
      </c>
      <c r="DT185" s="78">
        <v>-1.7183844465762377E-3</v>
      </c>
      <c r="DU185" s="78">
        <v>7.6361402869224548E-2</v>
      </c>
      <c r="DV185" s="78">
        <v>0.13389809429645538</v>
      </c>
      <c r="DW185" s="78">
        <v>0.16646461188793182</v>
      </c>
      <c r="DX185" s="78">
        <v>0.29536077380180359</v>
      </c>
      <c r="DY185" s="78">
        <v>0.25156018137931824</v>
      </c>
      <c r="DZ185" s="78">
        <v>0.19257430732250214</v>
      </c>
      <c r="EA185" s="78">
        <v>0.11889368295669556</v>
      </c>
      <c r="EB185" s="78">
        <v>6.3433133065700531E-2</v>
      </c>
      <c r="EC185" s="78">
        <v>6.9339126348495483E-2</v>
      </c>
      <c r="ED185" s="78">
        <v>3.9248826215043664E-4</v>
      </c>
      <c r="EE185" s="78">
        <v>-2.206057496368885E-2</v>
      </c>
      <c r="EF185" s="78">
        <v>9.3025922775268555E-2</v>
      </c>
      <c r="EG185" s="78">
        <v>-1.4858311042189598E-2</v>
      </c>
      <c r="EH185" s="78">
        <v>8.1497393548488617E-2</v>
      </c>
      <c r="EI185" s="78">
        <v>2.6023682206869125E-2</v>
      </c>
      <c r="EJ185" s="78">
        <v>0.17721050977706909</v>
      </c>
      <c r="EK185" s="78">
        <v>9.97777059674263E-2</v>
      </c>
      <c r="EL185" s="78">
        <v>-6.5506882965564728E-2</v>
      </c>
      <c r="EM185" s="78">
        <v>-2.202124334871769E-2</v>
      </c>
      <c r="EN185" s="78">
        <v>-2.8733270242810249E-2</v>
      </c>
      <c r="EO185" s="78">
        <v>1.8865399062633514E-2</v>
      </c>
      <c r="EP185" s="78">
        <v>0.10884085297584534</v>
      </c>
      <c r="EQ185" s="78">
        <v>0.18002927303314209</v>
      </c>
      <c r="ER185" s="78">
        <v>0.15892544388771057</v>
      </c>
      <c r="ES185" s="78">
        <v>0.21983267366886139</v>
      </c>
      <c r="ET185" s="78">
        <v>0.26153236627578735</v>
      </c>
      <c r="EU185" s="78">
        <v>0.28356167674064636</v>
      </c>
      <c r="EV185" s="78">
        <v>0.40936669707298279</v>
      </c>
      <c r="EW185" s="78">
        <v>65.259574890136719</v>
      </c>
      <c r="EX185" s="78">
        <v>62.648593902587891</v>
      </c>
      <c r="EY185" s="78">
        <v>61.506977081298828</v>
      </c>
      <c r="EZ185" s="78">
        <v>60.550891876220703</v>
      </c>
      <c r="FA185" s="78">
        <v>59.900184631347656</v>
      </c>
      <c r="FB185" s="78">
        <v>59.376224517822266</v>
      </c>
      <c r="FC185" s="78">
        <v>58.865634918212891</v>
      </c>
      <c r="FD185" s="78">
        <v>62.761661529541016</v>
      </c>
      <c r="FE185" s="78">
        <v>68.139106750488281</v>
      </c>
      <c r="FF185" s="78">
        <v>74.494865417480469</v>
      </c>
      <c r="FG185" s="78">
        <v>80.618156433105469</v>
      </c>
      <c r="FH185" s="78">
        <v>86.026382446289063</v>
      </c>
      <c r="FI185" s="78">
        <v>90.683143615722656</v>
      </c>
      <c r="FJ185" s="78">
        <v>93.787452697753906</v>
      </c>
      <c r="FK185" s="78">
        <v>96.76019287109375</v>
      </c>
      <c r="FL185" s="78">
        <v>96.855270385742188</v>
      </c>
      <c r="FM185" s="78">
        <v>96.720230102539063</v>
      </c>
      <c r="FN185" s="78">
        <v>95.920921325683594</v>
      </c>
      <c r="FO185" s="78">
        <v>94.559272766113281</v>
      </c>
      <c r="FP185" s="78">
        <v>91.836395263671875</v>
      </c>
      <c r="FQ185" s="78">
        <v>85.946609497070313</v>
      </c>
      <c r="FR185" s="78">
        <v>79.831787109375</v>
      </c>
      <c r="FS185" s="78">
        <v>75.368019104003906</v>
      </c>
      <c r="FT185" s="78">
        <v>72.064506530761719</v>
      </c>
      <c r="FU185" s="78">
        <v>7.9932965338230133E-2</v>
      </c>
      <c r="FV185" s="78">
        <v>0.14362342655658722</v>
      </c>
      <c r="FW185" s="78">
        <v>7.2158977389335632E-2</v>
      </c>
      <c r="FX185" s="78">
        <v>0</v>
      </c>
      <c r="FY185" s="78">
        <v>506</v>
      </c>
      <c r="FZ185" s="78">
        <v>1</v>
      </c>
    </row>
    <row r="186" spans="1:182" x14ac:dyDescent="0.2">
      <c r="A186" t="s">
        <v>186</v>
      </c>
      <c r="B186" t="s">
        <v>236</v>
      </c>
      <c r="C186" t="s">
        <v>2</v>
      </c>
      <c r="D186" t="s">
        <v>203</v>
      </c>
      <c r="E186" t="s">
        <v>206</v>
      </c>
      <c r="F186" t="s">
        <v>183</v>
      </c>
      <c r="G186" t="s">
        <v>1</v>
      </c>
      <c r="H186" s="78">
        <v>1555</v>
      </c>
      <c r="I186" s="78">
        <v>2.530012845993042</v>
      </c>
      <c r="J186" s="78">
        <v>2.2394392490386963</v>
      </c>
      <c r="K186" s="78">
        <v>2.0940101146697998</v>
      </c>
      <c r="L186" s="78">
        <v>2.0296919345855713</v>
      </c>
      <c r="M186" s="78">
        <v>1.9208248853683472</v>
      </c>
      <c r="N186" s="78">
        <v>1.9724283218383789</v>
      </c>
      <c r="O186" s="78">
        <v>2.090085506439209</v>
      </c>
      <c r="P186" s="78">
        <v>2.3559153079986572</v>
      </c>
      <c r="Q186" s="78">
        <v>2.4527230262756348</v>
      </c>
      <c r="R186" s="78">
        <v>2.7277388572692871</v>
      </c>
      <c r="S186" s="78">
        <v>2.9938802719116211</v>
      </c>
      <c r="T186" s="78">
        <v>3.2740950584411621</v>
      </c>
      <c r="U186" s="78">
        <v>3.4787850379943848</v>
      </c>
      <c r="V186" s="78">
        <v>3.8521356582641602</v>
      </c>
      <c r="W186" s="78">
        <v>4.0230193138122559</v>
      </c>
      <c r="X186" s="78">
        <v>4.5477819442749023</v>
      </c>
      <c r="Y186" s="78">
        <v>4.401860237121582</v>
      </c>
      <c r="Z186" s="78">
        <v>4.3529858589172363</v>
      </c>
      <c r="AA186" s="78">
        <v>4.5648717880249023</v>
      </c>
      <c r="AB186" s="78">
        <v>4.3393263816833496</v>
      </c>
      <c r="AC186" s="78">
        <v>4.0050444602966309</v>
      </c>
      <c r="AD186" s="78">
        <v>3.8544356822967529</v>
      </c>
      <c r="AE186" s="78">
        <v>3.5469262599945068</v>
      </c>
      <c r="AF186" s="78">
        <v>3.0762767791748047</v>
      </c>
      <c r="AG186" s="78">
        <v>-0.81308871507644653</v>
      </c>
      <c r="AH186" s="78">
        <v>-0.8041415810585022</v>
      </c>
      <c r="AI186" s="78">
        <v>-0.76401537656784058</v>
      </c>
      <c r="AJ186" s="78">
        <v>-0.67102223634719849</v>
      </c>
      <c r="AK186" s="78">
        <v>-0.73592954874038696</v>
      </c>
      <c r="AL186" s="78">
        <v>-0.69463270902633667</v>
      </c>
      <c r="AM186" s="78">
        <v>-0.75037777423858643</v>
      </c>
      <c r="AN186" s="78">
        <v>-0.64301276206970215</v>
      </c>
      <c r="AO186" s="78">
        <v>-0.78579795360565186</v>
      </c>
      <c r="AP186" s="78">
        <v>-0.6870342493057251</v>
      </c>
      <c r="AQ186" s="78">
        <v>-0.60997849702835083</v>
      </c>
      <c r="AR186" s="78">
        <v>-0.74752116203308105</v>
      </c>
      <c r="AS186" s="78">
        <v>-0.99335002899169922</v>
      </c>
      <c r="AT186" s="78">
        <v>-0.98338991403579712</v>
      </c>
      <c r="AU186" s="78">
        <v>-1.1080037355422974</v>
      </c>
      <c r="AV186" s="78">
        <v>-0.74189555644989014</v>
      </c>
      <c r="AW186" s="78">
        <v>-1.0870730876922607</v>
      </c>
      <c r="AX186" s="78">
        <v>-1.143970251083374</v>
      </c>
      <c r="AY186" s="78">
        <v>-0.7246403694152832</v>
      </c>
      <c r="AZ186" s="78">
        <v>-0.74871557950973511</v>
      </c>
      <c r="BA186" s="78">
        <v>-0.95017218589782715</v>
      </c>
      <c r="BB186" s="78">
        <v>-1.0224981307983398</v>
      </c>
      <c r="BC186" s="78">
        <v>-0.87796223163604736</v>
      </c>
      <c r="BD186" s="78">
        <v>-0.92966288328170776</v>
      </c>
      <c r="BE186" s="78">
        <v>-0.57056915760040283</v>
      </c>
      <c r="BF186" s="78">
        <v>-0.56979084014892578</v>
      </c>
      <c r="BG186" s="78">
        <v>-0.52925658226013184</v>
      </c>
      <c r="BH186" s="78">
        <v>-0.44744753837585449</v>
      </c>
      <c r="BI186" s="78">
        <v>-0.51875150203704834</v>
      </c>
      <c r="BJ186" s="78">
        <v>-0.47623413801193237</v>
      </c>
      <c r="BK186" s="78">
        <v>-0.52704048156738281</v>
      </c>
      <c r="BL186" s="78">
        <v>-0.4048343300819397</v>
      </c>
      <c r="BM186" s="78">
        <v>-0.56599938869476318</v>
      </c>
      <c r="BN186" s="78">
        <v>-0.45342680811882019</v>
      </c>
      <c r="BO186" s="78">
        <v>-0.360237717628479</v>
      </c>
      <c r="BP186" s="78">
        <v>-0.46784493327140808</v>
      </c>
      <c r="BQ186" s="78">
        <v>-0.69802403450012207</v>
      </c>
      <c r="BR186" s="78">
        <v>-0.6854172945022583</v>
      </c>
      <c r="BS186" s="78">
        <v>-0.80348628759384155</v>
      </c>
      <c r="BT186" s="78">
        <v>-0.43189248442649841</v>
      </c>
      <c r="BU186" s="78">
        <v>-0.76559591293334961</v>
      </c>
      <c r="BV186" s="78">
        <v>-0.82856976985931396</v>
      </c>
      <c r="BW186" s="78">
        <v>-0.43057641386985779</v>
      </c>
      <c r="BX186" s="78">
        <v>-0.46025237441062927</v>
      </c>
      <c r="BY186" s="78">
        <v>-0.66479271650314331</v>
      </c>
      <c r="BZ186" s="78">
        <v>-0.72381871938705444</v>
      </c>
      <c r="CA186" s="78">
        <v>-0.59408468008041382</v>
      </c>
      <c r="CB186" s="78">
        <v>-0.66117322444915771</v>
      </c>
      <c r="CC186" s="78">
        <v>-0.40260079503059387</v>
      </c>
      <c r="CD186" s="78">
        <v>-0.40748021006584167</v>
      </c>
      <c r="CE186" s="78">
        <v>-0.36666333675384521</v>
      </c>
      <c r="CF186" s="78">
        <v>-0.2926003634929657</v>
      </c>
      <c r="CG186" s="78">
        <v>-0.36833465099334717</v>
      </c>
      <c r="CH186" s="78">
        <v>-0.32497194409370422</v>
      </c>
      <c r="CI186" s="78">
        <v>-0.37235775589942932</v>
      </c>
      <c r="CJ186" s="78">
        <v>-0.23987264931201935</v>
      </c>
      <c r="CK186" s="78">
        <v>-0.41376754641532898</v>
      </c>
      <c r="CL186" s="78">
        <v>-0.29163104295730591</v>
      </c>
      <c r="CM186" s="78">
        <v>-0.18726801872253418</v>
      </c>
      <c r="CN186" s="78">
        <v>-0.27414202690124512</v>
      </c>
      <c r="CO186" s="78">
        <v>-0.49348214268684387</v>
      </c>
      <c r="CP186" s="78">
        <v>-0.47904238104820251</v>
      </c>
      <c r="CQ186" s="78">
        <v>-0.59257841110229492</v>
      </c>
      <c r="CR186" s="78">
        <v>-0.21718528866767883</v>
      </c>
      <c r="CS186" s="78">
        <v>-0.54294180870056152</v>
      </c>
      <c r="CT186" s="78">
        <v>-0.61012440919876099</v>
      </c>
      <c r="CU186" s="78">
        <v>-0.22690859436988831</v>
      </c>
      <c r="CV186" s="78">
        <v>-0.26046362519264221</v>
      </c>
      <c r="CW186" s="78">
        <v>-0.46713975071907043</v>
      </c>
      <c r="CX186" s="78">
        <v>-0.51695424318313599</v>
      </c>
      <c r="CY186" s="78">
        <v>-0.39747196435928345</v>
      </c>
      <c r="CZ186" s="78">
        <v>-0.47521811723709106</v>
      </c>
      <c r="DA186" s="78">
        <v>-0.23463244736194611</v>
      </c>
      <c r="DB186" s="78">
        <v>-0.24516959488391876</v>
      </c>
      <c r="DC186" s="78">
        <v>-0.20407010614871979</v>
      </c>
      <c r="DD186" s="78">
        <v>-0.1377531886100769</v>
      </c>
      <c r="DE186" s="78">
        <v>-0.2179177850484848</v>
      </c>
      <c r="DF186" s="78">
        <v>-0.17370976507663727</v>
      </c>
      <c r="DG186" s="78">
        <v>-0.21767503023147583</v>
      </c>
      <c r="DH186" s="78">
        <v>-7.4910983443260193E-2</v>
      </c>
      <c r="DI186" s="78">
        <v>-0.26153573393821716</v>
      </c>
      <c r="DJ186" s="78">
        <v>-0.12983526289463043</v>
      </c>
      <c r="DK186" s="78">
        <v>-1.4298306778073311E-2</v>
      </c>
      <c r="DL186" s="78">
        <v>-8.043912798166275E-2</v>
      </c>
      <c r="DM186" s="78">
        <v>-0.28894025087356567</v>
      </c>
      <c r="DN186" s="78">
        <v>-0.27266746759414673</v>
      </c>
      <c r="DO186" s="78">
        <v>-0.38167056441307068</v>
      </c>
      <c r="DP186" s="78">
        <v>-2.4780957028269768E-3</v>
      </c>
      <c r="DQ186" s="78">
        <v>-0.32028767466545105</v>
      </c>
      <c r="DR186" s="78">
        <v>-0.39167901873588562</v>
      </c>
      <c r="DS186" s="78">
        <v>-2.3240776732563972E-2</v>
      </c>
      <c r="DT186" s="78">
        <v>-6.067487969994545E-2</v>
      </c>
      <c r="DU186" s="78">
        <v>-0.26948678493499756</v>
      </c>
      <c r="DV186" s="78">
        <v>-0.31008979678153992</v>
      </c>
      <c r="DW186" s="78">
        <v>-0.20085924863815308</v>
      </c>
      <c r="DX186" s="78">
        <v>-0.28926298022270203</v>
      </c>
      <c r="DY186" s="78">
        <v>7.8871510922908783E-3</v>
      </c>
      <c r="DZ186" s="78">
        <v>-1.0818853043019772E-2</v>
      </c>
      <c r="EA186" s="78">
        <v>3.0688688158988953E-2</v>
      </c>
      <c r="EB186" s="78">
        <v>8.5821524262428284E-2</v>
      </c>
      <c r="EC186" s="78">
        <v>-7.3973293183371425E-4</v>
      </c>
      <c r="ED186" s="78">
        <v>4.4688813388347626E-2</v>
      </c>
      <c r="EE186" s="78">
        <v>5.6622610427439213E-3</v>
      </c>
      <c r="EF186" s="78">
        <v>0.16326746344566345</v>
      </c>
      <c r="EG186" s="78">
        <v>-4.1737161576747894E-2</v>
      </c>
      <c r="EH186" s="78">
        <v>0.10377214103937149</v>
      </c>
      <c r="EI186" s="78">
        <v>0.23544248938560486</v>
      </c>
      <c r="EJ186" s="78">
        <v>0.19923709332942963</v>
      </c>
      <c r="EK186" s="78">
        <v>6.3857468776404858E-3</v>
      </c>
      <c r="EL186" s="78">
        <v>2.5305133312940598E-2</v>
      </c>
      <c r="EM186" s="78">
        <v>-7.7153123915195465E-2</v>
      </c>
      <c r="EN186" s="78">
        <v>0.30752497911453247</v>
      </c>
      <c r="EO186" s="78">
        <v>1.1895218631252646E-3</v>
      </c>
      <c r="EP186" s="78">
        <v>-7.6278604567050934E-2</v>
      </c>
      <c r="EQ186" s="78">
        <v>0.27082321047782898</v>
      </c>
      <c r="ER186" s="78">
        <v>0.22778832912445068</v>
      </c>
      <c r="ES186" s="78">
        <v>1.5892686322331429E-2</v>
      </c>
      <c r="ET186" s="78">
        <v>-1.1410382576286793E-2</v>
      </c>
      <c r="EU186" s="78">
        <v>8.3018273115158081E-2</v>
      </c>
      <c r="EV186" s="78">
        <v>-2.0773332566022873E-2</v>
      </c>
      <c r="EW186" s="78">
        <v>73.621826171875</v>
      </c>
      <c r="EX186" s="78">
        <v>72.255119323730469</v>
      </c>
      <c r="EY186" s="78">
        <v>71.016334533691406</v>
      </c>
      <c r="EZ186" s="78">
        <v>69.516975402832031</v>
      </c>
      <c r="FA186" s="78">
        <v>67.879631042480469</v>
      </c>
      <c r="FB186" s="78">
        <v>66.545402526855469</v>
      </c>
      <c r="FC186" s="78">
        <v>66.671379089355469</v>
      </c>
      <c r="FD186" s="78">
        <v>70.095443725585938</v>
      </c>
      <c r="FE186" s="78">
        <v>73.824478149414063</v>
      </c>
      <c r="FF186" s="78">
        <v>78.0301513671875</v>
      </c>
      <c r="FG186" s="78">
        <v>83.211776733398438</v>
      </c>
      <c r="FH186" s="78">
        <v>86.507942199707031</v>
      </c>
      <c r="FI186" s="78">
        <v>88.971710205078125</v>
      </c>
      <c r="FJ186" s="78">
        <v>92.422859191894531</v>
      </c>
      <c r="FK186" s="78">
        <v>94.219894409179688</v>
      </c>
      <c r="FL186" s="78">
        <v>94.583450317382813</v>
      </c>
      <c r="FM186" s="78">
        <v>95.661651611328125</v>
      </c>
      <c r="FN186" s="78">
        <v>94.127357482910156</v>
      </c>
      <c r="FO186" s="78">
        <v>92.786216735839844</v>
      </c>
      <c r="FP186" s="78">
        <v>89.698074340820313</v>
      </c>
      <c r="FQ186" s="78">
        <v>86.265548706054688</v>
      </c>
      <c r="FR186" s="78">
        <v>82.594474792480469</v>
      </c>
      <c r="FS186" s="78">
        <v>80.627250671386719</v>
      </c>
      <c r="FT186" s="78">
        <v>79.657943725585938</v>
      </c>
      <c r="FU186" s="78">
        <v>0.18314181268215179</v>
      </c>
      <c r="FV186" s="78">
        <v>0.26343709230422974</v>
      </c>
      <c r="FW186" s="78">
        <v>0.18328416347503662</v>
      </c>
      <c r="FX186" s="78">
        <v>0</v>
      </c>
      <c r="FY186" s="78">
        <v>378</v>
      </c>
      <c r="FZ186" s="78">
        <v>1</v>
      </c>
    </row>
    <row r="187" spans="1:182" x14ac:dyDescent="0.2">
      <c r="A187" t="s">
        <v>186</v>
      </c>
      <c r="B187" t="s">
        <v>236</v>
      </c>
      <c r="C187" t="s">
        <v>2</v>
      </c>
      <c r="D187" t="s">
        <v>203</v>
      </c>
      <c r="E187" t="s">
        <v>206</v>
      </c>
      <c r="F187" t="s">
        <v>184</v>
      </c>
      <c r="G187" t="s">
        <v>1</v>
      </c>
      <c r="H187" s="78">
        <v>718</v>
      </c>
      <c r="I187" s="78">
        <v>1.2662713527679443</v>
      </c>
      <c r="J187" s="78">
        <v>1.1690082550048828</v>
      </c>
      <c r="K187" s="78">
        <v>1.0847467184066772</v>
      </c>
      <c r="L187" s="78">
        <v>0.99727141857147217</v>
      </c>
      <c r="M187" s="78">
        <v>1.025005578994751</v>
      </c>
      <c r="N187" s="78">
        <v>0.95659947395324707</v>
      </c>
      <c r="O187" s="78">
        <v>1.0289028882980347</v>
      </c>
      <c r="P187" s="78">
        <v>1.1480121612548828</v>
      </c>
      <c r="Q187" s="78">
        <v>1.2857449054718018</v>
      </c>
      <c r="R187" s="78">
        <v>1.4085739850997925</v>
      </c>
      <c r="S187" s="78">
        <v>1.4938356876373291</v>
      </c>
      <c r="T187" s="78">
        <v>1.8356293439865112</v>
      </c>
      <c r="U187" s="78">
        <v>1.9051331281661987</v>
      </c>
      <c r="V187" s="78">
        <v>2.0719494819641113</v>
      </c>
      <c r="W187" s="78">
        <v>2.2754983901977539</v>
      </c>
      <c r="X187" s="78">
        <v>2.2881219387054443</v>
      </c>
      <c r="Y187" s="78">
        <v>2.3446826934814453</v>
      </c>
      <c r="Z187" s="78">
        <v>2.416799783706665</v>
      </c>
      <c r="AA187" s="78">
        <v>2.547992467880249</v>
      </c>
      <c r="AB187" s="78">
        <v>2.5642094612121582</v>
      </c>
      <c r="AC187" s="78">
        <v>2.3792526721954346</v>
      </c>
      <c r="AD187" s="78">
        <v>2.3295063972473145</v>
      </c>
      <c r="AE187" s="78">
        <v>2.0672216415405273</v>
      </c>
      <c r="AF187" s="78">
        <v>1.6851708889007568</v>
      </c>
      <c r="AG187" s="78">
        <v>-0.29261225461959839</v>
      </c>
      <c r="AH187" s="78">
        <v>-0.30064636468887329</v>
      </c>
      <c r="AI187" s="78">
        <v>-0.23455525934696198</v>
      </c>
      <c r="AJ187" s="78">
        <v>-0.29536208510398865</v>
      </c>
      <c r="AK187" s="78">
        <v>-0.22783423960208893</v>
      </c>
      <c r="AL187" s="78">
        <v>-0.33726561069488525</v>
      </c>
      <c r="AM187" s="78">
        <v>-0.26358813047409058</v>
      </c>
      <c r="AN187" s="78">
        <v>-0.29509708285331726</v>
      </c>
      <c r="AO187" s="78">
        <v>-0.39237833023071289</v>
      </c>
      <c r="AP187" s="78">
        <v>-0.34255033731460571</v>
      </c>
      <c r="AQ187" s="78">
        <v>-0.39525049924850464</v>
      </c>
      <c r="AR187" s="78">
        <v>-0.27462971210479736</v>
      </c>
      <c r="AS187" s="78">
        <v>-0.36787107586860657</v>
      </c>
      <c r="AT187" s="78">
        <v>-0.41863927245140076</v>
      </c>
      <c r="AU187" s="78">
        <v>-0.28354910016059875</v>
      </c>
      <c r="AV187" s="78">
        <v>-0.34117382764816284</v>
      </c>
      <c r="AW187" s="78">
        <v>-0.36195343732833862</v>
      </c>
      <c r="AX187" s="78">
        <v>-0.50918829441070557</v>
      </c>
      <c r="AY187" s="78">
        <v>-0.38684600591659546</v>
      </c>
      <c r="AZ187" s="78">
        <v>-0.20979064702987671</v>
      </c>
      <c r="BA187" s="78">
        <v>-0.35551619529724121</v>
      </c>
      <c r="BB187" s="78">
        <v>-0.39894327521324158</v>
      </c>
      <c r="BC187" s="78">
        <v>-0.30472293496131897</v>
      </c>
      <c r="BD187" s="78">
        <v>-0.29646113514900208</v>
      </c>
      <c r="BE187" s="78">
        <v>-0.17252285778522491</v>
      </c>
      <c r="BF187" s="78">
        <v>-0.18395927548408508</v>
      </c>
      <c r="BG187" s="78">
        <v>-0.12918384373188019</v>
      </c>
      <c r="BH187" s="78">
        <v>-0.19127866625785828</v>
      </c>
      <c r="BI187" s="78">
        <v>-0.12829497456550598</v>
      </c>
      <c r="BJ187" s="78">
        <v>-0.21203820407390594</v>
      </c>
      <c r="BK187" s="78">
        <v>-0.13982903957366943</v>
      </c>
      <c r="BL187" s="78">
        <v>-0.16074922680854797</v>
      </c>
      <c r="BM187" s="78">
        <v>-0.2559545636177063</v>
      </c>
      <c r="BN187" s="78">
        <v>-0.19476847350597382</v>
      </c>
      <c r="BO187" s="78">
        <v>-0.24579907953739166</v>
      </c>
      <c r="BP187" s="78">
        <v>-0.12366759032011032</v>
      </c>
      <c r="BQ187" s="78">
        <v>-0.20608797669410706</v>
      </c>
      <c r="BR187" s="78">
        <v>-0.23411816358566284</v>
      </c>
      <c r="BS187" s="78">
        <v>-0.11368408799171448</v>
      </c>
      <c r="BT187" s="78">
        <v>-0.1654990166425705</v>
      </c>
      <c r="BU187" s="78">
        <v>-0.18557901680469513</v>
      </c>
      <c r="BV187" s="78">
        <v>-0.32477974891662598</v>
      </c>
      <c r="BW187" s="78">
        <v>-0.20300839841365814</v>
      </c>
      <c r="BX187" s="78">
        <v>-3.7125676870346069E-2</v>
      </c>
      <c r="BY187" s="78">
        <v>-0.1682640016078949</v>
      </c>
      <c r="BZ187" s="78">
        <v>-0.2275373786687851</v>
      </c>
      <c r="CA187" s="78">
        <v>-0.15083728730678558</v>
      </c>
      <c r="CB187" s="78">
        <v>-0.15623283386230469</v>
      </c>
      <c r="CC187" s="78">
        <v>-8.9349307119846344E-2</v>
      </c>
      <c r="CD187" s="78">
        <v>-0.103142149746418</v>
      </c>
      <c r="CE187" s="78">
        <v>-5.6203916668891907E-2</v>
      </c>
      <c r="CF187" s="78">
        <v>-0.11919081956148148</v>
      </c>
      <c r="CG187" s="78">
        <v>-5.9354379773139954E-2</v>
      </c>
      <c r="CH187" s="78">
        <v>-0.12530608475208282</v>
      </c>
      <c r="CI187" s="78">
        <v>-5.4113849997520447E-2</v>
      </c>
      <c r="CJ187" s="78">
        <v>-6.7700296640396118E-2</v>
      </c>
      <c r="CK187" s="78">
        <v>-0.16146789491176605</v>
      </c>
      <c r="CL187" s="78">
        <v>-9.2415206134319305E-2</v>
      </c>
      <c r="CM187" s="78">
        <v>-0.14228948950767517</v>
      </c>
      <c r="CN187" s="78">
        <v>-1.9111687317490578E-2</v>
      </c>
      <c r="CO187" s="78">
        <v>-9.40374955534935E-2</v>
      </c>
      <c r="CP187" s="78">
        <v>-0.10631941258907318</v>
      </c>
      <c r="CQ187" s="78">
        <v>3.9638937450945377E-3</v>
      </c>
      <c r="CR187" s="78">
        <v>-4.3827176094055176E-2</v>
      </c>
      <c r="CS187" s="78">
        <v>-6.3422612845897675E-2</v>
      </c>
      <c r="CT187" s="78">
        <v>-0.19705894589424133</v>
      </c>
      <c r="CU187" s="78">
        <v>-7.5683027505874634E-2</v>
      </c>
      <c r="CV187" s="78">
        <v>8.2461550831794739E-2</v>
      </c>
      <c r="CW187" s="78">
        <v>-3.8573708385229111E-2</v>
      </c>
      <c r="CX187" s="78">
        <v>-0.10882217437028885</v>
      </c>
      <c r="CY187" s="78">
        <v>-4.4256549328565598E-2</v>
      </c>
      <c r="CZ187" s="78">
        <v>-5.911114439368248E-2</v>
      </c>
      <c r="DA187" s="78">
        <v>-6.1757583171129227E-3</v>
      </c>
      <c r="DB187" s="78">
        <v>-2.2325027734041214E-2</v>
      </c>
      <c r="DC187" s="78">
        <v>1.6776006668806076E-2</v>
      </c>
      <c r="DD187" s="78">
        <v>-4.7102969139814377E-2</v>
      </c>
      <c r="DE187" s="78">
        <v>9.5862112939357758E-3</v>
      </c>
      <c r="DF187" s="78">
        <v>-3.8573961704969406E-2</v>
      </c>
      <c r="DG187" s="78">
        <v>3.1601332128047943E-2</v>
      </c>
      <c r="DH187" s="78">
        <v>2.534862793982029E-2</v>
      </c>
      <c r="DI187" s="78">
        <v>-6.6981218755245209E-2</v>
      </c>
      <c r="DJ187" s="78">
        <v>9.938056580722332E-3</v>
      </c>
      <c r="DK187" s="78">
        <v>-3.8779892027378082E-2</v>
      </c>
      <c r="DL187" s="78">
        <v>8.5444219410419464E-2</v>
      </c>
      <c r="DM187" s="78">
        <v>1.8012987449765205E-2</v>
      </c>
      <c r="DN187" s="78">
        <v>2.1479342132806778E-2</v>
      </c>
      <c r="DO187" s="78">
        <v>0.12161187827587128</v>
      </c>
      <c r="DP187" s="78">
        <v>7.7844664454460144E-2</v>
      </c>
      <c r="DQ187" s="78">
        <v>5.8733787387609482E-2</v>
      </c>
      <c r="DR187" s="78">
        <v>-6.9338157773017883E-2</v>
      </c>
      <c r="DS187" s="78">
        <v>5.1642335951328278E-2</v>
      </c>
      <c r="DT187" s="78">
        <v>0.20204877853393555</v>
      </c>
      <c r="DU187" s="78">
        <v>9.1116584837436676E-2</v>
      </c>
      <c r="DV187" s="78">
        <v>9.8930252715945244E-3</v>
      </c>
      <c r="DW187" s="78">
        <v>6.2324188649654388E-2</v>
      </c>
      <c r="DX187" s="78">
        <v>3.8010552525520325E-2</v>
      </c>
      <c r="DY187" s="78">
        <v>0.1139136329293251</v>
      </c>
      <c r="DZ187" s="78">
        <v>9.4362057745456696E-2</v>
      </c>
      <c r="EA187" s="78">
        <v>0.12214742600917816</v>
      </c>
      <c r="EB187" s="78">
        <v>5.6980438530445099E-2</v>
      </c>
      <c r="EC187" s="78">
        <v>0.10912547260522842</v>
      </c>
      <c r="ED187" s="78">
        <v>8.6653448641300201E-2</v>
      </c>
      <c r="EE187" s="78">
        <v>0.15536044538021088</v>
      </c>
      <c r="EF187" s="78">
        <v>0.15969648957252502</v>
      </c>
      <c r="EG187" s="78">
        <v>6.9442540407180786E-2</v>
      </c>
      <c r="EH187" s="78">
        <v>0.15771991014480591</v>
      </c>
      <c r="EI187" s="78">
        <v>0.11067152768373489</v>
      </c>
      <c r="EJ187" s="78">
        <v>0.23640634119510651</v>
      </c>
      <c r="EK187" s="78">
        <v>0.17979608476161957</v>
      </c>
      <c r="EL187" s="78">
        <v>0.20600044727325439</v>
      </c>
      <c r="EM187" s="78">
        <v>0.29147687554359436</v>
      </c>
      <c r="EN187" s="78">
        <v>0.25351947546005249</v>
      </c>
      <c r="EO187" s="78">
        <v>0.23510822653770447</v>
      </c>
      <c r="EP187" s="78">
        <v>0.11507038027048111</v>
      </c>
      <c r="EQ187" s="78">
        <v>0.235479936003685</v>
      </c>
      <c r="ER187" s="78">
        <v>0.37471374869346619</v>
      </c>
      <c r="ES187" s="78">
        <v>0.27836877107620239</v>
      </c>
      <c r="ET187" s="78">
        <v>0.18129892647266388</v>
      </c>
      <c r="EU187" s="78">
        <v>0.21620984375476837</v>
      </c>
      <c r="EV187" s="78">
        <v>0.17823885381221771</v>
      </c>
      <c r="EW187" s="78">
        <v>71.418083190917969</v>
      </c>
      <c r="EX187" s="78">
        <v>71.132186889648438</v>
      </c>
      <c r="EY187" s="78">
        <v>69.539138793945313</v>
      </c>
      <c r="EZ187" s="78">
        <v>69.188369750976563</v>
      </c>
      <c r="FA187" s="78">
        <v>67.981887817382813</v>
      </c>
      <c r="FB187" s="78">
        <v>67.336479187011719</v>
      </c>
      <c r="FC187" s="78">
        <v>67.527915954589844</v>
      </c>
      <c r="FD187" s="78">
        <v>71.905601501464844</v>
      </c>
      <c r="FE187" s="78">
        <v>77.148796081542969</v>
      </c>
      <c r="FF187" s="78">
        <v>82.035026550292969</v>
      </c>
      <c r="FG187" s="78">
        <v>85.231773376464844</v>
      </c>
      <c r="FH187" s="78">
        <v>89.596611022949219</v>
      </c>
      <c r="FI187" s="78">
        <v>91.509521484375</v>
      </c>
      <c r="FJ187" s="78">
        <v>93.570915222167969</v>
      </c>
      <c r="FK187" s="78">
        <v>95.3834228515625</v>
      </c>
      <c r="FL187" s="78">
        <v>96.59423828125</v>
      </c>
      <c r="FM187" s="78">
        <v>97.456436157226563</v>
      </c>
      <c r="FN187" s="78">
        <v>97.967681884765625</v>
      </c>
      <c r="FO187" s="78">
        <v>96.604621887207031</v>
      </c>
      <c r="FP187" s="78">
        <v>91.140602111816406</v>
      </c>
      <c r="FQ187" s="78">
        <v>85.371559143066406</v>
      </c>
      <c r="FR187" s="78">
        <v>80.475250244140625</v>
      </c>
      <c r="FS187" s="78">
        <v>77.720596313476563</v>
      </c>
      <c r="FT187" s="78">
        <v>77.456871032714844</v>
      </c>
      <c r="FU187" s="78">
        <v>9.2736706137657166E-2</v>
      </c>
      <c r="FV187" s="78">
        <v>0.15300312638282776</v>
      </c>
      <c r="FW187" s="78">
        <v>8.8839143514633179E-2</v>
      </c>
      <c r="FX187" s="78">
        <v>0</v>
      </c>
      <c r="FY187" s="78">
        <v>218</v>
      </c>
      <c r="FZ187" s="78">
        <v>1</v>
      </c>
    </row>
    <row r="188" spans="1:182" x14ac:dyDescent="0.2">
      <c r="A188" t="s">
        <v>186</v>
      </c>
      <c r="B188" t="s">
        <v>236</v>
      </c>
      <c r="C188" t="s">
        <v>2</v>
      </c>
      <c r="D188" t="s">
        <v>203</v>
      </c>
      <c r="E188" t="s">
        <v>206</v>
      </c>
      <c r="F188" t="s">
        <v>185</v>
      </c>
      <c r="G188" t="s">
        <v>1</v>
      </c>
      <c r="H188" s="78">
        <v>322</v>
      </c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  <c r="CU188" s="78"/>
      <c r="CV188" s="78"/>
      <c r="CW188" s="78"/>
      <c r="CX188" s="78"/>
      <c r="CY188" s="78"/>
      <c r="CZ188" s="78"/>
      <c r="DA188" s="78"/>
      <c r="DB188" s="78"/>
      <c r="DC188" s="78"/>
      <c r="DD188" s="78"/>
      <c r="DE188" s="78"/>
      <c r="DF188" s="78"/>
      <c r="DG188" s="78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>
        <v>0</v>
      </c>
      <c r="FY188" s="78">
        <v>97</v>
      </c>
      <c r="FZ188" s="78">
        <v>0</v>
      </c>
    </row>
    <row r="189" spans="1:182" x14ac:dyDescent="0.2">
      <c r="A189" t="s">
        <v>186</v>
      </c>
      <c r="B189" t="s">
        <v>236</v>
      </c>
      <c r="C189" t="s">
        <v>2</v>
      </c>
      <c r="D189" t="s">
        <v>203</v>
      </c>
      <c r="E189" t="s">
        <v>207</v>
      </c>
      <c r="F189" t="s">
        <v>1</v>
      </c>
      <c r="G189" t="s">
        <v>198</v>
      </c>
      <c r="H189" s="78">
        <v>8139</v>
      </c>
      <c r="I189" s="78">
        <v>11.971893310546875</v>
      </c>
      <c r="J189" s="78">
        <v>10.64356517791748</v>
      </c>
      <c r="K189" s="78">
        <v>9.7777109146118164</v>
      </c>
      <c r="L189" s="78">
        <v>9.0478677749633789</v>
      </c>
      <c r="M189" s="78">
        <v>8.7682991027832031</v>
      </c>
      <c r="N189" s="78">
        <v>8.9205083847045898</v>
      </c>
      <c r="O189" s="78">
        <v>9.6606197357177734</v>
      </c>
      <c r="P189" s="78">
        <v>10.610026359558105</v>
      </c>
      <c r="Q189" s="78">
        <v>11.735520362854004</v>
      </c>
      <c r="R189" s="78">
        <v>13.213144302368164</v>
      </c>
      <c r="S189" s="78">
        <v>14.996599197387695</v>
      </c>
      <c r="T189" s="78">
        <v>17.178598403930664</v>
      </c>
      <c r="U189" s="78">
        <v>19.340381622314453</v>
      </c>
      <c r="V189" s="78">
        <v>20.755668640136719</v>
      </c>
      <c r="W189" s="78">
        <v>21.960262298583984</v>
      </c>
      <c r="X189" s="78">
        <v>23.081243515014648</v>
      </c>
      <c r="Y189" s="78">
        <v>23.770336151123047</v>
      </c>
      <c r="Z189" s="78">
        <v>24.14422607421875</v>
      </c>
      <c r="AA189" s="78">
        <v>23.614870071411133</v>
      </c>
      <c r="AB189" s="78">
        <v>22.753767013549805</v>
      </c>
      <c r="AC189" s="78">
        <v>22.272317886352539</v>
      </c>
      <c r="AD189" s="78">
        <v>20.667217254638672</v>
      </c>
      <c r="AE189" s="78">
        <v>17.882036209106445</v>
      </c>
      <c r="AF189" s="78">
        <v>15.007057189941406</v>
      </c>
      <c r="AG189" s="78">
        <v>-1.8132491111755371</v>
      </c>
      <c r="AH189" s="78">
        <v>-1.785783052444458</v>
      </c>
      <c r="AI189" s="78">
        <v>-1.7161746025085449</v>
      </c>
      <c r="AJ189" s="78">
        <v>-1.8709677457809448</v>
      </c>
      <c r="AK189" s="78">
        <v>-1.836573600769043</v>
      </c>
      <c r="AL189" s="78">
        <v>-2.0972802639007568</v>
      </c>
      <c r="AM189" s="78">
        <v>-1.8803912401199341</v>
      </c>
      <c r="AN189" s="78">
        <v>-2.254258394241333</v>
      </c>
      <c r="AO189" s="78">
        <v>-2.501110315322876</v>
      </c>
      <c r="AP189" s="78">
        <v>-2.1132323741912842</v>
      </c>
      <c r="AQ189" s="78">
        <v>-2.0055725574493408</v>
      </c>
      <c r="AR189" s="78">
        <v>-1.9443118572235107</v>
      </c>
      <c r="AS189" s="78">
        <v>-2.1520140171051025</v>
      </c>
      <c r="AT189" s="78">
        <v>-2.2500951290130615</v>
      </c>
      <c r="AU189" s="78">
        <v>-2.0904281139373779</v>
      </c>
      <c r="AV189" s="78">
        <v>-1.9675979614257813</v>
      </c>
      <c r="AW189" s="78">
        <v>-1.6439852714538574</v>
      </c>
      <c r="AX189" s="78">
        <v>-1.774195671081543</v>
      </c>
      <c r="AY189" s="78">
        <v>-2.0721230506896973</v>
      </c>
      <c r="AZ189" s="78">
        <v>-1.4908237457275391</v>
      </c>
      <c r="BA189" s="78">
        <v>-0.86285167932510376</v>
      </c>
      <c r="BB189" s="78">
        <v>-1.5783158540725708</v>
      </c>
      <c r="BC189" s="78">
        <v>-1.695636510848999</v>
      </c>
      <c r="BD189" s="78">
        <v>-1.4216833114624023</v>
      </c>
      <c r="BE189" s="78">
        <v>-1.3642125129699707</v>
      </c>
      <c r="BF189" s="78">
        <v>-1.3592052459716797</v>
      </c>
      <c r="BG189" s="78">
        <v>-1.3031802177429199</v>
      </c>
      <c r="BH189" s="78">
        <v>-1.4734231233596802</v>
      </c>
      <c r="BI189" s="78">
        <v>-1.4521622657775879</v>
      </c>
      <c r="BJ189" s="78">
        <v>-1.6929628849029541</v>
      </c>
      <c r="BK189" s="78">
        <v>-1.4865200519561768</v>
      </c>
      <c r="BL189" s="78">
        <v>-1.8180743455886841</v>
      </c>
      <c r="BM189" s="78">
        <v>-2.0519750118255615</v>
      </c>
      <c r="BN189" s="78">
        <v>-1.6391605138778687</v>
      </c>
      <c r="BO189" s="78">
        <v>-1.5048630237579346</v>
      </c>
      <c r="BP189" s="78">
        <v>-1.4242748022079468</v>
      </c>
      <c r="BQ189" s="78">
        <v>-1.6020476818084717</v>
      </c>
      <c r="BR189" s="78">
        <v>-1.7011257410049438</v>
      </c>
      <c r="BS189" s="78">
        <v>-1.5328576564788818</v>
      </c>
      <c r="BT189" s="78">
        <v>-1.4018828868865967</v>
      </c>
      <c r="BU189" s="78">
        <v>-1.0749367475509644</v>
      </c>
      <c r="BV189" s="78">
        <v>-1.1996031999588013</v>
      </c>
      <c r="BW189" s="78">
        <v>-1.4929766654968262</v>
      </c>
      <c r="BX189" s="78">
        <v>-0.93190056085586548</v>
      </c>
      <c r="BY189" s="78">
        <v>-0.31412604451179504</v>
      </c>
      <c r="BZ189" s="78">
        <v>-1.0315724611282349</v>
      </c>
      <c r="CA189" s="78">
        <v>-1.1864275932312012</v>
      </c>
      <c r="CB189" s="78">
        <v>-0.96152007579803467</v>
      </c>
      <c r="CC189" s="78">
        <v>-1.0532110929489136</v>
      </c>
      <c r="CD189" s="78">
        <v>-1.0637588500976563</v>
      </c>
      <c r="CE189" s="78">
        <v>-1.017141580581665</v>
      </c>
      <c r="CF189" s="78">
        <v>-1.198084831237793</v>
      </c>
      <c r="CG189" s="78">
        <v>-1.1859201192855835</v>
      </c>
      <c r="CH189" s="78">
        <v>-1.4129338264465332</v>
      </c>
      <c r="CI189" s="78">
        <v>-1.2137260437011719</v>
      </c>
      <c r="CJ189" s="78">
        <v>-1.515974760055542</v>
      </c>
      <c r="CK189" s="78">
        <v>-1.7409052848815918</v>
      </c>
      <c r="CL189" s="78">
        <v>-1.3108197450637817</v>
      </c>
      <c r="CM189" s="78">
        <v>-1.1580730676651001</v>
      </c>
      <c r="CN189" s="78">
        <v>-1.0640987157821655</v>
      </c>
      <c r="CO189" s="78">
        <v>-1.2211427688598633</v>
      </c>
      <c r="CP189" s="78">
        <v>-1.320911169052124</v>
      </c>
      <c r="CQ189" s="78">
        <v>-1.1466859579086304</v>
      </c>
      <c r="CR189" s="78">
        <v>-1.0100703239440918</v>
      </c>
      <c r="CS189" s="78">
        <v>-0.68081557750701904</v>
      </c>
      <c r="CT189" s="78">
        <v>-0.80164229869842529</v>
      </c>
      <c r="CU189" s="78">
        <v>-1.0918616056442261</v>
      </c>
      <c r="CV189" s="78">
        <v>-0.54479211568832397</v>
      </c>
      <c r="CW189" s="78">
        <v>6.5919645130634308E-2</v>
      </c>
      <c r="CX189" s="78">
        <v>-0.65289962291717529</v>
      </c>
      <c r="CY189" s="78">
        <v>-0.8337511420249939</v>
      </c>
      <c r="CZ189" s="78">
        <v>-0.64281237125396729</v>
      </c>
      <c r="DA189" s="78">
        <v>-0.74220967292785645</v>
      </c>
      <c r="DB189" s="78">
        <v>-0.76831239461898804</v>
      </c>
      <c r="DC189" s="78">
        <v>-0.73110294342041016</v>
      </c>
      <c r="DD189" s="78">
        <v>-0.92274659872055054</v>
      </c>
      <c r="DE189" s="78">
        <v>-0.91967803239822388</v>
      </c>
      <c r="DF189" s="78">
        <v>-1.1329047679901123</v>
      </c>
      <c r="DG189" s="78">
        <v>-0.94093203544616699</v>
      </c>
      <c r="DH189" s="78">
        <v>-1.2138751745223999</v>
      </c>
      <c r="DI189" s="78">
        <v>-1.4298355579376221</v>
      </c>
      <c r="DJ189" s="78">
        <v>-0.98247897624969482</v>
      </c>
      <c r="DK189" s="78">
        <v>-0.81128311157226563</v>
      </c>
      <c r="DL189" s="78">
        <v>-0.70392262935638428</v>
      </c>
      <c r="DM189" s="78">
        <v>-0.84023779630661011</v>
      </c>
      <c r="DN189" s="78">
        <v>-0.9406965970993042</v>
      </c>
      <c r="DO189" s="78">
        <v>-0.76051425933837891</v>
      </c>
      <c r="DP189" s="78">
        <v>-0.61825776100158691</v>
      </c>
      <c r="DQ189" s="78">
        <v>-0.28669434785842896</v>
      </c>
      <c r="DR189" s="78">
        <v>-0.40368133783340454</v>
      </c>
      <c r="DS189" s="78">
        <v>-0.69074654579162598</v>
      </c>
      <c r="DT189" s="78">
        <v>-0.15768365561962128</v>
      </c>
      <c r="DU189" s="78">
        <v>0.44596534967422485</v>
      </c>
      <c r="DV189" s="78">
        <v>-0.27422678470611572</v>
      </c>
      <c r="DW189" s="78">
        <v>-0.48107466101646423</v>
      </c>
      <c r="DX189" s="78">
        <v>-0.3241046667098999</v>
      </c>
      <c r="DY189" s="78">
        <v>-0.29317307472229004</v>
      </c>
      <c r="DZ189" s="78">
        <v>-0.34173467755317688</v>
      </c>
      <c r="EA189" s="78">
        <v>-0.31810858845710754</v>
      </c>
      <c r="EB189" s="78">
        <v>-0.52520191669464111</v>
      </c>
      <c r="EC189" s="78">
        <v>-0.5352666974067688</v>
      </c>
      <c r="ED189" s="78">
        <v>-0.72858726978302002</v>
      </c>
      <c r="EE189" s="78">
        <v>-0.54706084728240967</v>
      </c>
      <c r="EF189" s="78">
        <v>-0.77769124507904053</v>
      </c>
      <c r="EG189" s="78">
        <v>-0.98070025444030762</v>
      </c>
      <c r="EH189" s="78">
        <v>-0.50840705633163452</v>
      </c>
      <c r="EI189" s="78">
        <v>-0.3105735182762146</v>
      </c>
      <c r="EJ189" s="78">
        <v>-0.18388563394546509</v>
      </c>
      <c r="EK189" s="78">
        <v>-0.29027152061462402</v>
      </c>
      <c r="EL189" s="78">
        <v>-0.39172720909118652</v>
      </c>
      <c r="EM189" s="78">
        <v>-0.20294372737407684</v>
      </c>
      <c r="EN189" s="78">
        <v>-5.2542675286531448E-2</v>
      </c>
      <c r="EO189" s="78">
        <v>0.28235408663749695</v>
      </c>
      <c r="EP189" s="78">
        <v>0.17091105878353119</v>
      </c>
      <c r="EQ189" s="78">
        <v>-0.11160007119178772</v>
      </c>
      <c r="ER189" s="78">
        <v>0.40123948454856873</v>
      </c>
      <c r="ES189" s="78">
        <v>0.99469095468521118</v>
      </c>
      <c r="ET189" s="78">
        <v>0.2725166380405426</v>
      </c>
      <c r="EU189" s="78">
        <v>2.81341802328825E-2</v>
      </c>
      <c r="EV189" s="78">
        <v>0.13605861365795135</v>
      </c>
      <c r="EW189" s="78">
        <v>69.669120788574219</v>
      </c>
      <c r="EX189" s="78">
        <v>68.490371704101563</v>
      </c>
      <c r="EY189" s="78">
        <v>66.897979736328125</v>
      </c>
      <c r="EZ189" s="78">
        <v>65.705345153808594</v>
      </c>
      <c r="FA189" s="78">
        <v>64.643852233886719</v>
      </c>
      <c r="FB189" s="78">
        <v>63.850749969482422</v>
      </c>
      <c r="FC189" s="78">
        <v>63.50067138671875</v>
      </c>
      <c r="FD189" s="78">
        <v>67.922080993652344</v>
      </c>
      <c r="FE189" s="78">
        <v>72.937606811523438</v>
      </c>
      <c r="FF189" s="78">
        <v>77.856246948242188</v>
      </c>
      <c r="FG189" s="78">
        <v>82.080223083496094</v>
      </c>
      <c r="FH189" s="78">
        <v>86.172561645507813</v>
      </c>
      <c r="FI189" s="78">
        <v>89.663169860839844</v>
      </c>
      <c r="FJ189" s="78">
        <v>92.239410400390625</v>
      </c>
      <c r="FK189" s="78">
        <v>94.223426818847656</v>
      </c>
      <c r="FL189" s="78">
        <v>95.2601318359375</v>
      </c>
      <c r="FM189" s="78">
        <v>95.114601135253906</v>
      </c>
      <c r="FN189" s="78">
        <v>93.326797485351563</v>
      </c>
      <c r="FO189" s="78">
        <v>91.220802307128906</v>
      </c>
      <c r="FP189" s="78">
        <v>87.647010803222656</v>
      </c>
      <c r="FQ189" s="78">
        <v>82.095085144042969</v>
      </c>
      <c r="FR189" s="78">
        <v>77.63690185546875</v>
      </c>
      <c r="FS189" s="78">
        <v>74.326927185058594</v>
      </c>
      <c r="FT189" s="78">
        <v>71.80499267578125</v>
      </c>
      <c r="FU189" s="78">
        <v>0.31577411293983459</v>
      </c>
      <c r="FV189" s="78">
        <v>0.47349315881729126</v>
      </c>
      <c r="FW189" s="78">
        <v>0.31370997428894043</v>
      </c>
      <c r="FX189" s="78">
        <v>0</v>
      </c>
      <c r="FY189" s="78">
        <v>2601</v>
      </c>
      <c r="FZ189" s="78">
        <v>1</v>
      </c>
    </row>
    <row r="190" spans="1:182" x14ac:dyDescent="0.2">
      <c r="A190" t="s">
        <v>186</v>
      </c>
      <c r="B190" t="s">
        <v>236</v>
      </c>
      <c r="C190" t="s">
        <v>2</v>
      </c>
      <c r="D190" t="s">
        <v>203</v>
      </c>
      <c r="E190" t="s">
        <v>207</v>
      </c>
      <c r="F190" t="s">
        <v>1</v>
      </c>
      <c r="G190" t="s">
        <v>200</v>
      </c>
      <c r="H190" s="78">
        <v>2841</v>
      </c>
      <c r="I190" s="78">
        <v>3.7520828247070313</v>
      </c>
      <c r="J190" s="78">
        <v>3.364917516708374</v>
      </c>
      <c r="K190" s="78">
        <v>3.0698299407958984</v>
      </c>
      <c r="L190" s="78">
        <v>2.8947658538818359</v>
      </c>
      <c r="M190" s="78">
        <v>2.7439815998077393</v>
      </c>
      <c r="N190" s="78">
        <v>2.7762694358825684</v>
      </c>
      <c r="O190" s="78">
        <v>2.8939704895019531</v>
      </c>
      <c r="P190" s="78">
        <v>3.1123614311218262</v>
      </c>
      <c r="Q190" s="78">
        <v>3.4252932071685791</v>
      </c>
      <c r="R190" s="78">
        <v>3.949688196182251</v>
      </c>
      <c r="S190" s="78">
        <v>4.5756673812866211</v>
      </c>
      <c r="T190" s="78">
        <v>5.280240535736084</v>
      </c>
      <c r="U190" s="78">
        <v>5.9389395713806152</v>
      </c>
      <c r="V190" s="78">
        <v>6.5303640365600586</v>
      </c>
      <c r="W190" s="78">
        <v>7.123633861541748</v>
      </c>
      <c r="X190" s="78">
        <v>7.4596223831176758</v>
      </c>
      <c r="Y190" s="78">
        <v>7.7907042503356934</v>
      </c>
      <c r="Z190" s="78">
        <v>7.7125968933105469</v>
      </c>
      <c r="AA190" s="78">
        <v>7.843513011932373</v>
      </c>
      <c r="AB190" s="78">
        <v>7.4465599060058594</v>
      </c>
      <c r="AC190" s="78">
        <v>7.0361003875732422</v>
      </c>
      <c r="AD190" s="78">
        <v>6.7485594749450684</v>
      </c>
      <c r="AE190" s="78">
        <v>6.0142388343811035</v>
      </c>
      <c r="AF190" s="78">
        <v>4.9803109169006348</v>
      </c>
      <c r="AG190" s="78">
        <v>-0.96818959712982178</v>
      </c>
      <c r="AH190" s="78">
        <v>-0.86238932609558105</v>
      </c>
      <c r="AI190" s="78">
        <v>-0.79694730043411255</v>
      </c>
      <c r="AJ190" s="78">
        <v>-0.79238784313201904</v>
      </c>
      <c r="AK190" s="78">
        <v>-0.73574423789978027</v>
      </c>
      <c r="AL190" s="78">
        <v>-0.62263029813766479</v>
      </c>
      <c r="AM190" s="78">
        <v>-0.6130327582359314</v>
      </c>
      <c r="AN190" s="78">
        <v>-0.61323219537734985</v>
      </c>
      <c r="AO190" s="78">
        <v>-0.69828391075134277</v>
      </c>
      <c r="AP190" s="78">
        <v>-0.642322838306427</v>
      </c>
      <c r="AQ190" s="78">
        <v>-0.58162838220596313</v>
      </c>
      <c r="AR190" s="78">
        <v>-0.62665969133377075</v>
      </c>
      <c r="AS190" s="78">
        <v>-0.7683480978012085</v>
      </c>
      <c r="AT190" s="78">
        <v>-0.64077568054199219</v>
      </c>
      <c r="AU190" s="78">
        <v>-0.55090373754501343</v>
      </c>
      <c r="AV190" s="78">
        <v>-0.55419039726257324</v>
      </c>
      <c r="AW190" s="78">
        <v>-0.26370608806610107</v>
      </c>
      <c r="AX190" s="78">
        <v>-0.46248769760131836</v>
      </c>
      <c r="AY190" s="78">
        <v>-0.32058212161064148</v>
      </c>
      <c r="AZ190" s="78">
        <v>-0.38247296214103699</v>
      </c>
      <c r="BA190" s="78">
        <v>-0.41678282618522644</v>
      </c>
      <c r="BB190" s="78">
        <v>-0.42465874552726746</v>
      </c>
      <c r="BC190" s="78">
        <v>-0.57046777009963989</v>
      </c>
      <c r="BD190" s="78">
        <v>-0.77390599250793457</v>
      </c>
      <c r="BE190" s="78">
        <v>-0.79695308208465576</v>
      </c>
      <c r="BF190" s="78">
        <v>-0.6972241997718811</v>
      </c>
      <c r="BG190" s="78">
        <v>-0.64386433362960815</v>
      </c>
      <c r="BH190" s="78">
        <v>-0.64683735370635986</v>
      </c>
      <c r="BI190" s="78">
        <v>-0.59392756223678589</v>
      </c>
      <c r="BJ190" s="78">
        <v>-0.48900550603866577</v>
      </c>
      <c r="BK190" s="78">
        <v>-0.47135433554649353</v>
      </c>
      <c r="BL190" s="78">
        <v>-0.46544697880744934</v>
      </c>
      <c r="BM190" s="78">
        <v>-0.53526657819747925</v>
      </c>
      <c r="BN190" s="78">
        <v>-0.47407859563827515</v>
      </c>
      <c r="BO190" s="78">
        <v>-0.3992445170879364</v>
      </c>
      <c r="BP190" s="78">
        <v>-0.43306326866149902</v>
      </c>
      <c r="BQ190" s="78">
        <v>-0.56163936853408813</v>
      </c>
      <c r="BR190" s="78">
        <v>-0.42906233668327332</v>
      </c>
      <c r="BS190" s="78">
        <v>-0.33371326327323914</v>
      </c>
      <c r="BT190" s="78">
        <v>-0.3433554470539093</v>
      </c>
      <c r="BU190" s="78">
        <v>-4.8677355051040649E-2</v>
      </c>
      <c r="BV190" s="78">
        <v>-0.25128880143165588</v>
      </c>
      <c r="BW190" s="78">
        <v>-0.10583723336458206</v>
      </c>
      <c r="BX190" s="78">
        <v>-0.17272919416427612</v>
      </c>
      <c r="BY190" s="78">
        <v>-0.20388837158679962</v>
      </c>
      <c r="BZ190" s="78">
        <v>-0.2079329788684845</v>
      </c>
      <c r="CA190" s="78">
        <v>-0.35665726661682129</v>
      </c>
      <c r="CB190" s="78">
        <v>-0.57738387584686279</v>
      </c>
      <c r="CC190" s="78">
        <v>-0.67835521697998047</v>
      </c>
      <c r="CD190" s="78">
        <v>-0.58283138275146484</v>
      </c>
      <c r="CE190" s="78">
        <v>-0.53783953189849854</v>
      </c>
      <c r="CF190" s="78">
        <v>-0.54602950811386108</v>
      </c>
      <c r="CG190" s="78">
        <v>-0.49570575356483459</v>
      </c>
      <c r="CH190" s="78">
        <v>-0.39645740389823914</v>
      </c>
      <c r="CI190" s="78">
        <v>-0.3732282817363739</v>
      </c>
      <c r="CJ190" s="78">
        <v>-0.36309137940406799</v>
      </c>
      <c r="CK190" s="78">
        <v>-0.42236125469207764</v>
      </c>
      <c r="CL190" s="78">
        <v>-0.35755318403244019</v>
      </c>
      <c r="CM190" s="78">
        <v>-0.27292600274085999</v>
      </c>
      <c r="CN190" s="78">
        <v>-0.29897898435592651</v>
      </c>
      <c r="CO190" s="78">
        <v>-0.41847357153892517</v>
      </c>
      <c r="CP190" s="78">
        <v>-0.28243032097816467</v>
      </c>
      <c r="CQ190" s="78">
        <v>-0.18328779935836792</v>
      </c>
      <c r="CR190" s="78">
        <v>-0.19733183085918427</v>
      </c>
      <c r="CS190" s="78">
        <v>0.10025088489055634</v>
      </c>
      <c r="CT190" s="78">
        <v>-0.10501310974359512</v>
      </c>
      <c r="CU190" s="78">
        <v>4.2894430458545685E-2</v>
      </c>
      <c r="CV190" s="78">
        <v>-2.7461297810077667E-2</v>
      </c>
      <c r="CW190" s="78">
        <v>-5.6438319385051727E-2</v>
      </c>
      <c r="CX190" s="78">
        <v>-5.7829365134239197E-2</v>
      </c>
      <c r="CY190" s="78">
        <v>-0.20857276022434235</v>
      </c>
      <c r="CZ190" s="78">
        <v>-0.44127321243286133</v>
      </c>
      <c r="DA190" s="78">
        <v>-0.55975735187530518</v>
      </c>
      <c r="DB190" s="78">
        <v>-0.4684385359287262</v>
      </c>
      <c r="DC190" s="78">
        <v>-0.43181473016738892</v>
      </c>
      <c r="DD190" s="78">
        <v>-0.4452216625213623</v>
      </c>
      <c r="DE190" s="78">
        <v>-0.3974839448928833</v>
      </c>
      <c r="DF190" s="78">
        <v>-0.3039093017578125</v>
      </c>
      <c r="DG190" s="78">
        <v>-0.27510222792625427</v>
      </c>
      <c r="DH190" s="78">
        <v>-0.26073578000068665</v>
      </c>
      <c r="DI190" s="78">
        <v>-0.30945593118667603</v>
      </c>
      <c r="DJ190" s="78">
        <v>-0.24102775752544403</v>
      </c>
      <c r="DK190" s="78">
        <v>-0.14660748839378357</v>
      </c>
      <c r="DL190" s="78">
        <v>-0.164894700050354</v>
      </c>
      <c r="DM190" s="78">
        <v>-0.27530777454376221</v>
      </c>
      <c r="DN190" s="78">
        <v>-0.13579829037189484</v>
      </c>
      <c r="DO190" s="78">
        <v>-3.2862331718206406E-2</v>
      </c>
      <c r="DP190" s="78">
        <v>-5.1308203488588333E-2</v>
      </c>
      <c r="DQ190" s="78">
        <v>0.24917912483215332</v>
      </c>
      <c r="DR190" s="78">
        <v>4.1262596845626831E-2</v>
      </c>
      <c r="DS190" s="78">
        <v>0.19162608683109283</v>
      </c>
      <c r="DT190" s="78">
        <v>0.11780659109354019</v>
      </c>
      <c r="DU190" s="78">
        <v>9.1011732816696167E-2</v>
      </c>
      <c r="DV190" s="78">
        <v>9.2274248600006104E-2</v>
      </c>
      <c r="DW190" s="78">
        <v>-6.0488265007734299E-2</v>
      </c>
      <c r="DX190" s="78">
        <v>-0.30516257882118225</v>
      </c>
      <c r="DY190" s="78">
        <v>-0.38852083683013916</v>
      </c>
      <c r="DZ190" s="78">
        <v>-0.30327343940734863</v>
      </c>
      <c r="EA190" s="78">
        <v>-0.27873176336288452</v>
      </c>
      <c r="EB190" s="78">
        <v>-0.29967117309570313</v>
      </c>
      <c r="EC190" s="78">
        <v>-0.2556672990322113</v>
      </c>
      <c r="ED190" s="78">
        <v>-0.17028453946113586</v>
      </c>
      <c r="EE190" s="78">
        <v>-0.13342377543449402</v>
      </c>
      <c r="EF190" s="78">
        <v>-0.11295054107904434</v>
      </c>
      <c r="EG190" s="78">
        <v>-0.14643861353397369</v>
      </c>
      <c r="EH190" s="78">
        <v>-7.278355211019516E-2</v>
      </c>
      <c r="EI190" s="78">
        <v>3.5776372998952866E-2</v>
      </c>
      <c r="EJ190" s="78">
        <v>2.8701702132821083E-2</v>
      </c>
      <c r="EK190" s="78">
        <v>-6.8599067628383636E-2</v>
      </c>
      <c r="EL190" s="78">
        <v>7.5915060937404633E-2</v>
      </c>
      <c r="EM190" s="78">
        <v>0.18432815372943878</v>
      </c>
      <c r="EN190" s="78">
        <v>0.15952672064304352</v>
      </c>
      <c r="EO190" s="78">
        <v>0.46420785784721375</v>
      </c>
      <c r="EP190" s="78">
        <v>0.25246149301528931</v>
      </c>
      <c r="EQ190" s="78">
        <v>0.40637099742889404</v>
      </c>
      <c r="ER190" s="78">
        <v>0.32755035161972046</v>
      </c>
      <c r="ES190" s="78">
        <v>0.30390617251396179</v>
      </c>
      <c r="ET190" s="78">
        <v>0.30900001525878906</v>
      </c>
      <c r="EU190" s="78">
        <v>0.15332223474979401</v>
      </c>
      <c r="EV190" s="78">
        <v>-0.10864043235778809</v>
      </c>
      <c r="EW190" s="78">
        <v>72.218048095703125</v>
      </c>
      <c r="EX190" s="78">
        <v>70.737937927246094</v>
      </c>
      <c r="EY190" s="78">
        <v>69.19061279296875</v>
      </c>
      <c r="EZ190" s="78">
        <v>67.970008850097656</v>
      </c>
      <c r="FA190" s="78">
        <v>66.67938232421875</v>
      </c>
      <c r="FB190" s="78">
        <v>65.724830627441406</v>
      </c>
      <c r="FC190" s="78">
        <v>65.507759094238281</v>
      </c>
      <c r="FD190" s="78">
        <v>69.545707702636719</v>
      </c>
      <c r="FE190" s="78">
        <v>74.893089294433594</v>
      </c>
      <c r="FF190" s="78">
        <v>79.369514465332031</v>
      </c>
      <c r="FG190" s="78">
        <v>83.326492309570313</v>
      </c>
      <c r="FH190" s="78">
        <v>87.200538635253906</v>
      </c>
      <c r="FI190" s="78">
        <v>90.755416870117188</v>
      </c>
      <c r="FJ190" s="78">
        <v>93.578193664550781</v>
      </c>
      <c r="FK190" s="78">
        <v>95.754531860351563</v>
      </c>
      <c r="FL190" s="78">
        <v>96.50933837890625</v>
      </c>
      <c r="FM190" s="78">
        <v>96.892768859863281</v>
      </c>
      <c r="FN190" s="78">
        <v>96.108673095703125</v>
      </c>
      <c r="FO190" s="78">
        <v>94.572525024414063</v>
      </c>
      <c r="FP190" s="78">
        <v>91.434768676757813</v>
      </c>
      <c r="FQ190" s="78">
        <v>86.259101867675781</v>
      </c>
      <c r="FR190" s="78">
        <v>81.331703186035156</v>
      </c>
      <c r="FS190" s="78">
        <v>78.511131286621094</v>
      </c>
      <c r="FT190" s="78">
        <v>75.860610961914063</v>
      </c>
      <c r="FU190" s="78">
        <v>0.11134755611419678</v>
      </c>
      <c r="FV190" s="78">
        <v>0.17329266667366028</v>
      </c>
      <c r="FW190" s="78">
        <v>0.11119211465120316</v>
      </c>
      <c r="FX190" s="78">
        <v>0</v>
      </c>
      <c r="FY190" s="78">
        <v>1236</v>
      </c>
      <c r="FZ190" s="78">
        <v>1</v>
      </c>
    </row>
    <row r="191" spans="1:182" x14ac:dyDescent="0.2">
      <c r="A191" t="s">
        <v>186</v>
      </c>
      <c r="B191" t="s">
        <v>236</v>
      </c>
      <c r="C191" t="s">
        <v>2</v>
      </c>
      <c r="D191" t="s">
        <v>203</v>
      </c>
      <c r="E191" t="s">
        <v>207</v>
      </c>
      <c r="F191" t="s">
        <v>1</v>
      </c>
      <c r="G191" t="s">
        <v>1</v>
      </c>
      <c r="H191" s="78">
        <v>10980</v>
      </c>
      <c r="I191" s="78">
        <v>15.723976135253906</v>
      </c>
      <c r="J191" s="78">
        <v>14.008481979370117</v>
      </c>
      <c r="K191" s="78">
        <v>12.847540855407715</v>
      </c>
      <c r="L191" s="78">
        <v>11.942633628845215</v>
      </c>
      <c r="M191" s="78">
        <v>11.51228141784668</v>
      </c>
      <c r="N191" s="78">
        <v>11.696778297424316</v>
      </c>
      <c r="O191" s="78">
        <v>12.554590225219727</v>
      </c>
      <c r="P191" s="78">
        <v>13.722387313842773</v>
      </c>
      <c r="Q191" s="78">
        <v>15.160813331604004</v>
      </c>
      <c r="R191" s="78">
        <v>17.162832260131836</v>
      </c>
      <c r="S191" s="78">
        <v>19.572267532348633</v>
      </c>
      <c r="T191" s="78">
        <v>22.458839416503906</v>
      </c>
      <c r="U191" s="78">
        <v>25.279321670532227</v>
      </c>
      <c r="V191" s="78">
        <v>27.286033630371094</v>
      </c>
      <c r="W191" s="78">
        <v>29.083896636962891</v>
      </c>
      <c r="X191" s="78">
        <v>30.540864944458008</v>
      </c>
      <c r="Y191" s="78">
        <v>31.561040878295898</v>
      </c>
      <c r="Z191" s="78">
        <v>31.856822967529297</v>
      </c>
      <c r="AA191" s="78">
        <v>31.458383560180664</v>
      </c>
      <c r="AB191" s="78">
        <v>30.200326919555664</v>
      </c>
      <c r="AC191" s="78">
        <v>29.308418273925781</v>
      </c>
      <c r="AD191" s="78">
        <v>27.415775299072266</v>
      </c>
      <c r="AE191" s="78">
        <v>23.896274566650391</v>
      </c>
      <c r="AF191" s="78">
        <v>19.987369537353516</v>
      </c>
      <c r="AG191" s="78">
        <v>-2.544992208480835</v>
      </c>
      <c r="AH191" s="78">
        <v>-2.4208457469940186</v>
      </c>
      <c r="AI191" s="78">
        <v>-2.3004903793334961</v>
      </c>
      <c r="AJ191" s="78">
        <v>-2.4606781005859375</v>
      </c>
      <c r="AK191" s="78">
        <v>-2.3751447200775146</v>
      </c>
      <c r="AL191" s="78">
        <v>-2.5301439762115479</v>
      </c>
      <c r="AM191" s="78">
        <v>-2.2954378128051758</v>
      </c>
      <c r="AN191" s="78">
        <v>-2.6585743427276611</v>
      </c>
      <c r="AO191" s="78">
        <v>-2.9719972610473633</v>
      </c>
      <c r="AP191" s="78">
        <v>-2.5198185443878174</v>
      </c>
      <c r="AQ191" s="78">
        <v>-2.3329706192016602</v>
      </c>
      <c r="AR191" s="78">
        <v>-2.3023059368133545</v>
      </c>
      <c r="AS191" s="78">
        <v>-2.6340675354003906</v>
      </c>
      <c r="AT191" s="78">
        <v>-2.5992300510406494</v>
      </c>
      <c r="AU191" s="78">
        <v>-2.3427872657775879</v>
      </c>
      <c r="AV191" s="78">
        <v>-2.2292666435241699</v>
      </c>
      <c r="AW191" s="78">
        <v>-1.6102056503295898</v>
      </c>
      <c r="AX191" s="78">
        <v>-1.9428253173828125</v>
      </c>
      <c r="AY191" s="78">
        <v>-2.0944468975067139</v>
      </c>
      <c r="AZ191" s="78">
        <v>-1.5827033519744873</v>
      </c>
      <c r="BA191" s="78">
        <v>-0.9867437481880188</v>
      </c>
      <c r="BB191" s="78">
        <v>-1.7061982154846191</v>
      </c>
      <c r="BC191" s="78">
        <v>-1.9771043062210083</v>
      </c>
      <c r="BD191" s="78">
        <v>-1.9310121536254883</v>
      </c>
      <c r="BE191" s="78">
        <v>-2.0644135475158691</v>
      </c>
      <c r="BF191" s="78">
        <v>-1.9634093046188354</v>
      </c>
      <c r="BG191" s="78">
        <v>-1.8600374460220337</v>
      </c>
      <c r="BH191" s="78">
        <v>-2.0373263359069824</v>
      </c>
      <c r="BI191" s="78">
        <v>-1.9654082059860229</v>
      </c>
      <c r="BJ191" s="78">
        <v>-2.1043174266815186</v>
      </c>
      <c r="BK191" s="78">
        <v>-1.8768600225448608</v>
      </c>
      <c r="BL191" s="78">
        <v>-2.1980345249176025</v>
      </c>
      <c r="BM191" s="78">
        <v>-2.4941926002502441</v>
      </c>
      <c r="BN191" s="78">
        <v>-2.016777515411377</v>
      </c>
      <c r="BO191" s="78">
        <v>-1.8000786304473877</v>
      </c>
      <c r="BP191" s="78">
        <v>-1.7474023103713989</v>
      </c>
      <c r="BQ191" s="78">
        <v>-2.0465376377105713</v>
      </c>
      <c r="BR191" s="78">
        <v>-2.0108511447906494</v>
      </c>
      <c r="BS191" s="78">
        <v>-1.7444088459014893</v>
      </c>
      <c r="BT191" s="78">
        <v>-1.6255408525466919</v>
      </c>
      <c r="BU191" s="78">
        <v>-1.0018854141235352</v>
      </c>
      <c r="BV191" s="78">
        <v>-1.3306477069854736</v>
      </c>
      <c r="BW191" s="78">
        <v>-1.4767690896987915</v>
      </c>
      <c r="BX191" s="78">
        <v>-0.98572134971618652</v>
      </c>
      <c r="BY191" s="78">
        <v>-0.39816588163375854</v>
      </c>
      <c r="BZ191" s="78">
        <v>-1.1180669069290161</v>
      </c>
      <c r="CA191" s="78">
        <v>-1.4248285293579102</v>
      </c>
      <c r="CB191" s="78">
        <v>-1.4306410551071167</v>
      </c>
      <c r="CC191" s="78">
        <v>-1.731566309928894</v>
      </c>
      <c r="CD191" s="78">
        <v>-1.6465902328491211</v>
      </c>
      <c r="CE191" s="78">
        <v>-1.5549811124801636</v>
      </c>
      <c r="CF191" s="78">
        <v>-1.7441142797470093</v>
      </c>
      <c r="CG191" s="78">
        <v>-1.6816259622573853</v>
      </c>
      <c r="CH191" s="78">
        <v>-1.8093912601470947</v>
      </c>
      <c r="CI191" s="78">
        <v>-1.5869543552398682</v>
      </c>
      <c r="CJ191" s="78">
        <v>-1.8790661096572876</v>
      </c>
      <c r="CK191" s="78">
        <v>-2.163266658782959</v>
      </c>
      <c r="CL191" s="78">
        <v>-1.6683728694915771</v>
      </c>
      <c r="CM191" s="78">
        <v>-1.4309991598129272</v>
      </c>
      <c r="CN191" s="78">
        <v>-1.3630777597427368</v>
      </c>
      <c r="CO191" s="78">
        <v>-1.6396162509918213</v>
      </c>
      <c r="CP191" s="78">
        <v>-1.6033414602279663</v>
      </c>
      <c r="CQ191" s="78">
        <v>-1.3299738168716431</v>
      </c>
      <c r="CR191" s="78">
        <v>-1.2074021100997925</v>
      </c>
      <c r="CS191" s="78">
        <v>-0.58056467771530151</v>
      </c>
      <c r="CT191" s="78">
        <v>-0.90665543079376221</v>
      </c>
      <c r="CU191" s="78">
        <v>-1.0489672422409058</v>
      </c>
      <c r="CV191" s="78">
        <v>-0.57225340604782104</v>
      </c>
      <c r="CW191" s="78">
        <v>9.481324814260006E-3</v>
      </c>
      <c r="CX191" s="78">
        <v>-0.71072900295257568</v>
      </c>
      <c r="CY191" s="78">
        <v>-1.0423239469528198</v>
      </c>
      <c r="CZ191" s="78">
        <v>-1.0840855836868286</v>
      </c>
      <c r="DA191" s="78">
        <v>-1.3987189531326294</v>
      </c>
      <c r="DB191" s="78">
        <v>-1.3297711610794067</v>
      </c>
      <c r="DC191" s="78">
        <v>-1.2499247789382935</v>
      </c>
      <c r="DD191" s="78">
        <v>-1.4509021043777466</v>
      </c>
      <c r="DE191" s="78">
        <v>-1.3978437185287476</v>
      </c>
      <c r="DF191" s="78">
        <v>-1.5144650936126709</v>
      </c>
      <c r="DG191" s="78">
        <v>-1.2970486879348755</v>
      </c>
      <c r="DH191" s="78">
        <v>-1.5600976943969727</v>
      </c>
      <c r="DI191" s="78">
        <v>-1.8323407173156738</v>
      </c>
      <c r="DJ191" s="78">
        <v>-1.3199682235717773</v>
      </c>
      <c r="DK191" s="78">
        <v>-1.0619196891784668</v>
      </c>
      <c r="DL191" s="78">
        <v>-0.97875314950942993</v>
      </c>
      <c r="DM191" s="78">
        <v>-1.2326948642730713</v>
      </c>
      <c r="DN191" s="78">
        <v>-1.1958318948745728</v>
      </c>
      <c r="DO191" s="78">
        <v>-0.91553878784179688</v>
      </c>
      <c r="DP191" s="78">
        <v>-0.78926342725753784</v>
      </c>
      <c r="DQ191" s="78">
        <v>-0.15924395620822906</v>
      </c>
      <c r="DR191" s="78">
        <v>-0.48266309499740601</v>
      </c>
      <c r="DS191" s="78">
        <v>-0.62116539478302002</v>
      </c>
      <c r="DT191" s="78">
        <v>-0.15878549218177795</v>
      </c>
      <c r="DU191" s="78">
        <v>0.41712853312492371</v>
      </c>
      <c r="DV191" s="78">
        <v>-0.30339103937149048</v>
      </c>
      <c r="DW191" s="78">
        <v>-0.65981942415237427</v>
      </c>
      <c r="DX191" s="78">
        <v>-0.73753011226654053</v>
      </c>
      <c r="DY191" s="78">
        <v>-0.91814035177230835</v>
      </c>
      <c r="DZ191" s="78">
        <v>-0.87233477830886841</v>
      </c>
      <c r="EA191" s="78">
        <v>-0.80947190523147583</v>
      </c>
      <c r="EB191" s="78">
        <v>-1.0275503396987915</v>
      </c>
      <c r="EC191" s="78">
        <v>-0.98810714483261108</v>
      </c>
      <c r="ED191" s="78">
        <v>-1.0886386632919312</v>
      </c>
      <c r="EE191" s="78">
        <v>-0.87847095727920532</v>
      </c>
      <c r="EF191" s="78">
        <v>-1.0995578765869141</v>
      </c>
      <c r="EG191" s="78">
        <v>-1.3545361757278442</v>
      </c>
      <c r="EH191" s="78">
        <v>-0.81692713499069214</v>
      </c>
      <c r="EI191" s="78">
        <v>-0.52902764081954956</v>
      </c>
      <c r="EJ191" s="78">
        <v>-0.42384952306747437</v>
      </c>
      <c r="EK191" s="78">
        <v>-0.64516490697860718</v>
      </c>
      <c r="EL191" s="78">
        <v>-0.60745275020599365</v>
      </c>
      <c r="EM191" s="78">
        <v>-0.31716045737266541</v>
      </c>
      <c r="EN191" s="78">
        <v>-0.18553753197193146</v>
      </c>
      <c r="EO191" s="78">
        <v>0.44907626509666443</v>
      </c>
      <c r="EP191" s="78">
        <v>0.12951448559761047</v>
      </c>
      <c r="EQ191" s="78">
        <v>-3.4875036217272282E-3</v>
      </c>
      <c r="ER191" s="78">
        <v>0.43819651007652283</v>
      </c>
      <c r="ES191" s="78">
        <v>1.0057064294815063</v>
      </c>
      <c r="ET191" s="78">
        <v>0.28474026918411255</v>
      </c>
      <c r="EU191" s="78">
        <v>-0.10754360258579254</v>
      </c>
      <c r="EV191" s="78">
        <v>-0.23715902864933014</v>
      </c>
      <c r="EW191" s="78">
        <v>70.316078186035156</v>
      </c>
      <c r="EX191" s="78">
        <v>69.057144165039063</v>
      </c>
      <c r="EY191" s="78">
        <v>67.472259521484375</v>
      </c>
      <c r="EZ191" s="78">
        <v>66.274673461914063</v>
      </c>
      <c r="FA191" s="78">
        <v>65.143661499023438</v>
      </c>
      <c r="FB191" s="78">
        <v>64.290985107421875</v>
      </c>
      <c r="FC191" s="78">
        <v>63.964378356933594</v>
      </c>
      <c r="FD191" s="78">
        <v>68.283767700195313</v>
      </c>
      <c r="FE191" s="78">
        <v>73.371917724609375</v>
      </c>
      <c r="FF191" s="78">
        <v>78.202369689941406</v>
      </c>
      <c r="FG191" s="78">
        <v>82.367927551269531</v>
      </c>
      <c r="FH191" s="78">
        <v>86.413322448730469</v>
      </c>
      <c r="FI191" s="78">
        <v>89.921127319335938</v>
      </c>
      <c r="FJ191" s="78">
        <v>92.555130004882813</v>
      </c>
      <c r="FK191" s="78">
        <v>94.591270446777344</v>
      </c>
      <c r="FL191" s="78">
        <v>95.561408996582031</v>
      </c>
      <c r="FM191" s="78">
        <v>95.540061950683594</v>
      </c>
      <c r="FN191" s="78">
        <v>93.990570068359375</v>
      </c>
      <c r="FO191" s="78">
        <v>92.025100708007813</v>
      </c>
      <c r="FP191" s="78">
        <v>88.566978454589844</v>
      </c>
      <c r="FQ191" s="78">
        <v>83.10308837890625</v>
      </c>
      <c r="FR191" s="78">
        <v>78.531013488769531</v>
      </c>
      <c r="FS191" s="78">
        <v>75.370994567871094</v>
      </c>
      <c r="FT191" s="78">
        <v>72.848487854003906</v>
      </c>
      <c r="FU191" s="78">
        <v>0.334830641746521</v>
      </c>
      <c r="FV191" s="78">
        <v>0.50420844554901123</v>
      </c>
      <c r="FW191" s="78">
        <v>0.33283275365829468</v>
      </c>
      <c r="FX191" s="78">
        <v>0</v>
      </c>
      <c r="FY191" s="78">
        <v>3837</v>
      </c>
      <c r="FZ191" s="78">
        <v>1</v>
      </c>
    </row>
    <row r="192" spans="1:182" x14ac:dyDescent="0.2">
      <c r="A192" t="s">
        <v>186</v>
      </c>
      <c r="B192" t="s">
        <v>236</v>
      </c>
      <c r="C192" t="s">
        <v>2</v>
      </c>
      <c r="D192" t="s">
        <v>203</v>
      </c>
      <c r="E192" t="s">
        <v>207</v>
      </c>
      <c r="F192" t="s">
        <v>178</v>
      </c>
      <c r="G192" t="s">
        <v>1</v>
      </c>
      <c r="H192" s="78">
        <v>5869</v>
      </c>
      <c r="I192" s="78">
        <v>7.7509832382202148</v>
      </c>
      <c r="J192" s="78">
        <v>6.6462616920471191</v>
      </c>
      <c r="K192" s="78">
        <v>5.9631834030151367</v>
      </c>
      <c r="L192" s="78">
        <v>5.4558300971984863</v>
      </c>
      <c r="M192" s="78">
        <v>5.2781987190246582</v>
      </c>
      <c r="N192" s="78">
        <v>5.4618363380432129</v>
      </c>
      <c r="O192" s="78">
        <v>5.7174592018127441</v>
      </c>
      <c r="P192" s="78">
        <v>6.4919657707214355</v>
      </c>
      <c r="Q192" s="78">
        <v>7.2420425415039063</v>
      </c>
      <c r="R192" s="78">
        <v>8.4430446624755859</v>
      </c>
      <c r="S192" s="78">
        <v>9.5002689361572266</v>
      </c>
      <c r="T192" s="78">
        <v>10.922224044799805</v>
      </c>
      <c r="U192" s="78">
        <v>12.08343505859375</v>
      </c>
      <c r="V192" s="78">
        <v>13.200214385986328</v>
      </c>
      <c r="W192" s="78">
        <v>14.170124053955078</v>
      </c>
      <c r="X192" s="78">
        <v>14.681023597717285</v>
      </c>
      <c r="Y192" s="78">
        <v>15.073761940002441</v>
      </c>
      <c r="Z192" s="78">
        <v>14.997299194335938</v>
      </c>
      <c r="AA192" s="78">
        <v>14.973123550415039</v>
      </c>
      <c r="AB192" s="78">
        <v>14.465690612792969</v>
      </c>
      <c r="AC192" s="78">
        <v>14.08124828338623</v>
      </c>
      <c r="AD192" s="78">
        <v>13.176100730895996</v>
      </c>
      <c r="AE192" s="78">
        <v>11.443807601928711</v>
      </c>
      <c r="AF192" s="78">
        <v>9.5346536636352539</v>
      </c>
      <c r="AG192" s="78">
        <v>-0.8038288950920105</v>
      </c>
      <c r="AH192" s="78">
        <v>-0.9142184853553772</v>
      </c>
      <c r="AI192" s="78">
        <v>-0.99891608953475952</v>
      </c>
      <c r="AJ192" s="78">
        <v>-1.0249109268188477</v>
      </c>
      <c r="AK192" s="78">
        <v>-0.85559779405593872</v>
      </c>
      <c r="AL192" s="78">
        <v>-0.76938283443450928</v>
      </c>
      <c r="AM192" s="78">
        <v>-0.7901536226272583</v>
      </c>
      <c r="AN192" s="78">
        <v>-0.79456579685211182</v>
      </c>
      <c r="AO192" s="78">
        <v>-1.1219724416732788</v>
      </c>
      <c r="AP192" s="78">
        <v>-0.86874747276306152</v>
      </c>
      <c r="AQ192" s="78">
        <v>-1.1048099994659424</v>
      </c>
      <c r="AR192" s="78">
        <v>-1.2507312297821045</v>
      </c>
      <c r="AS192" s="78">
        <v>-1.436248779296875</v>
      </c>
      <c r="AT192" s="78">
        <v>-1.5113072395324707</v>
      </c>
      <c r="AU192" s="78">
        <v>-1.2447314262390137</v>
      </c>
      <c r="AV192" s="78">
        <v>-1.3408533334732056</v>
      </c>
      <c r="AW192" s="78">
        <v>-1.2031458616256714</v>
      </c>
      <c r="AX192" s="78">
        <v>-1.3189300298690796</v>
      </c>
      <c r="AY192" s="78">
        <v>-1.1175463199615479</v>
      </c>
      <c r="AZ192" s="78">
        <v>-0.7861173152923584</v>
      </c>
      <c r="BA192" s="78">
        <v>-0.51037687063217163</v>
      </c>
      <c r="BB192" s="78">
        <v>-0.95520824193954468</v>
      </c>
      <c r="BC192" s="78">
        <v>-0.75172024965286255</v>
      </c>
      <c r="BD192" s="78">
        <v>-0.67588812112808228</v>
      </c>
      <c r="BE192" s="78">
        <v>-0.53177225589752197</v>
      </c>
      <c r="BF192" s="78">
        <v>-0.65630465745925903</v>
      </c>
      <c r="BG192" s="78">
        <v>-0.75378221273422241</v>
      </c>
      <c r="BH192" s="78">
        <v>-0.80298995971679688</v>
      </c>
      <c r="BI192" s="78">
        <v>-0.64550763368606567</v>
      </c>
      <c r="BJ192" s="78">
        <v>-0.56516087055206299</v>
      </c>
      <c r="BK192" s="78">
        <v>-0.58049261569976807</v>
      </c>
      <c r="BL192" s="78">
        <v>-0.56858342885971069</v>
      </c>
      <c r="BM192" s="78">
        <v>-0.87067180871963501</v>
      </c>
      <c r="BN192" s="78">
        <v>-0.59570711851119995</v>
      </c>
      <c r="BO192" s="78">
        <v>-0.8177068829536438</v>
      </c>
      <c r="BP192" s="78">
        <v>-0.92753571271896362</v>
      </c>
      <c r="BQ192" s="78">
        <v>-1.095136284828186</v>
      </c>
      <c r="BR192" s="78">
        <v>-1.1616917848587036</v>
      </c>
      <c r="BS192" s="78">
        <v>-0.89069682359695435</v>
      </c>
      <c r="BT192" s="78">
        <v>-0.98241961002349854</v>
      </c>
      <c r="BU192" s="78">
        <v>-0.84257966279983521</v>
      </c>
      <c r="BV192" s="78">
        <v>-0.95625072717666626</v>
      </c>
      <c r="BW192" s="78">
        <v>-0.75766623020172119</v>
      </c>
      <c r="BX192" s="78">
        <v>-0.43622124195098877</v>
      </c>
      <c r="BY192" s="78">
        <v>-0.17677566409111023</v>
      </c>
      <c r="BZ192" s="78">
        <v>-0.62754738330841064</v>
      </c>
      <c r="CA192" s="78">
        <v>-0.43826988339424133</v>
      </c>
      <c r="CB192" s="78">
        <v>-0.39496329426765442</v>
      </c>
      <c r="CC192" s="78">
        <v>-0.34334662556648254</v>
      </c>
      <c r="CD192" s="78">
        <v>-0.47767427563667297</v>
      </c>
      <c r="CE192" s="78">
        <v>-0.5840032696723938</v>
      </c>
      <c r="CF192" s="78">
        <v>-0.6492881178855896</v>
      </c>
      <c r="CG192" s="78">
        <v>-0.49999979138374329</v>
      </c>
      <c r="CH192" s="78">
        <v>-0.42371734976768494</v>
      </c>
      <c r="CI192" s="78">
        <v>-0.43528202176094055</v>
      </c>
      <c r="CJ192" s="78">
        <v>-0.41206872463226318</v>
      </c>
      <c r="CK192" s="78">
        <v>-0.69662177562713623</v>
      </c>
      <c r="CL192" s="78">
        <v>-0.40660017728805542</v>
      </c>
      <c r="CM192" s="78">
        <v>-0.61886018514633179</v>
      </c>
      <c r="CN192" s="78">
        <v>-0.70369142293930054</v>
      </c>
      <c r="CO192" s="78">
        <v>-0.85888272523880005</v>
      </c>
      <c r="CP192" s="78">
        <v>-0.91954916715621948</v>
      </c>
      <c r="CQ192" s="78">
        <v>-0.64549350738525391</v>
      </c>
      <c r="CR192" s="78">
        <v>-0.73416948318481445</v>
      </c>
      <c r="CS192" s="78">
        <v>-0.59285259246826172</v>
      </c>
      <c r="CT192" s="78">
        <v>-0.70506018400192261</v>
      </c>
      <c r="CU192" s="78">
        <v>-0.50841432809829712</v>
      </c>
      <c r="CV192" s="78">
        <v>-0.19388431310653687</v>
      </c>
      <c r="CW192" s="78">
        <v>5.4275505244731903E-2</v>
      </c>
      <c r="CX192" s="78">
        <v>-0.40061041712760925</v>
      </c>
      <c r="CY192" s="78">
        <v>-0.22117513418197632</v>
      </c>
      <c r="CZ192" s="78">
        <v>-0.20039564371109009</v>
      </c>
      <c r="DA192" s="78">
        <v>-0.15492101013660431</v>
      </c>
      <c r="DB192" s="78">
        <v>-0.2990439236164093</v>
      </c>
      <c r="DC192" s="78">
        <v>-0.41422432661056519</v>
      </c>
      <c r="DD192" s="78">
        <v>-0.49558630585670471</v>
      </c>
      <c r="DE192" s="78">
        <v>-0.35449197888374329</v>
      </c>
      <c r="DF192" s="78">
        <v>-0.28227385878562927</v>
      </c>
      <c r="DG192" s="78">
        <v>-0.29007145762443542</v>
      </c>
      <c r="DH192" s="78">
        <v>-0.25555402040481567</v>
      </c>
      <c r="DI192" s="78">
        <v>-0.52257174253463745</v>
      </c>
      <c r="DJ192" s="78">
        <v>-0.21749323606491089</v>
      </c>
      <c r="DK192" s="78">
        <v>-0.42001345753669739</v>
      </c>
      <c r="DL192" s="78">
        <v>-0.47984716296195984</v>
      </c>
      <c r="DM192" s="78">
        <v>-0.62262922525405884</v>
      </c>
      <c r="DN192" s="78">
        <v>-0.67740654945373535</v>
      </c>
      <c r="DO192" s="78">
        <v>-0.40029019117355347</v>
      </c>
      <c r="DP192" s="78">
        <v>-0.48591938614845276</v>
      </c>
      <c r="DQ192" s="78">
        <v>-0.34312552213668823</v>
      </c>
      <c r="DR192" s="78">
        <v>-0.45386964082717896</v>
      </c>
      <c r="DS192" s="78">
        <v>-0.25916245579719543</v>
      </c>
      <c r="DT192" s="78">
        <v>4.8452619463205338E-2</v>
      </c>
      <c r="DU192" s="78">
        <v>0.28532668948173523</v>
      </c>
      <c r="DV192" s="78">
        <v>-0.17367348074913025</v>
      </c>
      <c r="DW192" s="78">
        <v>-4.0803742595016956E-3</v>
      </c>
      <c r="DX192" s="78">
        <v>-5.8279875665903091E-3</v>
      </c>
      <c r="DY192" s="78">
        <v>0.1171356588602066</v>
      </c>
      <c r="DZ192" s="78">
        <v>-4.1130058467388153E-2</v>
      </c>
      <c r="EA192" s="78">
        <v>-0.16909046471118927</v>
      </c>
      <c r="EB192" s="78">
        <v>-0.27366530895233154</v>
      </c>
      <c r="EC192" s="78">
        <v>-0.14440180361270905</v>
      </c>
      <c r="ED192" s="78">
        <v>-7.8051894903182983E-2</v>
      </c>
      <c r="EE192" s="78">
        <v>-8.0410435795783997E-2</v>
      </c>
      <c r="EF192" s="78">
        <v>-2.9571665450930595E-2</v>
      </c>
      <c r="EG192" s="78">
        <v>-0.27127110958099365</v>
      </c>
      <c r="EH192" s="78">
        <v>5.5547140538692474E-2</v>
      </c>
      <c r="EI192" s="78">
        <v>-0.13291038572788239</v>
      </c>
      <c r="EJ192" s="78">
        <v>-0.156651571393013</v>
      </c>
      <c r="EK192" s="78">
        <v>-0.2815166711807251</v>
      </c>
      <c r="EL192" s="78">
        <v>-0.32779112458229065</v>
      </c>
      <c r="EM192" s="78">
        <v>-4.6255547553300858E-2</v>
      </c>
      <c r="EN192" s="78">
        <v>-0.12748564779758453</v>
      </c>
      <c r="EO192" s="78">
        <v>1.7440687865018845E-2</v>
      </c>
      <c r="EP192" s="78">
        <v>-9.11903977394104E-2</v>
      </c>
      <c r="EQ192" s="78">
        <v>0.10071767866611481</v>
      </c>
      <c r="ER192" s="78">
        <v>0.39834865927696228</v>
      </c>
      <c r="ES192" s="78">
        <v>0.61892789602279663</v>
      </c>
      <c r="ET192" s="78">
        <v>0.15398742258548737</v>
      </c>
      <c r="EU192" s="78">
        <v>0.30936998128890991</v>
      </c>
      <c r="EV192" s="78">
        <v>0.27509680390357971</v>
      </c>
      <c r="EW192" s="78">
        <v>69.356239318847656</v>
      </c>
      <c r="EX192" s="78">
        <v>68.498092651367188</v>
      </c>
      <c r="EY192" s="78">
        <v>67.285110473632813</v>
      </c>
      <c r="EZ192" s="78">
        <v>65.943580627441406</v>
      </c>
      <c r="FA192" s="78">
        <v>64.982902526855469</v>
      </c>
      <c r="FB192" s="78">
        <v>64.249000549316406</v>
      </c>
      <c r="FC192" s="78">
        <v>64.006805419921875</v>
      </c>
      <c r="FD192" s="78">
        <v>68.557884216308594</v>
      </c>
      <c r="FE192" s="78">
        <v>72.985641479492188</v>
      </c>
      <c r="FF192" s="78">
        <v>78.035148620605469</v>
      </c>
      <c r="FG192" s="78">
        <v>81.497207641601563</v>
      </c>
      <c r="FH192" s="78">
        <v>85.553512573242188</v>
      </c>
      <c r="FI192" s="78">
        <v>88.777877807617188</v>
      </c>
      <c r="FJ192" s="78">
        <v>91.680351257324219</v>
      </c>
      <c r="FK192" s="78">
        <v>93.654991149902344</v>
      </c>
      <c r="FL192" s="78">
        <v>94.494796752929688</v>
      </c>
      <c r="FM192" s="78">
        <v>93.844383239746094</v>
      </c>
      <c r="FN192" s="78">
        <v>91.040580749511719</v>
      </c>
      <c r="FO192" s="78">
        <v>88.475715637207031</v>
      </c>
      <c r="FP192" s="78">
        <v>85.066619873046875</v>
      </c>
      <c r="FQ192" s="78">
        <v>79.826919555664063</v>
      </c>
      <c r="FR192" s="78">
        <v>75.4224853515625</v>
      </c>
      <c r="FS192" s="78">
        <v>71.918663024902344</v>
      </c>
      <c r="FT192" s="78">
        <v>69.23492431640625</v>
      </c>
      <c r="FU192" s="78">
        <v>0.177801713347435</v>
      </c>
      <c r="FV192" s="78">
        <v>0.29791063070297241</v>
      </c>
      <c r="FW192" s="78">
        <v>0.17297855019569397</v>
      </c>
      <c r="FX192" s="78">
        <v>0</v>
      </c>
      <c r="FY192" s="78">
        <v>2292</v>
      </c>
      <c r="FZ192" s="78">
        <v>1</v>
      </c>
    </row>
    <row r="193" spans="1:182" x14ac:dyDescent="0.2">
      <c r="A193" t="s">
        <v>186</v>
      </c>
      <c r="B193" t="s">
        <v>236</v>
      </c>
      <c r="C193" t="s">
        <v>2</v>
      </c>
      <c r="D193" t="s">
        <v>203</v>
      </c>
      <c r="E193" t="s">
        <v>207</v>
      </c>
      <c r="F193" t="s">
        <v>179</v>
      </c>
      <c r="G193" t="s">
        <v>1</v>
      </c>
      <c r="H193" s="78">
        <v>782</v>
      </c>
      <c r="I193" s="78">
        <v>1.3737430572509766</v>
      </c>
      <c r="J193" s="78">
        <v>1.2532322406768799</v>
      </c>
      <c r="K193" s="78">
        <v>1.2671077251434326</v>
      </c>
      <c r="L193" s="78">
        <v>1.1922811269760132</v>
      </c>
      <c r="M193" s="78">
        <v>1.1770322322845459</v>
      </c>
      <c r="N193" s="78">
        <v>1.1831415891647339</v>
      </c>
      <c r="O193" s="78">
        <v>1.1989482641220093</v>
      </c>
      <c r="P193" s="78">
        <v>1.3948558568954468</v>
      </c>
      <c r="Q193" s="78">
        <v>1.7155519723892212</v>
      </c>
      <c r="R193" s="78">
        <v>1.811665415763855</v>
      </c>
      <c r="S193" s="78">
        <v>2.0036242008209229</v>
      </c>
      <c r="T193" s="78">
        <v>2.4918196201324463</v>
      </c>
      <c r="U193" s="78">
        <v>2.8884942531585693</v>
      </c>
      <c r="V193" s="78">
        <v>2.8922483921051025</v>
      </c>
      <c r="W193" s="78">
        <v>3.1450364589691162</v>
      </c>
      <c r="X193" s="78">
        <v>3.3482325077056885</v>
      </c>
      <c r="Y193" s="78">
        <v>3.4286224842071533</v>
      </c>
      <c r="Z193" s="78">
        <v>3.3403849601745605</v>
      </c>
      <c r="AA193" s="78">
        <v>3.2435092926025391</v>
      </c>
      <c r="AB193" s="78">
        <v>2.9535267353057861</v>
      </c>
      <c r="AC193" s="78">
        <v>2.9382486343383789</v>
      </c>
      <c r="AD193" s="78">
        <v>2.8622374534606934</v>
      </c>
      <c r="AE193" s="78">
        <v>2.476163387298584</v>
      </c>
      <c r="AF193" s="78">
        <v>1.9644747972488403</v>
      </c>
      <c r="AG193" s="78">
        <v>-0.59916543960571289</v>
      </c>
      <c r="AH193" s="78">
        <v>-0.50118815898895264</v>
      </c>
      <c r="AI193" s="78">
        <v>-0.29279175400733948</v>
      </c>
      <c r="AJ193" s="78">
        <v>-0.35708534717559814</v>
      </c>
      <c r="AK193" s="78">
        <v>-0.28480064868927002</v>
      </c>
      <c r="AL193" s="78">
        <v>-0.32801386713981628</v>
      </c>
      <c r="AM193" s="78">
        <v>-0.36390179395675659</v>
      </c>
      <c r="AN193" s="78">
        <v>-0.3482685387134552</v>
      </c>
      <c r="AO193" s="78">
        <v>-0.18788452446460724</v>
      </c>
      <c r="AP193" s="78">
        <v>-0.20088990032672882</v>
      </c>
      <c r="AQ193" s="78">
        <v>-0.29332774877548218</v>
      </c>
      <c r="AR193" s="78">
        <v>-8.8328614830970764E-2</v>
      </c>
      <c r="AS193" s="78">
        <v>-6.5918769687414169E-3</v>
      </c>
      <c r="AT193" s="78">
        <v>-0.14277978241443634</v>
      </c>
      <c r="AU193" s="78">
        <v>-0.13252095878124237</v>
      </c>
      <c r="AV193" s="78">
        <v>-0.1031579002737999</v>
      </c>
      <c r="AW193" s="78">
        <v>-2.9100814834237099E-2</v>
      </c>
      <c r="AX193" s="78">
        <v>-0.258404940366745</v>
      </c>
      <c r="AY193" s="78">
        <v>-0.2804844081401825</v>
      </c>
      <c r="AZ193" s="78">
        <v>-0.30843409895896912</v>
      </c>
      <c r="BA193" s="78">
        <v>-8.8055461645126343E-2</v>
      </c>
      <c r="BB193" s="78">
        <v>-9.0984143316745758E-2</v>
      </c>
      <c r="BC193" s="78">
        <v>-0.26270711421966553</v>
      </c>
      <c r="BD193" s="78">
        <v>-0.32205691933631897</v>
      </c>
      <c r="BE193" s="78">
        <v>-0.40722829103469849</v>
      </c>
      <c r="BF193" s="78">
        <v>-0.31179434061050415</v>
      </c>
      <c r="BG193" s="78">
        <v>-0.11102738976478577</v>
      </c>
      <c r="BH193" s="78">
        <v>-0.17839750647544861</v>
      </c>
      <c r="BI193" s="78">
        <v>-0.10604991018772125</v>
      </c>
      <c r="BJ193" s="78">
        <v>-0.12728673219680786</v>
      </c>
      <c r="BK193" s="78">
        <v>-0.17495244741439819</v>
      </c>
      <c r="BL193" s="78">
        <v>-0.12980175018310547</v>
      </c>
      <c r="BM193" s="78">
        <v>3.2601352781057358E-2</v>
      </c>
      <c r="BN193" s="78">
        <v>2.8074795380234718E-2</v>
      </c>
      <c r="BO193" s="78">
        <v>-5.2225410938262939E-2</v>
      </c>
      <c r="BP193" s="78">
        <v>0.15813584625720978</v>
      </c>
      <c r="BQ193" s="78">
        <v>0.27024894952774048</v>
      </c>
      <c r="BR193" s="78">
        <v>0.10804355889558792</v>
      </c>
      <c r="BS193" s="78">
        <v>0.12937353551387787</v>
      </c>
      <c r="BT193" s="78">
        <v>0.16118976473808289</v>
      </c>
      <c r="BU193" s="78">
        <v>0.21903254091739655</v>
      </c>
      <c r="BV193" s="78">
        <v>3.2645098399370909E-3</v>
      </c>
      <c r="BW193" s="78">
        <v>-2.8833713382482529E-2</v>
      </c>
      <c r="BX193" s="78">
        <v>-6.3247762620449066E-2</v>
      </c>
      <c r="BY193" s="78">
        <v>0.14205652475357056</v>
      </c>
      <c r="BZ193" s="78">
        <v>0.14466111361980438</v>
      </c>
      <c r="CA193" s="78">
        <v>-4.5864634215831757E-2</v>
      </c>
      <c r="CB193" s="78">
        <v>-0.12053494155406952</v>
      </c>
      <c r="CC193" s="78">
        <v>-0.27429318428039551</v>
      </c>
      <c r="CD193" s="78">
        <v>-0.18062074482440948</v>
      </c>
      <c r="CE193" s="78">
        <v>1.4862056821584702E-2</v>
      </c>
      <c r="CF193" s="78">
        <v>-5.463886633515358E-2</v>
      </c>
      <c r="CG193" s="78">
        <v>1.7752300947904587E-2</v>
      </c>
      <c r="CH193" s="78">
        <v>1.1736291460692883E-2</v>
      </c>
      <c r="CI193" s="78">
        <v>-4.4086720794439316E-2</v>
      </c>
      <c r="CJ193" s="78">
        <v>2.1507678553462029E-2</v>
      </c>
      <c r="CK193" s="78">
        <v>0.18530920147895813</v>
      </c>
      <c r="CL193" s="78">
        <v>0.18665504455566406</v>
      </c>
      <c r="CM193" s="78">
        <v>0.11476133018732071</v>
      </c>
      <c r="CN193" s="78">
        <v>0.32883638143539429</v>
      </c>
      <c r="CO193" s="78">
        <v>0.46198806166648865</v>
      </c>
      <c r="CP193" s="78">
        <v>0.28176304697990417</v>
      </c>
      <c r="CQ193" s="78">
        <v>0.31076085567474365</v>
      </c>
      <c r="CR193" s="78">
        <v>0.34427616000175476</v>
      </c>
      <c r="CS193" s="78">
        <v>0.39088895916938782</v>
      </c>
      <c r="CT193" s="78">
        <v>0.18449597060680389</v>
      </c>
      <c r="CU193" s="78">
        <v>0.14545878767967224</v>
      </c>
      <c r="CV193" s="78">
        <v>0.10656755417585373</v>
      </c>
      <c r="CW193" s="78">
        <v>0.30143138766288757</v>
      </c>
      <c r="CX193" s="78">
        <v>0.30786830186843872</v>
      </c>
      <c r="CY193" s="78">
        <v>0.10431981831789017</v>
      </c>
      <c r="CZ193" s="78">
        <v>1.9038571044802666E-2</v>
      </c>
      <c r="DA193" s="78">
        <v>-0.14135807752609253</v>
      </c>
      <c r="DB193" s="78">
        <v>-4.9447156488895416E-2</v>
      </c>
      <c r="DC193" s="78">
        <v>0.14075151085853577</v>
      </c>
      <c r="DD193" s="78">
        <v>6.9119781255722046E-2</v>
      </c>
      <c r="DE193" s="78">
        <v>0.14155451953411102</v>
      </c>
      <c r="DF193" s="78">
        <v>0.15075930953025818</v>
      </c>
      <c r="DG193" s="78">
        <v>8.6779013276100159E-2</v>
      </c>
      <c r="DH193" s="78">
        <v>0.17281711101531982</v>
      </c>
      <c r="DI193" s="78">
        <v>0.3380170464515686</v>
      </c>
      <c r="DJ193" s="78">
        <v>0.34523528814315796</v>
      </c>
      <c r="DK193" s="78">
        <v>0.28174805641174316</v>
      </c>
      <c r="DL193" s="78">
        <v>0.49953693151473999</v>
      </c>
      <c r="DM193" s="78">
        <v>0.65372717380523682</v>
      </c>
      <c r="DN193" s="78">
        <v>0.45548254251480103</v>
      </c>
      <c r="DO193" s="78">
        <v>0.49214819073677063</v>
      </c>
      <c r="DP193" s="78">
        <v>0.52736252546310425</v>
      </c>
      <c r="DQ193" s="78">
        <v>0.56274539232254028</v>
      </c>
      <c r="DR193" s="78">
        <v>0.36572742462158203</v>
      </c>
      <c r="DS193" s="78">
        <v>0.31975129246711731</v>
      </c>
      <c r="DT193" s="78">
        <v>0.27638286352157593</v>
      </c>
      <c r="DU193" s="78">
        <v>0.46080625057220459</v>
      </c>
      <c r="DV193" s="78">
        <v>0.47107547521591187</v>
      </c>
      <c r="DW193" s="78">
        <v>0.25450426340103149</v>
      </c>
      <c r="DX193" s="78">
        <v>0.15861208736896515</v>
      </c>
      <c r="DY193" s="78">
        <v>5.0579100847244263E-2</v>
      </c>
      <c r="DZ193" s="78">
        <v>0.13994666934013367</v>
      </c>
      <c r="EA193" s="78">
        <v>0.32251587510108948</v>
      </c>
      <c r="EB193" s="78">
        <v>0.24780760705471039</v>
      </c>
      <c r="EC193" s="78">
        <v>0.32030525803565979</v>
      </c>
      <c r="ED193" s="78">
        <v>0.35148647427558899</v>
      </c>
      <c r="EE193" s="78">
        <v>0.27572834491729736</v>
      </c>
      <c r="EF193" s="78">
        <v>0.39128389954566956</v>
      </c>
      <c r="EG193" s="78">
        <v>0.5585029125213623</v>
      </c>
      <c r="EH193" s="78">
        <v>0.57419997453689575</v>
      </c>
      <c r="EI193" s="78">
        <v>0.5228503942489624</v>
      </c>
      <c r="EJ193" s="78">
        <v>0.74600136280059814</v>
      </c>
      <c r="EK193" s="78">
        <v>0.93056797981262207</v>
      </c>
      <c r="EL193" s="78">
        <v>0.7063058614730835</v>
      </c>
      <c r="EM193" s="78">
        <v>0.75404268503189087</v>
      </c>
      <c r="EN193" s="78">
        <v>0.79171019792556763</v>
      </c>
      <c r="EO193" s="78">
        <v>0.81087875366210938</v>
      </c>
      <c r="EP193" s="78">
        <v>0.62739688158035278</v>
      </c>
      <c r="EQ193" s="78">
        <v>0.57140195369720459</v>
      </c>
      <c r="ER193" s="78">
        <v>0.52156919240951538</v>
      </c>
      <c r="ES193" s="78">
        <v>0.6909182071685791</v>
      </c>
      <c r="ET193" s="78">
        <v>0.70672076940536499</v>
      </c>
      <c r="EU193" s="78">
        <v>0.47134676575660706</v>
      </c>
      <c r="EV193" s="78">
        <v>0.3601340651512146</v>
      </c>
      <c r="EW193" s="78">
        <v>79.628189086914063</v>
      </c>
      <c r="EX193" s="78">
        <v>77.830459594726563</v>
      </c>
      <c r="EY193" s="78">
        <v>75.678619384765625</v>
      </c>
      <c r="EZ193" s="78">
        <v>74.225425720214844</v>
      </c>
      <c r="FA193" s="78">
        <v>72.268638610839844</v>
      </c>
      <c r="FB193" s="78">
        <v>70.67681884765625</v>
      </c>
      <c r="FC193" s="78">
        <v>70.672019958496094</v>
      </c>
      <c r="FD193" s="78">
        <v>73.3577880859375</v>
      </c>
      <c r="FE193" s="78">
        <v>78.475059509277344</v>
      </c>
      <c r="FF193" s="78">
        <v>81.950935363769531</v>
      </c>
      <c r="FG193" s="78">
        <v>86.465751647949219</v>
      </c>
      <c r="FH193" s="78">
        <v>89.606002807617188</v>
      </c>
      <c r="FI193" s="78">
        <v>94.54315185546875</v>
      </c>
      <c r="FJ193" s="78">
        <v>97.440299987792969</v>
      </c>
      <c r="FK193" s="78">
        <v>99.39141845703125</v>
      </c>
      <c r="FL193" s="78">
        <v>100.48918914794922</v>
      </c>
      <c r="FM193" s="78">
        <v>101.428955078125</v>
      </c>
      <c r="FN193" s="78">
        <v>101.98267364501953</v>
      </c>
      <c r="FO193" s="78">
        <v>101.02677154541016</v>
      </c>
      <c r="FP193" s="78">
        <v>99.015296936035156</v>
      </c>
      <c r="FQ193" s="78">
        <v>96.545883178710938</v>
      </c>
      <c r="FR193" s="78">
        <v>92.35931396484375</v>
      </c>
      <c r="FS193" s="78">
        <v>89.086372375488281</v>
      </c>
      <c r="FT193" s="78">
        <v>87.238792419433594</v>
      </c>
      <c r="FU193" s="78">
        <v>0.14851604402065277</v>
      </c>
      <c r="FV193" s="78">
        <v>0.21261864900588989</v>
      </c>
      <c r="FW193" s="78">
        <v>0.14893551170825958</v>
      </c>
      <c r="FX193" s="78">
        <v>0</v>
      </c>
      <c r="FY193" s="78">
        <v>174</v>
      </c>
      <c r="FZ193" s="78">
        <v>1</v>
      </c>
    </row>
    <row r="194" spans="1:182" x14ac:dyDescent="0.2">
      <c r="A194" t="s">
        <v>186</v>
      </c>
      <c r="B194" t="s">
        <v>236</v>
      </c>
      <c r="C194" t="s">
        <v>2</v>
      </c>
      <c r="D194" t="s">
        <v>203</v>
      </c>
      <c r="E194" t="s">
        <v>207</v>
      </c>
      <c r="F194" t="s">
        <v>180</v>
      </c>
      <c r="G194" t="s">
        <v>1</v>
      </c>
      <c r="H194" s="78">
        <v>307</v>
      </c>
      <c r="I194" s="78">
        <v>0.35800501704216003</v>
      </c>
      <c r="J194" s="78">
        <v>0.30931925773620605</v>
      </c>
      <c r="K194" s="78">
        <v>0.32792261242866516</v>
      </c>
      <c r="L194" s="78">
        <v>0.31250044703483582</v>
      </c>
      <c r="M194" s="78">
        <v>0.34661698341369629</v>
      </c>
      <c r="N194" s="78">
        <v>0.32153415679931641</v>
      </c>
      <c r="O194" s="78">
        <v>0.47821301221847534</v>
      </c>
      <c r="P194" s="78">
        <v>0.50195944309234619</v>
      </c>
      <c r="Q194" s="78">
        <v>0.38809701800346375</v>
      </c>
      <c r="R194" s="78">
        <v>0.33653107285499573</v>
      </c>
      <c r="S194" s="78">
        <v>0.33367568254470825</v>
      </c>
      <c r="T194" s="78">
        <v>0.35089614987373352</v>
      </c>
      <c r="U194" s="78">
        <v>0.32449018955230713</v>
      </c>
      <c r="V194" s="78">
        <v>0.31584012508392334</v>
      </c>
      <c r="W194" s="78">
        <v>0.35648107528686523</v>
      </c>
      <c r="X194" s="78">
        <v>0.3488021194934845</v>
      </c>
      <c r="Y194" s="78">
        <v>0.3459402322769165</v>
      </c>
      <c r="Z194" s="78">
        <v>0.38007211685180664</v>
      </c>
      <c r="AA194" s="78">
        <v>0.39402690529823303</v>
      </c>
      <c r="AB194" s="78">
        <v>0.42146754264831543</v>
      </c>
      <c r="AC194" s="78">
        <v>0.45898541808128357</v>
      </c>
      <c r="AD194" s="78">
        <v>0.4512505829334259</v>
      </c>
      <c r="AE194" s="78">
        <v>0.42450287938117981</v>
      </c>
      <c r="AF194" s="78">
        <v>0.40402522683143616</v>
      </c>
      <c r="AG194" s="78">
        <v>-0.64282363653182983</v>
      </c>
      <c r="AH194" s="78">
        <v>-0.67344117164611816</v>
      </c>
      <c r="AI194" s="78">
        <v>-0.64415687322616577</v>
      </c>
      <c r="AJ194" s="78">
        <v>-0.67493325471878052</v>
      </c>
      <c r="AK194" s="78">
        <v>-0.63908624649047852</v>
      </c>
      <c r="AL194" s="78">
        <v>-0.70403707027435303</v>
      </c>
      <c r="AM194" s="78">
        <v>-0.54526799917221069</v>
      </c>
      <c r="AN194" s="78">
        <v>-0.4765867292881012</v>
      </c>
      <c r="AO194" s="78">
        <v>-0.54875773191452026</v>
      </c>
      <c r="AP194" s="78">
        <v>-0.53001940250396729</v>
      </c>
      <c r="AQ194" s="78">
        <v>-0.38852360844612122</v>
      </c>
      <c r="AR194" s="78">
        <v>-0.26816308498382568</v>
      </c>
      <c r="AS194" s="78">
        <v>-0.29303574562072754</v>
      </c>
      <c r="AT194" s="78">
        <v>-0.27785682678222656</v>
      </c>
      <c r="AU194" s="78">
        <v>-0.24897487461566925</v>
      </c>
      <c r="AV194" s="78">
        <v>-0.22312206029891968</v>
      </c>
      <c r="AW194" s="78">
        <v>-0.21172446012496948</v>
      </c>
      <c r="AX194" s="78">
        <v>-0.22538788616657257</v>
      </c>
      <c r="AY194" s="78">
        <v>-0.35205730795860291</v>
      </c>
      <c r="AZ194" s="78">
        <v>-0.37630400061607361</v>
      </c>
      <c r="BA194" s="78">
        <v>-0.44326129555702209</v>
      </c>
      <c r="BB194" s="78">
        <v>-0.5566597580909729</v>
      </c>
      <c r="BC194" s="78">
        <v>-0.57831960916519165</v>
      </c>
      <c r="BD194" s="78">
        <v>-0.5564267635345459</v>
      </c>
      <c r="BE194" s="78">
        <v>-0.51241022348403931</v>
      </c>
      <c r="BF194" s="78">
        <v>-0.54553133249282837</v>
      </c>
      <c r="BG194" s="78">
        <v>-0.51368576288223267</v>
      </c>
      <c r="BH194" s="78">
        <v>-0.54320782423019409</v>
      </c>
      <c r="BI194" s="78">
        <v>-0.51483422517776489</v>
      </c>
      <c r="BJ194" s="78">
        <v>-0.57356488704681396</v>
      </c>
      <c r="BK194" s="78">
        <v>-0.44060075283050537</v>
      </c>
      <c r="BL194" s="78">
        <v>-0.37652420997619629</v>
      </c>
      <c r="BM194" s="78">
        <v>-0.44149976968765259</v>
      </c>
      <c r="BN194" s="78">
        <v>-0.42386475205421448</v>
      </c>
      <c r="BO194" s="78">
        <v>-0.30126664042472839</v>
      </c>
      <c r="BP194" s="78">
        <v>-0.19181986153125763</v>
      </c>
      <c r="BQ194" s="78">
        <v>-0.2175227552652359</v>
      </c>
      <c r="BR194" s="78">
        <v>-0.20070135593414307</v>
      </c>
      <c r="BS194" s="78">
        <v>-0.17735950648784637</v>
      </c>
      <c r="BT194" s="78">
        <v>-0.15219438076019287</v>
      </c>
      <c r="BU194" s="78">
        <v>-0.14163455367088318</v>
      </c>
      <c r="BV194" s="78">
        <v>-0.15033650398254395</v>
      </c>
      <c r="BW194" s="78">
        <v>-0.23995383083820343</v>
      </c>
      <c r="BX194" s="78">
        <v>-0.25780913233757019</v>
      </c>
      <c r="BY194" s="78">
        <v>-0.31293532252311707</v>
      </c>
      <c r="BZ194" s="78">
        <v>-0.42941686511039734</v>
      </c>
      <c r="CA194" s="78">
        <v>-0.45380136370658875</v>
      </c>
      <c r="CB194" s="78">
        <v>-0.43762800097465515</v>
      </c>
      <c r="CC194" s="78">
        <v>-0.42208632826805115</v>
      </c>
      <c r="CD194" s="78">
        <v>-0.4569413959980011</v>
      </c>
      <c r="CE194" s="78">
        <v>-0.42332190275192261</v>
      </c>
      <c r="CF194" s="78">
        <v>-0.45197522640228271</v>
      </c>
      <c r="CG194" s="78">
        <v>-0.42877766489982605</v>
      </c>
      <c r="CH194" s="78">
        <v>-0.48320025205612183</v>
      </c>
      <c r="CI194" s="78">
        <v>-0.36810854077339172</v>
      </c>
      <c r="CJ194" s="78">
        <v>-0.30722120404243469</v>
      </c>
      <c r="CK194" s="78">
        <v>-0.36721324920654297</v>
      </c>
      <c r="CL194" s="78">
        <v>-0.35034239292144775</v>
      </c>
      <c r="CM194" s="78">
        <v>-0.24083271622657776</v>
      </c>
      <c r="CN194" s="78">
        <v>-0.13894478976726532</v>
      </c>
      <c r="CO194" s="78">
        <v>-0.16522268950939178</v>
      </c>
      <c r="CP194" s="78">
        <v>-0.14726370573043823</v>
      </c>
      <c r="CQ194" s="78">
        <v>-0.12775892019271851</v>
      </c>
      <c r="CR194" s="78">
        <v>-0.10307007282972336</v>
      </c>
      <c r="CS194" s="78">
        <v>-9.3090489506721497E-2</v>
      </c>
      <c r="CT194" s="78">
        <v>-9.8356150090694427E-2</v>
      </c>
      <c r="CU194" s="78">
        <v>-0.16231130063533783</v>
      </c>
      <c r="CV194" s="78">
        <v>-0.17573997378349304</v>
      </c>
      <c r="CW194" s="78">
        <v>-0.22267197072505951</v>
      </c>
      <c r="CX194" s="78">
        <v>-0.34128880500793457</v>
      </c>
      <c r="CY194" s="78">
        <v>-0.36756041646003723</v>
      </c>
      <c r="CZ194" s="78">
        <v>-0.35534834861755371</v>
      </c>
      <c r="DA194" s="78">
        <v>-0.3317624032497406</v>
      </c>
      <c r="DB194" s="78">
        <v>-0.36835142970085144</v>
      </c>
      <c r="DC194" s="78">
        <v>-0.33295801281929016</v>
      </c>
      <c r="DD194" s="78">
        <v>-0.36074262857437134</v>
      </c>
      <c r="DE194" s="78">
        <v>-0.34272110462188721</v>
      </c>
      <c r="DF194" s="78">
        <v>-0.39283561706542969</v>
      </c>
      <c r="DG194" s="78">
        <v>-0.29561632871627808</v>
      </c>
      <c r="DH194" s="78">
        <v>-0.2379181981086731</v>
      </c>
      <c r="DI194" s="78">
        <v>-0.29292672872543335</v>
      </c>
      <c r="DJ194" s="78">
        <v>-0.27682003378868103</v>
      </c>
      <c r="DK194" s="78">
        <v>-0.18039879202842712</v>
      </c>
      <c r="DL194" s="78">
        <v>-8.606971800327301E-2</v>
      </c>
      <c r="DM194" s="78">
        <v>-0.11292261630296707</v>
      </c>
      <c r="DN194" s="78">
        <v>-9.3826055526733398E-2</v>
      </c>
      <c r="DO194" s="78">
        <v>-7.8158333897590637E-2</v>
      </c>
      <c r="DP194" s="78">
        <v>-5.3945768624544144E-2</v>
      </c>
      <c r="DQ194" s="78">
        <v>-4.4546429067850113E-2</v>
      </c>
      <c r="DR194" s="78">
        <v>-4.6375792473554611E-2</v>
      </c>
      <c r="DS194" s="78">
        <v>-8.4668770432472229E-2</v>
      </c>
      <c r="DT194" s="78">
        <v>-9.36708003282547E-2</v>
      </c>
      <c r="DU194" s="78">
        <v>-0.13240861892700195</v>
      </c>
      <c r="DV194" s="78">
        <v>-0.2531607449054718</v>
      </c>
      <c r="DW194" s="78">
        <v>-0.28131946921348572</v>
      </c>
      <c r="DX194" s="78">
        <v>-0.27306869626045227</v>
      </c>
      <c r="DY194" s="78">
        <v>-0.20134900510311127</v>
      </c>
      <c r="DZ194" s="78">
        <v>-0.24044160544872284</v>
      </c>
      <c r="EA194" s="78">
        <v>-0.20248693227767944</v>
      </c>
      <c r="EB194" s="78">
        <v>-0.22901721298694611</v>
      </c>
      <c r="EC194" s="78">
        <v>-0.21846906840801239</v>
      </c>
      <c r="ED194" s="78">
        <v>-0.26236346364021301</v>
      </c>
      <c r="EE194" s="78">
        <v>-0.19094908237457275</v>
      </c>
      <c r="EF194" s="78">
        <v>-0.13785567879676819</v>
      </c>
      <c r="EG194" s="78">
        <v>-0.18566879630088806</v>
      </c>
      <c r="EH194" s="78">
        <v>-0.17066539824008942</v>
      </c>
      <c r="EI194" s="78">
        <v>-9.3141816556453705E-2</v>
      </c>
      <c r="EJ194" s="78">
        <v>-9.7265047952532768E-3</v>
      </c>
      <c r="EK194" s="78">
        <v>-3.7409625947475433E-2</v>
      </c>
      <c r="EL194" s="78">
        <v>-1.6670582816004753E-2</v>
      </c>
      <c r="EM194" s="78">
        <v>-6.542963907122612E-3</v>
      </c>
      <c r="EN194" s="78">
        <v>1.6981920227408409E-2</v>
      </c>
      <c r="EO194" s="78">
        <v>2.5543488562107086E-2</v>
      </c>
      <c r="EP194" s="78">
        <v>2.8675589710474014E-2</v>
      </c>
      <c r="EQ194" s="78">
        <v>2.7434702962636948E-2</v>
      </c>
      <c r="ER194" s="78">
        <v>2.4824045598506927E-2</v>
      </c>
      <c r="ES194" s="78">
        <v>-2.0826575346291065E-3</v>
      </c>
      <c r="ET194" s="78">
        <v>-0.12591783702373505</v>
      </c>
      <c r="EU194" s="78">
        <v>-0.15680123865604401</v>
      </c>
      <c r="EV194" s="78">
        <v>-0.15426993370056152</v>
      </c>
      <c r="EW194" s="78">
        <v>57.357120513916016</v>
      </c>
      <c r="EX194" s="78">
        <v>56.144321441650391</v>
      </c>
      <c r="EY194" s="78">
        <v>55.219871520996094</v>
      </c>
      <c r="EZ194" s="78">
        <v>55.253414154052734</v>
      </c>
      <c r="FA194" s="78">
        <v>53.286632537841797</v>
      </c>
      <c r="FB194" s="78">
        <v>52.814563751220703</v>
      </c>
      <c r="FC194" s="78">
        <v>52.980388641357422</v>
      </c>
      <c r="FD194" s="78">
        <v>56.742122650146484</v>
      </c>
      <c r="FE194" s="78">
        <v>61.925567626953125</v>
      </c>
      <c r="FF194" s="78">
        <v>65.412513732910156</v>
      </c>
      <c r="FG194" s="78">
        <v>68.51287841796875</v>
      </c>
      <c r="FH194" s="78">
        <v>68.658943176269531</v>
      </c>
      <c r="FI194" s="78">
        <v>72.761711120605469</v>
      </c>
      <c r="FJ194" s="78">
        <v>71.895072937011719</v>
      </c>
      <c r="FK194" s="78">
        <v>72.116065979003906</v>
      </c>
      <c r="FL194" s="78">
        <v>72.775611877441406</v>
      </c>
      <c r="FM194" s="78">
        <v>72.4454345703125</v>
      </c>
      <c r="FN194" s="78">
        <v>72.428237915039063</v>
      </c>
      <c r="FO194" s="78">
        <v>69.923019409179688</v>
      </c>
      <c r="FP194" s="78">
        <v>69.919387817382813</v>
      </c>
      <c r="FQ194" s="78">
        <v>66.442413330078125</v>
      </c>
      <c r="FR194" s="78">
        <v>62.445480346679688</v>
      </c>
      <c r="FS194" s="78">
        <v>62.266899108886719</v>
      </c>
      <c r="FT194" s="78">
        <v>59.976081848144531</v>
      </c>
      <c r="FU194" s="78">
        <v>7.9783171415328979E-2</v>
      </c>
      <c r="FV194" s="78">
        <v>8.7560832500457764E-2</v>
      </c>
      <c r="FW194" s="78">
        <v>8.4136471152305603E-2</v>
      </c>
      <c r="FX194" s="78">
        <v>0</v>
      </c>
      <c r="FY194" s="78">
        <v>142</v>
      </c>
      <c r="FZ194" s="78">
        <v>1</v>
      </c>
    </row>
    <row r="195" spans="1:182" x14ac:dyDescent="0.2">
      <c r="A195" t="s">
        <v>186</v>
      </c>
      <c r="B195" t="s">
        <v>236</v>
      </c>
      <c r="C195" t="s">
        <v>2</v>
      </c>
      <c r="D195" t="s">
        <v>203</v>
      </c>
      <c r="E195" t="s">
        <v>207</v>
      </c>
      <c r="F195" t="s">
        <v>181</v>
      </c>
      <c r="G195" t="s">
        <v>1</v>
      </c>
      <c r="H195" s="78">
        <v>203</v>
      </c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>
        <v>0</v>
      </c>
      <c r="FY195" s="78">
        <v>35</v>
      </c>
      <c r="FZ195" s="78">
        <v>0</v>
      </c>
    </row>
    <row r="196" spans="1:182" x14ac:dyDescent="0.2">
      <c r="A196" t="s">
        <v>186</v>
      </c>
      <c r="B196" t="s">
        <v>236</v>
      </c>
      <c r="C196" t="s">
        <v>2</v>
      </c>
      <c r="D196" t="s">
        <v>203</v>
      </c>
      <c r="E196" t="s">
        <v>207</v>
      </c>
      <c r="F196" t="s">
        <v>182</v>
      </c>
      <c r="G196" t="s">
        <v>1</v>
      </c>
      <c r="H196" s="78">
        <v>1090</v>
      </c>
      <c r="I196" s="78">
        <v>1.5169217586517334</v>
      </c>
      <c r="J196" s="78">
        <v>1.4072145223617554</v>
      </c>
      <c r="K196" s="78">
        <v>1.3131980895996094</v>
      </c>
      <c r="L196" s="78">
        <v>1.2080007791519165</v>
      </c>
      <c r="M196" s="78">
        <v>1.1666314601898193</v>
      </c>
      <c r="N196" s="78">
        <v>1.2433956861495972</v>
      </c>
      <c r="O196" s="78">
        <v>1.3428453207015991</v>
      </c>
      <c r="P196" s="78">
        <v>1.432079553604126</v>
      </c>
      <c r="Q196" s="78">
        <v>1.5632309913635254</v>
      </c>
      <c r="R196" s="78">
        <v>1.8149689435958862</v>
      </c>
      <c r="S196" s="78">
        <v>2.151580810546875</v>
      </c>
      <c r="T196" s="78">
        <v>2.2607252597808838</v>
      </c>
      <c r="U196" s="78">
        <v>2.4469563961029053</v>
      </c>
      <c r="V196" s="78">
        <v>2.5952575206756592</v>
      </c>
      <c r="W196" s="78">
        <v>2.7148683071136475</v>
      </c>
      <c r="X196" s="78">
        <v>2.8725516796112061</v>
      </c>
      <c r="Y196" s="78">
        <v>2.9009101390838623</v>
      </c>
      <c r="Z196" s="78">
        <v>3.0133476257324219</v>
      </c>
      <c r="AA196" s="78">
        <v>3.0154657363891602</v>
      </c>
      <c r="AB196" s="78">
        <v>2.7933812141418457</v>
      </c>
      <c r="AC196" s="78">
        <v>2.6748111248016357</v>
      </c>
      <c r="AD196" s="78">
        <v>2.3011581897735596</v>
      </c>
      <c r="AE196" s="78">
        <v>2.0001764297485352</v>
      </c>
      <c r="AF196" s="78">
        <v>1.7780773639678955</v>
      </c>
      <c r="AG196" s="78">
        <v>-0.33711245656013489</v>
      </c>
      <c r="AH196" s="78">
        <v>-0.33585083484649658</v>
      </c>
      <c r="AI196" s="78">
        <v>-0.28863993287086487</v>
      </c>
      <c r="AJ196" s="78">
        <v>-0.35844919085502625</v>
      </c>
      <c r="AK196" s="78">
        <v>-0.37122645974159241</v>
      </c>
      <c r="AL196" s="78">
        <v>-0.3094659149646759</v>
      </c>
      <c r="AM196" s="78">
        <v>-0.25818225741386414</v>
      </c>
      <c r="AN196" s="78">
        <v>-0.44883701205253601</v>
      </c>
      <c r="AO196" s="78">
        <v>-0.49096488952636719</v>
      </c>
      <c r="AP196" s="78">
        <v>-0.40887248516082764</v>
      </c>
      <c r="AQ196" s="78">
        <v>-0.20716440677642822</v>
      </c>
      <c r="AR196" s="78">
        <v>-0.32590550184249878</v>
      </c>
      <c r="AS196" s="78">
        <v>-0.35908862948417664</v>
      </c>
      <c r="AT196" s="78">
        <v>-0.29612204432487488</v>
      </c>
      <c r="AU196" s="78">
        <v>-0.24083299934864044</v>
      </c>
      <c r="AV196" s="78">
        <v>-0.24080058932304382</v>
      </c>
      <c r="AW196" s="78">
        <v>-0.25215724110603333</v>
      </c>
      <c r="AX196" s="78">
        <v>-0.13400931656360626</v>
      </c>
      <c r="AY196" s="78">
        <v>-0.18054090440273285</v>
      </c>
      <c r="AZ196" s="78">
        <v>-0.11069824546575546</v>
      </c>
      <c r="BA196" s="78">
        <v>-9.8838284611701965E-2</v>
      </c>
      <c r="BB196" s="78">
        <v>-0.4060269296169281</v>
      </c>
      <c r="BC196" s="78">
        <v>-0.41392669081687927</v>
      </c>
      <c r="BD196" s="78">
        <v>-0.33805710077285767</v>
      </c>
      <c r="BE196" s="78">
        <v>-0.21484757959842682</v>
      </c>
      <c r="BF196" s="78">
        <v>-0.22963714599609375</v>
      </c>
      <c r="BG196" s="78">
        <v>-0.1912924200296402</v>
      </c>
      <c r="BH196" s="78">
        <v>-0.26483353972434998</v>
      </c>
      <c r="BI196" s="78">
        <v>-0.28021818399429321</v>
      </c>
      <c r="BJ196" s="78">
        <v>-0.22421905398368835</v>
      </c>
      <c r="BK196" s="78">
        <v>-0.17064903676509857</v>
      </c>
      <c r="BL196" s="78">
        <v>-0.3356432318687439</v>
      </c>
      <c r="BM196" s="78">
        <v>-0.37574830651283264</v>
      </c>
      <c r="BN196" s="78">
        <v>-0.27660363912582397</v>
      </c>
      <c r="BO196" s="78">
        <v>-6.9834299385547638E-2</v>
      </c>
      <c r="BP196" s="78">
        <v>-0.1940750777721405</v>
      </c>
      <c r="BQ196" s="78">
        <v>-0.22144134342670441</v>
      </c>
      <c r="BR196" s="78">
        <v>-0.1620350182056427</v>
      </c>
      <c r="BS196" s="78">
        <v>-0.1145767942070961</v>
      </c>
      <c r="BT196" s="78">
        <v>-0.10561724007129669</v>
      </c>
      <c r="BU196" s="78">
        <v>-0.106185182929039</v>
      </c>
      <c r="BV196" s="78">
        <v>2.3873385041952133E-2</v>
      </c>
      <c r="BW196" s="78">
        <v>-1.7772901803255081E-2</v>
      </c>
      <c r="BX196" s="78">
        <v>4.6976443380117416E-2</v>
      </c>
      <c r="BY196" s="78">
        <v>4.9933642148971558E-2</v>
      </c>
      <c r="BZ196" s="78">
        <v>-0.26493209600448608</v>
      </c>
      <c r="CA196" s="78">
        <v>-0.2788880467414856</v>
      </c>
      <c r="CB196" s="78">
        <v>-0.20218776166439056</v>
      </c>
      <c r="CC196" s="78">
        <v>-0.13016729056835175</v>
      </c>
      <c r="CD196" s="78">
        <v>-0.15607388317584991</v>
      </c>
      <c r="CE196" s="78">
        <v>-0.12386984378099442</v>
      </c>
      <c r="CF196" s="78">
        <v>-0.19999560713768005</v>
      </c>
      <c r="CG196" s="78">
        <v>-0.21718612313270569</v>
      </c>
      <c r="CH196" s="78">
        <v>-0.16517733037471771</v>
      </c>
      <c r="CI196" s="78">
        <v>-0.11002381145954132</v>
      </c>
      <c r="CJ196" s="78">
        <v>-0.25724557042121887</v>
      </c>
      <c r="CK196" s="78">
        <v>-0.29594966769218445</v>
      </c>
      <c r="CL196" s="78">
        <v>-0.18499463796615601</v>
      </c>
      <c r="CM196" s="78">
        <v>2.5280110538005829E-2</v>
      </c>
      <c r="CN196" s="78">
        <v>-0.10276972502470016</v>
      </c>
      <c r="CO196" s="78">
        <v>-0.12610724568367004</v>
      </c>
      <c r="CP196" s="78">
        <v>-6.9166757166385651E-2</v>
      </c>
      <c r="CQ196" s="78">
        <v>-2.713213674724102E-2</v>
      </c>
      <c r="CR196" s="78">
        <v>-1.1989658698439598E-2</v>
      </c>
      <c r="CS196" s="78">
        <v>-5.0853807479143143E-3</v>
      </c>
      <c r="CT196" s="78">
        <v>0.13322246074676514</v>
      </c>
      <c r="CU196" s="78">
        <v>9.4959720969200134E-2</v>
      </c>
      <c r="CV196" s="78">
        <v>0.1561814546585083</v>
      </c>
      <c r="CW196" s="78">
        <v>0.15297262370586395</v>
      </c>
      <c r="CX196" s="78">
        <v>-0.16721025109291077</v>
      </c>
      <c r="CY196" s="78">
        <v>-0.18536067008972168</v>
      </c>
      <c r="CZ196" s="78">
        <v>-0.10808506608009338</v>
      </c>
      <c r="DA196" s="78">
        <v>-4.5487005263566971E-2</v>
      </c>
      <c r="DB196" s="78">
        <v>-8.2510612905025482E-2</v>
      </c>
      <c r="DC196" s="78">
        <v>-5.6447263807058334E-2</v>
      </c>
      <c r="DD196" s="78">
        <v>-0.13515767455101013</v>
      </c>
      <c r="DE196" s="78">
        <v>-0.15415407717227936</v>
      </c>
      <c r="DF196" s="78">
        <v>-0.10613561421632767</v>
      </c>
      <c r="DG196" s="78">
        <v>-4.9398582428693771E-2</v>
      </c>
      <c r="DH196" s="78">
        <v>-0.17884789407253265</v>
      </c>
      <c r="DI196" s="78">
        <v>-0.21615101397037506</v>
      </c>
      <c r="DJ196" s="78">
        <v>-9.3385636806488037E-2</v>
      </c>
      <c r="DK196" s="78">
        <v>0.1203945204615593</v>
      </c>
      <c r="DL196" s="78">
        <v>-1.1464371345937252E-2</v>
      </c>
      <c r="DM196" s="78">
        <v>-3.0773155391216278E-2</v>
      </c>
      <c r="DN196" s="78">
        <v>2.3701511323451996E-2</v>
      </c>
      <c r="DO196" s="78">
        <v>6.0312524437904358E-2</v>
      </c>
      <c r="DP196" s="78">
        <v>8.1637918949127197E-2</v>
      </c>
      <c r="DQ196" s="78">
        <v>9.6014425158500671E-2</v>
      </c>
      <c r="DR196" s="78">
        <v>0.24257153272628784</v>
      </c>
      <c r="DS196" s="78">
        <v>0.20769234001636505</v>
      </c>
      <c r="DT196" s="78">
        <v>0.26538646221160889</v>
      </c>
      <c r="DU196" s="78">
        <v>0.25601160526275635</v>
      </c>
      <c r="DV196" s="78">
        <v>-6.9488398730754852E-2</v>
      </c>
      <c r="DW196" s="78">
        <v>-9.1833308339118958E-2</v>
      </c>
      <c r="DX196" s="78">
        <v>-1.3982377015054226E-2</v>
      </c>
      <c r="DY196" s="78">
        <v>7.6777875423431396E-2</v>
      </c>
      <c r="DZ196" s="78">
        <v>2.3703062906861305E-2</v>
      </c>
      <c r="EA196" s="78">
        <v>4.0900234133005142E-2</v>
      </c>
      <c r="EB196" s="78">
        <v>-4.1542012244462967E-2</v>
      </c>
      <c r="EC196" s="78">
        <v>-6.3145801424980164E-2</v>
      </c>
      <c r="ED196" s="78">
        <v>-2.0888751372694969E-2</v>
      </c>
      <c r="EE196" s="78">
        <v>3.8134623318910599E-2</v>
      </c>
      <c r="EF196" s="78">
        <v>-6.5654121339321136E-2</v>
      </c>
      <c r="EG196" s="78">
        <v>-0.10093444585800171</v>
      </c>
      <c r="EH196" s="78">
        <v>3.8883216679096222E-2</v>
      </c>
      <c r="EI196" s="78">
        <v>0.25772461295127869</v>
      </c>
      <c r="EJ196" s="78">
        <v>0.12036605924367905</v>
      </c>
      <c r="EK196" s="78">
        <v>0.10687413066625595</v>
      </c>
      <c r="EL196" s="78">
        <v>0.15778854489326477</v>
      </c>
      <c r="EM196" s="78">
        <v>0.1865687221288681</v>
      </c>
      <c r="EN196" s="78">
        <v>0.21682126820087433</v>
      </c>
      <c r="EO196" s="78">
        <v>0.241986483335495</v>
      </c>
      <c r="EP196" s="78">
        <v>0.40045422315597534</v>
      </c>
      <c r="EQ196" s="78">
        <v>0.37046033143997192</v>
      </c>
      <c r="ER196" s="78">
        <v>0.42306116223335266</v>
      </c>
      <c r="ES196" s="78">
        <v>0.40478354692459106</v>
      </c>
      <c r="ET196" s="78">
        <v>7.1606442332267761E-2</v>
      </c>
      <c r="EU196" s="78">
        <v>4.3205354362726212E-2</v>
      </c>
      <c r="EV196" s="78">
        <v>0.1218869611620903</v>
      </c>
      <c r="EW196" s="78">
        <v>64.622360229492188</v>
      </c>
      <c r="EX196" s="78">
        <v>63.122127532958984</v>
      </c>
      <c r="EY196" s="78">
        <v>61.366313934326172</v>
      </c>
      <c r="EZ196" s="78">
        <v>60.480552673339844</v>
      </c>
      <c r="FA196" s="78">
        <v>59.793582916259766</v>
      </c>
      <c r="FB196" s="78">
        <v>58.978046417236328</v>
      </c>
      <c r="FC196" s="78">
        <v>58.269462585449219</v>
      </c>
      <c r="FD196" s="78">
        <v>62.940265655517578</v>
      </c>
      <c r="FE196" s="78">
        <v>69.204139709472656</v>
      </c>
      <c r="FF196" s="78">
        <v>75.566490173339844</v>
      </c>
      <c r="FG196" s="78">
        <v>81.188827514648438</v>
      </c>
      <c r="FH196" s="78">
        <v>86.035980224609375</v>
      </c>
      <c r="FI196" s="78">
        <v>91.269493103027344</v>
      </c>
      <c r="FJ196" s="78">
        <v>93.581886291503906</v>
      </c>
      <c r="FK196" s="78">
        <v>96.40899658203125</v>
      </c>
      <c r="FL196" s="78">
        <v>96.563491821289063</v>
      </c>
      <c r="FM196" s="78">
        <v>95.864303588867188</v>
      </c>
      <c r="FN196" s="78">
        <v>93.61639404296875</v>
      </c>
      <c r="FO196" s="78">
        <v>91.421150207519531</v>
      </c>
      <c r="FP196" s="78">
        <v>85.268630981445313</v>
      </c>
      <c r="FQ196" s="78">
        <v>78.282699584960938</v>
      </c>
      <c r="FR196" s="78">
        <v>72.586708068847656</v>
      </c>
      <c r="FS196" s="78">
        <v>67.827339172363281</v>
      </c>
      <c r="FT196" s="78">
        <v>65.330818176269531</v>
      </c>
      <c r="FU196" s="78">
        <v>7.0804603397846222E-2</v>
      </c>
      <c r="FV196" s="78">
        <v>0.12682056427001953</v>
      </c>
      <c r="FW196" s="78">
        <v>6.9078207015991211E-2</v>
      </c>
      <c r="FX196" s="78">
        <v>0</v>
      </c>
      <c r="FY196" s="78">
        <v>506</v>
      </c>
      <c r="FZ196" s="78">
        <v>1</v>
      </c>
    </row>
    <row r="197" spans="1:182" x14ac:dyDescent="0.2">
      <c r="A197" t="s">
        <v>186</v>
      </c>
      <c r="B197" t="s">
        <v>236</v>
      </c>
      <c r="C197" t="s">
        <v>2</v>
      </c>
      <c r="D197" t="s">
        <v>203</v>
      </c>
      <c r="E197" t="s">
        <v>207</v>
      </c>
      <c r="F197" t="s">
        <v>183</v>
      </c>
      <c r="G197" t="s">
        <v>1</v>
      </c>
      <c r="H197" s="78">
        <v>1590</v>
      </c>
      <c r="I197" s="78">
        <v>2.5273547172546387</v>
      </c>
      <c r="J197" s="78">
        <v>2.3377285003662109</v>
      </c>
      <c r="K197" s="78">
        <v>2.0689282417297363</v>
      </c>
      <c r="L197" s="78">
        <v>2.0873215198516846</v>
      </c>
      <c r="M197" s="78">
        <v>1.9284499883651733</v>
      </c>
      <c r="N197" s="78">
        <v>1.8670907020568848</v>
      </c>
      <c r="O197" s="78">
        <v>2.0080549716949463</v>
      </c>
      <c r="P197" s="78">
        <v>2.141165018081665</v>
      </c>
      <c r="Q197" s="78">
        <v>2.1674675941467285</v>
      </c>
      <c r="R197" s="78">
        <v>2.4579536914825439</v>
      </c>
      <c r="S197" s="78">
        <v>2.8747291564941406</v>
      </c>
      <c r="T197" s="78">
        <v>3.24857497215271</v>
      </c>
      <c r="U197" s="78">
        <v>3.8400146961212158</v>
      </c>
      <c r="V197" s="78">
        <v>4.3568124771118164</v>
      </c>
      <c r="W197" s="78">
        <v>4.6532444953918457</v>
      </c>
      <c r="X197" s="78">
        <v>4.8241729736328125</v>
      </c>
      <c r="Y197" s="78">
        <v>4.9629201889038086</v>
      </c>
      <c r="Z197" s="78">
        <v>5.1700911521911621</v>
      </c>
      <c r="AA197" s="78">
        <v>4.9624652862548828</v>
      </c>
      <c r="AB197" s="78">
        <v>4.8645200729370117</v>
      </c>
      <c r="AC197" s="78">
        <v>4.7109088897705078</v>
      </c>
      <c r="AD197" s="78">
        <v>4.3027973175048828</v>
      </c>
      <c r="AE197" s="78">
        <v>3.8542568683624268</v>
      </c>
      <c r="AF197" s="78">
        <v>3.2644317150115967</v>
      </c>
      <c r="AG197" s="78">
        <v>-0.61055320501327515</v>
      </c>
      <c r="AH197" s="78">
        <v>-0.54958266019821167</v>
      </c>
      <c r="AI197" s="78">
        <v>-0.60537636280059814</v>
      </c>
      <c r="AJ197" s="78">
        <v>-0.52230429649353027</v>
      </c>
      <c r="AK197" s="78">
        <v>-0.70519298315048218</v>
      </c>
      <c r="AL197" s="78">
        <v>-0.84665167331695557</v>
      </c>
      <c r="AM197" s="78">
        <v>-0.81522619724273682</v>
      </c>
      <c r="AN197" s="78">
        <v>-0.80931961536407471</v>
      </c>
      <c r="AO197" s="78">
        <v>-1.027096152305603</v>
      </c>
      <c r="AP197" s="78">
        <v>-0.8253675103187561</v>
      </c>
      <c r="AQ197" s="78">
        <v>-0.77515214681625366</v>
      </c>
      <c r="AR197" s="78">
        <v>-0.91337364912033081</v>
      </c>
      <c r="AS197" s="78">
        <v>-1.0077254772186279</v>
      </c>
      <c r="AT197" s="78">
        <v>-0.6937752366065979</v>
      </c>
      <c r="AU197" s="78">
        <v>-0.62402421236038208</v>
      </c>
      <c r="AV197" s="78">
        <v>-0.71481764316558838</v>
      </c>
      <c r="AW197" s="78">
        <v>-0.4669145941734314</v>
      </c>
      <c r="AX197" s="78">
        <v>-0.48762235045433044</v>
      </c>
      <c r="AY197" s="78">
        <v>-0.74571448564529419</v>
      </c>
      <c r="AZ197" s="78">
        <v>-0.61529392004013062</v>
      </c>
      <c r="BA197" s="78">
        <v>-0.61045628786087036</v>
      </c>
      <c r="BB197" s="78">
        <v>-0.65280050039291382</v>
      </c>
      <c r="BC197" s="78">
        <v>-0.58031117916107178</v>
      </c>
      <c r="BD197" s="78">
        <v>-0.69719237089157104</v>
      </c>
      <c r="BE197" s="78">
        <v>-0.38905820250511169</v>
      </c>
      <c r="BF197" s="78">
        <v>-0.33140608668327332</v>
      </c>
      <c r="BG197" s="78">
        <v>-0.39171549677848816</v>
      </c>
      <c r="BH197" s="78">
        <v>-0.30532607436180115</v>
      </c>
      <c r="BI197" s="78">
        <v>-0.49158015847206116</v>
      </c>
      <c r="BJ197" s="78">
        <v>-0.62892723083496094</v>
      </c>
      <c r="BK197" s="78">
        <v>-0.59703493118286133</v>
      </c>
      <c r="BL197" s="78">
        <v>-0.57862526178359985</v>
      </c>
      <c r="BM197" s="78">
        <v>-0.80214798450469971</v>
      </c>
      <c r="BN197" s="78">
        <v>-0.59743767976760864</v>
      </c>
      <c r="BO197" s="78">
        <v>-0.52605760097503662</v>
      </c>
      <c r="BP197" s="78">
        <v>-0.65134501457214355</v>
      </c>
      <c r="BQ197" s="78">
        <v>-0.74359327554702759</v>
      </c>
      <c r="BR197" s="78">
        <v>-0.41524645686149597</v>
      </c>
      <c r="BS197" s="78">
        <v>-0.32894605398178101</v>
      </c>
      <c r="BT197" s="78">
        <v>-0.42700427770614624</v>
      </c>
      <c r="BU197" s="78">
        <v>-0.16997969150543213</v>
      </c>
      <c r="BV197" s="78">
        <v>-0.20919680595397949</v>
      </c>
      <c r="BW197" s="78">
        <v>-0.44710344076156616</v>
      </c>
      <c r="BX197" s="78">
        <v>-0.33688482642173767</v>
      </c>
      <c r="BY197" s="78">
        <v>-0.3111439049243927</v>
      </c>
      <c r="BZ197" s="78">
        <v>-0.35593265295028687</v>
      </c>
      <c r="CA197" s="78">
        <v>-0.29608109593391418</v>
      </c>
      <c r="CB197" s="78">
        <v>-0.43932759761810303</v>
      </c>
      <c r="CC197" s="78">
        <v>-0.2356514185667038</v>
      </c>
      <c r="CD197" s="78">
        <v>-0.18029767274856567</v>
      </c>
      <c r="CE197" s="78">
        <v>-0.24373462796211243</v>
      </c>
      <c r="CF197" s="78">
        <v>-0.15504764020442963</v>
      </c>
      <c r="CG197" s="78">
        <v>-0.34363260865211487</v>
      </c>
      <c r="CH197" s="78">
        <v>-0.47813194990158081</v>
      </c>
      <c r="CI197" s="78">
        <v>-0.44591629505157471</v>
      </c>
      <c r="CJ197" s="78">
        <v>-0.41884708404541016</v>
      </c>
      <c r="CK197" s="78">
        <v>-0.64634960889816284</v>
      </c>
      <c r="CL197" s="78">
        <v>-0.43957421183586121</v>
      </c>
      <c r="CM197" s="78">
        <v>-0.35353544354438782</v>
      </c>
      <c r="CN197" s="78">
        <v>-0.46986478567123413</v>
      </c>
      <c r="CO197" s="78">
        <v>-0.56065613031387329</v>
      </c>
      <c r="CP197" s="78">
        <v>-0.22233827412128448</v>
      </c>
      <c r="CQ197" s="78">
        <v>-0.12457582354545593</v>
      </c>
      <c r="CR197" s="78">
        <v>-0.22766561806201935</v>
      </c>
      <c r="CS197" s="78">
        <v>3.5676538944244385E-2</v>
      </c>
      <c r="CT197" s="78">
        <v>-1.6360122710466385E-2</v>
      </c>
      <c r="CU197" s="78">
        <v>-0.24028633534908295</v>
      </c>
      <c r="CV197" s="78">
        <v>-0.14405953884124756</v>
      </c>
      <c r="CW197" s="78">
        <v>-0.10384104400873184</v>
      </c>
      <c r="CX197" s="78">
        <v>-0.15032285451889038</v>
      </c>
      <c r="CY197" s="78">
        <v>-9.9224217236042023E-2</v>
      </c>
      <c r="CZ197" s="78">
        <v>-0.26073125004768372</v>
      </c>
      <c r="DA197" s="78">
        <v>-8.2244642078876495E-2</v>
      </c>
      <c r="DB197" s="78">
        <v>-2.9189251363277435E-2</v>
      </c>
      <c r="DC197" s="78">
        <v>-9.5753759145736694E-2</v>
      </c>
      <c r="DD197" s="78">
        <v>-4.7692046500742435E-3</v>
      </c>
      <c r="DE197" s="78">
        <v>-0.19568504393100739</v>
      </c>
      <c r="DF197" s="78">
        <v>-0.32733666896820068</v>
      </c>
      <c r="DG197" s="78">
        <v>-0.29479768872261047</v>
      </c>
      <c r="DH197" s="78">
        <v>-0.25906887650489807</v>
      </c>
      <c r="DI197" s="78">
        <v>-0.49055123329162598</v>
      </c>
      <c r="DJ197" s="78">
        <v>-0.28171071410179138</v>
      </c>
      <c r="DK197" s="78">
        <v>-0.1810133159160614</v>
      </c>
      <c r="DL197" s="78">
        <v>-0.28838455677032471</v>
      </c>
      <c r="DM197" s="78">
        <v>-0.37771898508071899</v>
      </c>
      <c r="DN197" s="78">
        <v>-2.9430083930492401E-2</v>
      </c>
      <c r="DO197" s="78">
        <v>7.9794399440288544E-2</v>
      </c>
      <c r="DP197" s="78">
        <v>-2.8326952829957008E-2</v>
      </c>
      <c r="DQ197" s="78">
        <v>0.2413327693939209</v>
      </c>
      <c r="DR197" s="78">
        <v>0.17647655308246613</v>
      </c>
      <c r="DS197" s="78">
        <v>-3.346923366189003E-2</v>
      </c>
      <c r="DT197" s="78">
        <v>4.8765748739242554E-2</v>
      </c>
      <c r="DU197" s="78">
        <v>0.10346180200576782</v>
      </c>
      <c r="DV197" s="78">
        <v>5.5286932736635208E-2</v>
      </c>
      <c r="DW197" s="78">
        <v>9.7632661461830139E-2</v>
      </c>
      <c r="DX197" s="78">
        <v>-8.2134909927845001E-2</v>
      </c>
      <c r="DY197" s="78">
        <v>0.13925038278102875</v>
      </c>
      <c r="DZ197" s="78">
        <v>0.18898731470108032</v>
      </c>
      <c r="EA197" s="78">
        <v>0.11790710687637329</v>
      </c>
      <c r="EB197" s="78">
        <v>0.21220898628234863</v>
      </c>
      <c r="EC197" s="78">
        <v>1.7927741631865501E-2</v>
      </c>
      <c r="ED197" s="78">
        <v>-0.10961222648620605</v>
      </c>
      <c r="EE197" s="78">
        <v>-7.6606400310993195E-2</v>
      </c>
      <c r="EF197" s="78">
        <v>-2.8374552726745605E-2</v>
      </c>
      <c r="EG197" s="78">
        <v>-0.26560309529304504</v>
      </c>
      <c r="EH197" s="78">
        <v>-5.3780913352966309E-2</v>
      </c>
      <c r="EI197" s="78">
        <v>6.8081244826316833E-2</v>
      </c>
      <c r="EJ197" s="78">
        <v>-2.6355940848588943E-2</v>
      </c>
      <c r="EK197" s="78">
        <v>-0.11358676850795746</v>
      </c>
      <c r="EL197" s="78">
        <v>0.24909870326519012</v>
      </c>
      <c r="EM197" s="78">
        <v>0.37487253546714783</v>
      </c>
      <c r="EN197" s="78">
        <v>0.25948640704154968</v>
      </c>
      <c r="EO197" s="78">
        <v>0.53826767206192017</v>
      </c>
      <c r="EP197" s="78">
        <v>0.45490208268165588</v>
      </c>
      <c r="EQ197" s="78">
        <v>0.2651418149471283</v>
      </c>
      <c r="ER197" s="78">
        <v>0.3271748423576355</v>
      </c>
      <c r="ES197" s="78">
        <v>0.40277418494224548</v>
      </c>
      <c r="ET197" s="78">
        <v>0.35215482115745544</v>
      </c>
      <c r="EU197" s="78">
        <v>0.38186272978782654</v>
      </c>
      <c r="EV197" s="78">
        <v>0.17572984099388123</v>
      </c>
      <c r="EW197" s="78">
        <v>71.915718078613281</v>
      </c>
      <c r="EX197" s="78">
        <v>70.669837951660156</v>
      </c>
      <c r="EY197" s="78">
        <v>69.054496765136719</v>
      </c>
      <c r="EZ197" s="78">
        <v>67.786277770996094</v>
      </c>
      <c r="FA197" s="78">
        <v>67.298202514648438</v>
      </c>
      <c r="FB197" s="78">
        <v>66.33441162109375</v>
      </c>
      <c r="FC197" s="78">
        <v>65.11126708984375</v>
      </c>
      <c r="FD197" s="78">
        <v>68.762016296386719</v>
      </c>
      <c r="FE197" s="78">
        <v>74.016120910644531</v>
      </c>
      <c r="FF197" s="78">
        <v>78.398780822753906</v>
      </c>
      <c r="FG197" s="78">
        <v>82.977279663085938</v>
      </c>
      <c r="FH197" s="78">
        <v>87.317161560058594</v>
      </c>
      <c r="FI197" s="78">
        <v>90.211128234863281</v>
      </c>
      <c r="FJ197" s="78">
        <v>92.213287353515625</v>
      </c>
      <c r="FK197" s="78">
        <v>94.340591430664063</v>
      </c>
      <c r="FL197" s="78">
        <v>95.573638916015625</v>
      </c>
      <c r="FM197" s="78">
        <v>96.359710693359375</v>
      </c>
      <c r="FN197" s="78">
        <v>95.785377502441406</v>
      </c>
      <c r="FO197" s="78">
        <v>94.142204284667969</v>
      </c>
      <c r="FP197" s="78">
        <v>91.190017700195313</v>
      </c>
      <c r="FQ197" s="78">
        <v>86.287841796875</v>
      </c>
      <c r="FR197" s="78">
        <v>82.263839721679688</v>
      </c>
      <c r="FS197" s="78">
        <v>79.451316833496094</v>
      </c>
      <c r="FT197" s="78">
        <v>77.410858154296875</v>
      </c>
      <c r="FU197" s="78">
        <v>0.17277020215988159</v>
      </c>
      <c r="FV197" s="78">
        <v>0.24289330840110779</v>
      </c>
      <c r="FW197" s="78">
        <v>0.17254160344600677</v>
      </c>
      <c r="FX197" s="78">
        <v>0</v>
      </c>
      <c r="FY197" s="78">
        <v>375</v>
      </c>
      <c r="FZ197" s="78">
        <v>1</v>
      </c>
    </row>
    <row r="198" spans="1:182" x14ac:dyDescent="0.2">
      <c r="A198" t="s">
        <v>186</v>
      </c>
      <c r="B198" t="s">
        <v>236</v>
      </c>
      <c r="C198" t="s">
        <v>2</v>
      </c>
      <c r="D198" t="s">
        <v>203</v>
      </c>
      <c r="E198" t="s">
        <v>207</v>
      </c>
      <c r="F198" t="s">
        <v>184</v>
      </c>
      <c r="G198" t="s">
        <v>1</v>
      </c>
      <c r="H198" s="78">
        <v>790</v>
      </c>
      <c r="I198" s="78">
        <v>1.2787566184997559</v>
      </c>
      <c r="J198" s="78">
        <v>1.2502255439758301</v>
      </c>
      <c r="K198" s="78">
        <v>1.1177266836166382</v>
      </c>
      <c r="L198" s="78">
        <v>0.99338066577911377</v>
      </c>
      <c r="M198" s="78">
        <v>0.93873065710067749</v>
      </c>
      <c r="N198" s="78">
        <v>0.99482870101928711</v>
      </c>
      <c r="O198" s="78">
        <v>1.047080397605896</v>
      </c>
      <c r="P198" s="78">
        <v>1.0960116386413574</v>
      </c>
      <c r="Q198" s="78">
        <v>1.2941192388534546</v>
      </c>
      <c r="R198" s="78">
        <v>1.4015257358551025</v>
      </c>
      <c r="S198" s="78">
        <v>1.6879584789276123</v>
      </c>
      <c r="T198" s="78">
        <v>1.8806713819503784</v>
      </c>
      <c r="U198" s="78">
        <v>2.1504487991333008</v>
      </c>
      <c r="V198" s="78">
        <v>2.3362569808959961</v>
      </c>
      <c r="W198" s="78">
        <v>2.3407654762268066</v>
      </c>
      <c r="X198" s="78">
        <v>2.5804235935211182</v>
      </c>
      <c r="Y198" s="78">
        <v>2.7814877033233643</v>
      </c>
      <c r="Z198" s="78">
        <v>2.7390472888946533</v>
      </c>
      <c r="AA198" s="78">
        <v>2.8154819011688232</v>
      </c>
      <c r="AB198" s="78">
        <v>2.6541428565979004</v>
      </c>
      <c r="AC198" s="78">
        <v>2.3994057178497314</v>
      </c>
      <c r="AD198" s="78">
        <v>2.4004156589508057</v>
      </c>
      <c r="AE198" s="78">
        <v>2.1240127086639404</v>
      </c>
      <c r="AF198" s="78">
        <v>1.7268766164779663</v>
      </c>
      <c r="AG198" s="78">
        <v>-0.45929890871047974</v>
      </c>
      <c r="AH198" s="78">
        <v>-0.3055170476436615</v>
      </c>
      <c r="AI198" s="78">
        <v>-0.34829115867614746</v>
      </c>
      <c r="AJ198" s="78">
        <v>-0.36511099338531494</v>
      </c>
      <c r="AK198" s="78">
        <v>-0.37792432308197021</v>
      </c>
      <c r="AL198" s="78">
        <v>-0.42424231767654419</v>
      </c>
      <c r="AM198" s="78">
        <v>-0.40182223916053772</v>
      </c>
      <c r="AN198" s="78">
        <v>-0.52692317962646484</v>
      </c>
      <c r="AO198" s="78">
        <v>-0.43568262457847595</v>
      </c>
      <c r="AP198" s="78">
        <v>-0.53364408016204834</v>
      </c>
      <c r="AQ198" s="78">
        <v>-0.36599016189575195</v>
      </c>
      <c r="AR198" s="78">
        <v>-0.39979249238967896</v>
      </c>
      <c r="AS198" s="78">
        <v>-0.48718726634979248</v>
      </c>
      <c r="AT198" s="78">
        <v>-0.52363038063049316</v>
      </c>
      <c r="AU198" s="78">
        <v>-0.66318082809448242</v>
      </c>
      <c r="AV198" s="78">
        <v>-0.45861974358558655</v>
      </c>
      <c r="AW198" s="78">
        <v>-0.47731128334999084</v>
      </c>
      <c r="AX198" s="78">
        <v>-0.69689518213272095</v>
      </c>
      <c r="AY198" s="78">
        <v>-0.57659405469894409</v>
      </c>
      <c r="AZ198" s="78">
        <v>-0.5223156213760376</v>
      </c>
      <c r="BA198" s="78">
        <v>-0.60915613174438477</v>
      </c>
      <c r="BB198" s="78">
        <v>-0.43474301695823669</v>
      </c>
      <c r="BC198" s="78">
        <v>-0.49070921540260315</v>
      </c>
      <c r="BD198" s="78">
        <v>-0.3912111222743988</v>
      </c>
      <c r="BE198" s="78">
        <v>-0.32245311141014099</v>
      </c>
      <c r="BF198" s="78">
        <v>-0.18216842412948608</v>
      </c>
      <c r="BG198" s="78">
        <v>-0.23493826389312744</v>
      </c>
      <c r="BH198" s="78">
        <v>-0.25931119918823242</v>
      </c>
      <c r="BI198" s="78">
        <v>-0.26214924454689026</v>
      </c>
      <c r="BJ198" s="78">
        <v>-0.29008111357688904</v>
      </c>
      <c r="BK198" s="78">
        <v>-0.26604819297790527</v>
      </c>
      <c r="BL198" s="78">
        <v>-0.38001000881195068</v>
      </c>
      <c r="BM198" s="78">
        <v>-0.28020691871643066</v>
      </c>
      <c r="BN198" s="78">
        <v>-0.37419939041137695</v>
      </c>
      <c r="BO198" s="78">
        <v>-0.19466352462768555</v>
      </c>
      <c r="BP198" s="78">
        <v>-0.24277941882610321</v>
      </c>
      <c r="BQ198" s="78">
        <v>-0.31626978516578674</v>
      </c>
      <c r="BR198" s="78">
        <v>-0.35504713654518127</v>
      </c>
      <c r="BS198" s="78">
        <v>-0.49027401208877563</v>
      </c>
      <c r="BT198" s="78">
        <v>-0.28905007243156433</v>
      </c>
      <c r="BU198" s="78">
        <v>-0.30317643284797668</v>
      </c>
      <c r="BV198" s="78">
        <v>-0.50979584455490112</v>
      </c>
      <c r="BW198" s="78">
        <v>-0.39198130369186401</v>
      </c>
      <c r="BX198" s="78">
        <v>-0.34987431764602661</v>
      </c>
      <c r="BY198" s="78">
        <v>-0.43427607417106628</v>
      </c>
      <c r="BZ198" s="78">
        <v>-0.25729668140411377</v>
      </c>
      <c r="CA198" s="78">
        <v>-0.33613160252571106</v>
      </c>
      <c r="CB198" s="78">
        <v>-0.255287766456604</v>
      </c>
      <c r="CC198" s="78">
        <v>-0.22767412662506104</v>
      </c>
      <c r="CD198" s="78">
        <v>-9.673754870891571E-2</v>
      </c>
      <c r="CE198" s="78">
        <v>-0.15643037855625153</v>
      </c>
      <c r="CF198" s="78">
        <v>-0.18603460490703583</v>
      </c>
      <c r="CG198" s="78">
        <v>-0.18196375668048859</v>
      </c>
      <c r="CH198" s="78">
        <v>-0.1971614807844162</v>
      </c>
      <c r="CI198" s="78">
        <v>-0.17201149463653564</v>
      </c>
      <c r="CJ198" s="78">
        <v>-0.27825838327407837</v>
      </c>
      <c r="CK198" s="78">
        <v>-0.17252492904663086</v>
      </c>
      <c r="CL198" s="78">
        <v>-0.26376846432685852</v>
      </c>
      <c r="CM198" s="78">
        <v>-7.6003231108188629E-2</v>
      </c>
      <c r="CN198" s="78">
        <v>-0.13403263688087463</v>
      </c>
      <c r="CO198" s="78">
        <v>-0.19789287447929382</v>
      </c>
      <c r="CP198" s="78">
        <v>-0.23828688263893127</v>
      </c>
      <c r="CQ198" s="78">
        <v>-0.3705192506313324</v>
      </c>
      <c r="CR198" s="78">
        <v>-0.1716066300868988</v>
      </c>
      <c r="CS198" s="78">
        <v>-0.18257118761539459</v>
      </c>
      <c r="CT198" s="78">
        <v>-0.38021144270896912</v>
      </c>
      <c r="CU198" s="78">
        <v>-0.26411905884742737</v>
      </c>
      <c r="CV198" s="78">
        <v>-0.23044201731681824</v>
      </c>
      <c r="CW198" s="78">
        <v>-0.31315469741821289</v>
      </c>
      <c r="CX198" s="78">
        <v>-0.13439786434173584</v>
      </c>
      <c r="CY198" s="78">
        <v>-0.22907163202762604</v>
      </c>
      <c r="CZ198" s="78">
        <v>-0.16114765405654907</v>
      </c>
      <c r="DA198" s="78">
        <v>-0.13289514183998108</v>
      </c>
      <c r="DB198" s="78">
        <v>-1.1306668631732464E-2</v>
      </c>
      <c r="DC198" s="78">
        <v>-7.7922500669956207E-2</v>
      </c>
      <c r="DD198" s="78">
        <v>-0.11275800317525864</v>
      </c>
      <c r="DE198" s="78">
        <v>-0.10177828371524811</v>
      </c>
      <c r="DF198" s="78">
        <v>-0.10424184799194336</v>
      </c>
      <c r="DG198" s="78">
        <v>-7.7974803745746613E-2</v>
      </c>
      <c r="DH198" s="78">
        <v>-0.17650675773620605</v>
      </c>
      <c r="DI198" s="78">
        <v>-6.4842931926250458E-2</v>
      </c>
      <c r="DJ198" s="78">
        <v>-0.15333753824234009</v>
      </c>
      <c r="DK198" s="78">
        <v>4.2657069861888885E-2</v>
      </c>
      <c r="DL198" s="78">
        <v>-2.5285862386226654E-2</v>
      </c>
      <c r="DM198" s="78">
        <v>-7.9515956342220306E-2</v>
      </c>
      <c r="DN198" s="78">
        <v>-0.12152662873268127</v>
      </c>
      <c r="DO198" s="78">
        <v>-0.25076448917388916</v>
      </c>
      <c r="DP198" s="78">
        <v>-5.4163187742233276E-2</v>
      </c>
      <c r="DQ198" s="78">
        <v>-6.1965931206941605E-2</v>
      </c>
      <c r="DR198" s="78">
        <v>-0.25062704086303711</v>
      </c>
      <c r="DS198" s="78">
        <v>-0.13625681400299072</v>
      </c>
      <c r="DT198" s="78">
        <v>-0.11100971698760986</v>
      </c>
      <c r="DU198" s="78">
        <v>-0.1920333057641983</v>
      </c>
      <c r="DV198" s="78">
        <v>-1.1499056592583656E-2</v>
      </c>
      <c r="DW198" s="78">
        <v>-0.12201165407896042</v>
      </c>
      <c r="DX198" s="78">
        <v>-6.7007549107074738E-2</v>
      </c>
      <c r="DY198" s="78">
        <v>3.9506577886641026E-3</v>
      </c>
      <c r="DZ198" s="78">
        <v>0.11204195767641068</v>
      </c>
      <c r="EA198" s="78">
        <v>3.5430412739515305E-2</v>
      </c>
      <c r="EB198" s="78">
        <v>-6.9582243449985981E-3</v>
      </c>
      <c r="EC198" s="78">
        <v>1.3996810652315617E-2</v>
      </c>
      <c r="ED198" s="78">
        <v>2.9919343069195747E-2</v>
      </c>
      <c r="EE198" s="78">
        <v>5.7799246162176132E-2</v>
      </c>
      <c r="EF198" s="78">
        <v>-2.9593570157885551E-2</v>
      </c>
      <c r="EG198" s="78">
        <v>9.0632766485214233E-2</v>
      </c>
      <c r="EH198" s="78">
        <v>6.1071738600730896E-3</v>
      </c>
      <c r="EI198" s="78">
        <v>0.21398369967937469</v>
      </c>
      <c r="EJ198" s="78">
        <v>0.13172720372676849</v>
      </c>
      <c r="EK198" s="78">
        <v>9.1401509940624237E-2</v>
      </c>
      <c r="EL198" s="78">
        <v>4.7056633979082108E-2</v>
      </c>
      <c r="EM198" s="78">
        <v>-7.7857658267021179E-2</v>
      </c>
      <c r="EN198" s="78">
        <v>0.11540648341178894</v>
      </c>
      <c r="EO198" s="78">
        <v>0.11216890811920166</v>
      </c>
      <c r="EP198" s="78">
        <v>-6.3527725636959076E-2</v>
      </c>
      <c r="EQ198" s="78">
        <v>4.8355959355831146E-2</v>
      </c>
      <c r="ER198" s="78">
        <v>6.1431560665369034E-2</v>
      </c>
      <c r="ES198" s="78">
        <v>-1.7153261229395866E-2</v>
      </c>
      <c r="ET198" s="78">
        <v>0.16594730317592621</v>
      </c>
      <c r="EU198" s="78">
        <v>3.2565955072641373E-2</v>
      </c>
      <c r="EV198" s="78">
        <v>6.8915814161300659E-2</v>
      </c>
      <c r="EW198" s="78">
        <v>70.865074157714844</v>
      </c>
      <c r="EX198" s="78">
        <v>69.252540588378906</v>
      </c>
      <c r="EY198" s="78">
        <v>67.183700561523438</v>
      </c>
      <c r="EZ198" s="78">
        <v>65.921775817871094</v>
      </c>
      <c r="FA198" s="78">
        <v>64.549934387207031</v>
      </c>
      <c r="FB198" s="78">
        <v>63.916519165039063</v>
      </c>
      <c r="FC198" s="78">
        <v>64.431289672851563</v>
      </c>
      <c r="FD198" s="78">
        <v>69.840873718261719</v>
      </c>
      <c r="FE198" s="78">
        <v>75.928871154785156</v>
      </c>
      <c r="FF198" s="78">
        <v>80.535392761230469</v>
      </c>
      <c r="FG198" s="78">
        <v>85.452468872070313</v>
      </c>
      <c r="FH198" s="78">
        <v>89.177566528320313</v>
      </c>
      <c r="FI198" s="78">
        <v>91.202781677246094</v>
      </c>
      <c r="FJ198" s="78">
        <v>94.058296203613281</v>
      </c>
      <c r="FK198" s="78">
        <v>95.650047302246094</v>
      </c>
      <c r="FL198" s="78">
        <v>97.113304138183594</v>
      </c>
      <c r="FM198" s="78">
        <v>97.697227478027344</v>
      </c>
      <c r="FN198" s="78">
        <v>98.121139526367188</v>
      </c>
      <c r="FO198" s="78">
        <v>97.354927062988281</v>
      </c>
      <c r="FP198" s="78">
        <v>92.368049621582031</v>
      </c>
      <c r="FQ198" s="78">
        <v>84.294036865234375</v>
      </c>
      <c r="FR198" s="78">
        <v>78.610008239746094</v>
      </c>
      <c r="FS198" s="78">
        <v>76.14654541015625</v>
      </c>
      <c r="FT198" s="78">
        <v>73.517890930175781</v>
      </c>
      <c r="FU198" s="78">
        <v>9.5492206513881683E-2</v>
      </c>
      <c r="FV198" s="78">
        <v>0.14417283236980438</v>
      </c>
      <c r="FW198" s="78">
        <v>9.5089204609394073E-2</v>
      </c>
      <c r="FX198" s="78">
        <v>0</v>
      </c>
      <c r="FY198" s="78">
        <v>217</v>
      </c>
      <c r="FZ198" s="78">
        <v>1</v>
      </c>
    </row>
    <row r="199" spans="1:182" x14ac:dyDescent="0.2">
      <c r="A199" t="s">
        <v>186</v>
      </c>
      <c r="B199" t="s">
        <v>236</v>
      </c>
      <c r="C199" t="s">
        <v>2</v>
      </c>
      <c r="D199" t="s">
        <v>203</v>
      </c>
      <c r="E199" t="s">
        <v>207</v>
      </c>
      <c r="F199" t="s">
        <v>185</v>
      </c>
      <c r="G199" t="s">
        <v>1</v>
      </c>
      <c r="H199" s="78">
        <v>349</v>
      </c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>
        <v>0</v>
      </c>
      <c r="FY199" s="78">
        <v>96</v>
      </c>
      <c r="FZ199" s="78">
        <v>0</v>
      </c>
    </row>
    <row r="200" spans="1:182" x14ac:dyDescent="0.2">
      <c r="A200" t="s">
        <v>186</v>
      </c>
      <c r="B200" t="s">
        <v>236</v>
      </c>
      <c r="C200" t="s">
        <v>2</v>
      </c>
      <c r="D200" t="s">
        <v>203</v>
      </c>
      <c r="E200" t="s">
        <v>208</v>
      </c>
      <c r="F200" t="s">
        <v>1</v>
      </c>
      <c r="G200" t="s">
        <v>198</v>
      </c>
      <c r="H200" s="78">
        <v>7748</v>
      </c>
      <c r="I200" s="78">
        <v>11.489445686340332</v>
      </c>
      <c r="J200" s="78">
        <v>10.363418579101563</v>
      </c>
      <c r="K200" s="78">
        <v>9.2480630874633789</v>
      </c>
      <c r="L200" s="78">
        <v>8.812373161315918</v>
      </c>
      <c r="M200" s="78">
        <v>8.4446430206298828</v>
      </c>
      <c r="N200" s="78">
        <v>8.2744522094726563</v>
      </c>
      <c r="O200" s="78">
        <v>8.5497245788574219</v>
      </c>
      <c r="P200" s="78">
        <v>9.3597488403320313</v>
      </c>
      <c r="Q200" s="78">
        <v>10.402993202209473</v>
      </c>
      <c r="R200" s="78">
        <v>11.543313026428223</v>
      </c>
      <c r="S200" s="78">
        <v>13.088956832885742</v>
      </c>
      <c r="T200" s="78">
        <v>14.90283203125</v>
      </c>
      <c r="U200" s="78">
        <v>16.095779418945313</v>
      </c>
      <c r="V200" s="78">
        <v>17.694694519042969</v>
      </c>
      <c r="W200" s="78">
        <v>18.903228759765625</v>
      </c>
      <c r="X200" s="78">
        <v>20.339580535888672</v>
      </c>
      <c r="Y200" s="78">
        <v>21.247831344604492</v>
      </c>
      <c r="Z200" s="78">
        <v>21.833990097045898</v>
      </c>
      <c r="AA200" s="78">
        <v>21.355955123901367</v>
      </c>
      <c r="AB200" s="78">
        <v>20.513626098632813</v>
      </c>
      <c r="AC200" s="78">
        <v>19.427640914916992</v>
      </c>
      <c r="AD200" s="78">
        <v>18.158340454101563</v>
      </c>
      <c r="AE200" s="78">
        <v>16.25416374206543</v>
      </c>
      <c r="AF200" s="78">
        <v>13.922812461853027</v>
      </c>
      <c r="AG200" s="78">
        <v>-2.1384272575378418</v>
      </c>
      <c r="AH200" s="78">
        <v>-1.7352412939071655</v>
      </c>
      <c r="AI200" s="78">
        <v>-1.7187455892562866</v>
      </c>
      <c r="AJ200" s="78">
        <v>-1.6055811643600464</v>
      </c>
      <c r="AK200" s="78">
        <v>-1.6641784906387329</v>
      </c>
      <c r="AL200" s="78">
        <v>-1.784935474395752</v>
      </c>
      <c r="AM200" s="78">
        <v>-1.8421263694763184</v>
      </c>
      <c r="AN200" s="78">
        <v>-1.9627317190170288</v>
      </c>
      <c r="AO200" s="78">
        <v>-2.0139577388763428</v>
      </c>
      <c r="AP200" s="78">
        <v>-2.2697920799255371</v>
      </c>
      <c r="AQ200" s="78">
        <v>-2.2933521270751953</v>
      </c>
      <c r="AR200" s="78">
        <v>-2.5502369403839111</v>
      </c>
      <c r="AS200" s="78">
        <v>-3.1900355815887451</v>
      </c>
      <c r="AT200" s="78">
        <v>-3.3970332145690918</v>
      </c>
      <c r="AU200" s="78">
        <v>-3.1493144035339355</v>
      </c>
      <c r="AV200" s="78">
        <v>-2.5288252830505371</v>
      </c>
      <c r="AW200" s="78">
        <v>-2.1328155994415283</v>
      </c>
      <c r="AX200" s="78">
        <v>-1.9364005327224731</v>
      </c>
      <c r="AY200" s="78">
        <v>-2.1140847206115723</v>
      </c>
      <c r="AZ200" s="78">
        <v>-1.8727566003799438</v>
      </c>
      <c r="BA200" s="78">
        <v>-1.7162630558013916</v>
      </c>
      <c r="BB200" s="78">
        <v>-2.3309240341186523</v>
      </c>
      <c r="BC200" s="78">
        <v>-2.4108662605285645</v>
      </c>
      <c r="BD200" s="78">
        <v>-2.1834888458251953</v>
      </c>
      <c r="BE200" s="78">
        <v>-1.7564432621002197</v>
      </c>
      <c r="BF200" s="78">
        <v>-1.3840211629867554</v>
      </c>
      <c r="BG200" s="78">
        <v>-1.3809003829956055</v>
      </c>
      <c r="BH200" s="78">
        <v>-1.2820307016372681</v>
      </c>
      <c r="BI200" s="78">
        <v>-1.3502122163772583</v>
      </c>
      <c r="BJ200" s="78">
        <v>-1.4624335765838623</v>
      </c>
      <c r="BK200" s="78">
        <v>-1.5056971311569214</v>
      </c>
      <c r="BL200" s="78">
        <v>-1.6154892444610596</v>
      </c>
      <c r="BM200" s="78">
        <v>-1.6591585874557495</v>
      </c>
      <c r="BN200" s="78">
        <v>-1.8917638063430786</v>
      </c>
      <c r="BO200" s="78">
        <v>-1.8937729597091675</v>
      </c>
      <c r="BP200" s="78">
        <v>-2.1148321628570557</v>
      </c>
      <c r="BQ200" s="78">
        <v>-2.734708309173584</v>
      </c>
      <c r="BR200" s="78">
        <v>-2.8965744972229004</v>
      </c>
      <c r="BS200" s="78">
        <v>-2.6544332504272461</v>
      </c>
      <c r="BT200" s="78">
        <v>-2.0462014675140381</v>
      </c>
      <c r="BU200" s="78">
        <v>-1.6346367597579956</v>
      </c>
      <c r="BV200" s="78">
        <v>-1.4287968873977661</v>
      </c>
      <c r="BW200" s="78">
        <v>-1.6049549579620361</v>
      </c>
      <c r="BX200" s="78">
        <v>-1.3872233629226685</v>
      </c>
      <c r="BY200" s="78">
        <v>-1.2383995056152344</v>
      </c>
      <c r="BZ200" s="78">
        <v>-1.8431589603424072</v>
      </c>
      <c r="CA200" s="78">
        <v>-1.9345368146896362</v>
      </c>
      <c r="CB200" s="78">
        <v>-1.7647606134414673</v>
      </c>
      <c r="CC200" s="78">
        <v>-1.49188232421875</v>
      </c>
      <c r="CD200" s="78">
        <v>-1.1407672166824341</v>
      </c>
      <c r="CE200" s="78">
        <v>-1.1469098329544067</v>
      </c>
      <c r="CF200" s="78">
        <v>-1.0579406023025513</v>
      </c>
      <c r="CG200" s="78">
        <v>-1.1327600479125977</v>
      </c>
      <c r="CH200" s="78">
        <v>-1.2390697002410889</v>
      </c>
      <c r="CI200" s="78">
        <v>-1.2726871967315674</v>
      </c>
      <c r="CJ200" s="78">
        <v>-1.3749901056289673</v>
      </c>
      <c r="CK200" s="78">
        <v>-1.4134258031845093</v>
      </c>
      <c r="CL200" s="78">
        <v>-1.6299426555633545</v>
      </c>
      <c r="CM200" s="78">
        <v>-1.6170257329940796</v>
      </c>
      <c r="CN200" s="78">
        <v>-1.8132718801498413</v>
      </c>
      <c r="CO200" s="78">
        <v>-2.4193501472473145</v>
      </c>
      <c r="CP200" s="78">
        <v>-2.5499584674835205</v>
      </c>
      <c r="CQ200" s="78">
        <v>-2.3116800785064697</v>
      </c>
      <c r="CR200" s="78">
        <v>-1.7119377851486206</v>
      </c>
      <c r="CS200" s="78">
        <v>-1.2895996570587158</v>
      </c>
      <c r="CT200" s="78">
        <v>-1.0772321224212646</v>
      </c>
      <c r="CU200" s="78">
        <v>-1.2523331642150879</v>
      </c>
      <c r="CV200" s="78">
        <v>-1.050944447517395</v>
      </c>
      <c r="CW200" s="78">
        <v>-0.90743279457092285</v>
      </c>
      <c r="CX200" s="78">
        <v>-1.5053342580795288</v>
      </c>
      <c r="CY200" s="78">
        <v>-1.6046323776245117</v>
      </c>
      <c r="CZ200" s="78">
        <v>-1.4747507572174072</v>
      </c>
      <c r="DA200" s="78">
        <v>-1.2273213863372803</v>
      </c>
      <c r="DB200" s="78">
        <v>-0.89751327037811279</v>
      </c>
      <c r="DC200" s="78">
        <v>-0.91291928291320801</v>
      </c>
      <c r="DD200" s="78">
        <v>-0.83385050296783447</v>
      </c>
      <c r="DE200" s="78">
        <v>-0.91530787944793701</v>
      </c>
      <c r="DF200" s="78">
        <v>-1.0157058238983154</v>
      </c>
      <c r="DG200" s="78">
        <v>-1.0396772623062134</v>
      </c>
      <c r="DH200" s="78">
        <v>-1.134490966796875</v>
      </c>
      <c r="DI200" s="78">
        <v>-1.167693018913269</v>
      </c>
      <c r="DJ200" s="78">
        <v>-1.3681215047836304</v>
      </c>
      <c r="DK200" s="78">
        <v>-1.3402785062789917</v>
      </c>
      <c r="DL200" s="78">
        <v>-1.5117117166519165</v>
      </c>
      <c r="DM200" s="78">
        <v>-2.1039919853210449</v>
      </c>
      <c r="DN200" s="78">
        <v>-2.2033424377441406</v>
      </c>
      <c r="DO200" s="78">
        <v>-1.9689269065856934</v>
      </c>
      <c r="DP200" s="78">
        <v>-1.3776739835739136</v>
      </c>
      <c r="DQ200" s="78">
        <v>-0.94456255435943604</v>
      </c>
      <c r="DR200" s="78">
        <v>-0.72566741704940796</v>
      </c>
      <c r="DS200" s="78">
        <v>-0.89971143007278442</v>
      </c>
      <c r="DT200" s="78">
        <v>-0.71466553211212158</v>
      </c>
      <c r="DU200" s="78">
        <v>-0.57646602392196655</v>
      </c>
      <c r="DV200" s="78">
        <v>-1.1675095558166504</v>
      </c>
      <c r="DW200" s="78">
        <v>-1.2747279405593872</v>
      </c>
      <c r="DX200" s="78">
        <v>-1.1847409009933472</v>
      </c>
      <c r="DY200" s="78">
        <v>-0.84533751010894775</v>
      </c>
      <c r="DZ200" s="78">
        <v>-0.54629313945770264</v>
      </c>
      <c r="EA200" s="78">
        <v>-0.57507407665252686</v>
      </c>
      <c r="EB200" s="78">
        <v>-0.51030004024505615</v>
      </c>
      <c r="EC200" s="78">
        <v>-0.60134154558181763</v>
      </c>
      <c r="ED200" s="78">
        <v>-0.69320392608642578</v>
      </c>
      <c r="EE200" s="78">
        <v>-0.70324796438217163</v>
      </c>
      <c r="EF200" s="78">
        <v>-0.78724849224090576</v>
      </c>
      <c r="EG200" s="78">
        <v>-0.81289392709732056</v>
      </c>
      <c r="EH200" s="78">
        <v>-0.99009329080581665</v>
      </c>
      <c r="EI200" s="78">
        <v>-0.94069939851760864</v>
      </c>
      <c r="EJ200" s="78">
        <v>-1.0763067007064819</v>
      </c>
      <c r="EK200" s="78">
        <v>-1.6486647129058838</v>
      </c>
      <c r="EL200" s="78">
        <v>-1.7028836011886597</v>
      </c>
      <c r="EM200" s="78">
        <v>-1.4740457534790039</v>
      </c>
      <c r="EN200" s="78">
        <v>-0.89505022764205933</v>
      </c>
      <c r="EO200" s="78">
        <v>-0.44638380408287048</v>
      </c>
      <c r="EP200" s="78">
        <v>-0.21806377172470093</v>
      </c>
      <c r="EQ200" s="78">
        <v>-0.39058160781860352</v>
      </c>
      <c r="ER200" s="78">
        <v>-0.22913224995136261</v>
      </c>
      <c r="ES200" s="78">
        <v>-9.860258549451828E-2</v>
      </c>
      <c r="ET200" s="78">
        <v>-0.67974436283111572</v>
      </c>
      <c r="EU200" s="78">
        <v>-0.79839837551116943</v>
      </c>
      <c r="EV200" s="78">
        <v>-0.76601272821426392</v>
      </c>
      <c r="EW200" s="78">
        <v>68.003120422363281</v>
      </c>
      <c r="EX200" s="78">
        <v>66.366935729980469</v>
      </c>
      <c r="EY200" s="78">
        <v>64.895217895507813</v>
      </c>
      <c r="EZ200" s="78">
        <v>63.347431182861328</v>
      </c>
      <c r="FA200" s="78">
        <v>62.412300109863281</v>
      </c>
      <c r="FB200" s="78">
        <v>61.342079162597656</v>
      </c>
      <c r="FC200" s="78">
        <v>60.693759918212891</v>
      </c>
      <c r="FD200" s="78">
        <v>64.517959594726563</v>
      </c>
      <c r="FE200" s="78">
        <v>69.141387939453125</v>
      </c>
      <c r="FF200" s="78">
        <v>73.804580688476563</v>
      </c>
      <c r="FG200" s="78">
        <v>78.258865356445313</v>
      </c>
      <c r="FH200" s="78">
        <v>82.771469116210938</v>
      </c>
      <c r="FI200" s="78">
        <v>86.273994445800781</v>
      </c>
      <c r="FJ200" s="78">
        <v>89.643951416015625</v>
      </c>
      <c r="FK200" s="78">
        <v>92.29547119140625</v>
      </c>
      <c r="FL200" s="78">
        <v>94.111091613769531</v>
      </c>
      <c r="FM200" s="78">
        <v>93.871665954589844</v>
      </c>
      <c r="FN200" s="78">
        <v>92.218170166015625</v>
      </c>
      <c r="FO200" s="78">
        <v>89.996971130371094</v>
      </c>
      <c r="FP200" s="78">
        <v>86.551261901855469</v>
      </c>
      <c r="FQ200" s="78">
        <v>81.161125183105469</v>
      </c>
      <c r="FR200" s="78">
        <v>76.401176452636719</v>
      </c>
      <c r="FS200" s="78">
        <v>73.193840026855469</v>
      </c>
      <c r="FT200" s="78">
        <v>71.133522033691406</v>
      </c>
      <c r="FU200" s="78">
        <v>0.25101390480995178</v>
      </c>
      <c r="FV200" s="78">
        <v>0.40953350067138672</v>
      </c>
      <c r="FW200" s="78">
        <v>0.24764023721218109</v>
      </c>
      <c r="FX200" s="78">
        <v>0</v>
      </c>
      <c r="FY200" s="78">
        <v>2569</v>
      </c>
      <c r="FZ200" s="78">
        <v>1</v>
      </c>
    </row>
    <row r="201" spans="1:182" x14ac:dyDescent="0.2">
      <c r="A201" t="s">
        <v>186</v>
      </c>
      <c r="B201" t="s">
        <v>236</v>
      </c>
      <c r="C201" t="s">
        <v>2</v>
      </c>
      <c r="D201" t="s">
        <v>203</v>
      </c>
      <c r="E201" t="s">
        <v>208</v>
      </c>
      <c r="F201" t="s">
        <v>1</v>
      </c>
      <c r="G201" t="s">
        <v>200</v>
      </c>
      <c r="H201" s="78">
        <v>2855</v>
      </c>
      <c r="I201" s="78">
        <v>4.5282988548278809</v>
      </c>
      <c r="J201" s="78">
        <v>3.9843816757202148</v>
      </c>
      <c r="K201" s="78">
        <v>3.6142582893371582</v>
      </c>
      <c r="L201" s="78">
        <v>3.3348824977874756</v>
      </c>
      <c r="M201" s="78">
        <v>3.0378155708312988</v>
      </c>
      <c r="N201" s="78">
        <v>2.9198410511016846</v>
      </c>
      <c r="O201" s="78">
        <v>3.0493285655975342</v>
      </c>
      <c r="P201" s="78">
        <v>3.3466484546661377</v>
      </c>
      <c r="Q201" s="78">
        <v>3.59755539894104</v>
      </c>
      <c r="R201" s="78">
        <v>3.9144470691680908</v>
      </c>
      <c r="S201" s="78">
        <v>4.5721640586853027</v>
      </c>
      <c r="T201" s="78">
        <v>5.1349825859069824</v>
      </c>
      <c r="U201" s="78">
        <v>5.8617172241210938</v>
      </c>
      <c r="V201" s="78">
        <v>6.298576831817627</v>
      </c>
      <c r="W201" s="78">
        <v>6.6779389381408691</v>
      </c>
      <c r="X201" s="78">
        <v>7.1519932746887207</v>
      </c>
      <c r="Y201" s="78">
        <v>7.413703441619873</v>
      </c>
      <c r="Z201" s="78">
        <v>7.4397788047790527</v>
      </c>
      <c r="AA201" s="78">
        <v>7.4026474952697754</v>
      </c>
      <c r="AB201" s="78">
        <v>7.0483207702636719</v>
      </c>
      <c r="AC201" s="78">
        <v>6.9001779556274414</v>
      </c>
      <c r="AD201" s="78">
        <v>6.792508602142334</v>
      </c>
      <c r="AE201" s="78">
        <v>6.1836891174316406</v>
      </c>
      <c r="AF201" s="78">
        <v>5.4248619079589844</v>
      </c>
      <c r="AG201" s="78">
        <v>-0.3853834867477417</v>
      </c>
      <c r="AH201" s="78">
        <v>-0.47802621126174927</v>
      </c>
      <c r="AI201" s="78">
        <v>-0.36644583940505981</v>
      </c>
      <c r="AJ201" s="78">
        <v>-0.42744055390357971</v>
      </c>
      <c r="AK201" s="78">
        <v>-0.55473697185516357</v>
      </c>
      <c r="AL201" s="78">
        <v>-0.59038984775543213</v>
      </c>
      <c r="AM201" s="78">
        <v>-0.50616669654846191</v>
      </c>
      <c r="AN201" s="78">
        <v>-0.47409912943840027</v>
      </c>
      <c r="AO201" s="78">
        <v>-0.65326476097106934</v>
      </c>
      <c r="AP201" s="78">
        <v>-0.64575129747390747</v>
      </c>
      <c r="AQ201" s="78">
        <v>-0.70249563455581665</v>
      </c>
      <c r="AR201" s="78">
        <v>-0.83984225988388062</v>
      </c>
      <c r="AS201" s="78">
        <v>-1.0102870464324951</v>
      </c>
      <c r="AT201" s="78">
        <v>-1.1162616014480591</v>
      </c>
      <c r="AU201" s="78">
        <v>-1.1377091407775879</v>
      </c>
      <c r="AV201" s="78">
        <v>-0.99763810634613037</v>
      </c>
      <c r="AW201" s="78">
        <v>-0.95190858840942383</v>
      </c>
      <c r="AX201" s="78">
        <v>-0.96129411458969116</v>
      </c>
      <c r="AY201" s="78">
        <v>-0.93892157077789307</v>
      </c>
      <c r="AZ201" s="78">
        <v>-0.86967986822128296</v>
      </c>
      <c r="BA201" s="78">
        <v>-0.66495871543884277</v>
      </c>
      <c r="BB201" s="78">
        <v>-0.5853196382522583</v>
      </c>
      <c r="BC201" s="78">
        <v>-0.51750987768173218</v>
      </c>
      <c r="BD201" s="78">
        <v>-0.54793399572372437</v>
      </c>
      <c r="BE201" s="78">
        <v>-0.20728793740272522</v>
      </c>
      <c r="BF201" s="78">
        <v>-0.31044360995292664</v>
      </c>
      <c r="BG201" s="78">
        <v>-0.21063034236431122</v>
      </c>
      <c r="BH201" s="78">
        <v>-0.2796730101108551</v>
      </c>
      <c r="BI201" s="78">
        <v>-0.40502279996871948</v>
      </c>
      <c r="BJ201" s="78">
        <v>-0.44607755541801453</v>
      </c>
      <c r="BK201" s="78">
        <v>-0.35366463661193848</v>
      </c>
      <c r="BL201" s="78">
        <v>-0.31750857830047607</v>
      </c>
      <c r="BM201" s="78">
        <v>-0.49140802025794983</v>
      </c>
      <c r="BN201" s="78">
        <v>-0.48084765672683716</v>
      </c>
      <c r="BO201" s="78">
        <v>-0.51389336585998535</v>
      </c>
      <c r="BP201" s="78">
        <v>-0.63862836360931396</v>
      </c>
      <c r="BQ201" s="78">
        <v>-0.79904985427856445</v>
      </c>
      <c r="BR201" s="78">
        <v>-0.89171493053436279</v>
      </c>
      <c r="BS201" s="78">
        <v>-0.90031546354293823</v>
      </c>
      <c r="BT201" s="78">
        <v>-0.77359414100646973</v>
      </c>
      <c r="BU201" s="78">
        <v>-0.72933804988861084</v>
      </c>
      <c r="BV201" s="78">
        <v>-0.74061691761016846</v>
      </c>
      <c r="BW201" s="78">
        <v>-0.71266335248947144</v>
      </c>
      <c r="BX201" s="78">
        <v>-0.64648681879043579</v>
      </c>
      <c r="BY201" s="78">
        <v>-0.4469754695892334</v>
      </c>
      <c r="BZ201" s="78">
        <v>-0.36557647585868835</v>
      </c>
      <c r="CA201" s="78">
        <v>-0.30753129720687866</v>
      </c>
      <c r="CB201" s="78">
        <v>-0.35356238484382629</v>
      </c>
      <c r="CC201" s="78">
        <v>-8.3939485251903534E-2</v>
      </c>
      <c r="CD201" s="78">
        <v>-0.19437642395496368</v>
      </c>
      <c r="CE201" s="78">
        <v>-0.10271299630403519</v>
      </c>
      <c r="CF201" s="78">
        <v>-0.17732967436313629</v>
      </c>
      <c r="CG201" s="78">
        <v>-0.30133122205734253</v>
      </c>
      <c r="CH201" s="78">
        <v>-0.34612727165222168</v>
      </c>
      <c r="CI201" s="78">
        <v>-0.24804216623306274</v>
      </c>
      <c r="CJ201" s="78">
        <v>-0.20905442535877228</v>
      </c>
      <c r="CK201" s="78">
        <v>-0.37930652499198914</v>
      </c>
      <c r="CL201" s="78">
        <v>-0.36663588881492615</v>
      </c>
      <c r="CM201" s="78">
        <v>-0.38326805830001831</v>
      </c>
      <c r="CN201" s="78">
        <v>-0.49926820397377014</v>
      </c>
      <c r="CO201" s="78">
        <v>-0.65274769067764282</v>
      </c>
      <c r="CP201" s="78">
        <v>-0.73619461059570313</v>
      </c>
      <c r="CQ201" s="78">
        <v>-0.73589730262756348</v>
      </c>
      <c r="CR201" s="78">
        <v>-0.61842197179794312</v>
      </c>
      <c r="CS201" s="78">
        <v>-0.57518637180328369</v>
      </c>
      <c r="CT201" s="78">
        <v>-0.58777660131454468</v>
      </c>
      <c r="CU201" s="78">
        <v>-0.55595755577087402</v>
      </c>
      <c r="CV201" s="78">
        <v>-0.49190399050712585</v>
      </c>
      <c r="CW201" s="78">
        <v>-0.29600095748901367</v>
      </c>
      <c r="CX201" s="78">
        <v>-0.21338298916816711</v>
      </c>
      <c r="CY201" s="78">
        <v>-0.16210076212882996</v>
      </c>
      <c r="CZ201" s="78">
        <v>-0.21894122660160065</v>
      </c>
      <c r="DA201" s="78">
        <v>3.9408963173627853E-2</v>
      </c>
      <c r="DB201" s="78">
        <v>-7.8309237957000732E-2</v>
      </c>
      <c r="DC201" s="78">
        <v>5.2043460309505463E-3</v>
      </c>
      <c r="DD201" s="78">
        <v>-7.4986331164836884E-2</v>
      </c>
      <c r="DE201" s="78">
        <v>-0.19763964414596558</v>
      </c>
      <c r="DF201" s="78">
        <v>-0.24617700278759003</v>
      </c>
      <c r="DG201" s="78">
        <v>-0.14241971075534821</v>
      </c>
      <c r="DH201" s="78">
        <v>-0.10060027986764908</v>
      </c>
      <c r="DI201" s="78">
        <v>-0.26720502972602844</v>
      </c>
      <c r="DJ201" s="78">
        <v>-0.25242412090301514</v>
      </c>
      <c r="DK201" s="78">
        <v>-0.25264272093772888</v>
      </c>
      <c r="DL201" s="78">
        <v>-0.35990804433822632</v>
      </c>
      <c r="DM201" s="78">
        <v>-0.50644552707672119</v>
      </c>
      <c r="DN201" s="78">
        <v>-0.58067429065704346</v>
      </c>
      <c r="DO201" s="78">
        <v>-0.57147914171218872</v>
      </c>
      <c r="DP201" s="78">
        <v>-0.4632498025894165</v>
      </c>
      <c r="DQ201" s="78">
        <v>-0.42103469371795654</v>
      </c>
      <c r="DR201" s="78">
        <v>-0.43493625521659851</v>
      </c>
      <c r="DS201" s="78">
        <v>-0.399251788854599</v>
      </c>
      <c r="DT201" s="78">
        <v>-0.33732116222381592</v>
      </c>
      <c r="DU201" s="78">
        <v>-0.14502643048763275</v>
      </c>
      <c r="DV201" s="78">
        <v>-6.1189517378807068E-2</v>
      </c>
      <c r="DW201" s="78">
        <v>-1.6670232638716698E-2</v>
      </c>
      <c r="DX201" s="78">
        <v>-8.4320060908794403E-2</v>
      </c>
      <c r="DY201" s="78">
        <v>0.21750453114509583</v>
      </c>
      <c r="DZ201" s="78">
        <v>8.9273348450660706E-2</v>
      </c>
      <c r="EA201" s="78">
        <v>0.16101984679698944</v>
      </c>
      <c r="EB201" s="78">
        <v>7.2781205177307129E-2</v>
      </c>
      <c r="EC201" s="78">
        <v>-4.7925479710102081E-2</v>
      </c>
      <c r="ED201" s="78">
        <v>-0.10186467319726944</v>
      </c>
      <c r="EE201" s="78">
        <v>1.008235290646553E-2</v>
      </c>
      <c r="EF201" s="78">
        <v>5.5990278720855713E-2</v>
      </c>
      <c r="EG201" s="78">
        <v>-0.10534830391407013</v>
      </c>
      <c r="EH201" s="78">
        <v>-8.752046525478363E-2</v>
      </c>
      <c r="EI201" s="78">
        <v>-6.4040489494800568E-2</v>
      </c>
      <c r="EJ201" s="78">
        <v>-0.15869411826133728</v>
      </c>
      <c r="EK201" s="78">
        <v>-0.29520836472511292</v>
      </c>
      <c r="EL201" s="78">
        <v>-0.35612761974334717</v>
      </c>
      <c r="EM201" s="78">
        <v>-0.33408546447753906</v>
      </c>
      <c r="EN201" s="78">
        <v>-0.23920580744743347</v>
      </c>
      <c r="EO201" s="78">
        <v>-0.19846417009830475</v>
      </c>
      <c r="EP201" s="78">
        <v>-0.21425910294055939</v>
      </c>
      <c r="EQ201" s="78">
        <v>-0.17299354076385498</v>
      </c>
      <c r="ER201" s="78">
        <v>-0.11412808299064636</v>
      </c>
      <c r="ES201" s="78">
        <v>7.2956807911396027E-2</v>
      </c>
      <c r="ET201" s="78">
        <v>0.15855368971824646</v>
      </c>
      <c r="EU201" s="78">
        <v>0.19330835342407227</v>
      </c>
      <c r="EV201" s="78">
        <v>0.11005152016878128</v>
      </c>
      <c r="EW201" s="78">
        <v>72.858039855957031</v>
      </c>
      <c r="EX201" s="78">
        <v>71.117454528808594</v>
      </c>
      <c r="EY201" s="78">
        <v>69.280784606933594</v>
      </c>
      <c r="EZ201" s="78">
        <v>67.480827331542969</v>
      </c>
      <c r="FA201" s="78">
        <v>65.991928100585938</v>
      </c>
      <c r="FB201" s="78">
        <v>64.915908813476563</v>
      </c>
      <c r="FC201" s="78">
        <v>64.419113159179688</v>
      </c>
      <c r="FD201" s="78">
        <v>68.158309936523438</v>
      </c>
      <c r="FE201" s="78">
        <v>72.979545593261719</v>
      </c>
      <c r="FF201" s="78">
        <v>77.803848266601563</v>
      </c>
      <c r="FG201" s="78">
        <v>82.334999084472656</v>
      </c>
      <c r="FH201" s="78">
        <v>86.371070861816406</v>
      </c>
      <c r="FI201" s="78">
        <v>89.992774963378906</v>
      </c>
      <c r="FJ201" s="78">
        <v>93.219680786132813</v>
      </c>
      <c r="FK201" s="78">
        <v>95.736381530761719</v>
      </c>
      <c r="FL201" s="78">
        <v>97.361030578613281</v>
      </c>
      <c r="FM201" s="78">
        <v>97.806449890136719</v>
      </c>
      <c r="FN201" s="78">
        <v>97.104743957519531</v>
      </c>
      <c r="FO201" s="78">
        <v>95.471305847167969</v>
      </c>
      <c r="FP201" s="78">
        <v>92.428207397460938</v>
      </c>
      <c r="FQ201" s="78">
        <v>87.337738037109375</v>
      </c>
      <c r="FR201" s="78">
        <v>82.504638671875</v>
      </c>
      <c r="FS201" s="78">
        <v>78.885261535644531</v>
      </c>
      <c r="FT201" s="78">
        <v>77.088203430175781</v>
      </c>
      <c r="FU201" s="78">
        <v>0.11737991124391556</v>
      </c>
      <c r="FV201" s="78">
        <v>0.18763910233974457</v>
      </c>
      <c r="FW201" s="78">
        <v>0.11475938558578491</v>
      </c>
      <c r="FX201" s="78">
        <v>0</v>
      </c>
      <c r="FY201" s="78">
        <v>1217</v>
      </c>
      <c r="FZ201" s="78">
        <v>1</v>
      </c>
    </row>
    <row r="202" spans="1:182" x14ac:dyDescent="0.2">
      <c r="A202" t="s">
        <v>186</v>
      </c>
      <c r="B202" t="s">
        <v>236</v>
      </c>
      <c r="C202" t="s">
        <v>2</v>
      </c>
      <c r="D202" t="s">
        <v>203</v>
      </c>
      <c r="E202" t="s">
        <v>208</v>
      </c>
      <c r="F202" t="s">
        <v>1</v>
      </c>
      <c r="G202" t="s">
        <v>1</v>
      </c>
      <c r="H202" s="78">
        <v>10603</v>
      </c>
      <c r="I202" s="78">
        <v>16.017744064331055</v>
      </c>
      <c r="J202" s="78">
        <v>14.347800254821777</v>
      </c>
      <c r="K202" s="78">
        <v>12.862320899963379</v>
      </c>
      <c r="L202" s="78">
        <v>12.147255897521973</v>
      </c>
      <c r="M202" s="78">
        <v>11.482458114624023</v>
      </c>
      <c r="N202" s="78">
        <v>11.194293022155762</v>
      </c>
      <c r="O202" s="78">
        <v>11.599053382873535</v>
      </c>
      <c r="P202" s="78">
        <v>12.70639705657959</v>
      </c>
      <c r="Q202" s="78">
        <v>14.00054931640625</v>
      </c>
      <c r="R202" s="78">
        <v>15.457760810852051</v>
      </c>
      <c r="S202" s="78">
        <v>17.661121368408203</v>
      </c>
      <c r="T202" s="78">
        <v>20.037815093994141</v>
      </c>
      <c r="U202" s="78">
        <v>21.957496643066406</v>
      </c>
      <c r="V202" s="78">
        <v>23.993270874023438</v>
      </c>
      <c r="W202" s="78">
        <v>25.581167221069336</v>
      </c>
      <c r="X202" s="78">
        <v>27.491573333740234</v>
      </c>
      <c r="Y202" s="78">
        <v>28.661535263061523</v>
      </c>
      <c r="Z202" s="78">
        <v>29.273769378662109</v>
      </c>
      <c r="AA202" s="78">
        <v>28.758604049682617</v>
      </c>
      <c r="AB202" s="78">
        <v>27.561946868896484</v>
      </c>
      <c r="AC202" s="78">
        <v>26.327817916870117</v>
      </c>
      <c r="AD202" s="78">
        <v>24.950849533081055</v>
      </c>
      <c r="AE202" s="78">
        <v>22.43785285949707</v>
      </c>
      <c r="AF202" s="78">
        <v>19.347673416137695</v>
      </c>
      <c r="AG202" s="78">
        <v>-2.2891860008239746</v>
      </c>
      <c r="AH202" s="78">
        <v>-1.9938215017318726</v>
      </c>
      <c r="AI202" s="78">
        <v>-1.8793458938598633</v>
      </c>
      <c r="AJ202" s="78">
        <v>-1.8373215198516846</v>
      </c>
      <c r="AK202" s="78">
        <v>-2.0228357315063477</v>
      </c>
      <c r="AL202" s="78">
        <v>-2.1832218170166016</v>
      </c>
      <c r="AM202" s="78">
        <v>-2.1459407806396484</v>
      </c>
      <c r="AN202" s="78">
        <v>-2.2287840843200684</v>
      </c>
      <c r="AO202" s="78">
        <v>-2.4528017044067383</v>
      </c>
      <c r="AP202" s="78">
        <v>-2.6946563720703125</v>
      </c>
      <c r="AQ202" s="78">
        <v>-2.7481729984283447</v>
      </c>
      <c r="AR202" s="78">
        <v>-3.1243948936462402</v>
      </c>
      <c r="AS202" s="78">
        <v>-3.921680212020874</v>
      </c>
      <c r="AT202" s="78">
        <v>-4.2145853042602539</v>
      </c>
      <c r="AU202" s="78">
        <v>-3.9766006469726563</v>
      </c>
      <c r="AV202" s="78">
        <v>-3.2309763431549072</v>
      </c>
      <c r="AW202" s="78">
        <v>-2.7883296012878418</v>
      </c>
      <c r="AX202" s="78">
        <v>-2.6018574237823486</v>
      </c>
      <c r="AY202" s="78">
        <v>-2.7513055801391602</v>
      </c>
      <c r="AZ202" s="78">
        <v>-2.4473316669464111</v>
      </c>
      <c r="BA202" s="78">
        <v>-2.0924422740936279</v>
      </c>
      <c r="BB202" s="78">
        <v>-2.6242201328277588</v>
      </c>
      <c r="BC202" s="78">
        <v>-2.6478283405303955</v>
      </c>
      <c r="BD202" s="78">
        <v>-2.4750661849975586</v>
      </c>
      <c r="BE202" s="78">
        <v>-1.8677246570587158</v>
      </c>
      <c r="BF202" s="78">
        <v>-1.6046692132949829</v>
      </c>
      <c r="BG202" s="78">
        <v>-1.5073003768920898</v>
      </c>
      <c r="BH202" s="78">
        <v>-1.4816247224807739</v>
      </c>
      <c r="BI202" s="78">
        <v>-1.675000786781311</v>
      </c>
      <c r="BJ202" s="78">
        <v>-1.8299038410186768</v>
      </c>
      <c r="BK202" s="78">
        <v>-1.77656090259552</v>
      </c>
      <c r="BL202" s="78">
        <v>-1.8478667736053467</v>
      </c>
      <c r="BM202" s="78">
        <v>-2.0628273487091064</v>
      </c>
      <c r="BN202" s="78">
        <v>-2.2822263240814209</v>
      </c>
      <c r="BO202" s="78">
        <v>-2.3063199520111084</v>
      </c>
      <c r="BP202" s="78">
        <v>-2.6447443962097168</v>
      </c>
      <c r="BQ202" s="78">
        <v>-3.4197399616241455</v>
      </c>
      <c r="BR202" s="78">
        <v>-3.6660599708557129</v>
      </c>
      <c r="BS202" s="78">
        <v>-3.4277260303497314</v>
      </c>
      <c r="BT202" s="78">
        <v>-2.6988847255706787</v>
      </c>
      <c r="BU202" s="78">
        <v>-2.2426924705505371</v>
      </c>
      <c r="BV202" s="78">
        <v>-2.0483596324920654</v>
      </c>
      <c r="BW202" s="78">
        <v>-2.1941647529602051</v>
      </c>
      <c r="BX202" s="78">
        <v>-1.912955641746521</v>
      </c>
      <c r="BY202" s="78">
        <v>-1.5672088861465454</v>
      </c>
      <c r="BZ202" s="78">
        <v>-2.0892417430877686</v>
      </c>
      <c r="CA202" s="78">
        <v>-2.1272702217102051</v>
      </c>
      <c r="CB202" s="78">
        <v>-2.0134239196777344</v>
      </c>
      <c r="CC202" s="78">
        <v>-1.5758217573165894</v>
      </c>
      <c r="CD202" s="78">
        <v>-1.3351435661315918</v>
      </c>
      <c r="CE202" s="78">
        <v>-1.2496228218078613</v>
      </c>
      <c r="CF202" s="78">
        <v>-1.2352702617645264</v>
      </c>
      <c r="CG202" s="78">
        <v>-1.434091329574585</v>
      </c>
      <c r="CH202" s="78">
        <v>-1.5851969718933105</v>
      </c>
      <c r="CI202" s="78">
        <v>-1.5207294225692749</v>
      </c>
      <c r="CJ202" s="78">
        <v>-1.5840445756912231</v>
      </c>
      <c r="CK202" s="78">
        <v>-1.7927323579788208</v>
      </c>
      <c r="CL202" s="78">
        <v>-1.996578574180603</v>
      </c>
      <c r="CM202" s="78">
        <v>-2.0002937316894531</v>
      </c>
      <c r="CN202" s="78">
        <v>-2.3125400543212891</v>
      </c>
      <c r="CO202" s="78">
        <v>-3.0720977783203125</v>
      </c>
      <c r="CP202" s="78">
        <v>-3.2861530780792236</v>
      </c>
      <c r="CQ202" s="78">
        <v>-3.0475773811340332</v>
      </c>
      <c r="CR202" s="78">
        <v>-2.3303596973419189</v>
      </c>
      <c r="CS202" s="78">
        <v>-1.8647860288619995</v>
      </c>
      <c r="CT202" s="78">
        <v>-1.6650087833404541</v>
      </c>
      <c r="CU202" s="78">
        <v>-1.8082907199859619</v>
      </c>
      <c r="CV202" s="78">
        <v>-1.5428484678268433</v>
      </c>
      <c r="CW202" s="78">
        <v>-1.2034337520599365</v>
      </c>
      <c r="CX202" s="78">
        <v>-1.7187173366546631</v>
      </c>
      <c r="CY202" s="78">
        <v>-1.7667331695556641</v>
      </c>
      <c r="CZ202" s="78">
        <v>-1.6936919689178467</v>
      </c>
      <c r="DA202" s="78">
        <v>-1.2839188575744629</v>
      </c>
      <c r="DB202" s="78">
        <v>-1.0656179189682007</v>
      </c>
      <c r="DC202" s="78">
        <v>-0.99194526672363281</v>
      </c>
      <c r="DD202" s="78">
        <v>-0.98891580104827881</v>
      </c>
      <c r="DE202" s="78">
        <v>-1.1931818723678589</v>
      </c>
      <c r="DF202" s="78">
        <v>-1.3404901027679443</v>
      </c>
      <c r="DG202" s="78">
        <v>-1.2648979425430298</v>
      </c>
      <c r="DH202" s="78">
        <v>-1.3202223777770996</v>
      </c>
      <c r="DI202" s="78">
        <v>-1.5226372480392456</v>
      </c>
      <c r="DJ202" s="78">
        <v>-1.7109308242797852</v>
      </c>
      <c r="DK202" s="78">
        <v>-1.6942675113677979</v>
      </c>
      <c r="DL202" s="78">
        <v>-1.9803355932235718</v>
      </c>
      <c r="DM202" s="78">
        <v>-2.7244555950164795</v>
      </c>
      <c r="DN202" s="78">
        <v>-2.9062461853027344</v>
      </c>
      <c r="DO202" s="78">
        <v>-2.667428731918335</v>
      </c>
      <c r="DP202" s="78">
        <v>-1.9618346691131592</v>
      </c>
      <c r="DQ202" s="78">
        <v>-1.4868794679641724</v>
      </c>
      <c r="DR202" s="78">
        <v>-1.2816578149795532</v>
      </c>
      <c r="DS202" s="78">
        <v>-1.4224166870117188</v>
      </c>
      <c r="DT202" s="78">
        <v>-1.1727412939071655</v>
      </c>
      <c r="DU202" s="78">
        <v>-0.83965867757797241</v>
      </c>
      <c r="DV202" s="78">
        <v>-1.3481929302215576</v>
      </c>
      <c r="DW202" s="78">
        <v>-1.406196117401123</v>
      </c>
      <c r="DX202" s="78">
        <v>-1.3739598989486694</v>
      </c>
      <c r="DY202" s="78">
        <v>-0.86245739459991455</v>
      </c>
      <c r="DZ202" s="78">
        <v>-0.67646563053131104</v>
      </c>
      <c r="EA202" s="78">
        <v>-0.61989974975585938</v>
      </c>
      <c r="EB202" s="78">
        <v>-0.63321906328201294</v>
      </c>
      <c r="EC202" s="78">
        <v>-0.84534680843353271</v>
      </c>
      <c r="ED202" s="78">
        <v>-0.98717218637466431</v>
      </c>
      <c r="EE202" s="78">
        <v>-0.89551806449890137</v>
      </c>
      <c r="EF202" s="78">
        <v>-0.93930518627166748</v>
      </c>
      <c r="EG202" s="78">
        <v>-1.1326628923416138</v>
      </c>
      <c r="EH202" s="78">
        <v>-1.2985007762908936</v>
      </c>
      <c r="EI202" s="78">
        <v>-1.252414345741272</v>
      </c>
      <c r="EJ202" s="78">
        <v>-1.5006852149963379</v>
      </c>
      <c r="EK202" s="78">
        <v>-2.222515344619751</v>
      </c>
      <c r="EL202" s="78">
        <v>-2.3577206134796143</v>
      </c>
      <c r="EM202" s="78">
        <v>-2.1185541152954102</v>
      </c>
      <c r="EN202" s="78">
        <v>-1.4297431707382202</v>
      </c>
      <c r="EO202" s="78">
        <v>-0.941242516040802</v>
      </c>
      <c r="EP202" s="78">
        <v>-0.72816002368927002</v>
      </c>
      <c r="EQ202" s="78">
        <v>-0.8652758002281189</v>
      </c>
      <c r="ER202" s="78">
        <v>-0.63836520910263062</v>
      </c>
      <c r="ES202" s="78">
        <v>-0.31442523002624512</v>
      </c>
      <c r="ET202" s="78">
        <v>-0.81321442127227783</v>
      </c>
      <c r="EU202" s="78">
        <v>-0.88563787937164307</v>
      </c>
      <c r="EV202" s="78">
        <v>-0.91231763362884521</v>
      </c>
      <c r="EW202" s="78">
        <v>69.275863647460938</v>
      </c>
      <c r="EX202" s="78">
        <v>67.632720947265625</v>
      </c>
      <c r="EY202" s="78">
        <v>66.050338745117188</v>
      </c>
      <c r="EZ202" s="78">
        <v>64.432228088378906</v>
      </c>
      <c r="FA202" s="78">
        <v>63.337696075439453</v>
      </c>
      <c r="FB202" s="78">
        <v>62.255420684814453</v>
      </c>
      <c r="FC202" s="78">
        <v>61.630046844482422</v>
      </c>
      <c r="FD202" s="78">
        <v>65.423736572265625</v>
      </c>
      <c r="FE202" s="78">
        <v>70.107864379882813</v>
      </c>
      <c r="FF202" s="78">
        <v>74.785491943359375</v>
      </c>
      <c r="FG202" s="78">
        <v>79.286209106445313</v>
      </c>
      <c r="FH202" s="78">
        <v>83.678886413574219</v>
      </c>
      <c r="FI202" s="78">
        <v>87.24188232421875</v>
      </c>
      <c r="FJ202" s="78">
        <v>90.566055297851563</v>
      </c>
      <c r="FK202" s="78">
        <v>93.186546325683594</v>
      </c>
      <c r="FL202" s="78">
        <v>94.957893371582031</v>
      </c>
      <c r="FM202" s="78">
        <v>94.901412963867188</v>
      </c>
      <c r="FN202" s="78">
        <v>93.486068725585938</v>
      </c>
      <c r="FO202" s="78">
        <v>91.422309875488281</v>
      </c>
      <c r="FP202" s="78">
        <v>88.073814392089844</v>
      </c>
      <c r="FQ202" s="78">
        <v>82.775581359863281</v>
      </c>
      <c r="FR202" s="78">
        <v>78.004508972167969</v>
      </c>
      <c r="FS202" s="78">
        <v>74.68597412109375</v>
      </c>
      <c r="FT202" s="78">
        <v>72.730712890625</v>
      </c>
      <c r="FU202" s="78">
        <v>0.27710291743278503</v>
      </c>
      <c r="FV202" s="78">
        <v>0.45047321915626526</v>
      </c>
      <c r="FW202" s="78">
        <v>0.27293846011161804</v>
      </c>
      <c r="FX202" s="78">
        <v>0</v>
      </c>
      <c r="FY202" s="78">
        <v>3786</v>
      </c>
      <c r="FZ202" s="78">
        <v>1</v>
      </c>
    </row>
    <row r="203" spans="1:182" x14ac:dyDescent="0.2">
      <c r="A203" t="s">
        <v>186</v>
      </c>
      <c r="B203" t="s">
        <v>236</v>
      </c>
      <c r="C203" t="s">
        <v>2</v>
      </c>
      <c r="D203" t="s">
        <v>203</v>
      </c>
      <c r="E203" t="s">
        <v>208</v>
      </c>
      <c r="F203" t="s">
        <v>178</v>
      </c>
      <c r="G203" t="s">
        <v>1</v>
      </c>
      <c r="H203" s="78">
        <v>5692</v>
      </c>
      <c r="I203" s="78">
        <v>6.8370857238769531</v>
      </c>
      <c r="J203" s="78">
        <v>6.0007848739624023</v>
      </c>
      <c r="K203" s="78">
        <v>5.4343137741088867</v>
      </c>
      <c r="L203" s="78">
        <v>5.0516376495361328</v>
      </c>
      <c r="M203" s="78">
        <v>4.7944827079772949</v>
      </c>
      <c r="N203" s="78">
        <v>4.6716456413269043</v>
      </c>
      <c r="O203" s="78">
        <v>5.0238523483276367</v>
      </c>
      <c r="P203" s="78">
        <v>5.4248948097229004</v>
      </c>
      <c r="Q203" s="78">
        <v>6.0564055442810059</v>
      </c>
      <c r="R203" s="78">
        <v>6.8223047256469727</v>
      </c>
      <c r="S203" s="78">
        <v>7.5768728256225586</v>
      </c>
      <c r="T203" s="78">
        <v>8.522892951965332</v>
      </c>
      <c r="U203" s="78">
        <v>9.371363639831543</v>
      </c>
      <c r="V203" s="78">
        <v>10.21992301940918</v>
      </c>
      <c r="W203" s="78">
        <v>11.019822120666504</v>
      </c>
      <c r="X203" s="78">
        <v>11.846861839294434</v>
      </c>
      <c r="Y203" s="78">
        <v>12.285318374633789</v>
      </c>
      <c r="Z203" s="78">
        <v>12.342288970947266</v>
      </c>
      <c r="AA203" s="78">
        <v>12.334309577941895</v>
      </c>
      <c r="AB203" s="78">
        <v>11.883650779724121</v>
      </c>
      <c r="AC203" s="78">
        <v>11.421913146972656</v>
      </c>
      <c r="AD203" s="78">
        <v>10.739321708679199</v>
      </c>
      <c r="AE203" s="78">
        <v>9.6531581878662109</v>
      </c>
      <c r="AF203" s="78">
        <v>8.2632856369018555</v>
      </c>
      <c r="AG203" s="78">
        <v>-1.3742574453353882</v>
      </c>
      <c r="AH203" s="78">
        <v>-1.3308777809143066</v>
      </c>
      <c r="AI203" s="78">
        <v>-1.1582905054092407</v>
      </c>
      <c r="AJ203" s="78">
        <v>-1.1184148788452148</v>
      </c>
      <c r="AK203" s="78">
        <v>-1.0939087867736816</v>
      </c>
      <c r="AL203" s="78">
        <v>-1.128728985786438</v>
      </c>
      <c r="AM203" s="78">
        <v>-1.12598717212677</v>
      </c>
      <c r="AN203" s="78">
        <v>-1.2328404188156128</v>
      </c>
      <c r="AO203" s="78">
        <v>-1.2839206457138062</v>
      </c>
      <c r="AP203" s="78">
        <v>-1.5517053604125977</v>
      </c>
      <c r="AQ203" s="78">
        <v>-1.7907688617706299</v>
      </c>
      <c r="AR203" s="78">
        <v>-1.855731725692749</v>
      </c>
      <c r="AS203" s="78">
        <v>-2.1676452159881592</v>
      </c>
      <c r="AT203" s="78">
        <v>-2.2595479488372803</v>
      </c>
      <c r="AU203" s="78">
        <v>-2.1639368534088135</v>
      </c>
      <c r="AV203" s="78">
        <v>-1.7759170532226563</v>
      </c>
      <c r="AW203" s="78">
        <v>-1.655760645866394</v>
      </c>
      <c r="AX203" s="78">
        <v>-1.7718068361282349</v>
      </c>
      <c r="AY203" s="78">
        <v>-1.5051751136779785</v>
      </c>
      <c r="AZ203" s="78">
        <v>-1.2475236654281616</v>
      </c>
      <c r="BA203" s="78">
        <v>-1.1173449754714966</v>
      </c>
      <c r="BB203" s="78">
        <v>-1.78968346118927</v>
      </c>
      <c r="BC203" s="78">
        <v>-1.9514548778533936</v>
      </c>
      <c r="BD203" s="78">
        <v>-1.7207255363464355</v>
      </c>
      <c r="BE203" s="78">
        <v>-1.1271238327026367</v>
      </c>
      <c r="BF203" s="78">
        <v>-1.1063154935836792</v>
      </c>
      <c r="BG203" s="78">
        <v>-0.93962538242340088</v>
      </c>
      <c r="BH203" s="78">
        <v>-0.91853952407836914</v>
      </c>
      <c r="BI203" s="78">
        <v>-0.91138136386871338</v>
      </c>
      <c r="BJ203" s="78">
        <v>-0.94503730535507202</v>
      </c>
      <c r="BK203" s="78">
        <v>-0.93709516525268555</v>
      </c>
      <c r="BL203" s="78">
        <v>-1.0322345495223999</v>
      </c>
      <c r="BM203" s="78">
        <v>-1.0659029483795166</v>
      </c>
      <c r="BN203" s="78">
        <v>-1.3177152872085571</v>
      </c>
      <c r="BO203" s="78">
        <v>-1.5407204627990723</v>
      </c>
      <c r="BP203" s="78">
        <v>-1.5792093276977539</v>
      </c>
      <c r="BQ203" s="78">
        <v>-1.8738402128219604</v>
      </c>
      <c r="BR203" s="78">
        <v>-1.9521093368530273</v>
      </c>
      <c r="BS203" s="78">
        <v>-1.830396294593811</v>
      </c>
      <c r="BT203" s="78">
        <v>-1.440977931022644</v>
      </c>
      <c r="BU203" s="78">
        <v>-1.3214876651763916</v>
      </c>
      <c r="BV203" s="78">
        <v>-1.4302632808685303</v>
      </c>
      <c r="BW203" s="78">
        <v>-1.1740174293518066</v>
      </c>
      <c r="BX203" s="78">
        <v>-0.92531561851501465</v>
      </c>
      <c r="BY203" s="78">
        <v>-0.80600601434707642</v>
      </c>
      <c r="BZ203" s="78">
        <v>-1.4734712839126587</v>
      </c>
      <c r="CA203" s="78">
        <v>-1.6533162593841553</v>
      </c>
      <c r="CB203" s="78">
        <v>-1.4525829553604126</v>
      </c>
      <c r="CC203" s="78">
        <v>-0.95595979690551758</v>
      </c>
      <c r="CD203" s="78">
        <v>-0.95078444480895996</v>
      </c>
      <c r="CE203" s="78">
        <v>-0.78817856311798096</v>
      </c>
      <c r="CF203" s="78">
        <v>-0.78010642528533936</v>
      </c>
      <c r="CG203" s="78">
        <v>-0.78496342897415161</v>
      </c>
      <c r="CH203" s="78">
        <v>-0.81781297922134399</v>
      </c>
      <c r="CI203" s="78">
        <v>-0.80626916885375977</v>
      </c>
      <c r="CJ203" s="78">
        <v>-0.89329558610916138</v>
      </c>
      <c r="CK203" s="78">
        <v>-0.91490453481674194</v>
      </c>
      <c r="CL203" s="78">
        <v>-1.1556545495986938</v>
      </c>
      <c r="CM203" s="78">
        <v>-1.3675377368927002</v>
      </c>
      <c r="CN203" s="78">
        <v>-1.3876906633377075</v>
      </c>
      <c r="CO203" s="78">
        <v>-1.6703517436981201</v>
      </c>
      <c r="CP203" s="78">
        <v>-1.7391782999038696</v>
      </c>
      <c r="CQ203" s="78">
        <v>-1.5993870496749878</v>
      </c>
      <c r="CR203" s="78">
        <v>-1.2090002298355103</v>
      </c>
      <c r="CS203" s="78">
        <v>-1.0899713039398193</v>
      </c>
      <c r="CT203" s="78">
        <v>-1.1937111616134644</v>
      </c>
      <c r="CU203" s="78">
        <v>-0.94465869665145874</v>
      </c>
      <c r="CV203" s="78">
        <v>-0.70215529203414917</v>
      </c>
      <c r="CW203" s="78">
        <v>-0.59037357568740845</v>
      </c>
      <c r="CX203" s="78">
        <v>-1.254463791847229</v>
      </c>
      <c r="CY203" s="78">
        <v>-1.4468263387680054</v>
      </c>
      <c r="CZ203" s="78">
        <v>-1.2668681144714355</v>
      </c>
      <c r="DA203" s="78">
        <v>-0.78479576110839844</v>
      </c>
      <c r="DB203" s="78">
        <v>-0.79525333642959595</v>
      </c>
      <c r="DC203" s="78">
        <v>-0.63673174381256104</v>
      </c>
      <c r="DD203" s="78">
        <v>-0.64167332649230957</v>
      </c>
      <c r="DE203" s="78">
        <v>-0.65854549407958984</v>
      </c>
      <c r="DF203" s="78">
        <v>-0.69058865308761597</v>
      </c>
      <c r="DG203" s="78">
        <v>-0.67544317245483398</v>
      </c>
      <c r="DH203" s="78">
        <v>-0.75435656309127808</v>
      </c>
      <c r="DI203" s="78">
        <v>-0.76390612125396729</v>
      </c>
      <c r="DJ203" s="78">
        <v>-0.99359381198883057</v>
      </c>
      <c r="DK203" s="78">
        <v>-1.1943550109863281</v>
      </c>
      <c r="DL203" s="78">
        <v>-1.1961719989776611</v>
      </c>
      <c r="DM203" s="78">
        <v>-1.4668632745742798</v>
      </c>
      <c r="DN203" s="78">
        <v>-1.5262472629547119</v>
      </c>
      <c r="DO203" s="78">
        <v>-1.3683778047561646</v>
      </c>
      <c r="DP203" s="78">
        <v>-0.97702246904373169</v>
      </c>
      <c r="DQ203" s="78">
        <v>-0.85845488309860229</v>
      </c>
      <c r="DR203" s="78">
        <v>-0.95715910196304321</v>
      </c>
      <c r="DS203" s="78">
        <v>-0.71529996395111084</v>
      </c>
      <c r="DT203" s="78">
        <v>-0.47899499535560608</v>
      </c>
      <c r="DU203" s="78">
        <v>-0.37474116683006287</v>
      </c>
      <c r="DV203" s="78">
        <v>-1.0354562997817993</v>
      </c>
      <c r="DW203" s="78">
        <v>-1.2403364181518555</v>
      </c>
      <c r="DX203" s="78">
        <v>-1.0811532735824585</v>
      </c>
      <c r="DY203" s="78">
        <v>-0.53766214847564697</v>
      </c>
      <c r="DZ203" s="78">
        <v>-0.57069110870361328</v>
      </c>
      <c r="EA203" s="78">
        <v>-0.41806665062904358</v>
      </c>
      <c r="EB203" s="78">
        <v>-0.44179797172546387</v>
      </c>
      <c r="EC203" s="78">
        <v>-0.47601810097694397</v>
      </c>
      <c r="ED203" s="78">
        <v>-0.50689703226089478</v>
      </c>
      <c r="EE203" s="78">
        <v>-0.48655122518539429</v>
      </c>
      <c r="EF203" s="78">
        <v>-0.55375069379806519</v>
      </c>
      <c r="EG203" s="78">
        <v>-0.54588842391967773</v>
      </c>
      <c r="EH203" s="78">
        <v>-0.75960379838943481</v>
      </c>
      <c r="EI203" s="78">
        <v>-0.94430655241012573</v>
      </c>
      <c r="EJ203" s="78">
        <v>-0.91964960098266602</v>
      </c>
      <c r="EK203" s="78">
        <v>-1.1730582714080811</v>
      </c>
      <c r="EL203" s="78">
        <v>-1.2188087701797485</v>
      </c>
      <c r="EM203" s="78">
        <v>-1.0348372459411621</v>
      </c>
      <c r="EN203" s="78">
        <v>-0.64208346605300903</v>
      </c>
      <c r="EO203" s="78">
        <v>-0.5241820216178894</v>
      </c>
      <c r="EP203" s="78">
        <v>-0.61561548709869385</v>
      </c>
      <c r="EQ203" s="78">
        <v>-0.38414233922958374</v>
      </c>
      <c r="ER203" s="78">
        <v>-0.1567869633436203</v>
      </c>
      <c r="ES203" s="78">
        <v>-6.3402190804481506E-2</v>
      </c>
      <c r="ET203" s="78">
        <v>-0.71924418210983276</v>
      </c>
      <c r="EU203" s="78">
        <v>-0.94219785928726196</v>
      </c>
      <c r="EV203" s="78">
        <v>-0.81301063299179077</v>
      </c>
      <c r="EW203" s="78">
        <v>63.838031768798828</v>
      </c>
      <c r="EX203" s="78">
        <v>62.574806213378906</v>
      </c>
      <c r="EY203" s="78">
        <v>61.167137145996094</v>
      </c>
      <c r="EZ203" s="78">
        <v>59.644851684570313</v>
      </c>
      <c r="FA203" s="78">
        <v>59.052158355712891</v>
      </c>
      <c r="FB203" s="78">
        <v>58.263767242431641</v>
      </c>
      <c r="FC203" s="78">
        <v>58.370563507080078</v>
      </c>
      <c r="FD203" s="78">
        <v>61.805152893066406</v>
      </c>
      <c r="FE203" s="78">
        <v>65.508804321289063</v>
      </c>
      <c r="FF203" s="78">
        <v>69.556343078613281</v>
      </c>
      <c r="FG203" s="78">
        <v>73.576515197753906</v>
      </c>
      <c r="FH203" s="78">
        <v>78.071762084960938</v>
      </c>
      <c r="FI203" s="78">
        <v>81.6788330078125</v>
      </c>
      <c r="FJ203" s="78">
        <v>85.585586547851563</v>
      </c>
      <c r="FK203" s="78">
        <v>88.05633544921875</v>
      </c>
      <c r="FL203" s="78">
        <v>90.009536743164063</v>
      </c>
      <c r="FM203" s="78">
        <v>89.13629150390625</v>
      </c>
      <c r="FN203" s="78">
        <v>86.755630493164063</v>
      </c>
      <c r="FO203" s="78">
        <v>83.976760864257813</v>
      </c>
      <c r="FP203" s="78">
        <v>80.379302978515625</v>
      </c>
      <c r="FQ203" s="78">
        <v>75.585540771484375</v>
      </c>
      <c r="FR203" s="78">
        <v>71.302711486816406</v>
      </c>
      <c r="FS203" s="78">
        <v>68.629371643066406</v>
      </c>
      <c r="FT203" s="78">
        <v>66.810661315917969</v>
      </c>
      <c r="FU203" s="78">
        <v>0.15841564536094666</v>
      </c>
      <c r="FV203" s="78">
        <v>0.27129051089286804</v>
      </c>
      <c r="FW203" s="78">
        <v>0.15542060136795044</v>
      </c>
      <c r="FX203" s="78">
        <v>0</v>
      </c>
      <c r="FY203" s="78">
        <v>2265</v>
      </c>
      <c r="FZ203" s="78">
        <v>1</v>
      </c>
    </row>
    <row r="204" spans="1:182" x14ac:dyDescent="0.2">
      <c r="A204" t="s">
        <v>186</v>
      </c>
      <c r="B204" t="s">
        <v>236</v>
      </c>
      <c r="C204" t="s">
        <v>2</v>
      </c>
      <c r="D204" t="s">
        <v>203</v>
      </c>
      <c r="E204" t="s">
        <v>208</v>
      </c>
      <c r="F204" t="s">
        <v>179</v>
      </c>
      <c r="G204" t="s">
        <v>1</v>
      </c>
      <c r="H204" s="78">
        <v>750</v>
      </c>
      <c r="I204" s="78">
        <v>1.8077332973480225</v>
      </c>
      <c r="J204" s="78">
        <v>1.666843056678772</v>
      </c>
      <c r="K204" s="78">
        <v>1.3913282155990601</v>
      </c>
      <c r="L204" s="78">
        <v>1.429688572883606</v>
      </c>
      <c r="M204" s="78">
        <v>1.2739650011062622</v>
      </c>
      <c r="N204" s="78">
        <v>1.2728800773620605</v>
      </c>
      <c r="O204" s="78">
        <v>1.1751402616500854</v>
      </c>
      <c r="P204" s="78">
        <v>1.3351926803588867</v>
      </c>
      <c r="Q204" s="78">
        <v>1.2625075578689575</v>
      </c>
      <c r="R204" s="78">
        <v>1.5029699802398682</v>
      </c>
      <c r="S204" s="78">
        <v>1.879382848739624</v>
      </c>
      <c r="T204" s="78">
        <v>2.3008899688720703</v>
      </c>
      <c r="U204" s="78">
        <v>2.4327313899993896</v>
      </c>
      <c r="V204" s="78">
        <v>2.8131980895996094</v>
      </c>
      <c r="W204" s="78">
        <v>2.9180989265441895</v>
      </c>
      <c r="X204" s="78">
        <v>3.0374510288238525</v>
      </c>
      <c r="Y204" s="78">
        <v>3.361208438873291</v>
      </c>
      <c r="Z204" s="78">
        <v>3.4230916500091553</v>
      </c>
      <c r="AA204" s="78">
        <v>3.2538905143737793</v>
      </c>
      <c r="AB204" s="78">
        <v>3.2854435443878174</v>
      </c>
      <c r="AC204" s="78">
        <v>3.0627315044403076</v>
      </c>
      <c r="AD204" s="78">
        <v>2.8087470531463623</v>
      </c>
      <c r="AE204" s="78">
        <v>2.57383131980896</v>
      </c>
      <c r="AF204" s="78">
        <v>2.366837739944458</v>
      </c>
      <c r="AG204" s="78">
        <v>-0.39051687717437744</v>
      </c>
      <c r="AH204" s="78">
        <v>-0.2207525372505188</v>
      </c>
      <c r="AI204" s="78">
        <v>-0.31750503182411194</v>
      </c>
      <c r="AJ204" s="78">
        <v>-0.19540685415267944</v>
      </c>
      <c r="AK204" s="78">
        <v>-0.22699750959873199</v>
      </c>
      <c r="AL204" s="78">
        <v>-0.10932860523462296</v>
      </c>
      <c r="AM204" s="78">
        <v>-0.17084085941314697</v>
      </c>
      <c r="AN204" s="78">
        <v>-0.17607767879962921</v>
      </c>
      <c r="AO204" s="78">
        <v>-0.44707909226417542</v>
      </c>
      <c r="AP204" s="78">
        <v>-0.4155677855014801</v>
      </c>
      <c r="AQ204" s="78">
        <v>-0.39338773488998413</v>
      </c>
      <c r="AR204" s="78">
        <v>-0.39159250259399414</v>
      </c>
      <c r="AS204" s="78">
        <v>-0.60207003355026245</v>
      </c>
      <c r="AT204" s="78">
        <v>-0.67669183015823364</v>
      </c>
      <c r="AU204" s="78">
        <v>-0.72570788860321045</v>
      </c>
      <c r="AV204" s="78">
        <v>-0.58496445417404175</v>
      </c>
      <c r="AW204" s="78">
        <v>-0.33918491005897522</v>
      </c>
      <c r="AX204" s="78">
        <v>-0.36262208223342896</v>
      </c>
      <c r="AY204" s="78">
        <v>-0.48536577820777893</v>
      </c>
      <c r="AZ204" s="78">
        <v>-0.30928578972816467</v>
      </c>
      <c r="BA204" s="78">
        <v>-0.35977613925933838</v>
      </c>
      <c r="BB204" s="78">
        <v>-0.57528245449066162</v>
      </c>
      <c r="BC204" s="78">
        <v>-0.4457230269908905</v>
      </c>
      <c r="BD204" s="78">
        <v>-0.35424777865409851</v>
      </c>
      <c r="BE204" s="78">
        <v>-0.25782805681228638</v>
      </c>
      <c r="BF204" s="78">
        <v>-8.6157038807868958E-2</v>
      </c>
      <c r="BG204" s="78">
        <v>-0.18948744237422943</v>
      </c>
      <c r="BH204" s="78">
        <v>-6.9783061742782593E-2</v>
      </c>
      <c r="BI204" s="78">
        <v>-9.7785308957099915E-2</v>
      </c>
      <c r="BJ204" s="78">
        <v>1.5593188814818859E-2</v>
      </c>
      <c r="BK204" s="78">
        <v>-4.3418057262897491E-2</v>
      </c>
      <c r="BL204" s="78">
        <v>-2.3837143555283546E-2</v>
      </c>
      <c r="BM204" s="78">
        <v>-0.31376925110816956</v>
      </c>
      <c r="BN204" s="78">
        <v>-0.26510554552078247</v>
      </c>
      <c r="BO204" s="78">
        <v>-0.22111164033412933</v>
      </c>
      <c r="BP204" s="78">
        <v>-0.1910720020532608</v>
      </c>
      <c r="BQ204" s="78">
        <v>-0.40165084600448608</v>
      </c>
      <c r="BR204" s="78">
        <v>-0.43551570177078247</v>
      </c>
      <c r="BS204" s="78">
        <v>-0.50042074918746948</v>
      </c>
      <c r="BT204" s="78">
        <v>-0.39550626277923584</v>
      </c>
      <c r="BU204" s="78">
        <v>-0.11655841022729874</v>
      </c>
      <c r="BV204" s="78">
        <v>-0.1508278101682663</v>
      </c>
      <c r="BW204" s="78">
        <v>-0.29104021191596985</v>
      </c>
      <c r="BX204" s="78">
        <v>-0.11858662962913513</v>
      </c>
      <c r="BY204" s="78">
        <v>-0.16053515672683716</v>
      </c>
      <c r="BZ204" s="78">
        <v>-0.3642629086971283</v>
      </c>
      <c r="CA204" s="78">
        <v>-0.23997777700424194</v>
      </c>
      <c r="CB204" s="78">
        <v>-0.18034705519676208</v>
      </c>
      <c r="CC204" s="78">
        <v>-0.1659281849861145</v>
      </c>
      <c r="CD204" s="78">
        <v>7.0634004659950733E-3</v>
      </c>
      <c r="CE204" s="78">
        <v>-0.10082283616065979</v>
      </c>
      <c r="CF204" s="78">
        <v>1.7223592847585678E-2</v>
      </c>
      <c r="CG204" s="78">
        <v>-8.2933250814676285E-3</v>
      </c>
      <c r="CH204" s="78">
        <v>0.10211364179849625</v>
      </c>
      <c r="CI204" s="78">
        <v>4.483458399772644E-2</v>
      </c>
      <c r="CJ204" s="78">
        <v>8.1604190170764923E-2</v>
      </c>
      <c r="CK204" s="78">
        <v>-0.22143924236297607</v>
      </c>
      <c r="CL204" s="78">
        <v>-0.16089586913585663</v>
      </c>
      <c r="CM204" s="78">
        <v>-0.10179374366998672</v>
      </c>
      <c r="CN204" s="78">
        <v>-5.2192125469446182E-2</v>
      </c>
      <c r="CO204" s="78">
        <v>-0.26284116506576538</v>
      </c>
      <c r="CP204" s="78">
        <v>-0.26847785711288452</v>
      </c>
      <c r="CQ204" s="78">
        <v>-0.34438756108283997</v>
      </c>
      <c r="CR204" s="78">
        <v>-0.26428806781768799</v>
      </c>
      <c r="CS204" s="78">
        <v>3.7632036954164505E-2</v>
      </c>
      <c r="CT204" s="78">
        <v>-4.1397283785045147E-3</v>
      </c>
      <c r="CU204" s="78">
        <v>-0.15645089745521545</v>
      </c>
      <c r="CV204" s="78">
        <v>1.3491037301719189E-2</v>
      </c>
      <c r="CW204" s="78">
        <v>-2.254144661128521E-2</v>
      </c>
      <c r="CX204" s="78">
        <v>-0.21811141073703766</v>
      </c>
      <c r="CY204" s="78">
        <v>-9.7479239106178284E-2</v>
      </c>
      <c r="CZ204" s="78">
        <v>-5.9903953224420547E-2</v>
      </c>
      <c r="DA204" s="78">
        <v>-7.4028313159942627E-2</v>
      </c>
      <c r="DB204" s="78">
        <v>0.10028383880853653</v>
      </c>
      <c r="DC204" s="78">
        <v>-1.2158237397670746E-2</v>
      </c>
      <c r="DD204" s="78">
        <v>0.10423024743795395</v>
      </c>
      <c r="DE204" s="78">
        <v>8.1198655068874359E-2</v>
      </c>
      <c r="DF204" s="78">
        <v>0.18863409757614136</v>
      </c>
      <c r="DG204" s="78">
        <v>0.13308721780776978</v>
      </c>
      <c r="DH204" s="78">
        <v>0.18704552948474884</v>
      </c>
      <c r="DI204" s="78">
        <v>-0.12910924851894379</v>
      </c>
      <c r="DJ204" s="78">
        <v>-5.6686185300350189E-2</v>
      </c>
      <c r="DK204" s="78">
        <v>1.7524149268865585E-2</v>
      </c>
      <c r="DL204" s="78">
        <v>8.6687758564949036E-2</v>
      </c>
      <c r="DM204" s="78">
        <v>-0.12403146922588348</v>
      </c>
      <c r="DN204" s="78">
        <v>-0.10144000500440598</v>
      </c>
      <c r="DO204" s="78">
        <v>-0.18835437297821045</v>
      </c>
      <c r="DP204" s="78">
        <v>-0.13306988775730133</v>
      </c>
      <c r="DQ204" s="78">
        <v>0.19182248413562775</v>
      </c>
      <c r="DR204" s="78">
        <v>0.14254835247993469</v>
      </c>
      <c r="DS204" s="78">
        <v>-2.1861590445041656E-2</v>
      </c>
      <c r="DT204" s="78">
        <v>0.14556869864463806</v>
      </c>
      <c r="DU204" s="78">
        <v>0.11545225977897644</v>
      </c>
      <c r="DV204" s="78">
        <v>-7.1959912776947021E-2</v>
      </c>
      <c r="DW204" s="78">
        <v>4.5019291341304779E-2</v>
      </c>
      <c r="DX204" s="78">
        <v>6.0539156198501587E-2</v>
      </c>
      <c r="DY204" s="78">
        <v>5.8660514652729034E-2</v>
      </c>
      <c r="DZ204" s="78">
        <v>0.23487934470176697</v>
      </c>
      <c r="EA204" s="78">
        <v>0.11585935950279236</v>
      </c>
      <c r="EB204" s="78">
        <v>0.2298540323972702</v>
      </c>
      <c r="EC204" s="78">
        <v>0.21041086316108704</v>
      </c>
      <c r="ED204" s="78">
        <v>0.31355589628219604</v>
      </c>
      <c r="EE204" s="78">
        <v>0.26051002740859985</v>
      </c>
      <c r="EF204" s="78">
        <v>0.33928605914115906</v>
      </c>
      <c r="EG204" s="78">
        <v>4.2006154544651508E-3</v>
      </c>
      <c r="EH204" s="78">
        <v>9.3776047229766846E-2</v>
      </c>
      <c r="EI204" s="78">
        <v>0.18980023264884949</v>
      </c>
      <c r="EJ204" s="78">
        <v>0.28720825910568237</v>
      </c>
      <c r="EK204" s="78">
        <v>7.6387681066989899E-2</v>
      </c>
      <c r="EL204" s="78">
        <v>0.1397361159324646</v>
      </c>
      <c r="EM204" s="78">
        <v>3.693278506398201E-2</v>
      </c>
      <c r="EN204" s="78">
        <v>5.6388325989246368E-2</v>
      </c>
      <c r="EO204" s="78">
        <v>0.41444900631904602</v>
      </c>
      <c r="EP204" s="78">
        <v>0.35434263944625854</v>
      </c>
      <c r="EQ204" s="78">
        <v>0.17246399819850922</v>
      </c>
      <c r="ER204" s="78">
        <v>0.3362678587436676</v>
      </c>
      <c r="ES204" s="78">
        <v>0.31469327211380005</v>
      </c>
      <c r="ET204" s="78">
        <v>0.1390596479177475</v>
      </c>
      <c r="EU204" s="78">
        <v>0.25076454877853394</v>
      </c>
      <c r="EV204" s="78">
        <v>0.23443987965583801</v>
      </c>
      <c r="EW204" s="78">
        <v>82.476097106933594</v>
      </c>
      <c r="EX204" s="78">
        <v>80.608901977539063</v>
      </c>
      <c r="EY204" s="78">
        <v>78.490127563476563</v>
      </c>
      <c r="EZ204" s="78">
        <v>77.136421203613281</v>
      </c>
      <c r="FA204" s="78">
        <v>74.307350158691406</v>
      </c>
      <c r="FB204" s="78">
        <v>73.470184326171875</v>
      </c>
      <c r="FC204" s="78">
        <v>73.234634399414063</v>
      </c>
      <c r="FD204" s="78">
        <v>76.745529174804688</v>
      </c>
      <c r="FE204" s="78">
        <v>81.475288391113281</v>
      </c>
      <c r="FF204" s="78">
        <v>86.131912231445313</v>
      </c>
      <c r="FG204" s="78">
        <v>89.55291748046875</v>
      </c>
      <c r="FH204" s="78">
        <v>93.366950988769531</v>
      </c>
      <c r="FI204" s="78">
        <v>96.370506286621094</v>
      </c>
      <c r="FJ204" s="78">
        <v>99.367347717285156</v>
      </c>
      <c r="FK204" s="78">
        <v>102.33194732666016</v>
      </c>
      <c r="FL204" s="78">
        <v>104.174560546875</v>
      </c>
      <c r="FM204" s="78">
        <v>105.13409423828125</v>
      </c>
      <c r="FN204" s="78">
        <v>104.96463012695313</v>
      </c>
      <c r="FO204" s="78">
        <v>103.97910308837891</v>
      </c>
      <c r="FP204" s="78">
        <v>102.540771484375</v>
      </c>
      <c r="FQ204" s="78">
        <v>98.775604248046875</v>
      </c>
      <c r="FR204" s="78">
        <v>94.443511962890625</v>
      </c>
      <c r="FS204" s="78">
        <v>92.325187683105469</v>
      </c>
      <c r="FT204" s="78">
        <v>89.286270141601563</v>
      </c>
      <c r="FU204" s="78">
        <v>9.6795722842216492E-2</v>
      </c>
      <c r="FV204" s="78">
        <v>0.1639651358127594</v>
      </c>
      <c r="FW204" s="78">
        <v>9.2834040522575378E-2</v>
      </c>
      <c r="FX204" s="78">
        <v>0</v>
      </c>
      <c r="FY204" s="78">
        <v>170</v>
      </c>
      <c r="FZ204" s="78">
        <v>1</v>
      </c>
    </row>
    <row r="205" spans="1:182" x14ac:dyDescent="0.2">
      <c r="A205" t="s">
        <v>186</v>
      </c>
      <c r="B205" t="s">
        <v>236</v>
      </c>
      <c r="C205" t="s">
        <v>2</v>
      </c>
      <c r="D205" t="s">
        <v>203</v>
      </c>
      <c r="E205" t="s">
        <v>208</v>
      </c>
      <c r="F205" t="s">
        <v>180</v>
      </c>
      <c r="G205" t="s">
        <v>1</v>
      </c>
      <c r="H205" s="78">
        <v>308</v>
      </c>
      <c r="I205" s="78">
        <v>0.31941375136375427</v>
      </c>
      <c r="J205" s="78">
        <v>0.31115376949310303</v>
      </c>
      <c r="K205" s="78">
        <v>0.31027874350547791</v>
      </c>
      <c r="L205" s="78">
        <v>0.30066046118736267</v>
      </c>
      <c r="M205" s="78">
        <v>0.30075395107269287</v>
      </c>
      <c r="N205" s="78">
        <v>0.27745062112808228</v>
      </c>
      <c r="O205" s="78">
        <v>0.33202606439590454</v>
      </c>
      <c r="P205" s="78">
        <v>0.31096568703651428</v>
      </c>
      <c r="Q205" s="78">
        <v>0.3230670690536499</v>
      </c>
      <c r="R205" s="78">
        <v>0.26287186145782471</v>
      </c>
      <c r="S205" s="78">
        <v>0.27193096280097961</v>
      </c>
      <c r="T205" s="78">
        <v>0.27263852953910828</v>
      </c>
      <c r="U205" s="78">
        <v>0.29378542304039001</v>
      </c>
      <c r="V205" s="78">
        <v>0.33405062556266785</v>
      </c>
      <c r="W205" s="78">
        <v>0.35778218507766724</v>
      </c>
      <c r="X205" s="78">
        <v>0.3707503080368042</v>
      </c>
      <c r="Y205" s="78">
        <v>0.42012134194374084</v>
      </c>
      <c r="Z205" s="78">
        <v>0.40101310610771179</v>
      </c>
      <c r="AA205" s="78">
        <v>0.35699087381362915</v>
      </c>
      <c r="AB205" s="78">
        <v>0.4076666533946991</v>
      </c>
      <c r="AC205" s="78">
        <v>0.38412687182426453</v>
      </c>
      <c r="AD205" s="78">
        <v>0.42306920886039734</v>
      </c>
      <c r="AE205" s="78">
        <v>0.3387712836265564</v>
      </c>
      <c r="AF205" s="78">
        <v>0.35727515816688538</v>
      </c>
      <c r="AG205" s="78">
        <v>-0.4477924108505249</v>
      </c>
      <c r="AH205" s="78">
        <v>-0.43424502015113831</v>
      </c>
      <c r="AI205" s="78">
        <v>-0.43867608904838562</v>
      </c>
      <c r="AJ205" s="78">
        <v>-0.46443483233451843</v>
      </c>
      <c r="AK205" s="78">
        <v>-0.48006802797317505</v>
      </c>
      <c r="AL205" s="78">
        <v>-0.51740187406539917</v>
      </c>
      <c r="AM205" s="78">
        <v>-0.47475138306617737</v>
      </c>
      <c r="AN205" s="78">
        <v>-0.45510914921760559</v>
      </c>
      <c r="AO205" s="78">
        <v>-0.45787748694419861</v>
      </c>
      <c r="AP205" s="78">
        <v>-0.4762912392616272</v>
      </c>
      <c r="AQ205" s="78">
        <v>-0.39542666077613831</v>
      </c>
      <c r="AR205" s="78">
        <v>-0.41463807225227356</v>
      </c>
      <c r="AS205" s="78">
        <v>-0.33435988426208496</v>
      </c>
      <c r="AT205" s="78">
        <v>-0.2915082573890686</v>
      </c>
      <c r="AU205" s="78">
        <v>-0.22184301912784576</v>
      </c>
      <c r="AV205" s="78">
        <v>-0.16743329167366028</v>
      </c>
      <c r="AW205" s="78">
        <v>-9.9155537784099579E-2</v>
      </c>
      <c r="AX205" s="78">
        <v>-0.17475402355194092</v>
      </c>
      <c r="AY205" s="78">
        <v>-0.33904740214347839</v>
      </c>
      <c r="AZ205" s="78">
        <v>-0.26276791095733643</v>
      </c>
      <c r="BA205" s="78">
        <v>-0.26803883910179138</v>
      </c>
      <c r="BB205" s="78">
        <v>-0.35494706034660339</v>
      </c>
      <c r="BC205" s="78">
        <v>-0.53119993209838867</v>
      </c>
      <c r="BD205" s="78">
        <v>-0.45535656809806824</v>
      </c>
      <c r="BE205" s="78">
        <v>-0.33553415536880493</v>
      </c>
      <c r="BF205" s="78">
        <v>-0.32565993070602417</v>
      </c>
      <c r="BG205" s="78">
        <v>-0.32886978983879089</v>
      </c>
      <c r="BH205" s="78">
        <v>-0.35388314723968506</v>
      </c>
      <c r="BI205" s="78">
        <v>-0.37009531259536743</v>
      </c>
      <c r="BJ205" s="78">
        <v>-0.40799030661582947</v>
      </c>
      <c r="BK205" s="78">
        <v>-0.35848018527030945</v>
      </c>
      <c r="BL205" s="78">
        <v>-0.34937664866447449</v>
      </c>
      <c r="BM205" s="78">
        <v>-0.35072740912437439</v>
      </c>
      <c r="BN205" s="78">
        <v>-0.36839693784713745</v>
      </c>
      <c r="BO205" s="78">
        <v>-0.30202257633209229</v>
      </c>
      <c r="BP205" s="78">
        <v>-0.31998670101165771</v>
      </c>
      <c r="BQ205" s="78">
        <v>-0.2626366913318634</v>
      </c>
      <c r="BR205" s="78">
        <v>-0.21410813927650452</v>
      </c>
      <c r="BS205" s="78">
        <v>-0.1627725213766098</v>
      </c>
      <c r="BT205" s="78">
        <v>-0.10429661720991135</v>
      </c>
      <c r="BU205" s="78">
        <v>-3.3401910215616226E-2</v>
      </c>
      <c r="BV205" s="78">
        <v>-0.10593287646770477</v>
      </c>
      <c r="BW205" s="78">
        <v>-0.22878876328468323</v>
      </c>
      <c r="BX205" s="78">
        <v>-0.16571345925331116</v>
      </c>
      <c r="BY205" s="78">
        <v>-0.18723851442337036</v>
      </c>
      <c r="BZ205" s="78">
        <v>-0.25696364045143127</v>
      </c>
      <c r="CA205" s="78">
        <v>-0.41247072815895081</v>
      </c>
      <c r="CB205" s="78">
        <v>-0.34181985259056091</v>
      </c>
      <c r="CC205" s="78">
        <v>-0.25778442621231079</v>
      </c>
      <c r="CD205" s="78">
        <v>-0.25045421719551086</v>
      </c>
      <c r="CE205" s="78">
        <v>-0.25281825661659241</v>
      </c>
      <c r="CF205" s="78">
        <v>-0.27731537818908691</v>
      </c>
      <c r="CG205" s="78">
        <v>-0.29392856359481812</v>
      </c>
      <c r="CH205" s="78">
        <v>-0.33221220970153809</v>
      </c>
      <c r="CI205" s="78">
        <v>-0.27795109152793884</v>
      </c>
      <c r="CJ205" s="78">
        <v>-0.27614665031433105</v>
      </c>
      <c r="CK205" s="78">
        <v>-0.27651560306549072</v>
      </c>
      <c r="CL205" s="78">
        <v>-0.29366964101791382</v>
      </c>
      <c r="CM205" s="78">
        <v>-0.23733119666576385</v>
      </c>
      <c r="CN205" s="78">
        <v>-0.25443145632743835</v>
      </c>
      <c r="CO205" s="78">
        <v>-0.21296142041683197</v>
      </c>
      <c r="CP205" s="78">
        <v>-0.16050104796886444</v>
      </c>
      <c r="CQ205" s="78">
        <v>-0.12186048924922943</v>
      </c>
      <c r="CR205" s="78">
        <v>-6.0568355023860931E-2</v>
      </c>
      <c r="CS205" s="78">
        <v>1.2138849124312401E-2</v>
      </c>
      <c r="CT205" s="78">
        <v>-5.8267559856176376E-2</v>
      </c>
      <c r="CU205" s="78">
        <v>-0.15242396295070648</v>
      </c>
      <c r="CV205" s="78">
        <v>-9.849383682012558E-2</v>
      </c>
      <c r="CW205" s="78">
        <v>-0.1312764585018158</v>
      </c>
      <c r="CX205" s="78">
        <v>-0.18910062313079834</v>
      </c>
      <c r="CY205" s="78">
        <v>-0.33023920655250549</v>
      </c>
      <c r="CZ205" s="78">
        <v>-0.26318466663360596</v>
      </c>
      <c r="DA205" s="78">
        <v>-0.18003469705581665</v>
      </c>
      <c r="DB205" s="78">
        <v>-0.17524851858615875</v>
      </c>
      <c r="DC205" s="78">
        <v>-0.17676673829555511</v>
      </c>
      <c r="DD205" s="78">
        <v>-0.20074762403964996</v>
      </c>
      <c r="DE205" s="78">
        <v>-0.2177617996931076</v>
      </c>
      <c r="DF205" s="78">
        <v>-0.2564341127872467</v>
      </c>
      <c r="DG205" s="78">
        <v>-0.19742201268672943</v>
      </c>
      <c r="DH205" s="78">
        <v>-0.20291663706302643</v>
      </c>
      <c r="DI205" s="78">
        <v>-0.20230379700660706</v>
      </c>
      <c r="DJ205" s="78">
        <v>-0.21894235908985138</v>
      </c>
      <c r="DK205" s="78">
        <v>-0.17263981699943542</v>
      </c>
      <c r="DL205" s="78">
        <v>-0.18887621164321899</v>
      </c>
      <c r="DM205" s="78">
        <v>-0.16328614950180054</v>
      </c>
      <c r="DN205" s="78">
        <v>-0.10689395666122437</v>
      </c>
      <c r="DO205" s="78">
        <v>-8.0948449671268463E-2</v>
      </c>
      <c r="DP205" s="78">
        <v>-1.6840090975165367E-2</v>
      </c>
      <c r="DQ205" s="78">
        <v>5.7679608464241028E-2</v>
      </c>
      <c r="DR205" s="78">
        <v>-1.0602242313325405E-2</v>
      </c>
      <c r="DS205" s="78">
        <v>-7.6059170067310333E-2</v>
      </c>
      <c r="DT205" s="78">
        <v>-3.1274214386940002E-2</v>
      </c>
      <c r="DU205" s="78">
        <v>-7.5314395129680634E-2</v>
      </c>
      <c r="DV205" s="78">
        <v>-0.12123760581016541</v>
      </c>
      <c r="DW205" s="78">
        <v>-0.24800769984722137</v>
      </c>
      <c r="DX205" s="78">
        <v>-0.184549480676651</v>
      </c>
      <c r="DY205" s="78">
        <v>-6.7776449024677277E-2</v>
      </c>
      <c r="DZ205" s="78">
        <v>-6.666342169046402E-2</v>
      </c>
      <c r="EA205" s="78">
        <v>-6.6960409283638E-2</v>
      </c>
      <c r="EB205" s="78">
        <v>-9.0195931494235992E-2</v>
      </c>
      <c r="EC205" s="78">
        <v>-0.10778909921646118</v>
      </c>
      <c r="ED205" s="78">
        <v>-0.1470225602388382</v>
      </c>
      <c r="EE205" s="78">
        <v>-8.1150807440280914E-2</v>
      </c>
      <c r="EF205" s="78">
        <v>-9.7184143960475922E-2</v>
      </c>
      <c r="EG205" s="78">
        <v>-9.5153734087944031E-2</v>
      </c>
      <c r="EH205" s="78">
        <v>-0.11104802787303925</v>
      </c>
      <c r="EI205" s="78">
        <v>-7.9235725104808807E-2</v>
      </c>
      <c r="EJ205" s="78">
        <v>-9.4224855303764343E-2</v>
      </c>
      <c r="EK205" s="78">
        <v>-9.1562964022159576E-2</v>
      </c>
      <c r="EL205" s="78">
        <v>-2.9493829235434532E-2</v>
      </c>
      <c r="EM205" s="78">
        <v>-2.1877963095903397E-2</v>
      </c>
      <c r="EN205" s="78">
        <v>4.6296574175357819E-2</v>
      </c>
      <c r="EO205" s="78">
        <v>0.12343323230743408</v>
      </c>
      <c r="EP205" s="78">
        <v>5.8218907564878464E-2</v>
      </c>
      <c r="EQ205" s="78">
        <v>3.4199465066194534E-2</v>
      </c>
      <c r="ER205" s="78">
        <v>6.5780237317085266E-2</v>
      </c>
      <c r="ES205" s="78">
        <v>5.4859332740306854E-3</v>
      </c>
      <c r="ET205" s="78">
        <v>-2.3254180327057838E-2</v>
      </c>
      <c r="EU205" s="78">
        <v>-0.12927845120429993</v>
      </c>
      <c r="EV205" s="78">
        <v>-7.1012765169143677E-2</v>
      </c>
      <c r="EW205" s="78">
        <v>60.298610687255859</v>
      </c>
      <c r="EX205" s="78">
        <v>57.281196594238281</v>
      </c>
      <c r="EY205" s="78">
        <v>55.6917724609375</v>
      </c>
      <c r="EZ205" s="78">
        <v>55.524654388427734</v>
      </c>
      <c r="FA205" s="78">
        <v>54.969287872314453</v>
      </c>
      <c r="FB205" s="78">
        <v>54.973464965820313</v>
      </c>
      <c r="FC205" s="78">
        <v>54.490436553955078</v>
      </c>
      <c r="FD205" s="78">
        <v>58.004402160644531</v>
      </c>
      <c r="FE205" s="78">
        <v>61.781986236572266</v>
      </c>
      <c r="FF205" s="78">
        <v>64.310226440429688</v>
      </c>
      <c r="FG205" s="78">
        <v>65.961868286132813</v>
      </c>
      <c r="FH205" s="78">
        <v>68.144554138183594</v>
      </c>
      <c r="FI205" s="78">
        <v>71.023338317871094</v>
      </c>
      <c r="FJ205" s="78">
        <v>73.269004821777344</v>
      </c>
      <c r="FK205" s="78">
        <v>75.648246765136719</v>
      </c>
      <c r="FL205" s="78">
        <v>75.995399475097656</v>
      </c>
      <c r="FM205" s="78">
        <v>76.167861938476563</v>
      </c>
      <c r="FN205" s="78">
        <v>75.574676513671875</v>
      </c>
      <c r="FO205" s="78">
        <v>73.063789367675781</v>
      </c>
      <c r="FP205" s="78">
        <v>71.600387573242188</v>
      </c>
      <c r="FQ205" s="78">
        <v>68.716392517089844</v>
      </c>
      <c r="FR205" s="78">
        <v>66.400802612304688</v>
      </c>
      <c r="FS205" s="78">
        <v>65.007637023925781</v>
      </c>
      <c r="FT205" s="78">
        <v>62.033760070800781</v>
      </c>
      <c r="FU205" s="78">
        <v>7.6173380017280579E-2</v>
      </c>
      <c r="FV205" s="78">
        <v>7.6084382832050323E-2</v>
      </c>
      <c r="FW205" s="78">
        <v>8.2218073308467865E-2</v>
      </c>
      <c r="FX205" s="78">
        <v>0</v>
      </c>
      <c r="FY205" s="78">
        <v>142</v>
      </c>
      <c r="FZ205" s="78">
        <v>1</v>
      </c>
    </row>
    <row r="206" spans="1:182" x14ac:dyDescent="0.2">
      <c r="A206" t="s">
        <v>186</v>
      </c>
      <c r="B206" t="s">
        <v>236</v>
      </c>
      <c r="C206" t="s">
        <v>2</v>
      </c>
      <c r="D206" t="s">
        <v>203</v>
      </c>
      <c r="E206" t="s">
        <v>208</v>
      </c>
      <c r="F206" t="s">
        <v>181</v>
      </c>
      <c r="G206" t="s">
        <v>1</v>
      </c>
      <c r="H206" s="78">
        <v>205</v>
      </c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  <c r="CU206" s="78"/>
      <c r="CV206" s="78"/>
      <c r="CW206" s="78"/>
      <c r="CX206" s="78"/>
      <c r="CY206" s="78"/>
      <c r="CZ206" s="78"/>
      <c r="DA206" s="78"/>
      <c r="DB206" s="78"/>
      <c r="DC206" s="78"/>
      <c r="DD206" s="78"/>
      <c r="DE206" s="78"/>
      <c r="DF206" s="78"/>
      <c r="DG206" s="78"/>
      <c r="DH206" s="78"/>
      <c r="DI206" s="78"/>
      <c r="DJ206" s="78"/>
      <c r="DK206" s="78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>
        <v>0</v>
      </c>
      <c r="FY206" s="78">
        <v>35</v>
      </c>
      <c r="FZ206" s="78">
        <v>0</v>
      </c>
    </row>
    <row r="207" spans="1:182" x14ac:dyDescent="0.2">
      <c r="A207" t="s">
        <v>186</v>
      </c>
      <c r="B207" t="s">
        <v>236</v>
      </c>
      <c r="C207" t="s">
        <v>2</v>
      </c>
      <c r="D207" t="s">
        <v>203</v>
      </c>
      <c r="E207" t="s">
        <v>208</v>
      </c>
      <c r="F207" t="s">
        <v>182</v>
      </c>
      <c r="G207" t="s">
        <v>1</v>
      </c>
      <c r="H207" s="78">
        <v>1071</v>
      </c>
      <c r="I207" s="78">
        <v>1.5868208408355713</v>
      </c>
      <c r="J207" s="78">
        <v>1.4046115875244141</v>
      </c>
      <c r="K207" s="78">
        <v>1.2765138149261475</v>
      </c>
      <c r="L207" s="78">
        <v>1.1973692178726196</v>
      </c>
      <c r="M207" s="78">
        <v>1.1824491024017334</v>
      </c>
      <c r="N207" s="78">
        <v>1.1876760721206665</v>
      </c>
      <c r="O207" s="78">
        <v>1.2120043039321899</v>
      </c>
      <c r="P207" s="78">
        <v>1.4084686040878296</v>
      </c>
      <c r="Q207" s="78">
        <v>1.5485464334487915</v>
      </c>
      <c r="R207" s="78">
        <v>1.6706430912017822</v>
      </c>
      <c r="S207" s="78">
        <v>1.8769439458847046</v>
      </c>
      <c r="T207" s="78">
        <v>2.0443377494812012</v>
      </c>
      <c r="U207" s="78">
        <v>2.1257109642028809</v>
      </c>
      <c r="V207" s="78">
        <v>2.3152718544006348</v>
      </c>
      <c r="W207" s="78">
        <v>2.2882440090179443</v>
      </c>
      <c r="X207" s="78">
        <v>2.464454174041748</v>
      </c>
      <c r="Y207" s="78">
        <v>2.4572443962097168</v>
      </c>
      <c r="Z207" s="78">
        <v>2.5364203453063965</v>
      </c>
      <c r="AA207" s="78">
        <v>2.4818658828735352</v>
      </c>
      <c r="AB207" s="78">
        <v>2.3645584583282471</v>
      </c>
      <c r="AC207" s="78">
        <v>2.217820405960083</v>
      </c>
      <c r="AD207" s="78">
        <v>2.1092715263366699</v>
      </c>
      <c r="AE207" s="78">
        <v>1.9255408048629761</v>
      </c>
      <c r="AF207" s="78">
        <v>1.6838128566741943</v>
      </c>
      <c r="AG207" s="78">
        <v>-0.22934074699878693</v>
      </c>
      <c r="AH207" s="78">
        <v>-0.29532092809677124</v>
      </c>
      <c r="AI207" s="78">
        <v>-0.28498777747154236</v>
      </c>
      <c r="AJ207" s="78">
        <v>-0.34016785025596619</v>
      </c>
      <c r="AK207" s="78">
        <v>-0.33257368206977844</v>
      </c>
      <c r="AL207" s="78">
        <v>-0.39369803667068481</v>
      </c>
      <c r="AM207" s="78">
        <v>-0.40708562731742859</v>
      </c>
      <c r="AN207" s="78">
        <v>-0.34803450107574463</v>
      </c>
      <c r="AO207" s="78">
        <v>-0.3665488064289093</v>
      </c>
      <c r="AP207" s="78">
        <v>-0.28746604919433594</v>
      </c>
      <c r="AQ207" s="78">
        <v>-0.21873690187931061</v>
      </c>
      <c r="AR207" s="78">
        <v>-0.23588231205940247</v>
      </c>
      <c r="AS207" s="78">
        <v>-0.3971354067325592</v>
      </c>
      <c r="AT207" s="78">
        <v>-0.42031905055046082</v>
      </c>
      <c r="AU207" s="78">
        <v>-0.50123089551925659</v>
      </c>
      <c r="AV207" s="78">
        <v>-0.41495591402053833</v>
      </c>
      <c r="AW207" s="78">
        <v>-0.49617424607276917</v>
      </c>
      <c r="AX207" s="78">
        <v>-0.39344841241836548</v>
      </c>
      <c r="AY207" s="78">
        <v>-0.48822540044784546</v>
      </c>
      <c r="AZ207" s="78">
        <v>-0.45504271984100342</v>
      </c>
      <c r="BA207" s="78">
        <v>-0.46115398406982422</v>
      </c>
      <c r="BB207" s="78">
        <v>-0.44042110443115234</v>
      </c>
      <c r="BC207" s="78">
        <v>-0.53403216600418091</v>
      </c>
      <c r="BD207" s="78">
        <v>-0.45054340362548828</v>
      </c>
      <c r="BE207" s="78">
        <v>-9.7460448741912842E-2</v>
      </c>
      <c r="BF207" s="78">
        <v>-0.17053112387657166</v>
      </c>
      <c r="BG207" s="78">
        <v>-0.16595961153507233</v>
      </c>
      <c r="BH207" s="78">
        <v>-0.22425636649131775</v>
      </c>
      <c r="BI207" s="78">
        <v>-0.21748390793800354</v>
      </c>
      <c r="BJ207" s="78">
        <v>-0.27544313669204712</v>
      </c>
      <c r="BK207" s="78">
        <v>-0.28387096524238586</v>
      </c>
      <c r="BL207" s="78">
        <v>-0.22202271223068237</v>
      </c>
      <c r="BM207" s="78">
        <v>-0.24517743289470673</v>
      </c>
      <c r="BN207" s="78">
        <v>-0.1887543648481369</v>
      </c>
      <c r="BO207" s="78">
        <v>-0.11745841056108475</v>
      </c>
      <c r="BP207" s="78">
        <v>-0.12725275754928589</v>
      </c>
      <c r="BQ207" s="78">
        <v>-0.2827703058719635</v>
      </c>
      <c r="BR207" s="78">
        <v>-0.2968696653842926</v>
      </c>
      <c r="BS207" s="78">
        <v>-0.36713945865631104</v>
      </c>
      <c r="BT207" s="78">
        <v>-0.28310227394104004</v>
      </c>
      <c r="BU207" s="78">
        <v>-0.36044794321060181</v>
      </c>
      <c r="BV207" s="78">
        <v>-0.24852593243122101</v>
      </c>
      <c r="BW207" s="78">
        <v>-0.34653443098068237</v>
      </c>
      <c r="BX207" s="78">
        <v>-0.32313758134841919</v>
      </c>
      <c r="BY207" s="78">
        <v>-0.33701276779174805</v>
      </c>
      <c r="BZ207" s="78">
        <v>-0.31308236718177795</v>
      </c>
      <c r="CA207" s="78">
        <v>-0.38923344016075134</v>
      </c>
      <c r="CB207" s="78">
        <v>-0.31362888216972351</v>
      </c>
      <c r="CC207" s="78">
        <v>-6.1205499805510044E-3</v>
      </c>
      <c r="CD207" s="78">
        <v>-8.41020867228508E-2</v>
      </c>
      <c r="CE207" s="78">
        <v>-8.3521053194999695E-2</v>
      </c>
      <c r="CF207" s="78">
        <v>-0.14397642016410828</v>
      </c>
      <c r="CG207" s="78">
        <v>-0.13777309656143188</v>
      </c>
      <c r="CH207" s="78">
        <v>-0.19354017078876495</v>
      </c>
      <c r="CI207" s="78">
        <v>-0.19853284955024719</v>
      </c>
      <c r="CJ207" s="78">
        <v>-0.13474734127521515</v>
      </c>
      <c r="CK207" s="78">
        <v>-0.16111597418785095</v>
      </c>
      <c r="CL207" s="78">
        <v>-0.12038695812225342</v>
      </c>
      <c r="CM207" s="78">
        <v>-4.7313239425420761E-2</v>
      </c>
      <c r="CN207" s="78">
        <v>-5.2016254514455795E-2</v>
      </c>
      <c r="CO207" s="78">
        <v>-0.20356138050556183</v>
      </c>
      <c r="CP207" s="78">
        <v>-0.21136900782585144</v>
      </c>
      <c r="CQ207" s="78">
        <v>-0.27426815032958984</v>
      </c>
      <c r="CR207" s="78">
        <v>-0.19178085029125214</v>
      </c>
      <c r="CS207" s="78">
        <v>-0.26644429564476013</v>
      </c>
      <c r="CT207" s="78">
        <v>-0.14815305173397064</v>
      </c>
      <c r="CU207" s="78">
        <v>-0.24839970469474792</v>
      </c>
      <c r="CV207" s="78">
        <v>-0.2317805141210556</v>
      </c>
      <c r="CW207" s="78">
        <v>-0.25103294849395752</v>
      </c>
      <c r="CX207" s="78">
        <v>-0.22488793730735779</v>
      </c>
      <c r="CY207" s="78">
        <v>-0.28894627094268799</v>
      </c>
      <c r="CZ207" s="78">
        <v>-0.21880228817462921</v>
      </c>
      <c r="DA207" s="78">
        <v>8.5219345986843109E-2</v>
      </c>
      <c r="DB207" s="78">
        <v>2.3269504308700562E-3</v>
      </c>
      <c r="DC207" s="78">
        <v>-1.0824977653101087E-3</v>
      </c>
      <c r="DD207" s="78">
        <v>-6.3696481287479401E-2</v>
      </c>
      <c r="DE207" s="78">
        <v>-5.8062277734279633E-2</v>
      </c>
      <c r="DF207" s="78">
        <v>-0.11163719743490219</v>
      </c>
      <c r="DG207" s="78">
        <v>-0.11319474875926971</v>
      </c>
      <c r="DH207" s="78">
        <v>-4.7471962869167328E-2</v>
      </c>
      <c r="DI207" s="78">
        <v>-7.7054522931575775E-2</v>
      </c>
      <c r="DJ207" s="78">
        <v>-5.2019547671079636E-2</v>
      </c>
      <c r="DK207" s="78">
        <v>2.2831935435533524E-2</v>
      </c>
      <c r="DL207" s="78">
        <v>2.322024293243885E-2</v>
      </c>
      <c r="DM207" s="78">
        <v>-0.12435245513916016</v>
      </c>
      <c r="DN207" s="78">
        <v>-0.12586833536624908</v>
      </c>
      <c r="DO207" s="78">
        <v>-0.18139684200286865</v>
      </c>
      <c r="DP207" s="78">
        <v>-0.10045941919088364</v>
      </c>
      <c r="DQ207" s="78">
        <v>-0.17244066298007965</v>
      </c>
      <c r="DR207" s="78">
        <v>-4.7780174762010574E-2</v>
      </c>
      <c r="DS207" s="78">
        <v>-0.15026496350765228</v>
      </c>
      <c r="DT207" s="78">
        <v>-0.14042343199253082</v>
      </c>
      <c r="DU207" s="78">
        <v>-0.16505312919616699</v>
      </c>
      <c r="DV207" s="78">
        <v>-0.13669350743293762</v>
      </c>
      <c r="DW207" s="78">
        <v>-0.18865910172462463</v>
      </c>
      <c r="DX207" s="78">
        <v>-0.12397570163011551</v>
      </c>
      <c r="DY207" s="78">
        <v>0.21709965169429779</v>
      </c>
      <c r="DZ207" s="78">
        <v>0.12711675465106964</v>
      </c>
      <c r="EA207" s="78">
        <v>0.11794568598270416</v>
      </c>
      <c r="EB207" s="78">
        <v>5.2215006202459335E-2</v>
      </c>
      <c r="EC207" s="78">
        <v>5.7027481496334076E-2</v>
      </c>
      <c r="ED207" s="78">
        <v>6.6176834516227245E-3</v>
      </c>
      <c r="EE207" s="78">
        <v>1.0019917041063309E-2</v>
      </c>
      <c r="EF207" s="78">
        <v>7.8539818525314331E-2</v>
      </c>
      <c r="EG207" s="78">
        <v>4.4316861778497696E-2</v>
      </c>
      <c r="EH207" s="78">
        <v>4.6692132949829102E-2</v>
      </c>
      <c r="EI207" s="78">
        <v>0.12411042302846909</v>
      </c>
      <c r="EJ207" s="78">
        <v>0.13184979557991028</v>
      </c>
      <c r="EK207" s="78">
        <v>-9.9873542785644531E-3</v>
      </c>
      <c r="EL207" s="78">
        <v>-2.4189515970647335E-3</v>
      </c>
      <c r="EM207" s="78">
        <v>-4.7305427491664886E-2</v>
      </c>
      <c r="EN207" s="78">
        <v>3.1394224613904953E-2</v>
      </c>
      <c r="EO207" s="78">
        <v>-3.6714330315589905E-2</v>
      </c>
      <c r="EP207" s="78">
        <v>9.7142323851585388E-2</v>
      </c>
      <c r="EQ207" s="78">
        <v>-8.5739996284246445E-3</v>
      </c>
      <c r="ER207" s="78">
        <v>-8.5183195769786835E-3</v>
      </c>
      <c r="ES207" s="78">
        <v>-4.0911916643381119E-2</v>
      </c>
      <c r="ET207" s="78">
        <v>-9.3547599390149117E-3</v>
      </c>
      <c r="EU207" s="78">
        <v>-4.3860357254743576E-2</v>
      </c>
      <c r="EV207" s="78">
        <v>1.2938822619616985E-2</v>
      </c>
      <c r="EW207" s="78">
        <v>61.242530822753906</v>
      </c>
      <c r="EX207" s="78">
        <v>59.494358062744141</v>
      </c>
      <c r="EY207" s="78">
        <v>57.783687591552734</v>
      </c>
      <c r="EZ207" s="78">
        <v>56.902957916259766</v>
      </c>
      <c r="FA207" s="78">
        <v>55.400806427001953</v>
      </c>
      <c r="FB207" s="78">
        <v>54.422561645507813</v>
      </c>
      <c r="FC207" s="78">
        <v>53.518035888671875</v>
      </c>
      <c r="FD207" s="78">
        <v>57.480926513671875</v>
      </c>
      <c r="FE207" s="78">
        <v>63.969318389892578</v>
      </c>
      <c r="FF207" s="78">
        <v>69.914573669433594</v>
      </c>
      <c r="FG207" s="78">
        <v>77.432167053222656</v>
      </c>
      <c r="FH207" s="78">
        <v>83.061782836914063</v>
      </c>
      <c r="FI207" s="78">
        <v>88.114639282226563</v>
      </c>
      <c r="FJ207" s="78">
        <v>91.495361328125</v>
      </c>
      <c r="FK207" s="78">
        <v>94.143630981445313</v>
      </c>
      <c r="FL207" s="78">
        <v>95.034095764160156</v>
      </c>
      <c r="FM207" s="78">
        <v>94.531303405761719</v>
      </c>
      <c r="FN207" s="78">
        <v>91.868942260742188</v>
      </c>
      <c r="FO207" s="78">
        <v>87.65380859375</v>
      </c>
      <c r="FP207" s="78">
        <v>82.003707885742188</v>
      </c>
      <c r="FQ207" s="78">
        <v>76.233192443847656</v>
      </c>
      <c r="FR207" s="78">
        <v>70.85162353515625</v>
      </c>
      <c r="FS207" s="78">
        <v>66.348556518554688</v>
      </c>
      <c r="FT207" s="78">
        <v>63.485157012939453</v>
      </c>
      <c r="FU207" s="78">
        <v>7.2176180779933929E-2</v>
      </c>
      <c r="FV207" s="78">
        <v>0.11543583124876022</v>
      </c>
      <c r="FW207" s="78">
        <v>7.5785793364048004E-2</v>
      </c>
      <c r="FX207" s="78">
        <v>0</v>
      </c>
      <c r="FY207" s="78">
        <v>500</v>
      </c>
      <c r="FZ207" s="78">
        <v>1</v>
      </c>
    </row>
    <row r="208" spans="1:182" x14ac:dyDescent="0.2">
      <c r="A208" t="s">
        <v>186</v>
      </c>
      <c r="B208" t="s">
        <v>236</v>
      </c>
      <c r="C208" t="s">
        <v>2</v>
      </c>
      <c r="D208" t="s">
        <v>203</v>
      </c>
      <c r="E208" t="s">
        <v>208</v>
      </c>
      <c r="F208" t="s">
        <v>183</v>
      </c>
      <c r="G208" t="s">
        <v>1</v>
      </c>
      <c r="H208" s="78">
        <v>1491</v>
      </c>
      <c r="I208" s="78">
        <v>2.546130895614624</v>
      </c>
      <c r="J208" s="78">
        <v>2.2165377140045166</v>
      </c>
      <c r="K208" s="78">
        <v>1.9831488132476807</v>
      </c>
      <c r="L208" s="78">
        <v>1.9664324522018433</v>
      </c>
      <c r="M208" s="78">
        <v>1.9046750068664551</v>
      </c>
      <c r="N208" s="78">
        <v>1.8237917423248291</v>
      </c>
      <c r="O208" s="78">
        <v>1.9422094821929932</v>
      </c>
      <c r="P208" s="78">
        <v>2.0670170783996582</v>
      </c>
      <c r="Q208" s="78">
        <v>2.3180840015411377</v>
      </c>
      <c r="R208" s="78">
        <v>2.4584159851074219</v>
      </c>
      <c r="S208" s="78">
        <v>2.8498806953430176</v>
      </c>
      <c r="T208" s="78">
        <v>3.2898058891296387</v>
      </c>
      <c r="U208" s="78">
        <v>3.7853879928588867</v>
      </c>
      <c r="V208" s="78">
        <v>4.1290998458862305</v>
      </c>
      <c r="W208" s="78">
        <v>4.4069433212280273</v>
      </c>
      <c r="X208" s="78">
        <v>4.7303328514099121</v>
      </c>
      <c r="Y208" s="78">
        <v>4.9827795028686523</v>
      </c>
      <c r="Z208" s="78">
        <v>5.1291589736938477</v>
      </c>
      <c r="AA208" s="78">
        <v>4.9677939414978027</v>
      </c>
      <c r="AB208" s="78">
        <v>4.5856189727783203</v>
      </c>
      <c r="AC208" s="78">
        <v>4.4121150970458984</v>
      </c>
      <c r="AD208" s="78">
        <v>4.2374639511108398</v>
      </c>
      <c r="AE208" s="78">
        <v>3.7651236057281494</v>
      </c>
      <c r="AF208" s="78">
        <v>3.1177606582641602</v>
      </c>
      <c r="AG208" s="78">
        <v>-0.58370363712310791</v>
      </c>
      <c r="AH208" s="78">
        <v>-0.56923550367355347</v>
      </c>
      <c r="AI208" s="78">
        <v>-0.52930498123168945</v>
      </c>
      <c r="AJ208" s="78">
        <v>-0.45259964466094971</v>
      </c>
      <c r="AK208" s="78">
        <v>-0.5001983642578125</v>
      </c>
      <c r="AL208" s="78">
        <v>-0.56393206119537354</v>
      </c>
      <c r="AM208" s="78">
        <v>-0.46522477269172668</v>
      </c>
      <c r="AN208" s="78">
        <v>-0.45227628946304321</v>
      </c>
      <c r="AO208" s="78">
        <v>-0.46181654930114746</v>
      </c>
      <c r="AP208" s="78">
        <v>-0.52952384948730469</v>
      </c>
      <c r="AQ208" s="78">
        <v>-0.68351542949676514</v>
      </c>
      <c r="AR208" s="78">
        <v>-0.89137697219848633</v>
      </c>
      <c r="AS208" s="78">
        <v>-0.86083930730819702</v>
      </c>
      <c r="AT208" s="78">
        <v>-0.93700432777404785</v>
      </c>
      <c r="AU208" s="78">
        <v>-0.72449809312820435</v>
      </c>
      <c r="AV208" s="78">
        <v>-0.73723304271697998</v>
      </c>
      <c r="AW208" s="78">
        <v>-0.53852987289428711</v>
      </c>
      <c r="AX208" s="78">
        <v>-0.45076945424079895</v>
      </c>
      <c r="AY208" s="78">
        <v>-0.51140618324279785</v>
      </c>
      <c r="AZ208" s="78">
        <v>-0.69351685047149658</v>
      </c>
      <c r="BA208" s="78">
        <v>-0.49704402685165405</v>
      </c>
      <c r="BB208" s="78">
        <v>-0.3639567494392395</v>
      </c>
      <c r="BC208" s="78">
        <v>-0.25610053539276123</v>
      </c>
      <c r="BD208" s="78">
        <v>-0.45053255558013916</v>
      </c>
      <c r="BE208" s="78">
        <v>-0.38544747233390808</v>
      </c>
      <c r="BF208" s="78">
        <v>-0.39611253142356873</v>
      </c>
      <c r="BG208" s="78">
        <v>-0.36823481321334839</v>
      </c>
      <c r="BH208" s="78">
        <v>-0.29369568824768066</v>
      </c>
      <c r="BI208" s="78">
        <v>-0.33607429265975952</v>
      </c>
      <c r="BJ208" s="78">
        <v>-0.39745938777923584</v>
      </c>
      <c r="BK208" s="78">
        <v>-0.28698500990867615</v>
      </c>
      <c r="BL208" s="78">
        <v>-0.28702268004417419</v>
      </c>
      <c r="BM208" s="78">
        <v>-0.28402495384216309</v>
      </c>
      <c r="BN208" s="78">
        <v>-0.3410089910030365</v>
      </c>
      <c r="BO208" s="78">
        <v>-0.46302047371864319</v>
      </c>
      <c r="BP208" s="78">
        <v>-0.66120785474777222</v>
      </c>
      <c r="BQ208" s="78">
        <v>-0.60838222503662109</v>
      </c>
      <c r="BR208" s="78">
        <v>-0.6659395694732666</v>
      </c>
      <c r="BS208" s="78">
        <v>-0.4703650176525116</v>
      </c>
      <c r="BT208" s="78">
        <v>-0.47986927628517151</v>
      </c>
      <c r="BU208" s="78">
        <v>-0.29159677028656006</v>
      </c>
      <c r="BV208" s="78">
        <v>-0.19414573907852173</v>
      </c>
      <c r="BW208" s="78">
        <v>-0.25639215111732483</v>
      </c>
      <c r="BX208" s="78">
        <v>-0.4501090943813324</v>
      </c>
      <c r="BY208" s="78">
        <v>-0.2651505172252655</v>
      </c>
      <c r="BZ208" s="78">
        <v>-0.11014037579298019</v>
      </c>
      <c r="CA208" s="78">
        <v>-1.451851986348629E-2</v>
      </c>
      <c r="CB208" s="78">
        <v>-0.23587138950824738</v>
      </c>
      <c r="CC208" s="78">
        <v>-0.24813586473464966</v>
      </c>
      <c r="CD208" s="78">
        <v>-0.27620810270309448</v>
      </c>
      <c r="CE208" s="78">
        <v>-0.25667807459831238</v>
      </c>
      <c r="CF208" s="78">
        <v>-0.1836392879486084</v>
      </c>
      <c r="CG208" s="78">
        <v>-0.22240248322486877</v>
      </c>
      <c r="CH208" s="78">
        <v>-0.28216087818145752</v>
      </c>
      <c r="CI208" s="78">
        <v>-0.1635366827249527</v>
      </c>
      <c r="CJ208" s="78">
        <v>-0.17256851494312286</v>
      </c>
      <c r="CK208" s="78">
        <v>-0.16088706254959106</v>
      </c>
      <c r="CL208" s="78">
        <v>-0.21044419705867767</v>
      </c>
      <c r="CM208" s="78">
        <v>-0.31030634045600891</v>
      </c>
      <c r="CN208" s="78">
        <v>-0.50179338455200195</v>
      </c>
      <c r="CO208" s="78">
        <v>-0.433531254529953</v>
      </c>
      <c r="CP208" s="78">
        <v>-0.47820094227790833</v>
      </c>
      <c r="CQ208" s="78">
        <v>-0.29435321688652039</v>
      </c>
      <c r="CR208" s="78">
        <v>-0.30161994695663452</v>
      </c>
      <c r="CS208" s="78">
        <v>-0.12057165801525116</v>
      </c>
      <c r="CT208" s="78">
        <v>-1.6408927738666534E-2</v>
      </c>
      <c r="CU208" s="78">
        <v>-7.9770177602767944E-2</v>
      </c>
      <c r="CV208" s="78">
        <v>-0.28152564167976379</v>
      </c>
      <c r="CW208" s="78">
        <v>-0.10454179346561432</v>
      </c>
      <c r="CX208" s="78">
        <v>6.5652072429656982E-2</v>
      </c>
      <c r="CY208" s="78">
        <v>0.15280045568943024</v>
      </c>
      <c r="CZ208" s="78">
        <v>-8.7197735905647278E-2</v>
      </c>
      <c r="DA208" s="78">
        <v>-0.11082424223423004</v>
      </c>
      <c r="DB208" s="78">
        <v>-0.15630367398262024</v>
      </c>
      <c r="DC208" s="78">
        <v>-0.14512133598327637</v>
      </c>
      <c r="DD208" s="78">
        <v>-7.358289510011673E-2</v>
      </c>
      <c r="DE208" s="78">
        <v>-0.10873066633939743</v>
      </c>
      <c r="DF208" s="78">
        <v>-0.16686238348484039</v>
      </c>
      <c r="DG208" s="78">
        <v>-4.0088355541229248E-2</v>
      </c>
      <c r="DH208" s="78">
        <v>-5.8114361017942429E-2</v>
      </c>
      <c r="DI208" s="78">
        <v>-3.7749156355857849E-2</v>
      </c>
      <c r="DJ208" s="78">
        <v>-7.9879395663738251E-2</v>
      </c>
      <c r="DK208" s="78">
        <v>-0.15759220719337463</v>
      </c>
      <c r="DL208" s="78">
        <v>-0.34237894415855408</v>
      </c>
      <c r="DM208" s="78">
        <v>-0.25868028402328491</v>
      </c>
      <c r="DN208" s="78">
        <v>-0.29046231508255005</v>
      </c>
      <c r="DO208" s="78">
        <v>-0.11834141612052917</v>
      </c>
      <c r="DP208" s="78">
        <v>-0.12337061017751694</v>
      </c>
      <c r="DQ208" s="78">
        <v>5.0453457981348038E-2</v>
      </c>
      <c r="DR208" s="78">
        <v>0.16132788360118866</v>
      </c>
      <c r="DS208" s="78">
        <v>9.6851788461208344E-2</v>
      </c>
      <c r="DT208" s="78">
        <v>-0.11294218897819519</v>
      </c>
      <c r="DU208" s="78">
        <v>5.6066941469907761E-2</v>
      </c>
      <c r="DV208" s="78">
        <v>0.24144452810287476</v>
      </c>
      <c r="DW208" s="78">
        <v>0.32011944055557251</v>
      </c>
      <c r="DX208" s="78">
        <v>6.1475925147533417E-2</v>
      </c>
      <c r="DY208" s="78">
        <v>8.7431922554969788E-2</v>
      </c>
      <c r="DZ208" s="78">
        <v>1.6819290816783905E-2</v>
      </c>
      <c r="EA208" s="78">
        <v>1.5948859974741936E-2</v>
      </c>
      <c r="EB208" s="78">
        <v>8.5321061313152313E-2</v>
      </c>
      <c r="EC208" s="78">
        <v>5.5393386632204056E-2</v>
      </c>
      <c r="ED208" s="78">
        <v>-3.8966885767877102E-4</v>
      </c>
      <c r="EE208" s="78">
        <v>0.13815142214298248</v>
      </c>
      <c r="EF208" s="78">
        <v>0.10713925957679749</v>
      </c>
      <c r="EG208" s="78">
        <v>0.14004242420196533</v>
      </c>
      <c r="EH208" s="78">
        <v>0.10863544791936874</v>
      </c>
      <c r="EI208" s="78">
        <v>6.2902748584747314E-2</v>
      </c>
      <c r="EJ208" s="78">
        <v>-0.11220978945493698</v>
      </c>
      <c r="EK208" s="78">
        <v>-6.2232241034507751E-3</v>
      </c>
      <c r="EL208" s="78">
        <v>-1.939757913351059E-2</v>
      </c>
      <c r="EM208" s="78">
        <v>0.13579167425632477</v>
      </c>
      <c r="EN208" s="78">
        <v>0.13399311900138855</v>
      </c>
      <c r="EO208" s="78">
        <v>0.29738655686378479</v>
      </c>
      <c r="EP208" s="78">
        <v>0.41795161366462708</v>
      </c>
      <c r="EQ208" s="78">
        <v>0.35186585783958435</v>
      </c>
      <c r="ER208" s="78">
        <v>0.13046553730964661</v>
      </c>
      <c r="ES208" s="78">
        <v>0.28796043992042542</v>
      </c>
      <c r="ET208" s="78">
        <v>0.49526089429855347</v>
      </c>
      <c r="EU208" s="78">
        <v>0.56170147657394409</v>
      </c>
      <c r="EV208" s="78">
        <v>0.2761370837688446</v>
      </c>
      <c r="EW208" s="78">
        <v>73.357894897460938</v>
      </c>
      <c r="EX208" s="78">
        <v>72.113777160644531</v>
      </c>
      <c r="EY208" s="78">
        <v>71.172317504882813</v>
      </c>
      <c r="EZ208" s="78">
        <v>68.997695922851563</v>
      </c>
      <c r="FA208" s="78">
        <v>68.147560119628906</v>
      </c>
      <c r="FB208" s="78">
        <v>66.759201049804688</v>
      </c>
      <c r="FC208" s="78">
        <v>64.863319396972656</v>
      </c>
      <c r="FD208" s="78">
        <v>68.817886352539063</v>
      </c>
      <c r="FE208" s="78">
        <v>74.04241943359375</v>
      </c>
      <c r="FF208" s="78">
        <v>80.075508117675781</v>
      </c>
      <c r="FG208" s="78">
        <v>84.348434448242188</v>
      </c>
      <c r="FH208" s="78">
        <v>87.697723388671875</v>
      </c>
      <c r="FI208" s="78">
        <v>90.838188171386719</v>
      </c>
      <c r="FJ208" s="78">
        <v>93.172386169433594</v>
      </c>
      <c r="FK208" s="78">
        <v>95.665740966796875</v>
      </c>
      <c r="FL208" s="78">
        <v>97.181297302246094</v>
      </c>
      <c r="FM208" s="78">
        <v>97.306076049804688</v>
      </c>
      <c r="FN208" s="78">
        <v>96.476066589355469</v>
      </c>
      <c r="FO208" s="78">
        <v>95.281257629394531</v>
      </c>
      <c r="FP208" s="78">
        <v>92.285049438476563</v>
      </c>
      <c r="FQ208" s="78">
        <v>86.785987854003906</v>
      </c>
      <c r="FR208" s="78">
        <v>82.738983154296875</v>
      </c>
      <c r="FS208" s="78">
        <v>79.602287292480469</v>
      </c>
      <c r="FT208" s="78">
        <v>77.4276123046875</v>
      </c>
      <c r="FU208" s="78">
        <v>0.13716986775398254</v>
      </c>
      <c r="FV208" s="78">
        <v>0.20789994299411774</v>
      </c>
      <c r="FW208" s="78">
        <v>0.13502457737922668</v>
      </c>
      <c r="FX208" s="78">
        <v>0</v>
      </c>
      <c r="FY208" s="78">
        <v>368</v>
      </c>
      <c r="FZ208" s="78">
        <v>1</v>
      </c>
    </row>
    <row r="209" spans="1:182" x14ac:dyDescent="0.2">
      <c r="A209" t="s">
        <v>186</v>
      </c>
      <c r="B209" t="s">
        <v>236</v>
      </c>
      <c r="C209" t="s">
        <v>2</v>
      </c>
      <c r="D209" t="s">
        <v>203</v>
      </c>
      <c r="E209" t="s">
        <v>208</v>
      </c>
      <c r="F209" t="s">
        <v>184</v>
      </c>
      <c r="G209" t="s">
        <v>1</v>
      </c>
      <c r="H209" s="78">
        <v>753</v>
      </c>
      <c r="I209" s="78">
        <v>1.7278285026550293</v>
      </c>
      <c r="J209" s="78">
        <v>1.6053816080093384</v>
      </c>
      <c r="K209" s="78">
        <v>1.4884164333343506</v>
      </c>
      <c r="L209" s="78">
        <v>1.326863169670105</v>
      </c>
      <c r="M209" s="78">
        <v>1.204667329788208</v>
      </c>
      <c r="N209" s="78">
        <v>1.1531434059143066</v>
      </c>
      <c r="O209" s="78">
        <v>1.0395685434341431</v>
      </c>
      <c r="P209" s="78">
        <v>1.2777585983276367</v>
      </c>
      <c r="Q209" s="78">
        <v>1.4260083436965942</v>
      </c>
      <c r="R209" s="78">
        <v>1.5219449996948242</v>
      </c>
      <c r="S209" s="78">
        <v>1.8459627628326416</v>
      </c>
      <c r="T209" s="78">
        <v>2.0468294620513916</v>
      </c>
      <c r="U209" s="78">
        <v>2.1986725330352783</v>
      </c>
      <c r="V209" s="78">
        <v>2.4334466457366943</v>
      </c>
      <c r="W209" s="78">
        <v>2.5991768836975098</v>
      </c>
      <c r="X209" s="78">
        <v>2.8271145820617676</v>
      </c>
      <c r="Y209" s="78">
        <v>2.8902294635772705</v>
      </c>
      <c r="Z209" s="78">
        <v>3.1078498363494873</v>
      </c>
      <c r="AA209" s="78">
        <v>3.1737210750579834</v>
      </c>
      <c r="AB209" s="78">
        <v>2.9336826801300049</v>
      </c>
      <c r="AC209" s="78">
        <v>2.6936876773834229</v>
      </c>
      <c r="AD209" s="78">
        <v>2.5626761913299561</v>
      </c>
      <c r="AE209" s="78">
        <v>2.3348207473754883</v>
      </c>
      <c r="AF209" s="78">
        <v>1.9660269021987915</v>
      </c>
      <c r="AG209" s="78">
        <v>-0.1386210173368454</v>
      </c>
      <c r="AH209" s="78">
        <v>3.4352706279605627E-3</v>
      </c>
      <c r="AI209" s="78">
        <v>5.8291148394346237E-2</v>
      </c>
      <c r="AJ209" s="78">
        <v>-3.2330505549907684E-2</v>
      </c>
      <c r="AK209" s="78">
        <v>-0.12953053414821625</v>
      </c>
      <c r="AL209" s="78">
        <v>-0.20853771269321442</v>
      </c>
      <c r="AM209" s="78">
        <v>-0.33568409085273743</v>
      </c>
      <c r="AN209" s="78">
        <v>-0.35041150450706482</v>
      </c>
      <c r="AO209" s="78">
        <v>-0.30653619766235352</v>
      </c>
      <c r="AP209" s="78">
        <v>-0.3523886501789093</v>
      </c>
      <c r="AQ209" s="78">
        <v>-0.17642827332019806</v>
      </c>
      <c r="AR209" s="78">
        <v>-0.30663967132568359</v>
      </c>
      <c r="AS209" s="78">
        <v>-0.43542924523353577</v>
      </c>
      <c r="AT209" s="78">
        <v>-0.38767293095588684</v>
      </c>
      <c r="AU209" s="78">
        <v>-0.42742964625358582</v>
      </c>
      <c r="AV209" s="78">
        <v>-0.39085659384727478</v>
      </c>
      <c r="AW209" s="78">
        <v>-0.48967340588569641</v>
      </c>
      <c r="AX209" s="78">
        <v>-0.36086440086364746</v>
      </c>
      <c r="AY209" s="78">
        <v>-0.22666019201278687</v>
      </c>
      <c r="AZ209" s="78">
        <v>-0.22707347571849823</v>
      </c>
      <c r="BA209" s="78">
        <v>-0.37915599346160889</v>
      </c>
      <c r="BB209" s="78">
        <v>-0.26795515418052673</v>
      </c>
      <c r="BC209" s="78">
        <v>-0.16964025795459747</v>
      </c>
      <c r="BD209" s="78">
        <v>-0.14116662740707397</v>
      </c>
      <c r="BE209" s="78">
        <v>-6.2490892596542835E-3</v>
      </c>
      <c r="BF209" s="78">
        <v>0.12453855574131012</v>
      </c>
      <c r="BG209" s="78">
        <v>0.17373888194561005</v>
      </c>
      <c r="BH209" s="78">
        <v>7.8968703746795654E-2</v>
      </c>
      <c r="BI209" s="78">
        <v>-2.4402931332588196E-2</v>
      </c>
      <c r="BJ209" s="78">
        <v>-8.9037626981735229E-2</v>
      </c>
      <c r="BK209" s="78">
        <v>-0.21108202636241913</v>
      </c>
      <c r="BL209" s="78">
        <v>-0.21507181227207184</v>
      </c>
      <c r="BM209" s="78">
        <v>-0.17264726758003235</v>
      </c>
      <c r="BN209" s="78">
        <v>-0.20036792755126953</v>
      </c>
      <c r="BO209" s="78">
        <v>-2.9687847942113876E-2</v>
      </c>
      <c r="BP209" s="78">
        <v>-0.14934858679771423</v>
      </c>
      <c r="BQ209" s="78">
        <v>-0.27720415592193604</v>
      </c>
      <c r="BR209" s="78">
        <v>-0.22562918066978455</v>
      </c>
      <c r="BS209" s="78">
        <v>-0.2726580798625946</v>
      </c>
      <c r="BT209" s="78">
        <v>-0.22569271922111511</v>
      </c>
      <c r="BU209" s="78">
        <v>-0.32169163227081299</v>
      </c>
      <c r="BV209" s="78">
        <v>-0.19419492781162262</v>
      </c>
      <c r="BW209" s="78">
        <v>-4.0992934256792068E-2</v>
      </c>
      <c r="BX209" s="78">
        <v>-5.5684465914964676E-2</v>
      </c>
      <c r="BY209" s="78">
        <v>-0.20614387094974518</v>
      </c>
      <c r="BZ209" s="78">
        <v>-9.9714897572994232E-2</v>
      </c>
      <c r="CA209" s="78">
        <v>-1.2913954444229603E-2</v>
      </c>
      <c r="CB209" s="78">
        <v>-1.5226774848997593E-2</v>
      </c>
      <c r="CC209" s="78">
        <v>8.5431307554244995E-2</v>
      </c>
      <c r="CD209" s="78">
        <v>0.20841431617736816</v>
      </c>
      <c r="CE209" s="78">
        <v>0.25369763374328613</v>
      </c>
      <c r="CF209" s="78">
        <v>0.15605419874191284</v>
      </c>
      <c r="CG209" s="78">
        <v>4.8408124595880508E-2</v>
      </c>
      <c r="CH209" s="78">
        <v>-6.2722284346818924E-3</v>
      </c>
      <c r="CI209" s="78">
        <v>-0.12478300929069519</v>
      </c>
      <c r="CJ209" s="78">
        <v>-0.1213359609246254</v>
      </c>
      <c r="CK209" s="78">
        <v>-7.9916201531887054E-2</v>
      </c>
      <c r="CL209" s="78">
        <v>-9.5078833401203156E-2</v>
      </c>
      <c r="CM209" s="78">
        <v>7.194412499666214E-2</v>
      </c>
      <c r="CN209" s="78">
        <v>-4.0409252047538757E-2</v>
      </c>
      <c r="CO209" s="78">
        <v>-0.16761791706085205</v>
      </c>
      <c r="CP209" s="78">
        <v>-0.11339817196130753</v>
      </c>
      <c r="CQ209" s="78">
        <v>-0.16546376049518585</v>
      </c>
      <c r="CR209" s="78">
        <v>-0.11130073666572571</v>
      </c>
      <c r="CS209" s="78">
        <v>-0.205347940325737</v>
      </c>
      <c r="CT209" s="78">
        <v>-7.8760161995887756E-2</v>
      </c>
      <c r="CU209" s="78">
        <v>8.759964257478714E-2</v>
      </c>
      <c r="CV209" s="78">
        <v>6.3019037246704102E-2</v>
      </c>
      <c r="CW209" s="78">
        <v>-8.6316190659999847E-2</v>
      </c>
      <c r="CX209" s="78">
        <v>1.6807796433568001E-2</v>
      </c>
      <c r="CY209" s="78">
        <v>9.5634207129478455E-2</v>
      </c>
      <c r="CZ209" s="78">
        <v>7.1998782455921173E-2</v>
      </c>
      <c r="DA209" s="78">
        <v>0.17711170017719269</v>
      </c>
      <c r="DB209" s="78">
        <v>0.2922900915145874</v>
      </c>
      <c r="DC209" s="78">
        <v>0.33365637063980103</v>
      </c>
      <c r="DD209" s="78">
        <v>0.23313969373703003</v>
      </c>
      <c r="DE209" s="78">
        <v>0.12121918052434921</v>
      </c>
      <c r="DF209" s="78">
        <v>7.6493173837661743E-2</v>
      </c>
      <c r="DG209" s="78">
        <v>-3.8483992218971252E-2</v>
      </c>
      <c r="DH209" s="78">
        <v>-2.7600103989243507E-2</v>
      </c>
      <c r="DI209" s="78">
        <v>1.2814859859645367E-2</v>
      </c>
      <c r="DJ209" s="78">
        <v>1.0210261680185795E-2</v>
      </c>
      <c r="DK209" s="78">
        <v>0.17357610166072845</v>
      </c>
      <c r="DL209" s="78">
        <v>6.8530075252056122E-2</v>
      </c>
      <c r="DM209" s="78">
        <v>-5.8031689375638962E-2</v>
      </c>
      <c r="DN209" s="78">
        <v>-1.1671645333990455E-3</v>
      </c>
      <c r="DO209" s="78">
        <v>-5.8269437402486801E-2</v>
      </c>
      <c r="DP209" s="78">
        <v>3.0912505462765694E-3</v>
      </c>
      <c r="DQ209" s="78">
        <v>-8.9004263281822205E-2</v>
      </c>
      <c r="DR209" s="78">
        <v>3.6674603819847107E-2</v>
      </c>
      <c r="DS209" s="78">
        <v>0.21619221568107605</v>
      </c>
      <c r="DT209" s="78">
        <v>0.18172253668308258</v>
      </c>
      <c r="DU209" s="78">
        <v>3.3511482179164886E-2</v>
      </c>
      <c r="DV209" s="78">
        <v>0.13333049416542053</v>
      </c>
      <c r="DW209" s="78">
        <v>0.20418237149715424</v>
      </c>
      <c r="DX209" s="78">
        <v>0.15922434628009796</v>
      </c>
      <c r="DY209" s="78">
        <v>0.30948364734649658</v>
      </c>
      <c r="DZ209" s="78">
        <v>0.41339334845542908</v>
      </c>
      <c r="EA209" s="78">
        <v>0.44910413026809692</v>
      </c>
      <c r="EB209" s="78">
        <v>0.34443891048431396</v>
      </c>
      <c r="EC209" s="78">
        <v>0.22634677588939667</v>
      </c>
      <c r="ED209" s="78">
        <v>0.19599325954914093</v>
      </c>
      <c r="EE209" s="78">
        <v>8.6118079721927643E-2</v>
      </c>
      <c r="EF209" s="78">
        <v>0.10773958265781403</v>
      </c>
      <c r="EG209" s="78">
        <v>0.14670377969741821</v>
      </c>
      <c r="EH209" s="78">
        <v>0.16223099827766418</v>
      </c>
      <c r="EI209" s="78">
        <v>0.32031652331352234</v>
      </c>
      <c r="EJ209" s="78">
        <v>0.22582116723060608</v>
      </c>
      <c r="EK209" s="78">
        <v>0.10019341856241226</v>
      </c>
      <c r="EL209" s="78">
        <v>0.16087658703327179</v>
      </c>
      <c r="EM209" s="78">
        <v>9.6502140164375305E-2</v>
      </c>
      <c r="EN209" s="78">
        <v>0.16825510561466217</v>
      </c>
      <c r="EO209" s="78">
        <v>7.8977532684803009E-2</v>
      </c>
      <c r="EP209" s="78">
        <v>0.20334407687187195</v>
      </c>
      <c r="EQ209" s="78">
        <v>0.40185946226119995</v>
      </c>
      <c r="ER209" s="78">
        <v>0.35311153531074524</v>
      </c>
      <c r="ES209" s="78">
        <v>0.20652361214160919</v>
      </c>
      <c r="ET209" s="78">
        <v>0.30157074332237244</v>
      </c>
      <c r="EU209" s="78">
        <v>0.36090868711471558</v>
      </c>
      <c r="EV209" s="78">
        <v>0.28516417741775513</v>
      </c>
      <c r="EW209" s="78">
        <v>74.155540466308594</v>
      </c>
      <c r="EX209" s="78">
        <v>72.505088806152344</v>
      </c>
      <c r="EY209" s="78">
        <v>70.749412536621094</v>
      </c>
      <c r="EZ209" s="78">
        <v>68.967201232910156</v>
      </c>
      <c r="FA209" s="78">
        <v>68.630813598632813</v>
      </c>
      <c r="FB209" s="78">
        <v>67.329475402832031</v>
      </c>
      <c r="FC209" s="78">
        <v>67.45343017578125</v>
      </c>
      <c r="FD209" s="78">
        <v>71.720771789550781</v>
      </c>
      <c r="FE209" s="78">
        <v>77.617408752441406</v>
      </c>
      <c r="FF209" s="78">
        <v>82.882392883300781</v>
      </c>
      <c r="FG209" s="78">
        <v>86.575843811035156</v>
      </c>
      <c r="FH209" s="78">
        <v>90.928298950195313</v>
      </c>
      <c r="FI209" s="78">
        <v>93.60235595703125</v>
      </c>
      <c r="FJ209" s="78">
        <v>95.753303527832031</v>
      </c>
      <c r="FK209" s="78">
        <v>97.9615478515625</v>
      </c>
      <c r="FL209" s="78">
        <v>99.95977783203125</v>
      </c>
      <c r="FM209" s="78">
        <v>101.39230346679688</v>
      </c>
      <c r="FN209" s="78">
        <v>101.40493774414063</v>
      </c>
      <c r="FO209" s="78">
        <v>100.4892578125</v>
      </c>
      <c r="FP209" s="78">
        <v>96.497261047363281</v>
      </c>
      <c r="FQ209" s="78">
        <v>88.221755981445313</v>
      </c>
      <c r="FR209" s="78">
        <v>81.281791687011719</v>
      </c>
      <c r="FS209" s="78">
        <v>76.741691589355469</v>
      </c>
      <c r="FT209" s="78">
        <v>75.839584350585938</v>
      </c>
      <c r="FU209" s="78">
        <v>8.6431406438350677E-2</v>
      </c>
      <c r="FV209" s="78">
        <v>0.14443045854568481</v>
      </c>
      <c r="FW209" s="78">
        <v>8.291897177696228E-2</v>
      </c>
      <c r="FX209" s="78">
        <v>0</v>
      </c>
      <c r="FY209" s="78">
        <v>212</v>
      </c>
      <c r="FZ209" s="78">
        <v>1</v>
      </c>
    </row>
    <row r="210" spans="1:182" x14ac:dyDescent="0.2">
      <c r="A210" t="s">
        <v>186</v>
      </c>
      <c r="B210" t="s">
        <v>236</v>
      </c>
      <c r="C210" t="s">
        <v>2</v>
      </c>
      <c r="D210" t="s">
        <v>203</v>
      </c>
      <c r="E210" t="s">
        <v>208</v>
      </c>
      <c r="F210" t="s">
        <v>185</v>
      </c>
      <c r="G210" t="s">
        <v>1</v>
      </c>
      <c r="H210" s="78">
        <v>333</v>
      </c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  <c r="CU210" s="78"/>
      <c r="CV210" s="78"/>
      <c r="CW210" s="78"/>
      <c r="CX210" s="78"/>
      <c r="CY210" s="78"/>
      <c r="CZ210" s="78"/>
      <c r="DA210" s="78"/>
      <c r="DB210" s="78"/>
      <c r="DC210" s="78"/>
      <c r="DD210" s="78"/>
      <c r="DE210" s="78"/>
      <c r="DF210" s="78"/>
      <c r="DG210" s="78"/>
      <c r="DH210" s="78"/>
      <c r="DI210" s="78"/>
      <c r="DJ210" s="78"/>
      <c r="DK210" s="78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>
        <v>0</v>
      </c>
      <c r="FY210" s="78">
        <v>94</v>
      </c>
      <c r="FZ210" s="78">
        <v>0</v>
      </c>
    </row>
    <row r="211" spans="1:182" x14ac:dyDescent="0.2">
      <c r="A211" t="s">
        <v>186</v>
      </c>
      <c r="B211" t="s">
        <v>236</v>
      </c>
      <c r="C211" t="s">
        <v>2</v>
      </c>
      <c r="D211" t="s">
        <v>203</v>
      </c>
      <c r="E211" t="s">
        <v>209</v>
      </c>
      <c r="F211" t="s">
        <v>1</v>
      </c>
      <c r="G211" t="s">
        <v>198</v>
      </c>
      <c r="H211" s="78">
        <v>7005</v>
      </c>
      <c r="I211" s="78">
        <v>11.590591430664063</v>
      </c>
      <c r="J211" s="78">
        <v>10.209285736083984</v>
      </c>
      <c r="K211" s="78">
        <v>9.586207389831543</v>
      </c>
      <c r="L211" s="78">
        <v>9.2487201690673828</v>
      </c>
      <c r="M211" s="78">
        <v>8.8527793884277344</v>
      </c>
      <c r="N211" s="78">
        <v>8.7159452438354492</v>
      </c>
      <c r="O211" s="78">
        <v>9.3103113174438477</v>
      </c>
      <c r="P211" s="78">
        <v>9.9813423156738281</v>
      </c>
      <c r="Q211" s="78">
        <v>10.785903930664063</v>
      </c>
      <c r="R211" s="78">
        <v>12.154367446899414</v>
      </c>
      <c r="S211" s="78">
        <v>13.770273208618164</v>
      </c>
      <c r="T211" s="78">
        <v>15.47218132019043</v>
      </c>
      <c r="U211" s="78">
        <v>17.327878952026367</v>
      </c>
      <c r="V211" s="78">
        <v>19.494411468505859</v>
      </c>
      <c r="W211" s="78">
        <v>20.525835037231445</v>
      </c>
      <c r="X211" s="78">
        <v>21.559856414794922</v>
      </c>
      <c r="Y211" s="78">
        <v>22.363286972045898</v>
      </c>
      <c r="Z211" s="78">
        <v>22.383617401123047</v>
      </c>
      <c r="AA211" s="78">
        <v>22.006803512573242</v>
      </c>
      <c r="AB211" s="78">
        <v>21.641288757324219</v>
      </c>
      <c r="AC211" s="78">
        <v>20.918182373046875</v>
      </c>
      <c r="AD211" s="78">
        <v>20.045871734619141</v>
      </c>
      <c r="AE211" s="78">
        <v>17.639680862426758</v>
      </c>
      <c r="AF211" s="78">
        <v>15.625870704650879</v>
      </c>
      <c r="AG211" s="78">
        <v>-1.4624806642532349</v>
      </c>
      <c r="AH211" s="78">
        <v>-1.6479338407516479</v>
      </c>
      <c r="AI211" s="78">
        <v>-1.330091118812561</v>
      </c>
      <c r="AJ211" s="78">
        <v>-1.1948291063308716</v>
      </c>
      <c r="AK211" s="78">
        <v>-1.2648416757583618</v>
      </c>
      <c r="AL211" s="78">
        <v>-1.2739205360412598</v>
      </c>
      <c r="AM211" s="78">
        <v>-1.2294914722442627</v>
      </c>
      <c r="AN211" s="78">
        <v>-1.5563513040542603</v>
      </c>
      <c r="AO211" s="78">
        <v>-2.0685145854949951</v>
      </c>
      <c r="AP211" s="78">
        <v>-1.9799706935882568</v>
      </c>
      <c r="AQ211" s="78">
        <v>-2.1238229274749756</v>
      </c>
      <c r="AR211" s="78">
        <v>-2.4887492656707764</v>
      </c>
      <c r="AS211" s="78">
        <v>-2.4512314796447754</v>
      </c>
      <c r="AT211" s="78">
        <v>-1.7835539579391479</v>
      </c>
      <c r="AU211" s="78">
        <v>-2.2725491523742676</v>
      </c>
      <c r="AV211" s="78">
        <v>-1.8446218967437744</v>
      </c>
      <c r="AW211" s="78">
        <v>-1.3526923656463623</v>
      </c>
      <c r="AX211" s="78">
        <v>-1.51862633228302</v>
      </c>
      <c r="AY211" s="78">
        <v>-1.1486496925354004</v>
      </c>
      <c r="AZ211" s="78">
        <v>-0.67007017135620117</v>
      </c>
      <c r="BA211" s="78">
        <v>-1.0553700923919678</v>
      </c>
      <c r="BB211" s="78">
        <v>-2.0094032287597656</v>
      </c>
      <c r="BC211" s="78">
        <v>-2.5063931941986084</v>
      </c>
      <c r="BD211" s="78">
        <v>-1.6806879043579102</v>
      </c>
      <c r="BE211" s="78">
        <v>-1.0883885622024536</v>
      </c>
      <c r="BF211" s="78">
        <v>-1.2983672618865967</v>
      </c>
      <c r="BG211" s="78">
        <v>-0.99597734212875366</v>
      </c>
      <c r="BH211" s="78">
        <v>-0.8686404824256897</v>
      </c>
      <c r="BI211" s="78">
        <v>-0.93988418579101563</v>
      </c>
      <c r="BJ211" s="78">
        <v>-0.9632907509803772</v>
      </c>
      <c r="BK211" s="78">
        <v>-0.91392219066619873</v>
      </c>
      <c r="BL211" s="78">
        <v>-1.2165474891662598</v>
      </c>
      <c r="BM211" s="78">
        <v>-1.7133069038391113</v>
      </c>
      <c r="BN211" s="78">
        <v>-1.6015462875366211</v>
      </c>
      <c r="BO211" s="78">
        <v>-1.7230764627456665</v>
      </c>
      <c r="BP211" s="78">
        <v>-2.0565385818481445</v>
      </c>
      <c r="BQ211" s="78">
        <v>-2.0145351886749268</v>
      </c>
      <c r="BR211" s="78">
        <v>-1.3260208368301392</v>
      </c>
      <c r="BS211" s="78">
        <v>-1.79206383228302</v>
      </c>
      <c r="BT211" s="78">
        <v>-1.3893897533416748</v>
      </c>
      <c r="BU211" s="78">
        <v>-0.88461172580718994</v>
      </c>
      <c r="BV211" s="78">
        <v>-1.0607070922851563</v>
      </c>
      <c r="BW211" s="78">
        <v>-0.66763144731521606</v>
      </c>
      <c r="BX211" s="78">
        <v>-0.19856233894824982</v>
      </c>
      <c r="BY211" s="78">
        <v>-0.60193580389022827</v>
      </c>
      <c r="BZ211" s="78">
        <v>-1.565092921257019</v>
      </c>
      <c r="CA211" s="78">
        <v>-2.0789265632629395</v>
      </c>
      <c r="CB211" s="78">
        <v>-1.2702095508575439</v>
      </c>
      <c r="CC211" s="78">
        <v>-0.82929342985153198</v>
      </c>
      <c r="CD211" s="78">
        <v>-1.0562585592269897</v>
      </c>
      <c r="CE211" s="78">
        <v>-0.76457113027572632</v>
      </c>
      <c r="CF211" s="78">
        <v>-0.6427232027053833</v>
      </c>
      <c r="CG211" s="78">
        <v>-0.71481961011886597</v>
      </c>
      <c r="CH211" s="78">
        <v>-0.74814951419830322</v>
      </c>
      <c r="CI211" s="78">
        <v>-0.69535988569259644</v>
      </c>
      <c r="CJ211" s="78">
        <v>-0.9812004566192627</v>
      </c>
      <c r="CK211" s="78">
        <v>-1.4672911167144775</v>
      </c>
      <c r="CL211" s="78">
        <v>-1.3394507169723511</v>
      </c>
      <c r="CM211" s="78">
        <v>-1.4455206394195557</v>
      </c>
      <c r="CN211" s="78">
        <v>-1.7571909427642822</v>
      </c>
      <c r="CO211" s="78">
        <v>-1.712080717086792</v>
      </c>
      <c r="CP211" s="78">
        <v>-1.0091348886489868</v>
      </c>
      <c r="CQ211" s="78">
        <v>-1.4592810869216919</v>
      </c>
      <c r="CR211" s="78">
        <v>-1.0740973949432373</v>
      </c>
      <c r="CS211" s="78">
        <v>-0.56042051315307617</v>
      </c>
      <c r="CT211" s="78">
        <v>-0.7435535192489624</v>
      </c>
      <c r="CU211" s="78">
        <v>-0.3344796895980835</v>
      </c>
      <c r="CV211" s="78">
        <v>0.12800253927707672</v>
      </c>
      <c r="CW211" s="78">
        <v>-0.28788858652114868</v>
      </c>
      <c r="CX211" s="78">
        <v>-1.2573649883270264</v>
      </c>
      <c r="CY211" s="78">
        <v>-1.7828643321990967</v>
      </c>
      <c r="CZ211" s="78">
        <v>-0.98591345548629761</v>
      </c>
      <c r="DA211" s="78">
        <v>-0.57019835710525513</v>
      </c>
      <c r="DB211" s="78">
        <v>-0.81414979696273804</v>
      </c>
      <c r="DC211" s="78">
        <v>-0.53316491842269897</v>
      </c>
      <c r="DD211" s="78">
        <v>-0.4168059229850769</v>
      </c>
      <c r="DE211" s="78">
        <v>-0.4897550642490387</v>
      </c>
      <c r="DF211" s="78">
        <v>-0.53300827741622925</v>
      </c>
      <c r="DG211" s="78">
        <v>-0.47679755091667175</v>
      </c>
      <c r="DH211" s="78">
        <v>-0.74585342407226563</v>
      </c>
      <c r="DI211" s="78">
        <v>-1.2212753295898438</v>
      </c>
      <c r="DJ211" s="78">
        <v>-1.0773551464080811</v>
      </c>
      <c r="DK211" s="78">
        <v>-1.1679648160934448</v>
      </c>
      <c r="DL211" s="78">
        <v>-1.4578431844711304</v>
      </c>
      <c r="DM211" s="78">
        <v>-1.4096262454986572</v>
      </c>
      <c r="DN211" s="78">
        <v>-0.6922488808631897</v>
      </c>
      <c r="DO211" s="78">
        <v>-1.1264983415603638</v>
      </c>
      <c r="DP211" s="78">
        <v>-0.7588050365447998</v>
      </c>
      <c r="DQ211" s="78">
        <v>-0.23622927069664001</v>
      </c>
      <c r="DR211" s="78">
        <v>-0.42639997601509094</v>
      </c>
      <c r="DS211" s="78">
        <v>-1.3279274571686983E-3</v>
      </c>
      <c r="DT211" s="78">
        <v>0.45456740260124207</v>
      </c>
      <c r="DU211" s="78">
        <v>2.6158628985285759E-2</v>
      </c>
      <c r="DV211" s="78">
        <v>-0.94963699579238892</v>
      </c>
      <c r="DW211" s="78">
        <v>-1.4868022203445435</v>
      </c>
      <c r="DX211" s="78">
        <v>-0.70161736011505127</v>
      </c>
      <c r="DY211" s="78">
        <v>-0.1961062103509903</v>
      </c>
      <c r="DZ211" s="78">
        <v>-0.46458321809768677</v>
      </c>
      <c r="EA211" s="78">
        <v>-0.19905117154121399</v>
      </c>
      <c r="EB211" s="78">
        <v>-9.0617269277572632E-2</v>
      </c>
      <c r="EC211" s="78">
        <v>-0.1647975742816925</v>
      </c>
      <c r="ED211" s="78">
        <v>-0.2223784476518631</v>
      </c>
      <c r="EE211" s="78">
        <v>-0.16122825443744659</v>
      </c>
      <c r="EF211" s="78">
        <v>-0.40604963898658752</v>
      </c>
      <c r="EG211" s="78">
        <v>-0.86606764793395996</v>
      </c>
      <c r="EH211" s="78">
        <v>-0.69893068075180054</v>
      </c>
      <c r="EI211" s="78">
        <v>-0.76721835136413574</v>
      </c>
      <c r="EJ211" s="78">
        <v>-1.0256326198577881</v>
      </c>
      <c r="EK211" s="78">
        <v>-0.97292995452880859</v>
      </c>
      <c r="EL211" s="78">
        <v>-0.23471584916114807</v>
      </c>
      <c r="EM211" s="78">
        <v>-0.64601302146911621</v>
      </c>
      <c r="EN211" s="78">
        <v>-0.30357292294502258</v>
      </c>
      <c r="EO211" s="78">
        <v>0.23185138404369354</v>
      </c>
      <c r="EP211" s="78">
        <v>3.1519345939159393E-2</v>
      </c>
      <c r="EQ211" s="78">
        <v>0.4796903133392334</v>
      </c>
      <c r="ER211" s="78">
        <v>0.92607522010803223</v>
      </c>
      <c r="ES211" s="78">
        <v>0.47959291934967041</v>
      </c>
      <c r="ET211" s="78">
        <v>-0.50532662868499756</v>
      </c>
      <c r="EU211" s="78">
        <v>-1.059335470199585</v>
      </c>
      <c r="EV211" s="78">
        <v>-0.29113900661468506</v>
      </c>
      <c r="EW211" s="78">
        <v>74.361412048339844</v>
      </c>
      <c r="EX211" s="78">
        <v>73.516990661621094</v>
      </c>
      <c r="EY211" s="78">
        <v>72.327362060546875</v>
      </c>
      <c r="EZ211" s="78">
        <v>71.961631774902344</v>
      </c>
      <c r="FA211" s="78">
        <v>71.227890014648438</v>
      </c>
      <c r="FB211" s="78">
        <v>70.944404602050781</v>
      </c>
      <c r="FC211" s="78">
        <v>70.594032287597656</v>
      </c>
      <c r="FD211" s="78">
        <v>71.99774169921875</v>
      </c>
      <c r="FE211" s="78">
        <v>75.513290405273438</v>
      </c>
      <c r="FF211" s="78">
        <v>80.2801513671875</v>
      </c>
      <c r="FG211" s="78">
        <v>84.3837890625</v>
      </c>
      <c r="FH211" s="78">
        <v>88.970283508300781</v>
      </c>
      <c r="FI211" s="78">
        <v>93.075523376464844</v>
      </c>
      <c r="FJ211" s="78">
        <v>96.972908020019531</v>
      </c>
      <c r="FK211" s="78">
        <v>99.685455322265625</v>
      </c>
      <c r="FL211" s="78">
        <v>101.47600555419922</v>
      </c>
      <c r="FM211" s="78">
        <v>101.7276611328125</v>
      </c>
      <c r="FN211" s="78">
        <v>100.76849365234375</v>
      </c>
      <c r="FO211" s="78">
        <v>98.9002685546875</v>
      </c>
      <c r="FP211" s="78">
        <v>95.509971618652344</v>
      </c>
      <c r="FQ211" s="78">
        <v>90.113304138183594</v>
      </c>
      <c r="FR211" s="78">
        <v>86.619415283203125</v>
      </c>
      <c r="FS211" s="78">
        <v>83.911628723144531</v>
      </c>
      <c r="FT211" s="78">
        <v>81.325523376464844</v>
      </c>
      <c r="FU211" s="78">
        <v>0.23911744356155396</v>
      </c>
      <c r="FV211" s="78">
        <v>0.38685214519500732</v>
      </c>
      <c r="FW211" s="78">
        <v>0.23722031712532043</v>
      </c>
      <c r="FX211" s="78">
        <v>0</v>
      </c>
      <c r="FY211" s="78">
        <v>2529</v>
      </c>
      <c r="FZ211" s="78">
        <v>1</v>
      </c>
    </row>
    <row r="212" spans="1:182" x14ac:dyDescent="0.2">
      <c r="A212" t="s">
        <v>186</v>
      </c>
      <c r="B212" t="s">
        <v>236</v>
      </c>
      <c r="C212" t="s">
        <v>2</v>
      </c>
      <c r="D212" t="s">
        <v>203</v>
      </c>
      <c r="E212" t="s">
        <v>209</v>
      </c>
      <c r="F212" t="s">
        <v>1</v>
      </c>
      <c r="G212" t="s">
        <v>200</v>
      </c>
      <c r="H212" s="78">
        <v>2717</v>
      </c>
      <c r="I212" s="78">
        <v>4.4233546257019043</v>
      </c>
      <c r="J212" s="78">
        <v>3.9727981090545654</v>
      </c>
      <c r="K212" s="78">
        <v>3.6233251094818115</v>
      </c>
      <c r="L212" s="78">
        <v>3.3647055625915527</v>
      </c>
      <c r="M212" s="78">
        <v>3.1796698570251465</v>
      </c>
      <c r="N212" s="78">
        <v>3.2214071750640869</v>
      </c>
      <c r="O212" s="78">
        <v>3.412128210067749</v>
      </c>
      <c r="P212" s="78">
        <v>3.452972412109375</v>
      </c>
      <c r="Q212" s="78">
        <v>3.8267679214477539</v>
      </c>
      <c r="R212" s="78">
        <v>4.2483735084533691</v>
      </c>
      <c r="S212" s="78">
        <v>4.9193515777587891</v>
      </c>
      <c r="T212" s="78">
        <v>5.5841641426086426</v>
      </c>
      <c r="U212" s="78">
        <v>6.2216529846191406</v>
      </c>
      <c r="V212" s="78">
        <v>6.731844425201416</v>
      </c>
      <c r="W212" s="78">
        <v>7.0632762908935547</v>
      </c>
      <c r="X212" s="78">
        <v>7.4969701766967773</v>
      </c>
      <c r="Y212" s="78">
        <v>7.9105381965637207</v>
      </c>
      <c r="Z212" s="78">
        <v>8.00341796875</v>
      </c>
      <c r="AA212" s="78">
        <v>7.5860767364501953</v>
      </c>
      <c r="AB212" s="78">
        <v>7.4304771423339844</v>
      </c>
      <c r="AC212" s="78">
        <v>7.2692136764526367</v>
      </c>
      <c r="AD212" s="78">
        <v>7.0569915771484375</v>
      </c>
      <c r="AE212" s="78">
        <v>6.6421756744384766</v>
      </c>
      <c r="AF212" s="78">
        <v>5.9595780372619629</v>
      </c>
      <c r="AG212" s="78">
        <v>-0.5163542628288269</v>
      </c>
      <c r="AH212" s="78">
        <v>-0.51423048973083496</v>
      </c>
      <c r="AI212" s="78">
        <v>-0.51028341054916382</v>
      </c>
      <c r="AJ212" s="78">
        <v>-0.53507071733474731</v>
      </c>
      <c r="AK212" s="78">
        <v>-0.50802445411682129</v>
      </c>
      <c r="AL212" s="78">
        <v>-0.37222558259963989</v>
      </c>
      <c r="AM212" s="78">
        <v>-0.25854185223579407</v>
      </c>
      <c r="AN212" s="78">
        <v>-0.46837884187698364</v>
      </c>
      <c r="AO212" s="78">
        <v>-0.49052035808563232</v>
      </c>
      <c r="AP212" s="78">
        <v>-0.5641295313835144</v>
      </c>
      <c r="AQ212" s="78">
        <v>-0.38392731547355652</v>
      </c>
      <c r="AR212" s="78">
        <v>-0.46974450349807739</v>
      </c>
      <c r="AS212" s="78">
        <v>-0.59777414798736572</v>
      </c>
      <c r="AT212" s="78">
        <v>-0.6096881628036499</v>
      </c>
      <c r="AU212" s="78">
        <v>-0.64513236284255981</v>
      </c>
      <c r="AV212" s="78">
        <v>-0.63852047920227051</v>
      </c>
      <c r="AW212" s="78">
        <v>-0.38676914572715759</v>
      </c>
      <c r="AX212" s="78">
        <v>-0.31966295838356018</v>
      </c>
      <c r="AY212" s="78">
        <v>-0.51094841957092285</v>
      </c>
      <c r="AZ212" s="78">
        <v>-0.52498847246170044</v>
      </c>
      <c r="BA212" s="78">
        <v>-0.57424193620681763</v>
      </c>
      <c r="BB212" s="78">
        <v>-0.82259476184844971</v>
      </c>
      <c r="BC212" s="78">
        <v>-0.7349398136138916</v>
      </c>
      <c r="BD212" s="78">
        <v>-0.60930800437927246</v>
      </c>
      <c r="BE212" s="78">
        <v>-0.34983116388320923</v>
      </c>
      <c r="BF212" s="78">
        <v>-0.35667818784713745</v>
      </c>
      <c r="BG212" s="78">
        <v>-0.35913470387458801</v>
      </c>
      <c r="BH212" s="78">
        <v>-0.39172130823135376</v>
      </c>
      <c r="BI212" s="78">
        <v>-0.3688521683216095</v>
      </c>
      <c r="BJ212" s="78">
        <v>-0.23049718141555786</v>
      </c>
      <c r="BK212" s="78">
        <v>-0.11310617625713348</v>
      </c>
      <c r="BL212" s="78">
        <v>-0.3221452534198761</v>
      </c>
      <c r="BM212" s="78">
        <v>-0.33708471059799194</v>
      </c>
      <c r="BN212" s="78">
        <v>-0.39732953906059265</v>
      </c>
      <c r="BO212" s="78">
        <v>-0.19896954298019409</v>
      </c>
      <c r="BP212" s="78">
        <v>-0.27479499578475952</v>
      </c>
      <c r="BQ212" s="78">
        <v>-0.40365755558013916</v>
      </c>
      <c r="BR212" s="78">
        <v>-0.40663033723831177</v>
      </c>
      <c r="BS212" s="78">
        <v>-0.44239851832389832</v>
      </c>
      <c r="BT212" s="78">
        <v>-0.43452617526054382</v>
      </c>
      <c r="BU212" s="78">
        <v>-0.17404539883136749</v>
      </c>
      <c r="BV212" s="78">
        <v>-0.11124373972415924</v>
      </c>
      <c r="BW212" s="78">
        <v>-0.30169707536697388</v>
      </c>
      <c r="BX212" s="78">
        <v>-0.31161713600158691</v>
      </c>
      <c r="BY212" s="78">
        <v>-0.36781394481658936</v>
      </c>
      <c r="BZ212" s="78">
        <v>-0.60743284225463867</v>
      </c>
      <c r="CA212" s="78">
        <v>-0.5226665735244751</v>
      </c>
      <c r="CB212" s="78">
        <v>-0.41675528883934021</v>
      </c>
      <c r="CC212" s="78">
        <v>-0.2344978004693985</v>
      </c>
      <c r="CD212" s="78">
        <v>-0.24755796790122986</v>
      </c>
      <c r="CE212" s="78">
        <v>-0.25444960594177246</v>
      </c>
      <c r="CF212" s="78">
        <v>-0.29243797063827515</v>
      </c>
      <c r="CG212" s="78">
        <v>-0.27246186137199402</v>
      </c>
      <c r="CH212" s="78">
        <v>-0.13233652710914612</v>
      </c>
      <c r="CI212" s="78">
        <v>-1.2377875857055187E-2</v>
      </c>
      <c r="CJ212" s="78">
        <v>-0.22086432576179504</v>
      </c>
      <c r="CK212" s="78">
        <v>-0.23081563413143158</v>
      </c>
      <c r="CL212" s="78">
        <v>-0.28180435299873352</v>
      </c>
      <c r="CM212" s="78">
        <v>-7.0868358016014099E-2</v>
      </c>
      <c r="CN212" s="78">
        <v>-0.13977354764938354</v>
      </c>
      <c r="CO212" s="78">
        <v>-0.2692129909992218</v>
      </c>
      <c r="CP212" s="78">
        <v>-0.26599308848381042</v>
      </c>
      <c r="CQ212" s="78">
        <v>-0.30198565125465393</v>
      </c>
      <c r="CR212" s="78">
        <v>-0.29324033856391907</v>
      </c>
      <c r="CS212" s="78">
        <v>-2.6713568717241287E-2</v>
      </c>
      <c r="CT212" s="78">
        <v>3.3106774091720581E-2</v>
      </c>
      <c r="CU212" s="78">
        <v>-0.15677019953727722</v>
      </c>
      <c r="CV212" s="78">
        <v>-0.16383679211139679</v>
      </c>
      <c r="CW212" s="78">
        <v>-0.22484257817268372</v>
      </c>
      <c r="CX212" s="78">
        <v>-0.45841240882873535</v>
      </c>
      <c r="CY212" s="78">
        <v>-0.37564677000045776</v>
      </c>
      <c r="CZ212" s="78">
        <v>-0.28339388966560364</v>
      </c>
      <c r="DA212" s="78">
        <v>-0.11916442960500717</v>
      </c>
      <c r="DB212" s="78">
        <v>-0.13843774795532227</v>
      </c>
      <c r="DC212" s="78">
        <v>-0.14976449310779572</v>
      </c>
      <c r="DD212" s="78">
        <v>-0.19315461814403534</v>
      </c>
      <c r="DE212" s="78">
        <v>-0.17607155442237854</v>
      </c>
      <c r="DF212" s="78">
        <v>-3.4175872802734375E-2</v>
      </c>
      <c r="DG212" s="78">
        <v>8.8350430130958557E-2</v>
      </c>
      <c r="DH212" s="78">
        <v>-0.11958339810371399</v>
      </c>
      <c r="DI212" s="78">
        <v>-0.12454656511545181</v>
      </c>
      <c r="DJ212" s="78">
        <v>-0.16627916693687439</v>
      </c>
      <c r="DK212" s="78">
        <v>5.723283439874649E-2</v>
      </c>
      <c r="DL212" s="78">
        <v>-4.7521130181849003E-3</v>
      </c>
      <c r="DM212" s="78">
        <v>-0.13476842641830444</v>
      </c>
      <c r="DN212" s="78">
        <v>-0.12535585463047028</v>
      </c>
      <c r="DO212" s="78">
        <v>-0.16157279908657074</v>
      </c>
      <c r="DP212" s="78">
        <v>-0.15195450186729431</v>
      </c>
      <c r="DQ212" s="78">
        <v>0.12061825394630432</v>
      </c>
      <c r="DR212" s="78">
        <v>0.1774572879076004</v>
      </c>
      <c r="DS212" s="78">
        <v>-1.1843332089483738E-2</v>
      </c>
      <c r="DT212" s="78">
        <v>-1.6056457534432411E-2</v>
      </c>
      <c r="DU212" s="78">
        <v>-8.1871196627616882E-2</v>
      </c>
      <c r="DV212" s="78">
        <v>-0.30939194560050964</v>
      </c>
      <c r="DW212" s="78">
        <v>-0.22862696647644043</v>
      </c>
      <c r="DX212" s="78">
        <v>-0.15003247559070587</v>
      </c>
      <c r="DY212" s="78">
        <v>4.7358650714159012E-2</v>
      </c>
      <c r="DZ212" s="78">
        <v>1.9114533439278603E-2</v>
      </c>
      <c r="EA212" s="78">
        <v>1.3841706095263362E-3</v>
      </c>
      <c r="EB212" s="78">
        <v>-4.9805242568254471E-2</v>
      </c>
      <c r="EC212" s="78">
        <v>-3.6899261176586151E-2</v>
      </c>
      <c r="ED212" s="78">
        <v>0.10755252093076706</v>
      </c>
      <c r="EE212" s="78">
        <v>0.23378610610961914</v>
      </c>
      <c r="EF212" s="78">
        <v>2.6650182902812958E-2</v>
      </c>
      <c r="EG212" s="78">
        <v>2.8889097273349762E-2</v>
      </c>
      <c r="EH212" s="78">
        <v>5.208522779867053E-4</v>
      </c>
      <c r="EI212" s="78">
        <v>0.24219061434268951</v>
      </c>
      <c r="EJ212" s="78">
        <v>0.19019739329814911</v>
      </c>
      <c r="EK212" s="78">
        <v>5.9348180890083313E-2</v>
      </c>
      <c r="EL212" s="78">
        <v>7.7701978385448456E-2</v>
      </c>
      <c r="EM212" s="78">
        <v>4.1161075234413147E-2</v>
      </c>
      <c r="EN212" s="78">
        <v>5.2039805799722672E-2</v>
      </c>
      <c r="EO212" s="78">
        <v>0.33334201574325562</v>
      </c>
      <c r="EP212" s="78">
        <v>0.38587650656700134</v>
      </c>
      <c r="EQ212" s="78">
        <v>0.1974080502986908</v>
      </c>
      <c r="ER212" s="78">
        <v>0.19731487333774567</v>
      </c>
      <c r="ES212" s="78">
        <v>0.124556764960289</v>
      </c>
      <c r="ET212" s="78">
        <v>-9.4230078160762787E-2</v>
      </c>
      <c r="EU212" s="78">
        <v>-1.6353711485862732E-2</v>
      </c>
      <c r="EV212" s="78">
        <v>4.2520221322774887E-2</v>
      </c>
      <c r="EW212" s="78">
        <v>77.041908264160156</v>
      </c>
      <c r="EX212" s="78">
        <v>76.261810302734375</v>
      </c>
      <c r="EY212" s="78">
        <v>74.987831115722656</v>
      </c>
      <c r="EZ212" s="78">
        <v>74.406967163085938</v>
      </c>
      <c r="FA212" s="78">
        <v>73.535713195800781</v>
      </c>
      <c r="FB212" s="78">
        <v>73.188713073730469</v>
      </c>
      <c r="FC212" s="78">
        <v>72.535491943359375</v>
      </c>
      <c r="FD212" s="78">
        <v>73.723785400390625</v>
      </c>
      <c r="FE212" s="78">
        <v>77.228408813476563</v>
      </c>
      <c r="FF212" s="78">
        <v>81.812026977539063</v>
      </c>
      <c r="FG212" s="78">
        <v>85.984161376953125</v>
      </c>
      <c r="FH212" s="78">
        <v>90.293830871582031</v>
      </c>
      <c r="FI212" s="78">
        <v>94.2208251953125</v>
      </c>
      <c r="FJ212" s="78">
        <v>97.721076965332031</v>
      </c>
      <c r="FK212" s="78">
        <v>100.18077850341797</v>
      </c>
      <c r="FL212" s="78">
        <v>102.08982849121094</v>
      </c>
      <c r="FM212" s="78">
        <v>102.90729522705078</v>
      </c>
      <c r="FN212" s="78">
        <v>102.12139892578125</v>
      </c>
      <c r="FO212" s="78">
        <v>100.78237152099609</v>
      </c>
      <c r="FP212" s="78">
        <v>97.894004821777344</v>
      </c>
      <c r="FQ212" s="78">
        <v>93.112113952636719</v>
      </c>
      <c r="FR212" s="78">
        <v>89.271957397460938</v>
      </c>
      <c r="FS212" s="78">
        <v>86.425369262695313</v>
      </c>
      <c r="FT212" s="78">
        <v>84.260406494140625</v>
      </c>
      <c r="FU212" s="78">
        <v>0.11065720021724701</v>
      </c>
      <c r="FV212" s="78">
        <v>0.17228782176971436</v>
      </c>
      <c r="FW212" s="78">
        <v>0.10994647443294525</v>
      </c>
      <c r="FX212" s="78">
        <v>0</v>
      </c>
      <c r="FY212" s="78">
        <v>1193</v>
      </c>
      <c r="FZ212" s="78">
        <v>1</v>
      </c>
    </row>
    <row r="213" spans="1:182" x14ac:dyDescent="0.2">
      <c r="A213" t="s">
        <v>186</v>
      </c>
      <c r="B213" t="s">
        <v>236</v>
      </c>
      <c r="C213" t="s">
        <v>2</v>
      </c>
      <c r="D213" t="s">
        <v>203</v>
      </c>
      <c r="E213" t="s">
        <v>209</v>
      </c>
      <c r="F213" t="s">
        <v>1</v>
      </c>
      <c r="G213" t="s">
        <v>1</v>
      </c>
      <c r="H213" s="78">
        <v>9722</v>
      </c>
      <c r="I213" s="78">
        <v>16.013946533203125</v>
      </c>
      <c r="J213" s="78">
        <v>14.182084083557129</v>
      </c>
      <c r="K213" s="78">
        <v>13.209532737731934</v>
      </c>
      <c r="L213" s="78">
        <v>12.613425254821777</v>
      </c>
      <c r="M213" s="78">
        <v>12.032448768615723</v>
      </c>
      <c r="N213" s="78">
        <v>11.937352180480957</v>
      </c>
      <c r="O213" s="78">
        <v>12.722439765930176</v>
      </c>
      <c r="P213" s="78">
        <v>13.434314727783203</v>
      </c>
      <c r="Q213" s="78">
        <v>14.612671852111816</v>
      </c>
      <c r="R213" s="78">
        <v>16.402740478515625</v>
      </c>
      <c r="S213" s="78">
        <v>18.689624786376953</v>
      </c>
      <c r="T213" s="78">
        <v>21.056344985961914</v>
      </c>
      <c r="U213" s="78">
        <v>23.549531936645508</v>
      </c>
      <c r="V213" s="78">
        <v>26.226255416870117</v>
      </c>
      <c r="W213" s="78">
        <v>27.589111328125</v>
      </c>
      <c r="X213" s="78">
        <v>29.056825637817383</v>
      </c>
      <c r="Y213" s="78">
        <v>30.273824691772461</v>
      </c>
      <c r="Z213" s="78">
        <v>30.387035369873047</v>
      </c>
      <c r="AA213" s="78">
        <v>29.592880249023438</v>
      </c>
      <c r="AB213" s="78">
        <v>29.071765899658203</v>
      </c>
      <c r="AC213" s="78">
        <v>28.187397003173828</v>
      </c>
      <c r="AD213" s="78">
        <v>27.102863311767578</v>
      </c>
      <c r="AE213" s="78">
        <v>24.281856536865234</v>
      </c>
      <c r="AF213" s="78">
        <v>21.58544921875</v>
      </c>
      <c r="AG213" s="78">
        <v>-1.7568778991699219</v>
      </c>
      <c r="AH213" s="78">
        <v>-1.9528111219406128</v>
      </c>
      <c r="AI213" s="78">
        <v>-1.6397168636322021</v>
      </c>
      <c r="AJ213" s="78">
        <v>-1.5382297039031982</v>
      </c>
      <c r="AK213" s="78">
        <v>-1.5856242179870605</v>
      </c>
      <c r="AL213" s="78">
        <v>-1.4583978652954102</v>
      </c>
      <c r="AM213" s="78">
        <v>-1.2958647012710571</v>
      </c>
      <c r="AN213" s="78">
        <v>-1.8282132148742676</v>
      </c>
      <c r="AO213" s="78">
        <v>-2.3530235290527344</v>
      </c>
      <c r="AP213" s="78">
        <v>-2.3212361335754395</v>
      </c>
      <c r="AQ213" s="78">
        <v>-2.2634499073028564</v>
      </c>
      <c r="AR213" s="78">
        <v>-2.6994969844818115</v>
      </c>
      <c r="AS213" s="78">
        <v>-2.7901794910430908</v>
      </c>
      <c r="AT213" s="78">
        <v>-2.1223888397216797</v>
      </c>
      <c r="AU213" s="78">
        <v>-2.6439640522003174</v>
      </c>
      <c r="AV213" s="78">
        <v>-2.2116873264312744</v>
      </c>
      <c r="AW213" s="78">
        <v>-1.4573838710784912</v>
      </c>
      <c r="AX213" s="78">
        <v>-1.5620243549346924</v>
      </c>
      <c r="AY213" s="78">
        <v>-1.379120945930481</v>
      </c>
      <c r="AZ213" s="78">
        <v>-0.91181975603103638</v>
      </c>
      <c r="BA213" s="78">
        <v>-1.3560031652450562</v>
      </c>
      <c r="BB213" s="78">
        <v>-2.5513553619384766</v>
      </c>
      <c r="BC213" s="78">
        <v>-2.9663388729095459</v>
      </c>
      <c r="BD213" s="78">
        <v>-2.0367259979248047</v>
      </c>
      <c r="BE213" s="78">
        <v>-1.3473967313766479</v>
      </c>
      <c r="BF213" s="78">
        <v>-1.5693798065185547</v>
      </c>
      <c r="BG213" s="78">
        <v>-1.2730045318603516</v>
      </c>
      <c r="BH213" s="78">
        <v>-1.1819318532943726</v>
      </c>
      <c r="BI213" s="78">
        <v>-1.2321184873580933</v>
      </c>
      <c r="BJ213" s="78">
        <v>-1.1169629096984863</v>
      </c>
      <c r="BK213" s="78">
        <v>-0.9483945369720459</v>
      </c>
      <c r="BL213" s="78">
        <v>-1.4582796096801758</v>
      </c>
      <c r="BM213" s="78">
        <v>-1.9660933017730713</v>
      </c>
      <c r="BN213" s="78">
        <v>-1.9076817035675049</v>
      </c>
      <c r="BO213" s="78">
        <v>-1.8220802545547485</v>
      </c>
      <c r="BP213" s="78">
        <v>-2.2253541946411133</v>
      </c>
      <c r="BQ213" s="78">
        <v>-2.3122832775115967</v>
      </c>
      <c r="BR213" s="78">
        <v>-1.6218202114105225</v>
      </c>
      <c r="BS213" s="78">
        <v>-2.1224594116210938</v>
      </c>
      <c r="BT213" s="78">
        <v>-1.7128387689590454</v>
      </c>
      <c r="BU213" s="78">
        <v>-0.94323325157165527</v>
      </c>
      <c r="BV213" s="78">
        <v>-1.0589054822921753</v>
      </c>
      <c r="BW213" s="78">
        <v>-0.85455954074859619</v>
      </c>
      <c r="BX213" s="78">
        <v>-0.39428040385246277</v>
      </c>
      <c r="BY213" s="78">
        <v>-0.8577912449836731</v>
      </c>
      <c r="BZ213" s="78">
        <v>-2.0576891899108887</v>
      </c>
      <c r="CA213" s="78">
        <v>-2.4890677928924561</v>
      </c>
      <c r="CB213" s="78">
        <v>-1.5833288431167603</v>
      </c>
      <c r="CC213" s="78">
        <v>-1.0637912750244141</v>
      </c>
      <c r="CD213" s="78">
        <v>-1.303816556930542</v>
      </c>
      <c r="CE213" s="78">
        <v>-1.019020676612854</v>
      </c>
      <c r="CF213" s="78">
        <v>-0.93516117334365845</v>
      </c>
      <c r="CG213" s="78">
        <v>-0.98728150129318237</v>
      </c>
      <c r="CH213" s="78">
        <v>-0.88048607110977173</v>
      </c>
      <c r="CI213" s="78">
        <v>-0.70773774385452271</v>
      </c>
      <c r="CJ213" s="78">
        <v>-1.2020647525787354</v>
      </c>
      <c r="CK213" s="78">
        <v>-1.6981066465377808</v>
      </c>
      <c r="CL213" s="78">
        <v>-1.6212551593780518</v>
      </c>
      <c r="CM213" s="78">
        <v>-1.516389012336731</v>
      </c>
      <c r="CN213" s="78">
        <v>-1.896964430809021</v>
      </c>
      <c r="CO213" s="78">
        <v>-1.9812936782836914</v>
      </c>
      <c r="CP213" s="78">
        <v>-1.2751278877258301</v>
      </c>
      <c r="CQ213" s="78">
        <v>-1.7612667083740234</v>
      </c>
      <c r="CR213" s="78">
        <v>-1.367337703704834</v>
      </c>
      <c r="CS213" s="78">
        <v>-0.58713406324386597</v>
      </c>
      <c r="CT213" s="78">
        <v>-0.71044677495956421</v>
      </c>
      <c r="CU213" s="78">
        <v>-0.49124988913536072</v>
      </c>
      <c r="CV213" s="78">
        <v>-3.5834264010190964E-2</v>
      </c>
      <c r="CW213" s="78">
        <v>-0.51273113489151001</v>
      </c>
      <c r="CX213" s="78">
        <v>-1.7157773971557617</v>
      </c>
      <c r="CY213" s="78">
        <v>-2.1585111618041992</v>
      </c>
      <c r="CZ213" s="78">
        <v>-1.2693072557449341</v>
      </c>
      <c r="DA213" s="78">
        <v>-0.78018581867218018</v>
      </c>
      <c r="DB213" s="78">
        <v>-1.0382533073425293</v>
      </c>
      <c r="DC213" s="78">
        <v>-0.76503682136535645</v>
      </c>
      <c r="DD213" s="78">
        <v>-0.68839043378829956</v>
      </c>
      <c r="DE213" s="78">
        <v>-0.74244451522827148</v>
      </c>
      <c r="DF213" s="78">
        <v>-0.6440092921257019</v>
      </c>
      <c r="DG213" s="78">
        <v>-0.4670809805393219</v>
      </c>
      <c r="DH213" s="78">
        <v>-0.94584989547729492</v>
      </c>
      <c r="DI213" s="78">
        <v>-1.4301199913024902</v>
      </c>
      <c r="DJ213" s="78">
        <v>-1.3348286151885986</v>
      </c>
      <c r="DK213" s="78">
        <v>-1.2106977701187134</v>
      </c>
      <c r="DL213" s="78">
        <v>-1.5685746669769287</v>
      </c>
      <c r="DM213" s="78">
        <v>-1.6503041982650757</v>
      </c>
      <c r="DN213" s="78">
        <v>-0.9284355640411377</v>
      </c>
      <c r="DO213" s="78">
        <v>-1.4000741243362427</v>
      </c>
      <c r="DP213" s="78">
        <v>-1.0218366384506226</v>
      </c>
      <c r="DQ213" s="78">
        <v>-0.23103487491607666</v>
      </c>
      <c r="DR213" s="78">
        <v>-0.3619881272315979</v>
      </c>
      <c r="DS213" s="78">
        <v>-0.12794025242328644</v>
      </c>
      <c r="DT213" s="78">
        <v>0.32261189818382263</v>
      </c>
      <c r="DU213" s="78">
        <v>-0.16767103970050812</v>
      </c>
      <c r="DV213" s="78">
        <v>-1.3738657236099243</v>
      </c>
      <c r="DW213" s="78">
        <v>-1.8279546499252319</v>
      </c>
      <c r="DX213" s="78">
        <v>-0.95528572797775269</v>
      </c>
      <c r="DY213" s="78">
        <v>-0.37070462107658386</v>
      </c>
      <c r="DZ213" s="78">
        <v>-0.65482199192047119</v>
      </c>
      <c r="EA213" s="78">
        <v>-0.39832448959350586</v>
      </c>
      <c r="EB213" s="78">
        <v>-0.33209267258644104</v>
      </c>
      <c r="EC213" s="78">
        <v>-0.38893881440162659</v>
      </c>
      <c r="ED213" s="78">
        <v>-0.30257433652877808</v>
      </c>
      <c r="EE213" s="78">
        <v>-0.11961080133914948</v>
      </c>
      <c r="EF213" s="78">
        <v>-0.57591629028320313</v>
      </c>
      <c r="EG213" s="78">
        <v>-1.0431897640228271</v>
      </c>
      <c r="EH213" s="78">
        <v>-0.92127418518066406</v>
      </c>
      <c r="EI213" s="78">
        <v>-0.76932817697525024</v>
      </c>
      <c r="EJ213" s="78">
        <v>-1.0944318771362305</v>
      </c>
      <c r="EK213" s="78">
        <v>-1.172407865524292</v>
      </c>
      <c r="EL213" s="78">
        <v>-0.42786693572998047</v>
      </c>
      <c r="EM213" s="78">
        <v>-0.87856936454772949</v>
      </c>
      <c r="EN213" s="78">
        <v>-0.52298802137374878</v>
      </c>
      <c r="EO213" s="78">
        <v>0.28311577439308167</v>
      </c>
      <c r="EP213" s="78">
        <v>0.14113083481788635</v>
      </c>
      <c r="EQ213" s="78">
        <v>0.39662116765975952</v>
      </c>
      <c r="ER213" s="78">
        <v>0.84015119075775146</v>
      </c>
      <c r="ES213" s="78">
        <v>0.33054092526435852</v>
      </c>
      <c r="ET213" s="78">
        <v>-0.88019949197769165</v>
      </c>
      <c r="EU213" s="78">
        <v>-1.3506835699081421</v>
      </c>
      <c r="EV213" s="78">
        <v>-0.50188851356506348</v>
      </c>
      <c r="EW213" s="78">
        <v>75.092498779296875</v>
      </c>
      <c r="EX213" s="78">
        <v>74.265029907226563</v>
      </c>
      <c r="EY213" s="78">
        <v>73.05242919921875</v>
      </c>
      <c r="EZ213" s="78">
        <v>72.621696472167969</v>
      </c>
      <c r="FA213" s="78">
        <v>71.839797973632813</v>
      </c>
      <c r="FB213" s="78">
        <v>71.5316162109375</v>
      </c>
      <c r="FC213" s="78">
        <v>71.089080810546875</v>
      </c>
      <c r="FD213" s="78">
        <v>72.430992126464844</v>
      </c>
      <c r="FE213" s="78">
        <v>75.939949035644531</v>
      </c>
      <c r="FF213" s="78">
        <v>80.665176391601563</v>
      </c>
      <c r="FG213" s="78">
        <v>84.779029846191406</v>
      </c>
      <c r="FH213" s="78">
        <v>89.300338745117188</v>
      </c>
      <c r="FI213" s="78">
        <v>93.36669921875</v>
      </c>
      <c r="FJ213" s="78">
        <v>97.163284301757813</v>
      </c>
      <c r="FK213" s="78">
        <v>99.80975341796875</v>
      </c>
      <c r="FL213" s="78">
        <v>101.63317108154297</v>
      </c>
      <c r="FM213" s="78">
        <v>102.03105163574219</v>
      </c>
      <c r="FN213" s="78">
        <v>101.11524200439453</v>
      </c>
      <c r="FO213" s="78">
        <v>99.384674072265625</v>
      </c>
      <c r="FP213" s="78">
        <v>96.131980895996094</v>
      </c>
      <c r="FQ213" s="78">
        <v>90.896339416503906</v>
      </c>
      <c r="FR213" s="78">
        <v>87.311149597167969</v>
      </c>
      <c r="FS213" s="78">
        <v>84.578826904296875</v>
      </c>
      <c r="FT213" s="78">
        <v>82.127212524414063</v>
      </c>
      <c r="FU213" s="78">
        <v>0.26348087191581726</v>
      </c>
      <c r="FV213" s="78">
        <v>0.42348277568817139</v>
      </c>
      <c r="FW213" s="78">
        <v>0.26146072149276733</v>
      </c>
      <c r="FX213" s="78">
        <v>0</v>
      </c>
      <c r="FY213" s="78">
        <v>3722</v>
      </c>
      <c r="FZ213" s="78">
        <v>1</v>
      </c>
    </row>
    <row r="214" spans="1:182" x14ac:dyDescent="0.2">
      <c r="A214" t="s">
        <v>186</v>
      </c>
      <c r="B214" t="s">
        <v>236</v>
      </c>
      <c r="C214" t="s">
        <v>2</v>
      </c>
      <c r="D214" t="s">
        <v>203</v>
      </c>
      <c r="E214" t="s">
        <v>209</v>
      </c>
      <c r="F214" t="s">
        <v>178</v>
      </c>
      <c r="G214" t="s">
        <v>1</v>
      </c>
      <c r="H214" s="78">
        <v>5247</v>
      </c>
      <c r="I214" s="78">
        <v>7.1670308113098145</v>
      </c>
      <c r="J214" s="78">
        <v>6.3048677444458008</v>
      </c>
      <c r="K214" s="78">
        <v>5.6693358421325684</v>
      </c>
      <c r="L214" s="78">
        <v>5.4768991470336914</v>
      </c>
      <c r="M214" s="78">
        <v>5.1797051429748535</v>
      </c>
      <c r="N214" s="78">
        <v>5.3183212280273438</v>
      </c>
      <c r="O214" s="78">
        <v>5.7091546058654785</v>
      </c>
      <c r="P214" s="78">
        <v>6.1655063629150391</v>
      </c>
      <c r="Q214" s="78">
        <v>6.8477063179016113</v>
      </c>
      <c r="R214" s="78">
        <v>7.9696378707885742</v>
      </c>
      <c r="S214" s="78">
        <v>9.0394420623779297</v>
      </c>
      <c r="T214" s="78">
        <v>10.061172485351563</v>
      </c>
      <c r="U214" s="78">
        <v>11.108278274536133</v>
      </c>
      <c r="V214" s="78">
        <v>12.49167537689209</v>
      </c>
      <c r="W214" s="78">
        <v>13.10971736907959</v>
      </c>
      <c r="X214" s="78">
        <v>13.845939636230469</v>
      </c>
      <c r="Y214" s="78">
        <v>14.130717277526855</v>
      </c>
      <c r="Z214" s="78">
        <v>14.26594066619873</v>
      </c>
      <c r="AA214" s="78">
        <v>13.929548263549805</v>
      </c>
      <c r="AB214" s="78">
        <v>13.793408393859863</v>
      </c>
      <c r="AC214" s="78">
        <v>13.898691177368164</v>
      </c>
      <c r="AD214" s="78">
        <v>13.127314567565918</v>
      </c>
      <c r="AE214" s="78">
        <v>11.501980781555176</v>
      </c>
      <c r="AF214" s="78">
        <v>10.094651222229004</v>
      </c>
      <c r="AG214" s="78">
        <v>-1.3790314197540283</v>
      </c>
      <c r="AH214" s="78">
        <v>-1.4590771198272705</v>
      </c>
      <c r="AI214" s="78">
        <v>-1.3759034872055054</v>
      </c>
      <c r="AJ214" s="78">
        <v>-1.1803216934204102</v>
      </c>
      <c r="AK214" s="78">
        <v>-1.1138986349105835</v>
      </c>
      <c r="AL214" s="78">
        <v>-0.79752534627914429</v>
      </c>
      <c r="AM214" s="78">
        <v>-0.78047126531600952</v>
      </c>
      <c r="AN214" s="78">
        <v>-0.98686778545379639</v>
      </c>
      <c r="AO214" s="78">
        <v>-1.3908487558364868</v>
      </c>
      <c r="AP214" s="78">
        <v>-1.1178094148635864</v>
      </c>
      <c r="AQ214" s="78">
        <v>-1.2225322723388672</v>
      </c>
      <c r="AR214" s="78">
        <v>-1.6262061595916748</v>
      </c>
      <c r="AS214" s="78">
        <v>-1.8102589845657349</v>
      </c>
      <c r="AT214" s="78">
        <v>-1.4167373180389404</v>
      </c>
      <c r="AU214" s="78">
        <v>-1.5100311040878296</v>
      </c>
      <c r="AV214" s="78">
        <v>-1.2720222473144531</v>
      </c>
      <c r="AW214" s="78">
        <v>-1.0773640871047974</v>
      </c>
      <c r="AX214" s="78">
        <v>-1.0117508172988892</v>
      </c>
      <c r="AY214" s="78">
        <v>-1.2258667945861816</v>
      </c>
      <c r="AZ214" s="78">
        <v>-0.95009309053421021</v>
      </c>
      <c r="BA214" s="78">
        <v>-0.83065581321716309</v>
      </c>
      <c r="BB214" s="78">
        <v>-1.4962409734725952</v>
      </c>
      <c r="BC214" s="78">
        <v>-1.7900487184524536</v>
      </c>
      <c r="BD214" s="78">
        <v>-1.3964637517929077</v>
      </c>
      <c r="BE214" s="78">
        <v>-1.1262000799179077</v>
      </c>
      <c r="BF214" s="78">
        <v>-1.216137170791626</v>
      </c>
      <c r="BG214" s="78">
        <v>-1.1447474956512451</v>
      </c>
      <c r="BH214" s="78">
        <v>-0.96362626552581787</v>
      </c>
      <c r="BI214" s="78">
        <v>-0.91371333599090576</v>
      </c>
      <c r="BJ214" s="78">
        <v>-0.60265487432479858</v>
      </c>
      <c r="BK214" s="78">
        <v>-0.58338552713394165</v>
      </c>
      <c r="BL214" s="78">
        <v>-0.78082990646362305</v>
      </c>
      <c r="BM214" s="78">
        <v>-1.1602113246917725</v>
      </c>
      <c r="BN214" s="78">
        <v>-0.88159894943237305</v>
      </c>
      <c r="BO214" s="78">
        <v>-0.96802282333374023</v>
      </c>
      <c r="BP214" s="78">
        <v>-1.3366570472717285</v>
      </c>
      <c r="BQ214" s="78">
        <v>-1.5119901895523071</v>
      </c>
      <c r="BR214" s="78">
        <v>-1.0998932123184204</v>
      </c>
      <c r="BS214" s="78">
        <v>-1.1682941913604736</v>
      </c>
      <c r="BT214" s="78">
        <v>-0.94425076246261597</v>
      </c>
      <c r="BU214" s="78">
        <v>-0.74923300743103027</v>
      </c>
      <c r="BV214" s="78">
        <v>-0.69779270887374878</v>
      </c>
      <c r="BW214" s="78">
        <v>-0.90303272008895874</v>
      </c>
      <c r="BX214" s="78">
        <v>-0.63253325223922729</v>
      </c>
      <c r="BY214" s="78">
        <v>-0.52442193031311035</v>
      </c>
      <c r="BZ214" s="78">
        <v>-1.1928070783615112</v>
      </c>
      <c r="CA214" s="78">
        <v>-1.5046896934509277</v>
      </c>
      <c r="CB214" s="78">
        <v>-1.1276601552963257</v>
      </c>
      <c r="CC214" s="78">
        <v>-0.95108973979949951</v>
      </c>
      <c r="CD214" s="78">
        <v>-1.0478777885437012</v>
      </c>
      <c r="CE214" s="78">
        <v>-0.98464959859848022</v>
      </c>
      <c r="CF214" s="78">
        <v>-0.81354367733001709</v>
      </c>
      <c r="CG214" s="78">
        <v>-0.77506560087203979</v>
      </c>
      <c r="CH214" s="78">
        <v>-0.4676881730556488</v>
      </c>
      <c r="CI214" s="78">
        <v>-0.44688451290130615</v>
      </c>
      <c r="CJ214" s="78">
        <v>-0.63812875747680664</v>
      </c>
      <c r="CK214" s="78">
        <v>-1.0004725456237793</v>
      </c>
      <c r="CL214" s="78">
        <v>-0.71800023317337036</v>
      </c>
      <c r="CM214" s="78">
        <v>-0.79175031185150146</v>
      </c>
      <c r="CN214" s="78">
        <v>-1.1361161470413208</v>
      </c>
      <c r="CO214" s="78">
        <v>-1.3054101467132568</v>
      </c>
      <c r="CP214" s="78">
        <v>-0.88044804334640503</v>
      </c>
      <c r="CQ214" s="78">
        <v>-0.93160831928253174</v>
      </c>
      <c r="CR214" s="78">
        <v>-0.71723723411560059</v>
      </c>
      <c r="CS214" s="78">
        <v>-0.52197045087814331</v>
      </c>
      <c r="CT214" s="78">
        <v>-0.48034629225730896</v>
      </c>
      <c r="CU214" s="78">
        <v>-0.67943882942199707</v>
      </c>
      <c r="CV214" s="78">
        <v>-0.41259229183197021</v>
      </c>
      <c r="CW214" s="78">
        <v>-0.31232520937919617</v>
      </c>
      <c r="CX214" s="78">
        <v>-0.98264968395233154</v>
      </c>
      <c r="CY214" s="78">
        <v>-1.3070508241653442</v>
      </c>
      <c r="CZ214" s="78">
        <v>-0.94148766994476318</v>
      </c>
      <c r="DA214" s="78">
        <v>-0.77597945928573608</v>
      </c>
      <c r="DB214" s="78">
        <v>-0.87961840629577637</v>
      </c>
      <c r="DC214" s="78">
        <v>-0.82455170154571533</v>
      </c>
      <c r="DD214" s="78">
        <v>-0.66346108913421631</v>
      </c>
      <c r="DE214" s="78">
        <v>-0.63641786575317383</v>
      </c>
      <c r="DF214" s="78">
        <v>-0.33272147178649902</v>
      </c>
      <c r="DG214" s="78">
        <v>-0.31038352847099304</v>
      </c>
      <c r="DH214" s="78">
        <v>-0.49542757868766785</v>
      </c>
      <c r="DI214" s="78">
        <v>-0.84073376655578613</v>
      </c>
      <c r="DJ214" s="78">
        <v>-0.55440151691436768</v>
      </c>
      <c r="DK214" s="78">
        <v>-0.6154778003692627</v>
      </c>
      <c r="DL214" s="78">
        <v>-0.93557530641555786</v>
      </c>
      <c r="DM214" s="78">
        <v>-1.0988301038742065</v>
      </c>
      <c r="DN214" s="78">
        <v>-0.66100281476974487</v>
      </c>
      <c r="DO214" s="78">
        <v>-0.69492238759994507</v>
      </c>
      <c r="DP214" s="78">
        <v>-0.49022367596626282</v>
      </c>
      <c r="DQ214" s="78">
        <v>-0.29470786452293396</v>
      </c>
      <c r="DR214" s="78">
        <v>-0.26289987564086914</v>
      </c>
      <c r="DS214" s="78">
        <v>-0.4558449387550354</v>
      </c>
      <c r="DT214" s="78">
        <v>-0.19265131652355194</v>
      </c>
      <c r="DU214" s="78">
        <v>-0.10022851824760437</v>
      </c>
      <c r="DV214" s="78">
        <v>-0.77249228954315186</v>
      </c>
      <c r="DW214" s="78">
        <v>-1.1094119548797607</v>
      </c>
      <c r="DX214" s="78">
        <v>-0.75531518459320068</v>
      </c>
      <c r="DY214" s="78">
        <v>-0.52314800024032593</v>
      </c>
      <c r="DZ214" s="78">
        <v>-0.63667851686477661</v>
      </c>
      <c r="EA214" s="78">
        <v>-0.59339570999145508</v>
      </c>
      <c r="EB214" s="78">
        <v>-0.44676560163497925</v>
      </c>
      <c r="EC214" s="78">
        <v>-0.43623250722885132</v>
      </c>
      <c r="ED214" s="78">
        <v>-0.13785097002983093</v>
      </c>
      <c r="EE214" s="78">
        <v>-0.11329778283834457</v>
      </c>
      <c r="EF214" s="78">
        <v>-0.28938975930213928</v>
      </c>
      <c r="EG214" s="78">
        <v>-0.61009633541107178</v>
      </c>
      <c r="EH214" s="78">
        <v>-0.31819099187850952</v>
      </c>
      <c r="EI214" s="78">
        <v>-0.36096829175949097</v>
      </c>
      <c r="EJ214" s="78">
        <v>-0.64602619409561157</v>
      </c>
      <c r="EK214" s="78">
        <v>-0.80056130886077881</v>
      </c>
      <c r="EL214" s="78">
        <v>-0.34415876865386963</v>
      </c>
      <c r="EM214" s="78">
        <v>-0.35318556427955627</v>
      </c>
      <c r="EN214" s="78">
        <v>-0.16245217621326447</v>
      </c>
      <c r="EO214" s="78">
        <v>3.3423207700252533E-2</v>
      </c>
      <c r="EP214" s="78">
        <v>5.1058243960142136E-2</v>
      </c>
      <c r="EQ214" s="78">
        <v>-0.13301089406013489</v>
      </c>
      <c r="ER214" s="78">
        <v>0.12490850687026978</v>
      </c>
      <c r="ES214" s="78">
        <v>0.20600542426109314</v>
      </c>
      <c r="ET214" s="78">
        <v>-0.46905839443206787</v>
      </c>
      <c r="EU214" s="78">
        <v>-0.82405287027359009</v>
      </c>
      <c r="EV214" s="78">
        <v>-0.48651161789894104</v>
      </c>
      <c r="EW214" s="78">
        <v>74.038833618164063</v>
      </c>
      <c r="EX214" s="78">
        <v>73.212760925292969</v>
      </c>
      <c r="EY214" s="78">
        <v>71.943550109863281</v>
      </c>
      <c r="EZ214" s="78">
        <v>71.752861022949219</v>
      </c>
      <c r="FA214" s="78">
        <v>70.881637573242188</v>
      </c>
      <c r="FB214" s="78">
        <v>71.225982666015625</v>
      </c>
      <c r="FC214" s="78">
        <v>71.093986511230469</v>
      </c>
      <c r="FD214" s="78">
        <v>72.1229248046875</v>
      </c>
      <c r="FE214" s="78">
        <v>75.0008544921875</v>
      </c>
      <c r="FF214" s="78">
        <v>79.41156005859375</v>
      </c>
      <c r="FG214" s="78">
        <v>83.261215209960938</v>
      </c>
      <c r="FH214" s="78">
        <v>87.77569580078125</v>
      </c>
      <c r="FI214" s="78">
        <v>91.712959289550781</v>
      </c>
      <c r="FJ214" s="78">
        <v>96.011436462402344</v>
      </c>
      <c r="FK214" s="78">
        <v>99.318183898925781</v>
      </c>
      <c r="FL214" s="78">
        <v>101.46010589599609</v>
      </c>
      <c r="FM214" s="78">
        <v>101.20732879638672</v>
      </c>
      <c r="FN214" s="78">
        <v>100.07334899902344</v>
      </c>
      <c r="FO214" s="78">
        <v>97.786758422851563</v>
      </c>
      <c r="FP214" s="78">
        <v>94.065315246582031</v>
      </c>
      <c r="FQ214" s="78">
        <v>88.363792419433594</v>
      </c>
      <c r="FR214" s="78">
        <v>85.002464294433594</v>
      </c>
      <c r="FS214" s="78">
        <v>82.53387451171875</v>
      </c>
      <c r="FT214" s="78">
        <v>79.813552856445313</v>
      </c>
      <c r="FU214" s="78">
        <v>0.1610366553068161</v>
      </c>
      <c r="FV214" s="78">
        <v>0.26559153199195862</v>
      </c>
      <c r="FW214" s="78">
        <v>0.15976890921592712</v>
      </c>
      <c r="FX214" s="78">
        <v>0</v>
      </c>
      <c r="FY214" s="78">
        <v>2233</v>
      </c>
      <c r="FZ214" s="78">
        <v>1</v>
      </c>
    </row>
    <row r="215" spans="1:182" x14ac:dyDescent="0.2">
      <c r="A215" t="s">
        <v>186</v>
      </c>
      <c r="B215" t="s">
        <v>236</v>
      </c>
      <c r="C215" t="s">
        <v>2</v>
      </c>
      <c r="D215" t="s">
        <v>203</v>
      </c>
      <c r="E215" t="s">
        <v>209</v>
      </c>
      <c r="F215" t="s">
        <v>179</v>
      </c>
      <c r="G215" t="s">
        <v>1</v>
      </c>
      <c r="H215" s="78">
        <v>686</v>
      </c>
      <c r="I215" s="78">
        <v>1.7445132732391357</v>
      </c>
      <c r="J215" s="78">
        <v>1.5781363248825073</v>
      </c>
      <c r="K215" s="78">
        <v>1.5307239294052124</v>
      </c>
      <c r="L215" s="78">
        <v>1.3678704500198364</v>
      </c>
      <c r="M215" s="78">
        <v>1.2489792108535767</v>
      </c>
      <c r="N215" s="78">
        <v>1.2390137910842896</v>
      </c>
      <c r="O215" s="78">
        <v>1.2836277484893799</v>
      </c>
      <c r="P215" s="78">
        <v>1.2812536954879761</v>
      </c>
      <c r="Q215" s="78">
        <v>1.4644069671630859</v>
      </c>
      <c r="R215" s="78">
        <v>1.5317492485046387</v>
      </c>
      <c r="S215" s="78">
        <v>1.8135443925857544</v>
      </c>
      <c r="T215" s="78">
        <v>2.0546684265136719</v>
      </c>
      <c r="U215" s="78">
        <v>2.299973726272583</v>
      </c>
      <c r="V215" s="78">
        <v>2.5202927589416504</v>
      </c>
      <c r="W215" s="78">
        <v>2.6723592281341553</v>
      </c>
      <c r="X215" s="78">
        <v>2.8696427345275879</v>
      </c>
      <c r="Y215" s="78">
        <v>3.2132201194763184</v>
      </c>
      <c r="Z215" s="78">
        <v>3.1325716972351074</v>
      </c>
      <c r="AA215" s="78">
        <v>3.1444098949432373</v>
      </c>
      <c r="AB215" s="78">
        <v>3.0813815593719482</v>
      </c>
      <c r="AC215" s="78">
        <v>2.7784736156463623</v>
      </c>
      <c r="AD215" s="78">
        <v>2.6653859615325928</v>
      </c>
      <c r="AE215" s="78">
        <v>2.541921854019165</v>
      </c>
      <c r="AF215" s="78">
        <v>2.434863805770874</v>
      </c>
      <c r="AG215" s="78">
        <v>-0.15605102479457855</v>
      </c>
      <c r="AH215" s="78">
        <v>-0.14166215062141418</v>
      </c>
      <c r="AI215" s="78">
        <v>-2.3152567446231842E-2</v>
      </c>
      <c r="AJ215" s="78">
        <v>-0.16872245073318481</v>
      </c>
      <c r="AK215" s="78">
        <v>-0.20812936127185822</v>
      </c>
      <c r="AL215" s="78">
        <v>-0.12297830730676651</v>
      </c>
      <c r="AM215" s="78">
        <v>-3.0829502269625664E-2</v>
      </c>
      <c r="AN215" s="78">
        <v>-0.26271900534629822</v>
      </c>
      <c r="AO215" s="78">
        <v>-0.21059709787368774</v>
      </c>
      <c r="AP215" s="78">
        <v>-0.41880235075950623</v>
      </c>
      <c r="AQ215" s="78">
        <v>-0.33933836221694946</v>
      </c>
      <c r="AR215" s="78">
        <v>-0.55158179998397827</v>
      </c>
      <c r="AS215" s="78">
        <v>-0.5373464822769165</v>
      </c>
      <c r="AT215" s="78">
        <v>-0.43965306878089905</v>
      </c>
      <c r="AU215" s="78">
        <v>-0.5368647575378418</v>
      </c>
      <c r="AV215" s="78">
        <v>-0.28246060013771057</v>
      </c>
      <c r="AW215" s="78">
        <v>-4.3703064322471619E-2</v>
      </c>
      <c r="AX215" s="78">
        <v>-0.19684749841690063</v>
      </c>
      <c r="AY215" s="78">
        <v>-0.1202203705906868</v>
      </c>
      <c r="AZ215" s="78">
        <v>-0.14648038148880005</v>
      </c>
      <c r="BA215" s="78">
        <v>-0.39820173382759094</v>
      </c>
      <c r="BB215" s="78">
        <v>-0.50009745359420776</v>
      </c>
      <c r="BC215" s="78">
        <v>-0.39720156788825989</v>
      </c>
      <c r="BD215" s="78">
        <v>-0.10528340190649033</v>
      </c>
      <c r="BE215" s="78">
        <v>-9.2264293925836682E-4</v>
      </c>
      <c r="BF215" s="78">
        <v>1.3135711662471294E-2</v>
      </c>
      <c r="BG215" s="78">
        <v>0.11706361919641495</v>
      </c>
      <c r="BH215" s="78">
        <v>-1.094552967697382E-2</v>
      </c>
      <c r="BI215" s="78">
        <v>-3.7154324352741241E-2</v>
      </c>
      <c r="BJ215" s="78">
        <v>1.7970064654946327E-2</v>
      </c>
      <c r="BK215" s="78">
        <v>9.8216280341148376E-2</v>
      </c>
      <c r="BL215" s="78">
        <v>-0.11665584146976471</v>
      </c>
      <c r="BM215" s="78">
        <v>-6.4065828919410706E-2</v>
      </c>
      <c r="BN215" s="78">
        <v>-0.24769744277000427</v>
      </c>
      <c r="BO215" s="78">
        <v>-0.14967718720436096</v>
      </c>
      <c r="BP215" s="78">
        <v>-0.32715225219726563</v>
      </c>
      <c r="BQ215" s="78">
        <v>-0.33491367101669312</v>
      </c>
      <c r="BR215" s="78">
        <v>-0.24027642607688904</v>
      </c>
      <c r="BS215" s="78">
        <v>-0.34166231751441956</v>
      </c>
      <c r="BT215" s="78">
        <v>-0.11043787002563477</v>
      </c>
      <c r="BU215" s="78">
        <v>0.14456869661808014</v>
      </c>
      <c r="BV215" s="78">
        <v>-1.5965133905410767E-2</v>
      </c>
      <c r="BW215" s="78">
        <v>5.8741554617881775E-2</v>
      </c>
      <c r="BX215" s="78">
        <v>5.4466165602207184E-2</v>
      </c>
      <c r="BY215" s="78">
        <v>-0.19335478544235229</v>
      </c>
      <c r="BZ215" s="78">
        <v>-0.31425827741622925</v>
      </c>
      <c r="CA215" s="78">
        <v>-0.21382977068424225</v>
      </c>
      <c r="CB215" s="78">
        <v>7.2539485991001129E-2</v>
      </c>
      <c r="CC215" s="78">
        <v>0.10651880502700806</v>
      </c>
      <c r="CD215" s="78">
        <v>0.1203482374548912</v>
      </c>
      <c r="CE215" s="78">
        <v>0.21417692303657532</v>
      </c>
      <c r="CF215" s="78">
        <v>9.8330281674861908E-2</v>
      </c>
      <c r="CG215" s="78">
        <v>8.1262461841106415E-2</v>
      </c>
      <c r="CH215" s="78">
        <v>0.11559047549962997</v>
      </c>
      <c r="CI215" s="78">
        <v>0.1875929981470108</v>
      </c>
      <c r="CJ215" s="78">
        <v>-1.5492931008338928E-2</v>
      </c>
      <c r="CK215" s="78">
        <v>3.7421282380819321E-2</v>
      </c>
      <c r="CL215" s="78">
        <v>-0.12919069826602936</v>
      </c>
      <c r="CM215" s="78">
        <v>-1.8318438902497292E-2</v>
      </c>
      <c r="CN215" s="78">
        <v>-0.17171300947666168</v>
      </c>
      <c r="CO215" s="78">
        <v>-0.19470934569835663</v>
      </c>
      <c r="CP215" s="78">
        <v>-0.10218875855207443</v>
      </c>
      <c r="CQ215" s="78">
        <v>-0.2064657062292099</v>
      </c>
      <c r="CR215" s="78">
        <v>8.704550564289093E-3</v>
      </c>
      <c r="CS215" s="78">
        <v>0.27496513724327087</v>
      </c>
      <c r="CT215" s="78">
        <v>0.10931343585252762</v>
      </c>
      <c r="CU215" s="78">
        <v>0.18269003927707672</v>
      </c>
      <c r="CV215" s="78">
        <v>0.19364112615585327</v>
      </c>
      <c r="CW215" s="78">
        <v>-5.1478415727615356E-2</v>
      </c>
      <c r="CX215" s="78">
        <v>-0.1855466216802597</v>
      </c>
      <c r="CY215" s="78">
        <v>-8.6827024817466736E-2</v>
      </c>
      <c r="CZ215" s="78">
        <v>0.19569908082485199</v>
      </c>
      <c r="DA215" s="78">
        <v>0.21396026015281677</v>
      </c>
      <c r="DB215" s="78">
        <v>0.22756075859069824</v>
      </c>
      <c r="DC215" s="78">
        <v>0.31129023432731628</v>
      </c>
      <c r="DD215" s="78">
        <v>0.20760609209537506</v>
      </c>
      <c r="DE215" s="78">
        <v>0.19967924058437347</v>
      </c>
      <c r="DF215" s="78">
        <v>0.21321088075637817</v>
      </c>
      <c r="DG215" s="78">
        <v>0.27696970105171204</v>
      </c>
      <c r="DH215" s="78">
        <v>8.5669979453086853E-2</v>
      </c>
      <c r="DI215" s="78">
        <v>0.13890840113162994</v>
      </c>
      <c r="DJ215" s="78">
        <v>-1.0683951899409294E-2</v>
      </c>
      <c r="DK215" s="78">
        <v>0.11304030567407608</v>
      </c>
      <c r="DL215" s="78">
        <v>-1.6273776069283485E-2</v>
      </c>
      <c r="DM215" s="78">
        <v>-5.4505012929439545E-2</v>
      </c>
      <c r="DN215" s="78">
        <v>3.5898901522159576E-2</v>
      </c>
      <c r="DO215" s="78">
        <v>-7.126908004283905E-2</v>
      </c>
      <c r="DP215" s="78">
        <v>0.12784697115421295</v>
      </c>
      <c r="DQ215" s="78">
        <v>0.4053615927696228</v>
      </c>
      <c r="DR215" s="78">
        <v>0.234592005610466</v>
      </c>
      <c r="DS215" s="78">
        <v>0.30663853883743286</v>
      </c>
      <c r="DT215" s="78">
        <v>0.33281609416007996</v>
      </c>
      <c r="DU215" s="78">
        <v>9.0397953987121582E-2</v>
      </c>
      <c r="DV215" s="78">
        <v>-5.6834973394870758E-2</v>
      </c>
      <c r="DW215" s="78">
        <v>4.0175724774599075E-2</v>
      </c>
      <c r="DX215" s="78">
        <v>0.31885868310928345</v>
      </c>
      <c r="DY215" s="78">
        <v>0.36908864974975586</v>
      </c>
      <c r="DZ215" s="78">
        <v>0.3823586106300354</v>
      </c>
      <c r="EA215" s="78">
        <v>0.45150640606880188</v>
      </c>
      <c r="EB215" s="78">
        <v>0.36538299918174744</v>
      </c>
      <c r="EC215" s="78">
        <v>0.37065428495407104</v>
      </c>
      <c r="ED215" s="78">
        <v>0.35415926575660706</v>
      </c>
      <c r="EE215" s="78">
        <v>0.40601548552513123</v>
      </c>
      <c r="EF215" s="78">
        <v>0.23173315823078156</v>
      </c>
      <c r="EG215" s="78">
        <v>0.28543967008590698</v>
      </c>
      <c r="EH215" s="78">
        <v>0.1604209691286087</v>
      </c>
      <c r="EI215" s="78">
        <v>0.30270147323608398</v>
      </c>
      <c r="EJ215" s="78">
        <v>0.2081557959318161</v>
      </c>
      <c r="EK215" s="78">
        <v>0.14792777597904205</v>
      </c>
      <c r="EL215" s="78">
        <v>0.23527555167675018</v>
      </c>
      <c r="EM215" s="78">
        <v>0.12393337488174438</v>
      </c>
      <c r="EN215" s="78">
        <v>0.29986971616744995</v>
      </c>
      <c r="EO215" s="78">
        <v>0.59363335371017456</v>
      </c>
      <c r="EP215" s="78">
        <v>0.41547435522079468</v>
      </c>
      <c r="EQ215" s="78">
        <v>0.48560044169425964</v>
      </c>
      <c r="ER215" s="78">
        <v>0.53376263380050659</v>
      </c>
      <c r="ES215" s="78">
        <v>0.29524490237236023</v>
      </c>
      <c r="ET215" s="78">
        <v>0.12900419533252716</v>
      </c>
      <c r="EU215" s="78">
        <v>0.22354751825332642</v>
      </c>
      <c r="EV215" s="78">
        <v>0.4966815710067749</v>
      </c>
      <c r="EW215" s="78">
        <v>82.772285461425781</v>
      </c>
      <c r="EX215" s="78">
        <v>82.798202514648438</v>
      </c>
      <c r="EY215" s="78">
        <v>81.295738220214844</v>
      </c>
      <c r="EZ215" s="78">
        <v>80.540115356445313</v>
      </c>
      <c r="FA215" s="78">
        <v>79.778877258300781</v>
      </c>
      <c r="FB215" s="78">
        <v>78.502159118652344</v>
      </c>
      <c r="FC215" s="78">
        <v>77.411849975585938</v>
      </c>
      <c r="FD215" s="78">
        <v>77.880622863769531</v>
      </c>
      <c r="FE215" s="78">
        <v>82</v>
      </c>
      <c r="FF215" s="78">
        <v>85.214523315429688</v>
      </c>
      <c r="FG215" s="78">
        <v>89.023483276367188</v>
      </c>
      <c r="FH215" s="78">
        <v>93.16058349609375</v>
      </c>
      <c r="FI215" s="78">
        <v>95.346687316894531</v>
      </c>
      <c r="FJ215" s="78">
        <v>98.273460388183594</v>
      </c>
      <c r="FK215" s="78">
        <v>101.78282928466797</v>
      </c>
      <c r="FL215" s="78">
        <v>103.67689514160156</v>
      </c>
      <c r="FM215" s="78">
        <v>105.53611755371094</v>
      </c>
      <c r="FN215" s="78">
        <v>105.54298400878906</v>
      </c>
      <c r="FO215" s="78">
        <v>104.54950714111328</v>
      </c>
      <c r="FP215" s="78">
        <v>102.36922454833984</v>
      </c>
      <c r="FQ215" s="78">
        <v>99.860931396484375</v>
      </c>
      <c r="FR215" s="78">
        <v>96.672264099121094</v>
      </c>
      <c r="FS215" s="78">
        <v>94.278167724609375</v>
      </c>
      <c r="FT215" s="78">
        <v>92.192039489746094</v>
      </c>
      <c r="FU215" s="78">
        <v>0.10087001323699951</v>
      </c>
      <c r="FV215" s="78">
        <v>0.1514640748500824</v>
      </c>
      <c r="FW215" s="78">
        <v>0.10055916011333466</v>
      </c>
      <c r="FX215" s="78">
        <v>0</v>
      </c>
      <c r="FY215" s="78">
        <v>166</v>
      </c>
      <c r="FZ215" s="78">
        <v>1</v>
      </c>
    </row>
    <row r="216" spans="1:182" x14ac:dyDescent="0.2">
      <c r="A216" t="s">
        <v>186</v>
      </c>
      <c r="B216" t="s">
        <v>236</v>
      </c>
      <c r="C216" t="s">
        <v>2</v>
      </c>
      <c r="D216" t="s">
        <v>203</v>
      </c>
      <c r="E216" t="s">
        <v>209</v>
      </c>
      <c r="F216" t="s">
        <v>180</v>
      </c>
      <c r="G216" t="s">
        <v>1</v>
      </c>
      <c r="H216" s="78">
        <v>279</v>
      </c>
      <c r="I216" s="78">
        <v>0.37719422578811646</v>
      </c>
      <c r="J216" s="78">
        <v>0.36319023370742798</v>
      </c>
      <c r="K216" s="78">
        <v>0.34840840101242065</v>
      </c>
      <c r="L216" s="78">
        <v>0.35654100775718689</v>
      </c>
      <c r="M216" s="78">
        <v>0.37566250562667847</v>
      </c>
      <c r="N216" s="78">
        <v>0.33052581548690796</v>
      </c>
      <c r="O216" s="78">
        <v>0.40020012855529785</v>
      </c>
      <c r="P216" s="78">
        <v>0.39564973115921021</v>
      </c>
      <c r="Q216" s="78">
        <v>0.37569078803062439</v>
      </c>
      <c r="R216" s="78">
        <v>0.35938316583633423</v>
      </c>
      <c r="S216" s="78">
        <v>0.36017793416976929</v>
      </c>
      <c r="T216" s="78">
        <v>0.40852260589599609</v>
      </c>
      <c r="U216" s="78">
        <v>0.36346626281738281</v>
      </c>
      <c r="V216" s="78">
        <v>0.38053908944129944</v>
      </c>
      <c r="W216" s="78">
        <v>0.42003241181373596</v>
      </c>
      <c r="X216" s="78">
        <v>0.40560540556907654</v>
      </c>
      <c r="Y216" s="78">
        <v>0.43621757626533508</v>
      </c>
      <c r="Z216" s="78">
        <v>0.43595564365386963</v>
      </c>
      <c r="AA216" s="78">
        <v>0.45184516906738281</v>
      </c>
      <c r="AB216" s="78">
        <v>0.44514930248260498</v>
      </c>
      <c r="AC216" s="78">
        <v>0.42341837286949158</v>
      </c>
      <c r="AD216" s="78">
        <v>0.45633706450462341</v>
      </c>
      <c r="AE216" s="78">
        <v>0.40397194027900696</v>
      </c>
      <c r="AF216" s="78">
        <v>0.3473784327507019</v>
      </c>
      <c r="AG216" s="78">
        <v>-0.33652347326278687</v>
      </c>
      <c r="AH216" s="78">
        <v>-0.31696966290473938</v>
      </c>
      <c r="AI216" s="78">
        <v>-0.32603597640991211</v>
      </c>
      <c r="AJ216" s="78">
        <v>-0.30158326029777527</v>
      </c>
      <c r="AK216" s="78">
        <v>-0.32240056991577148</v>
      </c>
      <c r="AL216" s="78">
        <v>-0.38009098172187805</v>
      </c>
      <c r="AM216" s="78">
        <v>-0.36802849173545837</v>
      </c>
      <c r="AN216" s="78">
        <v>-0.33364367485046387</v>
      </c>
      <c r="AO216" s="78">
        <v>-0.28827357292175293</v>
      </c>
      <c r="AP216" s="78">
        <v>-0.22944426536560059</v>
      </c>
      <c r="AQ216" s="78">
        <v>-0.23409070074558258</v>
      </c>
      <c r="AR216" s="78">
        <v>-0.15482567250728607</v>
      </c>
      <c r="AS216" s="78">
        <v>-0.20836600661277771</v>
      </c>
      <c r="AT216" s="78">
        <v>-0.20603010058403015</v>
      </c>
      <c r="AU216" s="78">
        <v>-0.1722276359796524</v>
      </c>
      <c r="AV216" s="78">
        <v>-0.1538068950176239</v>
      </c>
      <c r="AW216" s="78">
        <v>-0.10538852214813232</v>
      </c>
      <c r="AX216" s="78">
        <v>-0.10487870126962662</v>
      </c>
      <c r="AY216" s="78">
        <v>-0.14327123761177063</v>
      </c>
      <c r="AZ216" s="78">
        <v>-0.182265505194664</v>
      </c>
      <c r="BA216" s="78">
        <v>-0.2846544086933136</v>
      </c>
      <c r="BB216" s="78">
        <v>-0.32246136665344238</v>
      </c>
      <c r="BC216" s="78">
        <v>-0.38865989446640015</v>
      </c>
      <c r="BD216" s="78">
        <v>-0.41415008902549744</v>
      </c>
      <c r="BE216" s="78">
        <v>-0.23925186693668365</v>
      </c>
      <c r="BF216" s="78">
        <v>-0.22294941544532776</v>
      </c>
      <c r="BG216" s="78">
        <v>-0.23391138017177582</v>
      </c>
      <c r="BH216" s="78">
        <v>-0.21293672919273376</v>
      </c>
      <c r="BI216" s="78">
        <v>-0.22988681495189667</v>
      </c>
      <c r="BJ216" s="78">
        <v>-0.28542137145996094</v>
      </c>
      <c r="BK216" s="78">
        <v>-0.26154327392578125</v>
      </c>
      <c r="BL216" s="78">
        <v>-0.23641940951347351</v>
      </c>
      <c r="BM216" s="78">
        <v>-0.21349234879016876</v>
      </c>
      <c r="BN216" s="78">
        <v>-0.15368720889091492</v>
      </c>
      <c r="BO216" s="78">
        <v>-0.15038810670375824</v>
      </c>
      <c r="BP216" s="78">
        <v>-7.3801584541797638E-2</v>
      </c>
      <c r="BQ216" s="78">
        <v>-0.12442346662282944</v>
      </c>
      <c r="BR216" s="78">
        <v>-0.12469353526830673</v>
      </c>
      <c r="BS216" s="78">
        <v>-9.2291980981826782E-2</v>
      </c>
      <c r="BT216" s="78">
        <v>-7.5009658932685852E-2</v>
      </c>
      <c r="BU216" s="78">
        <v>-2.6684535667300224E-2</v>
      </c>
      <c r="BV216" s="78">
        <v>-3.2835859805345535E-2</v>
      </c>
      <c r="BW216" s="78">
        <v>-5.8985602110624313E-2</v>
      </c>
      <c r="BX216" s="78">
        <v>-0.10833963006734848</v>
      </c>
      <c r="BY216" s="78">
        <v>-0.20122925937175751</v>
      </c>
      <c r="BZ216" s="78">
        <v>-0.22444444894790649</v>
      </c>
      <c r="CA216" s="78">
        <v>-0.28802245855331421</v>
      </c>
      <c r="CB216" s="78">
        <v>-0.30849510431289673</v>
      </c>
      <c r="CC216" s="78">
        <v>-0.17188183963298798</v>
      </c>
      <c r="CD216" s="78">
        <v>-0.15783126652240753</v>
      </c>
      <c r="CE216" s="78">
        <v>-0.17010615766048431</v>
      </c>
      <c r="CF216" s="78">
        <v>-0.15154041349887848</v>
      </c>
      <c r="CG216" s="78">
        <v>-0.16581206023693085</v>
      </c>
      <c r="CH216" s="78">
        <v>-0.219853475689888</v>
      </c>
      <c r="CI216" s="78">
        <v>-0.18779195845127106</v>
      </c>
      <c r="CJ216" s="78">
        <v>-0.1690821647644043</v>
      </c>
      <c r="CK216" s="78">
        <v>-0.16169910132884979</v>
      </c>
      <c r="CL216" s="78">
        <v>-0.10121811181306839</v>
      </c>
      <c r="CM216" s="78">
        <v>-9.2415936291217804E-2</v>
      </c>
      <c r="CN216" s="78">
        <v>-1.7684554681181908E-2</v>
      </c>
      <c r="CO216" s="78">
        <v>-6.6285118460655212E-2</v>
      </c>
      <c r="CP216" s="78">
        <v>-6.8360082805156708E-2</v>
      </c>
      <c r="CQ216" s="78">
        <v>-3.692878782749176E-2</v>
      </c>
      <c r="CR216" s="78">
        <v>-2.0434929057955742E-2</v>
      </c>
      <c r="CS216" s="78">
        <v>2.7825603261590004E-2</v>
      </c>
      <c r="CT216" s="78">
        <v>1.7060790210962296E-2</v>
      </c>
      <c r="CU216" s="78">
        <v>-6.0963060241192579E-4</v>
      </c>
      <c r="CV216" s="78">
        <v>-5.7138793170452118E-2</v>
      </c>
      <c r="CW216" s="78">
        <v>-0.14344926178455353</v>
      </c>
      <c r="CX216" s="78">
        <v>-0.15655823051929474</v>
      </c>
      <c r="CY216" s="78">
        <v>-0.21832124888896942</v>
      </c>
      <c r="CZ216" s="78">
        <v>-0.23531877994537354</v>
      </c>
      <c r="DA216" s="78">
        <v>-0.10451181977987289</v>
      </c>
      <c r="DB216" s="78">
        <v>-9.2713117599487305E-2</v>
      </c>
      <c r="DC216" s="78">
        <v>-0.10630093514919281</v>
      </c>
      <c r="DD216" s="78">
        <v>-9.0144097805023193E-2</v>
      </c>
      <c r="DE216" s="78">
        <v>-0.10173731297254562</v>
      </c>
      <c r="DF216" s="78">
        <v>-0.15428559482097626</v>
      </c>
      <c r="DG216" s="78">
        <v>-0.11404063552618027</v>
      </c>
      <c r="DH216" s="78">
        <v>-0.10174492001533508</v>
      </c>
      <c r="DI216" s="78">
        <v>-0.10990585386753082</v>
      </c>
      <c r="DJ216" s="78">
        <v>-4.8749011009931564E-2</v>
      </c>
      <c r="DK216" s="78">
        <v>-3.4443769603967667E-2</v>
      </c>
      <c r="DL216" s="78">
        <v>3.8432475179433823E-2</v>
      </c>
      <c r="DM216" s="78">
        <v>-8.1467721611261368E-3</v>
      </c>
      <c r="DN216" s="78">
        <v>-1.2026630342006683E-2</v>
      </c>
      <c r="DO216" s="78">
        <v>1.8434405326843262E-2</v>
      </c>
      <c r="DP216" s="78">
        <v>3.4139800816774368E-2</v>
      </c>
      <c r="DQ216" s="78">
        <v>8.2335740327835083E-2</v>
      </c>
      <c r="DR216" s="78">
        <v>6.6957443952560425E-2</v>
      </c>
      <c r="DS216" s="78">
        <v>5.7766340672969818E-2</v>
      </c>
      <c r="DT216" s="78">
        <v>-5.9379590675234795E-3</v>
      </c>
      <c r="DU216" s="78">
        <v>-8.5669264197349548E-2</v>
      </c>
      <c r="DV216" s="78">
        <v>-8.8672012090682983E-2</v>
      </c>
      <c r="DW216" s="78">
        <v>-0.14862005412578583</v>
      </c>
      <c r="DX216" s="78">
        <v>-0.16214245557785034</v>
      </c>
      <c r="DY216" s="78">
        <v>-7.2402097284793854E-3</v>
      </c>
      <c r="DZ216" s="78">
        <v>1.3071410357952118E-3</v>
      </c>
      <c r="EA216" s="78">
        <v>-1.4176331460475922E-2</v>
      </c>
      <c r="EB216" s="78">
        <v>-1.4975625090301037E-3</v>
      </c>
      <c r="EC216" s="78">
        <v>-9.2235514894127846E-3</v>
      </c>
      <c r="ED216" s="78">
        <v>-5.9615973383188248E-2</v>
      </c>
      <c r="EE216" s="78">
        <v>-7.5554312206804752E-3</v>
      </c>
      <c r="EF216" s="78">
        <v>-4.5206425711512566E-3</v>
      </c>
      <c r="EG216" s="78">
        <v>-3.5124626010656357E-2</v>
      </c>
      <c r="EH216" s="78">
        <v>2.7008036151528358E-2</v>
      </c>
      <c r="EI216" s="78">
        <v>4.9258831888437271E-2</v>
      </c>
      <c r="EJ216" s="78">
        <v>0.11945655941963196</v>
      </c>
      <c r="EK216" s="78">
        <v>7.5795769691467285E-2</v>
      </c>
      <c r="EL216" s="78">
        <v>6.9309927523136139E-2</v>
      </c>
      <c r="EM216" s="78">
        <v>9.8370060324668884E-2</v>
      </c>
      <c r="EN216" s="78">
        <v>0.11293704062700272</v>
      </c>
      <c r="EO216" s="78">
        <v>0.16103972494602203</v>
      </c>
      <c r="EP216" s="78">
        <v>0.13900028169155121</v>
      </c>
      <c r="EQ216" s="78">
        <v>0.14205197989940643</v>
      </c>
      <c r="ER216" s="78">
        <v>6.7987911403179169E-2</v>
      </c>
      <c r="ES216" s="78">
        <v>-2.2441218607127666E-3</v>
      </c>
      <c r="ET216" s="78">
        <v>9.344903752207756E-3</v>
      </c>
      <c r="EU216" s="78">
        <v>-4.7982588410377502E-2</v>
      </c>
      <c r="EV216" s="78">
        <v>-5.6487478315830231E-2</v>
      </c>
      <c r="EW216" s="78">
        <v>59.257396697998047</v>
      </c>
      <c r="EX216" s="78">
        <v>57.928104400634766</v>
      </c>
      <c r="EY216" s="78">
        <v>57.066818237304688</v>
      </c>
      <c r="EZ216" s="78">
        <v>57.083240509033203</v>
      </c>
      <c r="FA216" s="78">
        <v>56.903938293457031</v>
      </c>
      <c r="FB216" s="78">
        <v>55.874507904052734</v>
      </c>
      <c r="FC216" s="78">
        <v>57.013954162597656</v>
      </c>
      <c r="FD216" s="78">
        <v>59.060482025146484</v>
      </c>
      <c r="FE216" s="78">
        <v>63.687126159667969</v>
      </c>
      <c r="FF216" s="78">
        <v>69.541152954101563</v>
      </c>
      <c r="FG216" s="78">
        <v>74.959304809570313</v>
      </c>
      <c r="FH216" s="78">
        <v>78.026557922363281</v>
      </c>
      <c r="FI216" s="78">
        <v>82.562873840332031</v>
      </c>
      <c r="FJ216" s="78">
        <v>86.691818237304688</v>
      </c>
      <c r="FK216" s="78">
        <v>86.5302734375</v>
      </c>
      <c r="FL216" s="78">
        <v>84.742118835449219</v>
      </c>
      <c r="FM216" s="78">
        <v>86.315208435058594</v>
      </c>
      <c r="FN216" s="78">
        <v>84.283973693847656</v>
      </c>
      <c r="FO216" s="78">
        <v>81.8375244140625</v>
      </c>
      <c r="FP216" s="78">
        <v>78.750129699707031</v>
      </c>
      <c r="FQ216" s="78">
        <v>76.379005432128906</v>
      </c>
      <c r="FR216" s="78">
        <v>73.600128173828125</v>
      </c>
      <c r="FS216" s="78">
        <v>71.82867431640625</v>
      </c>
      <c r="FT216" s="78">
        <v>70.678092956542969</v>
      </c>
      <c r="FU216" s="78">
        <v>7.1030661463737488E-2</v>
      </c>
      <c r="FV216" s="78">
        <v>7.2890356183052063E-2</v>
      </c>
      <c r="FW216" s="78">
        <v>7.5322896242141724E-2</v>
      </c>
      <c r="FX216" s="78">
        <v>0</v>
      </c>
      <c r="FY216" s="78">
        <v>137</v>
      </c>
      <c r="FZ216" s="78">
        <v>1</v>
      </c>
    </row>
    <row r="217" spans="1:182" x14ac:dyDescent="0.2">
      <c r="A217" t="s">
        <v>186</v>
      </c>
      <c r="B217" t="s">
        <v>236</v>
      </c>
      <c r="C217" t="s">
        <v>2</v>
      </c>
      <c r="D217" t="s">
        <v>203</v>
      </c>
      <c r="E217" t="s">
        <v>209</v>
      </c>
      <c r="F217" t="s">
        <v>181</v>
      </c>
      <c r="G217" t="s">
        <v>1</v>
      </c>
      <c r="H217" s="78">
        <v>182</v>
      </c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>
        <v>0</v>
      </c>
      <c r="FY217" s="78">
        <v>35</v>
      </c>
      <c r="FZ217" s="78">
        <v>0</v>
      </c>
    </row>
    <row r="218" spans="1:182" x14ac:dyDescent="0.2">
      <c r="A218" t="s">
        <v>186</v>
      </c>
      <c r="B218" t="s">
        <v>236</v>
      </c>
      <c r="C218" t="s">
        <v>2</v>
      </c>
      <c r="D218" t="s">
        <v>203</v>
      </c>
      <c r="E218" t="s">
        <v>209</v>
      </c>
      <c r="F218" t="s">
        <v>182</v>
      </c>
      <c r="G218" t="s">
        <v>1</v>
      </c>
      <c r="H218" s="78">
        <v>996</v>
      </c>
      <c r="I218" s="78">
        <v>1.5336599349975586</v>
      </c>
      <c r="J218" s="78">
        <v>1.3707451820373535</v>
      </c>
      <c r="K218" s="78">
        <v>1.3124450445175171</v>
      </c>
      <c r="L218" s="78">
        <v>1.3234686851501465</v>
      </c>
      <c r="M218" s="78">
        <v>1.2476966381072998</v>
      </c>
      <c r="N218" s="78">
        <v>1.295318603515625</v>
      </c>
      <c r="O218" s="78">
        <v>1.3194912672042847</v>
      </c>
      <c r="P218" s="78">
        <v>1.4164855480194092</v>
      </c>
      <c r="Q218" s="78">
        <v>1.5042023658752441</v>
      </c>
      <c r="R218" s="78">
        <v>1.6503961086273193</v>
      </c>
      <c r="S218" s="78">
        <v>1.9199557304382324</v>
      </c>
      <c r="T218" s="78">
        <v>2.1737277507781982</v>
      </c>
      <c r="U218" s="78">
        <v>2.4158918857574463</v>
      </c>
      <c r="V218" s="78">
        <v>2.6892774105072021</v>
      </c>
      <c r="W218" s="78">
        <v>2.8349759578704834</v>
      </c>
      <c r="X218" s="78">
        <v>2.811439037322998</v>
      </c>
      <c r="Y218" s="78">
        <v>2.8175387382507324</v>
      </c>
      <c r="Z218" s="78">
        <v>2.8149936199188232</v>
      </c>
      <c r="AA218" s="78">
        <v>2.5644268989562988</v>
      </c>
      <c r="AB218" s="78">
        <v>2.466080904006958</v>
      </c>
      <c r="AC218" s="78">
        <v>2.3448324203491211</v>
      </c>
      <c r="AD218" s="78">
        <v>2.3192265033721924</v>
      </c>
      <c r="AE218" s="78">
        <v>2.4344725608825684</v>
      </c>
      <c r="AF218" s="78">
        <v>2.1541693210601807</v>
      </c>
      <c r="AG218" s="78">
        <v>-0.11880924552679062</v>
      </c>
      <c r="AH218" s="78">
        <v>-0.14869140088558197</v>
      </c>
      <c r="AI218" s="78">
        <v>-0.11155837774276733</v>
      </c>
      <c r="AJ218" s="78">
        <v>-4.3987028300762177E-2</v>
      </c>
      <c r="AK218" s="78">
        <v>-0.12603910267353058</v>
      </c>
      <c r="AL218" s="78">
        <v>-9.7142234444618225E-2</v>
      </c>
      <c r="AM218" s="78">
        <v>-0.16835816204547882</v>
      </c>
      <c r="AN218" s="78">
        <v>-0.18886934220790863</v>
      </c>
      <c r="AO218" s="78">
        <v>-0.32117876410484314</v>
      </c>
      <c r="AP218" s="78">
        <v>-0.33043357729911804</v>
      </c>
      <c r="AQ218" s="78">
        <v>-0.31221160292625427</v>
      </c>
      <c r="AR218" s="78">
        <v>-0.19236531853675842</v>
      </c>
      <c r="AS218" s="78">
        <v>-9.2277847230434418E-2</v>
      </c>
      <c r="AT218" s="78">
        <v>2.8432944789528847E-2</v>
      </c>
      <c r="AU218" s="78">
        <v>1.8271444365382195E-2</v>
      </c>
      <c r="AV218" s="78">
        <v>-5.4909255355596542E-2</v>
      </c>
      <c r="AW218" s="78">
        <v>-9.768068790435791E-2</v>
      </c>
      <c r="AX218" s="78">
        <v>-0.15885911881923676</v>
      </c>
      <c r="AY218" s="78">
        <v>-0.10457958281040192</v>
      </c>
      <c r="AZ218" s="78">
        <v>-8.119635283946991E-2</v>
      </c>
      <c r="BA218" s="78">
        <v>-0.17733113467693329</v>
      </c>
      <c r="BB218" s="78">
        <v>-0.28790703415870667</v>
      </c>
      <c r="BC218" s="78">
        <v>-0.21601864695549011</v>
      </c>
      <c r="BD218" s="78">
        <v>-0.11618528515100479</v>
      </c>
      <c r="BE218" s="78">
        <v>-1.5293778851628304E-2</v>
      </c>
      <c r="BF218" s="78">
        <v>-5.6669037789106369E-2</v>
      </c>
      <c r="BG218" s="78">
        <v>-2.7062883600592613E-2</v>
      </c>
      <c r="BH218" s="78">
        <v>3.7382654845714569E-2</v>
      </c>
      <c r="BI218" s="78">
        <v>-4.8638910055160522E-2</v>
      </c>
      <c r="BJ218" s="78">
        <v>-1.9813552498817444E-2</v>
      </c>
      <c r="BK218" s="78">
        <v>-9.2130847275257111E-2</v>
      </c>
      <c r="BL218" s="78">
        <v>-0.10429713129997253</v>
      </c>
      <c r="BM218" s="78">
        <v>-0.2266240119934082</v>
      </c>
      <c r="BN218" s="78">
        <v>-0.23046140372753143</v>
      </c>
      <c r="BO218" s="78">
        <v>-0.19826020300388336</v>
      </c>
      <c r="BP218" s="78">
        <v>-7.9259023070335388E-2</v>
      </c>
      <c r="BQ218" s="78">
        <v>2.0854528993368149E-2</v>
      </c>
      <c r="BR218" s="78">
        <v>0.15475074946880341</v>
      </c>
      <c r="BS218" s="78">
        <v>0.14015869796276093</v>
      </c>
      <c r="BT218" s="78">
        <v>6.9466240704059601E-2</v>
      </c>
      <c r="BU218" s="78">
        <v>3.1685072928667068E-2</v>
      </c>
      <c r="BV218" s="78">
        <v>-3.3620201051235199E-2</v>
      </c>
      <c r="BW218" s="78">
        <v>5.0852347165346146E-2</v>
      </c>
      <c r="BX218" s="78">
        <v>7.0719629526138306E-2</v>
      </c>
      <c r="BY218" s="78">
        <v>-3.4546647220849991E-2</v>
      </c>
      <c r="BZ218" s="78">
        <v>-0.15194360911846161</v>
      </c>
      <c r="CA218" s="78">
        <v>-8.911578357219696E-2</v>
      </c>
      <c r="CB218" s="78">
        <v>4.1329204104840755E-3</v>
      </c>
      <c r="CC218" s="78">
        <v>5.6400716304779053E-2</v>
      </c>
      <c r="CD218" s="78">
        <v>7.0653678849339485E-3</v>
      </c>
      <c r="CE218" s="78">
        <v>3.1458441168069839E-2</v>
      </c>
      <c r="CF218" s="78">
        <v>9.3739047646522522E-2</v>
      </c>
      <c r="CG218" s="78">
        <v>4.9682273529469967E-3</v>
      </c>
      <c r="CH218" s="78">
        <v>3.3744059503078461E-2</v>
      </c>
      <c r="CI218" s="78">
        <v>-3.9336040616035461E-2</v>
      </c>
      <c r="CJ218" s="78">
        <v>-4.5722682029008865E-2</v>
      </c>
      <c r="CK218" s="78">
        <v>-0.16113567352294922</v>
      </c>
      <c r="CL218" s="78">
        <v>-0.161220982670784</v>
      </c>
      <c r="CM218" s="78">
        <v>-0.11933779716491699</v>
      </c>
      <c r="CN218" s="78">
        <v>-9.2194369062781334E-4</v>
      </c>
      <c r="CO218" s="78">
        <v>9.920966625213623E-2</v>
      </c>
      <c r="CP218" s="78">
        <v>0.24223807454109192</v>
      </c>
      <c r="CQ218" s="78">
        <v>0.22457742691040039</v>
      </c>
      <c r="CR218" s="78">
        <v>0.15560832619667053</v>
      </c>
      <c r="CS218" s="78">
        <v>0.1212834045290947</v>
      </c>
      <c r="CT218" s="78">
        <v>5.311989039182663E-2</v>
      </c>
      <c r="CU218" s="78">
        <v>0.15850402414798737</v>
      </c>
      <c r="CV218" s="78">
        <v>0.17593617737293243</v>
      </c>
      <c r="CW218" s="78">
        <v>6.4345456659793854E-2</v>
      </c>
      <c r="CX218" s="78">
        <v>-5.7775761932134628E-2</v>
      </c>
      <c r="CY218" s="78">
        <v>-1.223247847519815E-3</v>
      </c>
      <c r="CZ218" s="78">
        <v>8.7464943528175354E-2</v>
      </c>
      <c r="DA218" s="78">
        <v>0.12809520959854126</v>
      </c>
      <c r="DB218" s="78">
        <v>7.0799775421619415E-2</v>
      </c>
      <c r="DC218" s="78">
        <v>8.9979767799377441E-2</v>
      </c>
      <c r="DD218" s="78">
        <v>0.15009544789791107</v>
      </c>
      <c r="DE218" s="78">
        <v>5.8575361967086792E-2</v>
      </c>
      <c r="DF218" s="78">
        <v>8.7301671504974365E-2</v>
      </c>
      <c r="DG218" s="78">
        <v>1.3458764180541039E-2</v>
      </c>
      <c r="DH218" s="78">
        <v>1.2851770967245102E-2</v>
      </c>
      <c r="DI218" s="78">
        <v>-9.5647342503070831E-2</v>
      </c>
      <c r="DJ218" s="78">
        <v>-9.1980569064617157E-2</v>
      </c>
      <c r="DK218" s="78">
        <v>-4.0415395051240921E-2</v>
      </c>
      <c r="DL218" s="78">
        <v>7.7415138483047485E-2</v>
      </c>
      <c r="DM218" s="78">
        <v>0.17756479978561401</v>
      </c>
      <c r="DN218" s="78">
        <v>0.32972541451454163</v>
      </c>
      <c r="DO218" s="78">
        <v>0.30899617075920105</v>
      </c>
      <c r="DP218" s="78">
        <v>0.24175041913986206</v>
      </c>
      <c r="DQ218" s="78">
        <v>0.21088173985481262</v>
      </c>
      <c r="DR218" s="78">
        <v>0.13985997438430786</v>
      </c>
      <c r="DS218" s="78">
        <v>0.26615568995475769</v>
      </c>
      <c r="DT218" s="78">
        <v>0.28115272521972656</v>
      </c>
      <c r="DU218" s="78">
        <v>0.1632375568151474</v>
      </c>
      <c r="DV218" s="78">
        <v>3.6392085254192352E-2</v>
      </c>
      <c r="DW218" s="78">
        <v>8.6669288575649261E-2</v>
      </c>
      <c r="DX218" s="78">
        <v>0.1707969605922699</v>
      </c>
      <c r="DY218" s="78">
        <v>0.23161067068576813</v>
      </c>
      <c r="DZ218" s="78">
        <v>0.16282212734222412</v>
      </c>
      <c r="EA218" s="78">
        <v>0.17447526752948761</v>
      </c>
      <c r="EB218" s="78">
        <v>0.23146513104438782</v>
      </c>
      <c r="EC218" s="78">
        <v>0.13597555458545685</v>
      </c>
      <c r="ED218" s="78">
        <v>0.16463035345077515</v>
      </c>
      <c r="EE218" s="78">
        <v>8.9686080813407898E-2</v>
      </c>
      <c r="EF218" s="78">
        <v>9.74239781498909E-2</v>
      </c>
      <c r="EG218" s="78">
        <v>-1.0925914393737912E-3</v>
      </c>
      <c r="EH218" s="78">
        <v>7.9915998503565788E-3</v>
      </c>
      <c r="EI218" s="78">
        <v>7.3536023497581482E-2</v>
      </c>
      <c r="EJ218" s="78">
        <v>0.19052143394947052</v>
      </c>
      <c r="EK218" s="78">
        <v>0.29069718718528748</v>
      </c>
      <c r="EL218" s="78">
        <v>0.45604321360588074</v>
      </c>
      <c r="EM218" s="78">
        <v>0.43088340759277344</v>
      </c>
      <c r="EN218" s="78">
        <v>0.36612591147422791</v>
      </c>
      <c r="EO218" s="78">
        <v>0.3402475118637085</v>
      </c>
      <c r="EP218" s="78">
        <v>0.26509889960289001</v>
      </c>
      <c r="EQ218" s="78">
        <v>0.42158761620521545</v>
      </c>
      <c r="ER218" s="78">
        <v>0.43306869268417358</v>
      </c>
      <c r="ES218" s="78">
        <v>0.306022047996521</v>
      </c>
      <c r="ET218" s="78">
        <v>0.17235550284385681</v>
      </c>
      <c r="EU218" s="78">
        <v>0.21357214450836182</v>
      </c>
      <c r="EV218" s="78">
        <v>0.2911151647567749</v>
      </c>
      <c r="EW218" s="78">
        <v>68.223739624023438</v>
      </c>
      <c r="EX218" s="78">
        <v>67.652946472167969</v>
      </c>
      <c r="EY218" s="78">
        <v>66.15570068359375</v>
      </c>
      <c r="EZ218" s="78">
        <v>65.838104248046875</v>
      </c>
      <c r="FA218" s="78">
        <v>65.416732788085938</v>
      </c>
      <c r="FB218" s="78">
        <v>66.283966064453125</v>
      </c>
      <c r="FC218" s="78">
        <v>64.67999267578125</v>
      </c>
      <c r="FD218" s="78">
        <v>65.516860961914063</v>
      </c>
      <c r="FE218" s="78">
        <v>69.39263916015625</v>
      </c>
      <c r="FF218" s="78">
        <v>75.9266357421875</v>
      </c>
      <c r="FG218" s="78">
        <v>81.514389038085938</v>
      </c>
      <c r="FH218" s="78">
        <v>87.649024963378906</v>
      </c>
      <c r="FI218" s="78">
        <v>93.518463134765625</v>
      </c>
      <c r="FJ218" s="78">
        <v>99.217826843261719</v>
      </c>
      <c r="FK218" s="78">
        <v>101.73690032958984</v>
      </c>
      <c r="FL218" s="78">
        <v>103.71292114257813</v>
      </c>
      <c r="FM218" s="78">
        <v>105.34233093261719</v>
      </c>
      <c r="FN218" s="78">
        <v>102.60829162597656</v>
      </c>
      <c r="FO218" s="78">
        <v>99.885177612304688</v>
      </c>
      <c r="FP218" s="78">
        <v>96.914253234863281</v>
      </c>
      <c r="FQ218" s="78">
        <v>90.561988830566406</v>
      </c>
      <c r="FR218" s="78">
        <v>86.191856384277344</v>
      </c>
      <c r="FS218" s="78">
        <v>82.405448913574219</v>
      </c>
      <c r="FT218" s="78">
        <v>79.395011901855469</v>
      </c>
      <c r="FU218" s="78">
        <v>6.1273999512195587E-2</v>
      </c>
      <c r="FV218" s="78">
        <v>0.11596986651420593</v>
      </c>
      <c r="FW218" s="78">
        <v>5.8709897100925446E-2</v>
      </c>
      <c r="FX218" s="78">
        <v>0</v>
      </c>
      <c r="FY218" s="78">
        <v>493</v>
      </c>
      <c r="FZ218" s="78">
        <v>1</v>
      </c>
    </row>
    <row r="219" spans="1:182" x14ac:dyDescent="0.2">
      <c r="A219" t="s">
        <v>186</v>
      </c>
      <c r="B219" t="s">
        <v>236</v>
      </c>
      <c r="C219" t="s">
        <v>2</v>
      </c>
      <c r="D219" t="s">
        <v>203</v>
      </c>
      <c r="E219" t="s">
        <v>209</v>
      </c>
      <c r="F219" t="s">
        <v>183</v>
      </c>
      <c r="G219" t="s">
        <v>1</v>
      </c>
      <c r="H219" s="78">
        <v>1347</v>
      </c>
      <c r="I219" s="78">
        <v>2.6029043197631836</v>
      </c>
      <c r="J219" s="78">
        <v>2.280648946762085</v>
      </c>
      <c r="K219" s="78">
        <v>2.1371927261352539</v>
      </c>
      <c r="L219" s="78">
        <v>2.0104959011077881</v>
      </c>
      <c r="M219" s="78">
        <v>1.9120781421661377</v>
      </c>
      <c r="N219" s="78">
        <v>1.7766809463500977</v>
      </c>
      <c r="O219" s="78">
        <v>2.0015678405761719</v>
      </c>
      <c r="P219" s="78">
        <v>2.1794500350952148</v>
      </c>
      <c r="Q219" s="78">
        <v>2.3946199417114258</v>
      </c>
      <c r="R219" s="78">
        <v>2.5181047916412354</v>
      </c>
      <c r="S219" s="78">
        <v>2.7856295108795166</v>
      </c>
      <c r="T219" s="78">
        <v>3.2281594276428223</v>
      </c>
      <c r="U219" s="78">
        <v>3.7903566360473633</v>
      </c>
      <c r="V219" s="78">
        <v>4.2546305656433105</v>
      </c>
      <c r="W219" s="78">
        <v>4.3802533149719238</v>
      </c>
      <c r="X219" s="78">
        <v>4.572486400604248</v>
      </c>
      <c r="Y219" s="78">
        <v>4.8139543533325195</v>
      </c>
      <c r="Z219" s="78">
        <v>4.8926453590393066</v>
      </c>
      <c r="AA219" s="78">
        <v>4.9040408134460449</v>
      </c>
      <c r="AB219" s="78">
        <v>4.7256412506103516</v>
      </c>
      <c r="AC219" s="78">
        <v>4.4578080177307129</v>
      </c>
      <c r="AD219" s="78">
        <v>4.1473684310913086</v>
      </c>
      <c r="AE219" s="78">
        <v>3.5939128398895264</v>
      </c>
      <c r="AF219" s="78">
        <v>3.2187047004699707</v>
      </c>
      <c r="AG219" s="78">
        <v>-0.42888933420181274</v>
      </c>
      <c r="AH219" s="78">
        <v>-0.44168004393577576</v>
      </c>
      <c r="AI219" s="78">
        <v>-0.40639221668243408</v>
      </c>
      <c r="AJ219" s="78">
        <v>-0.42626750469207764</v>
      </c>
      <c r="AK219" s="78">
        <v>-0.50091999769210815</v>
      </c>
      <c r="AL219" s="78">
        <v>-0.61088103055953979</v>
      </c>
      <c r="AM219" s="78">
        <v>-0.46569514274597168</v>
      </c>
      <c r="AN219" s="78">
        <v>-0.37778589129447937</v>
      </c>
      <c r="AO219" s="78">
        <v>-0.35368829965591431</v>
      </c>
      <c r="AP219" s="78">
        <v>-0.41021242737770081</v>
      </c>
      <c r="AQ219" s="78">
        <v>-0.44466373324394226</v>
      </c>
      <c r="AR219" s="78">
        <v>-0.44893324375152588</v>
      </c>
      <c r="AS219" s="78">
        <v>-0.44637751579284668</v>
      </c>
      <c r="AT219" s="78">
        <v>-0.28283610939979553</v>
      </c>
      <c r="AU219" s="78">
        <v>-0.60361480712890625</v>
      </c>
      <c r="AV219" s="78">
        <v>-0.59726065397262573</v>
      </c>
      <c r="AW219" s="78">
        <v>-0.54349476099014282</v>
      </c>
      <c r="AX219" s="78">
        <v>-0.52132737636566162</v>
      </c>
      <c r="AY219" s="78">
        <v>-0.34028628468513489</v>
      </c>
      <c r="AZ219" s="78">
        <v>-0.322142094373703</v>
      </c>
      <c r="BA219" s="78">
        <v>-0.3803507387638092</v>
      </c>
      <c r="BB219" s="78">
        <v>-0.66713523864746094</v>
      </c>
      <c r="BC219" s="78">
        <v>-0.68902629613876343</v>
      </c>
      <c r="BD219" s="78">
        <v>-0.54125475883483887</v>
      </c>
      <c r="BE219" s="78">
        <v>-0.23579651117324829</v>
      </c>
      <c r="BF219" s="78">
        <v>-0.27448290586471558</v>
      </c>
      <c r="BG219" s="78">
        <v>-0.24310718476772308</v>
      </c>
      <c r="BH219" s="78">
        <v>-0.27779525518417358</v>
      </c>
      <c r="BI219" s="78">
        <v>-0.34605833888053894</v>
      </c>
      <c r="BJ219" s="78">
        <v>-0.45909589529037476</v>
      </c>
      <c r="BK219" s="78">
        <v>-0.3021196722984314</v>
      </c>
      <c r="BL219" s="78">
        <v>-0.19754374027252197</v>
      </c>
      <c r="BM219" s="78">
        <v>-0.16630765795707703</v>
      </c>
      <c r="BN219" s="78">
        <v>-0.21900595724582672</v>
      </c>
      <c r="BO219" s="78">
        <v>-0.24320393800735474</v>
      </c>
      <c r="BP219" s="78">
        <v>-0.2555910050868988</v>
      </c>
      <c r="BQ219" s="78">
        <v>-0.23769599199295044</v>
      </c>
      <c r="BR219" s="78">
        <v>-5.2249107509851456E-2</v>
      </c>
      <c r="BS219" s="78">
        <v>-0.36179757118225098</v>
      </c>
      <c r="BT219" s="78">
        <v>-0.37676501274108887</v>
      </c>
      <c r="BU219" s="78">
        <v>-0.31777352094650269</v>
      </c>
      <c r="BV219" s="78">
        <v>-0.288318932056427</v>
      </c>
      <c r="BW219" s="78">
        <v>-0.10140854865312576</v>
      </c>
      <c r="BX219" s="78">
        <v>-9.1405414044857025E-2</v>
      </c>
      <c r="BY219" s="78">
        <v>-0.16443099081516266</v>
      </c>
      <c r="BZ219" s="78">
        <v>-0.4331422746181488</v>
      </c>
      <c r="CA219" s="78">
        <v>-0.47120851278305054</v>
      </c>
      <c r="CB219" s="78">
        <v>-0.33144152164459229</v>
      </c>
      <c r="CC219" s="78">
        <v>-0.10206100344657898</v>
      </c>
      <c r="CD219" s="78">
        <v>-0.1586826890707016</v>
      </c>
      <c r="CE219" s="78">
        <v>-0.13001647591590881</v>
      </c>
      <c r="CF219" s="78">
        <v>-0.17496380209922791</v>
      </c>
      <c r="CG219" s="78">
        <v>-0.23880164325237274</v>
      </c>
      <c r="CH219" s="78">
        <v>-0.3539699912071228</v>
      </c>
      <c r="CI219" s="78">
        <v>-0.18882779777050018</v>
      </c>
      <c r="CJ219" s="78">
        <v>-7.2708584368228912E-2</v>
      </c>
      <c r="CK219" s="78">
        <v>-3.6528397351503372E-2</v>
      </c>
      <c r="CL219" s="78">
        <v>-8.6576946079730988E-2</v>
      </c>
      <c r="CM219" s="78">
        <v>-0.10367350280284882</v>
      </c>
      <c r="CN219" s="78">
        <v>-0.12168274074792862</v>
      </c>
      <c r="CO219" s="78">
        <v>-9.3163803219795227E-2</v>
      </c>
      <c r="CP219" s="78">
        <v>0.10745473951101303</v>
      </c>
      <c r="CQ219" s="78">
        <v>-0.19431568682193756</v>
      </c>
      <c r="CR219" s="78">
        <v>-0.22405040264129639</v>
      </c>
      <c r="CS219" s="78">
        <v>-0.16143965721130371</v>
      </c>
      <c r="CT219" s="78">
        <v>-0.12693803012371063</v>
      </c>
      <c r="CU219" s="78">
        <v>6.4037442207336426E-2</v>
      </c>
      <c r="CV219" s="78">
        <v>6.8402104079723358E-2</v>
      </c>
      <c r="CW219" s="78">
        <v>-1.4885620214045048E-2</v>
      </c>
      <c r="CX219" s="78">
        <v>-0.27107945084571838</v>
      </c>
      <c r="CY219" s="78">
        <v>-0.32034862041473389</v>
      </c>
      <c r="CZ219" s="78">
        <v>-0.1861255019903183</v>
      </c>
      <c r="DA219" s="78">
        <v>3.1674500554800034E-2</v>
      </c>
      <c r="DB219" s="78">
        <v>-4.2882464826107025E-2</v>
      </c>
      <c r="DC219" s="78">
        <v>-1.6925768926739693E-2</v>
      </c>
      <c r="DD219" s="78">
        <v>-7.213236391544342E-2</v>
      </c>
      <c r="DE219" s="78">
        <v>-0.13154493272304535</v>
      </c>
      <c r="DF219" s="78">
        <v>-0.24884408712387085</v>
      </c>
      <c r="DG219" s="78">
        <v>-7.553592324256897E-2</v>
      </c>
      <c r="DH219" s="78">
        <v>5.2126571536064148E-2</v>
      </c>
      <c r="DI219" s="78">
        <v>9.3250870704650879E-2</v>
      </c>
      <c r="DJ219" s="78">
        <v>4.5852068811655045E-2</v>
      </c>
      <c r="DK219" s="78">
        <v>3.5856936126947403E-2</v>
      </c>
      <c r="DL219" s="78">
        <v>1.222551055252552E-2</v>
      </c>
      <c r="DM219" s="78">
        <v>5.1368389278650284E-2</v>
      </c>
      <c r="DN219" s="78">
        <v>0.26715859770774841</v>
      </c>
      <c r="DO219" s="78">
        <v>-2.683381550014019E-2</v>
      </c>
      <c r="DP219" s="78">
        <v>-7.13358074426651E-2</v>
      </c>
      <c r="DQ219" s="78">
        <v>-5.1057939417660236E-3</v>
      </c>
      <c r="DR219" s="78">
        <v>3.4442882984876633E-2</v>
      </c>
      <c r="DS219" s="78">
        <v>0.22948342561721802</v>
      </c>
      <c r="DT219" s="78">
        <v>0.22820962965488434</v>
      </c>
      <c r="DU219" s="78">
        <v>0.13465975224971771</v>
      </c>
      <c r="DV219" s="78">
        <v>-0.10901662707328796</v>
      </c>
      <c r="DW219" s="78">
        <v>-0.16948871314525604</v>
      </c>
      <c r="DX219" s="78">
        <v>-4.0809489786624908E-2</v>
      </c>
      <c r="DY219" s="78">
        <v>0.22476732730865479</v>
      </c>
      <c r="DZ219" s="78">
        <v>0.12431466579437256</v>
      </c>
      <c r="EA219" s="78">
        <v>0.14635924994945526</v>
      </c>
      <c r="EB219" s="78">
        <v>7.6339900493621826E-2</v>
      </c>
      <c r="EC219" s="78">
        <v>2.331671305000782E-2</v>
      </c>
      <c r="ED219" s="78">
        <v>-9.7058966755867004E-2</v>
      </c>
      <c r="EE219" s="78">
        <v>8.803955465555191E-2</v>
      </c>
      <c r="EF219" s="78">
        <v>0.23236870765686035</v>
      </c>
      <c r="EG219" s="78">
        <v>0.28063151240348816</v>
      </c>
      <c r="EH219" s="78">
        <v>0.23705853521823883</v>
      </c>
      <c r="EI219" s="78">
        <v>0.23731672763824463</v>
      </c>
      <c r="EJ219" s="78">
        <v>0.20556776225566864</v>
      </c>
      <c r="EK219" s="78">
        <v>0.26004990935325623</v>
      </c>
      <c r="EL219" s="78">
        <v>0.4977455735206604</v>
      </c>
      <c r="EM219" s="78">
        <v>0.21498340368270874</v>
      </c>
      <c r="EN219" s="78">
        <v>0.14915981888771057</v>
      </c>
      <c r="EO219" s="78">
        <v>0.22061547636985779</v>
      </c>
      <c r="EP219" s="78">
        <v>0.26745128631591797</v>
      </c>
      <c r="EQ219" s="78">
        <v>0.46836116909980774</v>
      </c>
      <c r="ER219" s="78">
        <v>0.45894631743431091</v>
      </c>
      <c r="ES219" s="78">
        <v>0.35057950019836426</v>
      </c>
      <c r="ET219" s="78">
        <v>0.12497635185718536</v>
      </c>
      <c r="EU219" s="78">
        <v>4.8329032957553864E-2</v>
      </c>
      <c r="EV219" s="78">
        <v>0.16900375485420227</v>
      </c>
      <c r="EW219" s="78">
        <v>76.989944458007813</v>
      </c>
      <c r="EX219" s="78">
        <v>76.133514404296875</v>
      </c>
      <c r="EY219" s="78">
        <v>75.233306884765625</v>
      </c>
      <c r="EZ219" s="78">
        <v>74.840591430664063</v>
      </c>
      <c r="FA219" s="78">
        <v>74.392234802246094</v>
      </c>
      <c r="FB219" s="78">
        <v>73.337310791015625</v>
      </c>
      <c r="FC219" s="78">
        <v>72.80712890625</v>
      </c>
      <c r="FD219" s="78">
        <v>74.697509765625</v>
      </c>
      <c r="FE219" s="78">
        <v>78.769737243652344</v>
      </c>
      <c r="FF219" s="78">
        <v>82.879005432128906</v>
      </c>
      <c r="FG219" s="78">
        <v>86.263313293457031</v>
      </c>
      <c r="FH219" s="78">
        <v>90.981781005859375</v>
      </c>
      <c r="FI219" s="78">
        <v>95.469810485839844</v>
      </c>
      <c r="FJ219" s="78">
        <v>98.103851318359375</v>
      </c>
      <c r="FK219" s="78">
        <v>99.53826904296875</v>
      </c>
      <c r="FL219" s="78">
        <v>100.87197113037109</v>
      </c>
      <c r="FM219" s="78">
        <v>100.60140991210938</v>
      </c>
      <c r="FN219" s="78">
        <v>99.777999877929688</v>
      </c>
      <c r="FO219" s="78">
        <v>99.015289306640625</v>
      </c>
      <c r="FP219" s="78">
        <v>95.955146789550781</v>
      </c>
      <c r="FQ219" s="78">
        <v>91.256034851074219</v>
      </c>
      <c r="FR219" s="78">
        <v>87.94293212890625</v>
      </c>
      <c r="FS219" s="78">
        <v>85.330009460449219</v>
      </c>
      <c r="FT219" s="78">
        <v>83.453926086425781</v>
      </c>
      <c r="FU219" s="78">
        <v>0.11888431757688522</v>
      </c>
      <c r="FV219" s="78">
        <v>0.19563053548336029</v>
      </c>
      <c r="FW219" s="78">
        <v>0.11618971824645996</v>
      </c>
      <c r="FX219" s="78">
        <v>0</v>
      </c>
      <c r="FY219" s="78">
        <v>359</v>
      </c>
      <c r="FZ219" s="78">
        <v>1</v>
      </c>
    </row>
    <row r="220" spans="1:182" x14ac:dyDescent="0.2">
      <c r="A220" t="s">
        <v>186</v>
      </c>
      <c r="B220" t="s">
        <v>236</v>
      </c>
      <c r="C220" t="s">
        <v>2</v>
      </c>
      <c r="D220" t="s">
        <v>203</v>
      </c>
      <c r="E220" t="s">
        <v>209</v>
      </c>
      <c r="F220" t="s">
        <v>184</v>
      </c>
      <c r="G220" t="s">
        <v>1</v>
      </c>
      <c r="H220" s="78">
        <v>680</v>
      </c>
      <c r="I220" s="78">
        <v>1.4585633277893066</v>
      </c>
      <c r="J220" s="78">
        <v>1.2635130882263184</v>
      </c>
      <c r="K220" s="78">
        <v>1.2312239408493042</v>
      </c>
      <c r="L220" s="78">
        <v>1.2094868421554565</v>
      </c>
      <c r="M220" s="78">
        <v>1.1712735891342163</v>
      </c>
      <c r="N220" s="78">
        <v>1.1622744798660278</v>
      </c>
      <c r="O220" s="78">
        <v>1.1435861587524414</v>
      </c>
      <c r="P220" s="78">
        <v>1.1491971015930176</v>
      </c>
      <c r="Q220" s="78">
        <v>1.1842941045761108</v>
      </c>
      <c r="R220" s="78">
        <v>1.3209024667739868</v>
      </c>
      <c r="S220" s="78">
        <v>1.5973228216171265</v>
      </c>
      <c r="T220" s="78">
        <v>1.8075301647186279</v>
      </c>
      <c r="U220" s="78">
        <v>2.0503191947937012</v>
      </c>
      <c r="V220" s="78">
        <v>2.2509245872497559</v>
      </c>
      <c r="W220" s="78">
        <v>2.370136022567749</v>
      </c>
      <c r="X220" s="78">
        <v>2.4818656444549561</v>
      </c>
      <c r="Y220" s="78">
        <v>2.6435568332672119</v>
      </c>
      <c r="Z220" s="78">
        <v>2.6283643245697021</v>
      </c>
      <c r="AA220" s="78">
        <v>2.4505898952484131</v>
      </c>
      <c r="AB220" s="78">
        <v>2.4121925830841064</v>
      </c>
      <c r="AC220" s="78">
        <v>2.2235794067382813</v>
      </c>
      <c r="AD220" s="78">
        <v>2.3668668270111084</v>
      </c>
      <c r="AE220" s="78">
        <v>2.0808660984039307</v>
      </c>
      <c r="AF220" s="78">
        <v>1.8345478773117065</v>
      </c>
      <c r="AG220" s="78">
        <v>-0.17610856890678406</v>
      </c>
      <c r="AH220" s="78">
        <v>-0.16480918228626251</v>
      </c>
      <c r="AI220" s="78">
        <v>-0.11415295302867889</v>
      </c>
      <c r="AJ220" s="78">
        <v>-8.7566874921321869E-2</v>
      </c>
      <c r="AK220" s="78">
        <v>-7.3722049593925476E-2</v>
      </c>
      <c r="AL220" s="78">
        <v>-0.15221169590950012</v>
      </c>
      <c r="AM220" s="78">
        <v>-0.1898391991853714</v>
      </c>
      <c r="AN220" s="78">
        <v>-0.34844374656677246</v>
      </c>
      <c r="AO220" s="78">
        <v>-0.43778300285339355</v>
      </c>
      <c r="AP220" s="78">
        <v>-0.51816707849502563</v>
      </c>
      <c r="AQ220" s="78">
        <v>-0.45543414354324341</v>
      </c>
      <c r="AR220" s="78">
        <v>-0.46906736493110657</v>
      </c>
      <c r="AS220" s="78">
        <v>-0.36469197273254395</v>
      </c>
      <c r="AT220" s="78">
        <v>-0.40133565664291382</v>
      </c>
      <c r="AU220" s="78">
        <v>-0.49846184253692627</v>
      </c>
      <c r="AV220" s="78">
        <v>-0.5761374831199646</v>
      </c>
      <c r="AW220" s="78">
        <v>-0.39999333024024963</v>
      </c>
      <c r="AX220" s="78">
        <v>-0.4681113064289093</v>
      </c>
      <c r="AY220" s="78">
        <v>-0.41788241267204285</v>
      </c>
      <c r="AZ220" s="78">
        <v>-0.24514587223529816</v>
      </c>
      <c r="BA220" s="78">
        <v>-0.3289334774017334</v>
      </c>
      <c r="BB220" s="78">
        <v>-0.34857943654060364</v>
      </c>
      <c r="BC220" s="78">
        <v>-0.4120292067527771</v>
      </c>
      <c r="BD220" s="78">
        <v>-0.40962976217269897</v>
      </c>
      <c r="BE220" s="78">
        <v>-6.3352704048156738E-2</v>
      </c>
      <c r="BF220" s="78">
        <v>-6.1509471386671066E-2</v>
      </c>
      <c r="BG220" s="78">
        <v>-8.6019784212112427E-3</v>
      </c>
      <c r="BH220" s="78">
        <v>1.8768947571516037E-2</v>
      </c>
      <c r="BI220" s="78">
        <v>3.079649992287159E-2</v>
      </c>
      <c r="BJ220" s="78">
        <v>-2.8225142508745193E-2</v>
      </c>
      <c r="BK220" s="78">
        <v>-6.4183324575424194E-2</v>
      </c>
      <c r="BL220" s="78">
        <v>-0.21674881875514984</v>
      </c>
      <c r="BM220" s="78">
        <v>-0.30562090873718262</v>
      </c>
      <c r="BN220" s="78">
        <v>-0.37756478786468506</v>
      </c>
      <c r="BO220" s="78">
        <v>-0.31588011980056763</v>
      </c>
      <c r="BP220" s="78">
        <v>-0.3293357789516449</v>
      </c>
      <c r="BQ220" s="78">
        <v>-0.21608732640743256</v>
      </c>
      <c r="BR220" s="78">
        <v>-0.26212030649185181</v>
      </c>
      <c r="BS220" s="78">
        <v>-0.3469158411026001</v>
      </c>
      <c r="BT220" s="78">
        <v>-0.4163506031036377</v>
      </c>
      <c r="BU220" s="78">
        <v>-0.23124831914901733</v>
      </c>
      <c r="BV220" s="78">
        <v>-0.30029121041297913</v>
      </c>
      <c r="BW220" s="78">
        <v>-0.23776201903820038</v>
      </c>
      <c r="BX220" s="78">
        <v>-8.6014017462730408E-2</v>
      </c>
      <c r="BY220" s="78">
        <v>-0.17776086926460266</v>
      </c>
      <c r="BZ220" s="78">
        <v>-0.20812718570232391</v>
      </c>
      <c r="CA220" s="78">
        <v>-0.26436039805412292</v>
      </c>
      <c r="CB220" s="78">
        <v>-0.26000064611434937</v>
      </c>
      <c r="CC220" s="78">
        <v>1.4741674996912479E-2</v>
      </c>
      <c r="CD220" s="78">
        <v>1.0035593062639236E-2</v>
      </c>
      <c r="CE220" s="78">
        <v>6.4502306282520294E-2</v>
      </c>
      <c r="CF220" s="78">
        <v>9.2416815459728241E-2</v>
      </c>
      <c r="CG220" s="78">
        <v>0.10318572819232941</v>
      </c>
      <c r="CH220" s="78">
        <v>5.7647567242383957E-2</v>
      </c>
      <c r="CI220" s="78">
        <v>2.2845551371574402E-2</v>
      </c>
      <c r="CJ220" s="78">
        <v>-0.12553732097148895</v>
      </c>
      <c r="CK220" s="78">
        <v>-0.21408586204051971</v>
      </c>
      <c r="CL220" s="78">
        <v>-0.2801840603351593</v>
      </c>
      <c r="CM220" s="78">
        <v>-0.21922542154788971</v>
      </c>
      <c r="CN220" s="78">
        <v>-0.23255810141563416</v>
      </c>
      <c r="CO220" s="78">
        <v>-0.11316419392824173</v>
      </c>
      <c r="CP220" s="78">
        <v>-0.16570019721984863</v>
      </c>
      <c r="CQ220" s="78">
        <v>-0.24195556342601776</v>
      </c>
      <c r="CR220" s="78">
        <v>-0.3056827187538147</v>
      </c>
      <c r="CS220" s="78">
        <v>-0.11437603086233139</v>
      </c>
      <c r="CT220" s="78">
        <v>-0.18405953049659729</v>
      </c>
      <c r="CU220" s="78">
        <v>-0.1130111962556839</v>
      </c>
      <c r="CV220" s="78">
        <v>2.420022152364254E-2</v>
      </c>
      <c r="CW220" s="78">
        <v>-7.305917888879776E-2</v>
      </c>
      <c r="CX220" s="78">
        <v>-0.11085036396980286</v>
      </c>
      <c r="CY220" s="78">
        <v>-0.16208544373512268</v>
      </c>
      <c r="CZ220" s="78">
        <v>-0.15636798739433289</v>
      </c>
      <c r="DA220" s="78">
        <v>9.2836052179336548E-2</v>
      </c>
      <c r="DB220" s="78">
        <v>8.1580661237239838E-2</v>
      </c>
      <c r="DC220" s="78">
        <v>0.13760659098625183</v>
      </c>
      <c r="DD220" s="78">
        <v>0.16606467962265015</v>
      </c>
      <c r="DE220" s="78">
        <v>0.17557495832443237</v>
      </c>
      <c r="DF220" s="78">
        <v>0.14352028071880341</v>
      </c>
      <c r="DG220" s="78">
        <v>0.109874427318573</v>
      </c>
      <c r="DH220" s="78">
        <v>-3.4325823187828064E-2</v>
      </c>
      <c r="DI220" s="78">
        <v>-0.12255080789327621</v>
      </c>
      <c r="DJ220" s="78">
        <v>-0.18280334770679474</v>
      </c>
      <c r="DK220" s="78">
        <v>-0.12257072329521179</v>
      </c>
      <c r="DL220" s="78">
        <v>-0.13578043878078461</v>
      </c>
      <c r="DM220" s="78">
        <v>-1.0241066105663776E-2</v>
      </c>
      <c r="DN220" s="78">
        <v>-6.9280080497264862E-2</v>
      </c>
      <c r="DO220" s="78">
        <v>-0.13699527084827423</v>
      </c>
      <c r="DP220" s="78">
        <v>-0.1950148344039917</v>
      </c>
      <c r="DQ220" s="78">
        <v>2.4962504394352436E-3</v>
      </c>
      <c r="DR220" s="78">
        <v>-6.7827843129634857E-2</v>
      </c>
      <c r="DS220" s="78">
        <v>1.1739633046090603E-2</v>
      </c>
      <c r="DT220" s="78">
        <v>0.13441446423530579</v>
      </c>
      <c r="DU220" s="78">
        <v>3.1642511487007141E-2</v>
      </c>
      <c r="DV220" s="78">
        <v>-1.3573548756539822E-2</v>
      </c>
      <c r="DW220" s="78">
        <v>-5.9810485690832138E-2</v>
      </c>
      <c r="DX220" s="78">
        <v>-5.2735324949026108E-2</v>
      </c>
      <c r="DY220" s="78">
        <v>0.20559193193912506</v>
      </c>
      <c r="DZ220" s="78">
        <v>0.18488037586212158</v>
      </c>
      <c r="EA220" s="78">
        <v>0.24315756559371948</v>
      </c>
      <c r="EB220" s="78">
        <v>0.27240049839019775</v>
      </c>
      <c r="EC220" s="78">
        <v>0.2800934910774231</v>
      </c>
      <c r="ED220" s="78">
        <v>0.26750683784484863</v>
      </c>
      <c r="EE220" s="78">
        <v>0.2355303019285202</v>
      </c>
      <c r="EF220" s="78">
        <v>9.7369097173213959E-2</v>
      </c>
      <c r="EG220" s="78">
        <v>9.611278772354126E-3</v>
      </c>
      <c r="EH220" s="78">
        <v>-4.2201049625873566E-2</v>
      </c>
      <c r="EI220" s="78">
        <v>1.6983313485980034E-2</v>
      </c>
      <c r="EJ220" s="78">
        <v>3.9511485956609249E-3</v>
      </c>
      <c r="EK220" s="78">
        <v>0.13836358487606049</v>
      </c>
      <c r="EL220" s="78">
        <v>6.9935254752635956E-2</v>
      </c>
      <c r="EM220" s="78">
        <v>1.455072034150362E-2</v>
      </c>
      <c r="EN220" s="78">
        <v>-3.5227976739406586E-2</v>
      </c>
      <c r="EO220" s="78">
        <v>0.17124126851558685</v>
      </c>
      <c r="EP220" s="78">
        <v>9.9992245435714722E-2</v>
      </c>
      <c r="EQ220" s="78">
        <v>0.19186002016067505</v>
      </c>
      <c r="ER220" s="78">
        <v>0.29354631900787354</v>
      </c>
      <c r="ES220" s="78">
        <v>0.18281511962413788</v>
      </c>
      <c r="ET220" s="78">
        <v>0.12687872350215912</v>
      </c>
      <c r="EU220" s="78">
        <v>8.7858304381370544E-2</v>
      </c>
      <c r="EV220" s="78">
        <v>9.6893779933452606E-2</v>
      </c>
      <c r="EW220" s="78">
        <v>76.484909057617188</v>
      </c>
      <c r="EX220" s="78">
        <v>74.922187805175781</v>
      </c>
      <c r="EY220" s="78">
        <v>73.899406433105469</v>
      </c>
      <c r="EZ220" s="78">
        <v>71.946563720703125</v>
      </c>
      <c r="FA220" s="78">
        <v>71.8336181640625</v>
      </c>
      <c r="FB220" s="78">
        <v>70.493568420410156</v>
      </c>
      <c r="FC220" s="78">
        <v>70.780914306640625</v>
      </c>
      <c r="FD220" s="78">
        <v>73.000511169433594</v>
      </c>
      <c r="FE220" s="78">
        <v>78.264518737792969</v>
      </c>
      <c r="FF220" s="78">
        <v>84.083488464355469</v>
      </c>
      <c r="FG220" s="78">
        <v>89.546478271484375</v>
      </c>
      <c r="FH220" s="78">
        <v>92.322860717773438</v>
      </c>
      <c r="FI220" s="78">
        <v>96.622566223144531</v>
      </c>
      <c r="FJ220" s="78">
        <v>99.238784790039063</v>
      </c>
      <c r="FK220" s="78">
        <v>100.84247589111328</v>
      </c>
      <c r="FL220" s="78">
        <v>101.65487670898438</v>
      </c>
      <c r="FM220" s="78">
        <v>102.71220397949219</v>
      </c>
      <c r="FN220" s="78">
        <v>102.65777587890625</v>
      </c>
      <c r="FO220" s="78">
        <v>101.77981567382813</v>
      </c>
      <c r="FP220" s="78">
        <v>99.068984985351563</v>
      </c>
      <c r="FQ220" s="78">
        <v>92.074287414550781</v>
      </c>
      <c r="FR220" s="78">
        <v>87.143295288085938</v>
      </c>
      <c r="FS220" s="78">
        <v>83.875732421875</v>
      </c>
      <c r="FT220" s="78">
        <v>82.194999694824219</v>
      </c>
      <c r="FU220" s="78">
        <v>8.3985909819602966E-2</v>
      </c>
      <c r="FV220" s="78">
        <v>0.13384179770946503</v>
      </c>
      <c r="FW220" s="78">
        <v>8.3854049444198608E-2</v>
      </c>
      <c r="FX220" s="78">
        <v>0</v>
      </c>
      <c r="FY220" s="78">
        <v>208</v>
      </c>
      <c r="FZ220" s="78">
        <v>1</v>
      </c>
    </row>
    <row r="221" spans="1:182" x14ac:dyDescent="0.2">
      <c r="A221" t="s">
        <v>186</v>
      </c>
      <c r="B221" t="s">
        <v>236</v>
      </c>
      <c r="C221" t="s">
        <v>2</v>
      </c>
      <c r="D221" t="s">
        <v>203</v>
      </c>
      <c r="E221" t="s">
        <v>209</v>
      </c>
      <c r="F221" t="s">
        <v>185</v>
      </c>
      <c r="G221" t="s">
        <v>1</v>
      </c>
      <c r="H221" s="78">
        <v>305</v>
      </c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  <c r="CU221" s="78"/>
      <c r="CV221" s="78"/>
      <c r="CW221" s="78"/>
      <c r="CX221" s="78"/>
      <c r="CY221" s="78"/>
      <c r="CZ221" s="78"/>
      <c r="DA221" s="78"/>
      <c r="DB221" s="78"/>
      <c r="DC221" s="78"/>
      <c r="DD221" s="78"/>
      <c r="DE221" s="78"/>
      <c r="DF221" s="78"/>
      <c r="DG221" s="78"/>
      <c r="DH221" s="78"/>
      <c r="DI221" s="78"/>
      <c r="DJ221" s="78"/>
      <c r="DK221" s="78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>
        <v>0</v>
      </c>
      <c r="FY221" s="78">
        <v>91</v>
      </c>
      <c r="FZ221" s="78">
        <v>0</v>
      </c>
    </row>
    <row r="222" spans="1:182" x14ac:dyDescent="0.2">
      <c r="A222" t="s">
        <v>186</v>
      </c>
      <c r="B222" t="s">
        <v>236</v>
      </c>
      <c r="C222" t="s">
        <v>2</v>
      </c>
      <c r="D222" t="s">
        <v>203</v>
      </c>
      <c r="E222" t="s">
        <v>210</v>
      </c>
      <c r="F222" t="s">
        <v>1</v>
      </c>
      <c r="G222" t="s">
        <v>198</v>
      </c>
      <c r="H222" s="78">
        <v>6656</v>
      </c>
      <c r="I222" s="78">
        <v>13.447469711303711</v>
      </c>
      <c r="J222" s="78">
        <v>12.040278434753418</v>
      </c>
      <c r="K222" s="78">
        <v>11.105066299438477</v>
      </c>
      <c r="L222" s="78">
        <v>10.088086128234863</v>
      </c>
      <c r="M222" s="78">
        <v>9.5671882629394531</v>
      </c>
      <c r="N222" s="78">
        <v>9.3729457855224609</v>
      </c>
      <c r="O222" s="78">
        <v>9.7558698654174805</v>
      </c>
      <c r="P222" s="78">
        <v>10.607268333435059</v>
      </c>
      <c r="Q222" s="78">
        <v>11.54638671875</v>
      </c>
      <c r="R222" s="78">
        <v>12.929994583129883</v>
      </c>
      <c r="S222" s="78">
        <v>15.018752098083496</v>
      </c>
      <c r="T222" s="78">
        <v>16.997013092041016</v>
      </c>
      <c r="U222" s="78">
        <v>18.78630256652832</v>
      </c>
      <c r="V222" s="78">
        <v>20.343673706054688</v>
      </c>
      <c r="W222" s="78">
        <v>21.605012893676758</v>
      </c>
      <c r="X222" s="78">
        <v>22.302858352661133</v>
      </c>
      <c r="Y222" s="78">
        <v>22.251653671264648</v>
      </c>
      <c r="Z222" s="78">
        <v>21.904121398925781</v>
      </c>
      <c r="AA222" s="78">
        <v>21.967350006103516</v>
      </c>
      <c r="AB222" s="78">
        <v>21.271228790283203</v>
      </c>
      <c r="AC222" s="78">
        <v>20.009483337402344</v>
      </c>
      <c r="AD222" s="78">
        <v>18.633474349975586</v>
      </c>
      <c r="AE222" s="78">
        <v>16.528476715087891</v>
      </c>
      <c r="AF222" s="78">
        <v>14.205669403076172</v>
      </c>
      <c r="AG222" s="78">
        <v>-1.9739629030227661</v>
      </c>
      <c r="AH222" s="78">
        <v>-1.8178457021713257</v>
      </c>
      <c r="AI222" s="78">
        <v>-1.346895694732666</v>
      </c>
      <c r="AJ222" s="78">
        <v>-1.512121319770813</v>
      </c>
      <c r="AK222" s="78">
        <v>-1.3925540447235107</v>
      </c>
      <c r="AL222" s="78">
        <v>-1.2432601451873779</v>
      </c>
      <c r="AM222" s="78">
        <v>-0.77510464191436768</v>
      </c>
      <c r="AN222" s="78">
        <v>-0.51178723573684692</v>
      </c>
      <c r="AO222" s="78">
        <v>-0.98856842517852783</v>
      </c>
      <c r="AP222" s="78">
        <v>-1.685511589050293</v>
      </c>
      <c r="AQ222" s="78">
        <v>-1.8365871906280518</v>
      </c>
      <c r="AR222" s="78">
        <v>-1.9687850475311279</v>
      </c>
      <c r="AS222" s="78">
        <v>-2.1319358348846436</v>
      </c>
      <c r="AT222" s="78">
        <v>-2.1833879947662354</v>
      </c>
      <c r="AU222" s="78">
        <v>-1.7535263299942017</v>
      </c>
      <c r="AV222" s="78">
        <v>-1.4861140251159668</v>
      </c>
      <c r="AW222" s="78">
        <v>-1.2206617593765259</v>
      </c>
      <c r="AX222" s="78">
        <v>-1.5071779489517212</v>
      </c>
      <c r="AY222" s="78">
        <v>-0.6198810338973999</v>
      </c>
      <c r="AZ222" s="78">
        <v>-0.66038960218429565</v>
      </c>
      <c r="BA222" s="78">
        <v>-0.93466860055923462</v>
      </c>
      <c r="BB222" s="78">
        <v>-0.81399732828140259</v>
      </c>
      <c r="BC222" s="78">
        <v>-0.62792783975601196</v>
      </c>
      <c r="BD222" s="78">
        <v>-0.91732209920883179</v>
      </c>
      <c r="BE222" s="78">
        <v>-1.5694390535354614</v>
      </c>
      <c r="BF222" s="78">
        <v>-1.4407813549041748</v>
      </c>
      <c r="BG222" s="78">
        <v>-0.99295121431350708</v>
      </c>
      <c r="BH222" s="78">
        <v>-1.180362343788147</v>
      </c>
      <c r="BI222" s="78">
        <v>-1.0710138082504272</v>
      </c>
      <c r="BJ222" s="78">
        <v>-0.9359900951385498</v>
      </c>
      <c r="BK222" s="78">
        <v>-0.45981380343437195</v>
      </c>
      <c r="BL222" s="78">
        <v>-0.172660231590271</v>
      </c>
      <c r="BM222" s="78">
        <v>-0.64425057172775269</v>
      </c>
      <c r="BN222" s="78">
        <v>-1.3036125898361206</v>
      </c>
      <c r="BO222" s="78">
        <v>-1.4285895824432373</v>
      </c>
      <c r="BP222" s="78">
        <v>-1.5233231782913208</v>
      </c>
      <c r="BQ222" s="78">
        <v>-1.6648114919662476</v>
      </c>
      <c r="BR222" s="78">
        <v>-1.6944787502288818</v>
      </c>
      <c r="BS222" s="78">
        <v>-1.2711373567581177</v>
      </c>
      <c r="BT222" s="78">
        <v>-1.0121304988861084</v>
      </c>
      <c r="BU222" s="78">
        <v>-0.76475566625595093</v>
      </c>
      <c r="BV222" s="78">
        <v>-1.0464792251586914</v>
      </c>
      <c r="BW222" s="78">
        <v>-0.17648822069168091</v>
      </c>
      <c r="BX222" s="78">
        <v>-0.2186034619808197</v>
      </c>
      <c r="BY222" s="78">
        <v>-0.50112330913543701</v>
      </c>
      <c r="BZ222" s="78">
        <v>-0.38154259324073792</v>
      </c>
      <c r="CA222" s="78">
        <v>-0.21554630994796753</v>
      </c>
      <c r="CB222" s="78">
        <v>-0.52017426490783691</v>
      </c>
      <c r="CC222" s="78">
        <v>-1.2892671823501587</v>
      </c>
      <c r="CD222" s="78">
        <v>-1.1796276569366455</v>
      </c>
      <c r="CE222" s="78">
        <v>-0.74781036376953125</v>
      </c>
      <c r="CF222" s="78">
        <v>-0.95058715343475342</v>
      </c>
      <c r="CG222" s="78">
        <v>-0.84831613302230835</v>
      </c>
      <c r="CH222" s="78">
        <v>-0.72317582368850708</v>
      </c>
      <c r="CI222" s="78">
        <v>-0.24144431948661804</v>
      </c>
      <c r="CJ222" s="78">
        <v>6.2218088656663895E-2</v>
      </c>
      <c r="CK222" s="78">
        <v>-0.40577709674835205</v>
      </c>
      <c r="CL222" s="78">
        <v>-1.039110541343689</v>
      </c>
      <c r="CM222" s="78">
        <v>-1.1460117101669312</v>
      </c>
      <c r="CN222" s="78">
        <v>-1.2147977352142334</v>
      </c>
      <c r="CO222" s="78">
        <v>-1.3412824869155884</v>
      </c>
      <c r="CP222" s="78">
        <v>-1.3558615446090698</v>
      </c>
      <c r="CQ222" s="78">
        <v>-0.93703615665435791</v>
      </c>
      <c r="CR222" s="78">
        <v>-0.68385100364685059</v>
      </c>
      <c r="CS222" s="78">
        <v>-0.44899645447731018</v>
      </c>
      <c r="CT222" s="78">
        <v>-0.72740060091018677</v>
      </c>
      <c r="CU222" s="78">
        <v>0.13060428202152252</v>
      </c>
      <c r="CV222" s="78">
        <v>8.7376251816749573E-2</v>
      </c>
      <c r="CW222" s="78">
        <v>-0.2008511871099472</v>
      </c>
      <c r="CX222" s="78">
        <v>-8.2025781273841858E-2</v>
      </c>
      <c r="CY222" s="78">
        <v>7.00678750872612E-2</v>
      </c>
      <c r="CZ222" s="78">
        <v>-0.24511082470417023</v>
      </c>
      <c r="DA222" s="78">
        <v>-1.009095311164856</v>
      </c>
      <c r="DB222" s="78">
        <v>-0.91847401857376099</v>
      </c>
      <c r="DC222" s="78">
        <v>-0.50266951322555542</v>
      </c>
      <c r="DD222" s="78">
        <v>-0.72081190347671509</v>
      </c>
      <c r="DE222" s="78">
        <v>-0.62561839818954468</v>
      </c>
      <c r="DF222" s="78">
        <v>-0.51036155223846436</v>
      </c>
      <c r="DG222" s="78">
        <v>-2.3074833676218987E-2</v>
      </c>
      <c r="DH222" s="78">
        <v>0.29709640145301819</v>
      </c>
      <c r="DI222" s="78">
        <v>-0.16730360686779022</v>
      </c>
      <c r="DJ222" s="78">
        <v>-0.77460849285125732</v>
      </c>
      <c r="DK222" s="78">
        <v>-0.863433837890625</v>
      </c>
      <c r="DL222" s="78">
        <v>-0.906272292137146</v>
      </c>
      <c r="DM222" s="78">
        <v>-1.0177534818649292</v>
      </c>
      <c r="DN222" s="78">
        <v>-1.0172443389892578</v>
      </c>
      <c r="DO222" s="78">
        <v>-0.60293495655059814</v>
      </c>
      <c r="DP222" s="78">
        <v>-0.35557147860527039</v>
      </c>
      <c r="DQ222" s="78">
        <v>-0.13323725759983063</v>
      </c>
      <c r="DR222" s="78">
        <v>-0.40832200646400452</v>
      </c>
      <c r="DS222" s="78">
        <v>0.43769678473472595</v>
      </c>
      <c r="DT222" s="78">
        <v>0.39335596561431885</v>
      </c>
      <c r="DU222" s="78">
        <v>9.9420957267284393E-2</v>
      </c>
      <c r="DV222" s="78">
        <v>0.2174910306930542</v>
      </c>
      <c r="DW222" s="78">
        <v>0.35568204522132874</v>
      </c>
      <c r="DX222" s="78">
        <v>2.9952587559819221E-2</v>
      </c>
      <c r="DY222" s="78">
        <v>-0.60457146167755127</v>
      </c>
      <c r="DZ222" s="78">
        <v>-0.54140961170196533</v>
      </c>
      <c r="EA222" s="78">
        <v>-0.14872509241104126</v>
      </c>
      <c r="EB222" s="78">
        <v>-0.38905301690101624</v>
      </c>
      <c r="EC222" s="78">
        <v>-0.30407825112342834</v>
      </c>
      <c r="ED222" s="78">
        <v>-0.20309154689311981</v>
      </c>
      <c r="EE222" s="78">
        <v>0.29221603274345398</v>
      </c>
      <c r="EF222" s="78">
        <v>0.63622337579727173</v>
      </c>
      <c r="EG222" s="78">
        <v>0.17701423168182373</v>
      </c>
      <c r="EH222" s="78">
        <v>-0.39270952343940735</v>
      </c>
      <c r="EI222" s="78">
        <v>-0.45543622970581055</v>
      </c>
      <c r="EJ222" s="78">
        <v>-0.46081048250198364</v>
      </c>
      <c r="EK222" s="78">
        <v>-0.55062907934188843</v>
      </c>
      <c r="EL222" s="78">
        <v>-0.52833497524261475</v>
      </c>
      <c r="EM222" s="78">
        <v>-0.12054593861103058</v>
      </c>
      <c r="EN222" s="78">
        <v>0.11841204762458801</v>
      </c>
      <c r="EO222" s="78">
        <v>0.32266885042190552</v>
      </c>
      <c r="EP222" s="78">
        <v>5.2376788109540939E-2</v>
      </c>
      <c r="EQ222" s="78">
        <v>0.88108956813812256</v>
      </c>
      <c r="ER222" s="78">
        <v>0.83514207601547241</v>
      </c>
      <c r="ES222" s="78">
        <v>0.5329662561416626</v>
      </c>
      <c r="ET222" s="78">
        <v>0.64994573593139648</v>
      </c>
      <c r="EU222" s="78">
        <v>0.76806354522705078</v>
      </c>
      <c r="EV222" s="78">
        <v>0.42710047960281372</v>
      </c>
      <c r="EW222" s="78">
        <v>75.332542419433594</v>
      </c>
      <c r="EX222" s="78">
        <v>70.491722106933594</v>
      </c>
      <c r="EY222" s="78">
        <v>69.811058044433594</v>
      </c>
      <c r="EZ222" s="78">
        <v>68.525344848632813</v>
      </c>
      <c r="FA222" s="78">
        <v>67.270866394042969</v>
      </c>
      <c r="FB222" s="78">
        <v>66.500846862792969</v>
      </c>
      <c r="FC222" s="78">
        <v>65.711906433105469</v>
      </c>
      <c r="FD222" s="78">
        <v>65.375457763671875</v>
      </c>
      <c r="FE222" s="78">
        <v>72.475601196289063</v>
      </c>
      <c r="FF222" s="78">
        <v>80.129623413085938</v>
      </c>
      <c r="FG222" s="78">
        <v>85.745567321777344</v>
      </c>
      <c r="FH222" s="78">
        <v>92.701019287109375</v>
      </c>
      <c r="FI222" s="78">
        <v>97.087226867675781</v>
      </c>
      <c r="FJ222" s="78">
        <v>100.52513885498047</v>
      </c>
      <c r="FK222" s="78">
        <v>102.3265380859375</v>
      </c>
      <c r="FL222" s="78">
        <v>102.73231506347656</v>
      </c>
      <c r="FM222" s="78">
        <v>101.47701263427734</v>
      </c>
      <c r="FN222" s="78">
        <v>99.032814025878906</v>
      </c>
      <c r="FO222" s="78">
        <v>94.129440307617188</v>
      </c>
      <c r="FP222" s="78">
        <v>85.67303466796875</v>
      </c>
      <c r="FQ222" s="78">
        <v>81.046127319335938</v>
      </c>
      <c r="FR222" s="78">
        <v>76.948654174804688</v>
      </c>
      <c r="FS222" s="78">
        <v>74.392585754394531</v>
      </c>
      <c r="FT222" s="78">
        <v>72.386894226074219</v>
      </c>
      <c r="FU222" s="78">
        <v>0.25236666202545166</v>
      </c>
      <c r="FV222" s="78">
        <v>0.36838367581367493</v>
      </c>
      <c r="FW222" s="78">
        <v>0.2530723512172699</v>
      </c>
      <c r="FX222" s="78">
        <v>0</v>
      </c>
      <c r="FY222" s="78">
        <v>2498</v>
      </c>
      <c r="FZ222" s="78">
        <v>1</v>
      </c>
    </row>
    <row r="223" spans="1:182" x14ac:dyDescent="0.2">
      <c r="A223" t="s">
        <v>186</v>
      </c>
      <c r="B223" t="s">
        <v>236</v>
      </c>
      <c r="C223" t="s">
        <v>2</v>
      </c>
      <c r="D223" t="s">
        <v>203</v>
      </c>
      <c r="E223" t="s">
        <v>210</v>
      </c>
      <c r="F223" t="s">
        <v>1</v>
      </c>
      <c r="G223" t="s">
        <v>200</v>
      </c>
      <c r="H223" s="78">
        <v>2670</v>
      </c>
      <c r="I223" s="78">
        <v>5.091179370880127</v>
      </c>
      <c r="J223" s="78">
        <v>4.5508899688720703</v>
      </c>
      <c r="K223" s="78">
        <v>4.1298184394836426</v>
      </c>
      <c r="L223" s="78">
        <v>3.8831079006195068</v>
      </c>
      <c r="M223" s="78">
        <v>3.6412885189056396</v>
      </c>
      <c r="N223" s="78">
        <v>3.5576217174530029</v>
      </c>
      <c r="O223" s="78">
        <v>3.6778135299682617</v>
      </c>
      <c r="P223" s="78">
        <v>3.6739673614501953</v>
      </c>
      <c r="Q223" s="78">
        <v>3.9412910938262939</v>
      </c>
      <c r="R223" s="78">
        <v>4.4413208961486816</v>
      </c>
      <c r="S223" s="78">
        <v>5.2022571563720703</v>
      </c>
      <c r="T223" s="78">
        <v>5.8041563034057617</v>
      </c>
      <c r="U223" s="78">
        <v>6.6507935523986816</v>
      </c>
      <c r="V223" s="78">
        <v>7.0008811950683594</v>
      </c>
      <c r="W223" s="78">
        <v>7.2296500205993652</v>
      </c>
      <c r="X223" s="78">
        <v>7.6183805465698242</v>
      </c>
      <c r="Y223" s="78">
        <v>7.5444803237915039</v>
      </c>
      <c r="Z223" s="78">
        <v>7.617774486541748</v>
      </c>
      <c r="AA223" s="78">
        <v>7.4679141044616699</v>
      </c>
      <c r="AB223" s="78">
        <v>7.3221015930175781</v>
      </c>
      <c r="AC223" s="78">
        <v>7.353905200958252</v>
      </c>
      <c r="AD223" s="78">
        <v>6.7869076728820801</v>
      </c>
      <c r="AE223" s="78">
        <v>6.0614075660705566</v>
      </c>
      <c r="AF223" s="78">
        <v>5.3215241432189941</v>
      </c>
      <c r="AG223" s="78">
        <v>-0.63787287473678589</v>
      </c>
      <c r="AH223" s="78">
        <v>-0.67807137966156006</v>
      </c>
      <c r="AI223" s="78">
        <v>-0.66466027498245239</v>
      </c>
      <c r="AJ223" s="78">
        <v>-0.59751433134078979</v>
      </c>
      <c r="AK223" s="78">
        <v>-0.56624782085418701</v>
      </c>
      <c r="AL223" s="78">
        <v>-0.43145006895065308</v>
      </c>
      <c r="AM223" s="78">
        <v>-0.21718265116214752</v>
      </c>
      <c r="AN223" s="78">
        <v>-0.35965633392333984</v>
      </c>
      <c r="AO223" s="78">
        <v>-0.62914222478866577</v>
      </c>
      <c r="AP223" s="78">
        <v>-0.65550541877746582</v>
      </c>
      <c r="AQ223" s="78">
        <v>-0.61334139108657837</v>
      </c>
      <c r="AR223" s="78">
        <v>-0.79346859455108643</v>
      </c>
      <c r="AS223" s="78">
        <v>-0.79292941093444824</v>
      </c>
      <c r="AT223" s="78">
        <v>-1.0099661350250244</v>
      </c>
      <c r="AU223" s="78">
        <v>-1.3836833238601685</v>
      </c>
      <c r="AV223" s="78">
        <v>-0.89194256067276001</v>
      </c>
      <c r="AW223" s="78">
        <v>-0.91932386159896851</v>
      </c>
      <c r="AX223" s="78">
        <v>-0.81877493858337402</v>
      </c>
      <c r="AY223" s="78">
        <v>-0.66330796480178833</v>
      </c>
      <c r="AZ223" s="78">
        <v>-0.75595641136169434</v>
      </c>
      <c r="BA223" s="78">
        <v>-0.39450240135192871</v>
      </c>
      <c r="BB223" s="78">
        <v>-0.61231356859207153</v>
      </c>
      <c r="BC223" s="78">
        <v>-0.53271210193634033</v>
      </c>
      <c r="BD223" s="78">
        <v>-0.54069316387176514</v>
      </c>
      <c r="BE223" s="78">
        <v>-0.45568457245826721</v>
      </c>
      <c r="BF223" s="78">
        <v>-0.50604456663131714</v>
      </c>
      <c r="BG223" s="78">
        <v>-0.49244093894958496</v>
      </c>
      <c r="BH223" s="78">
        <v>-0.43007743358612061</v>
      </c>
      <c r="BI223" s="78">
        <v>-0.4020029604434967</v>
      </c>
      <c r="BJ223" s="78">
        <v>-0.27377364039421082</v>
      </c>
      <c r="BK223" s="78">
        <v>-5.8372698724269867E-2</v>
      </c>
      <c r="BL223" s="78">
        <v>-0.19656836986541748</v>
      </c>
      <c r="BM223" s="78">
        <v>-0.45649239420890808</v>
      </c>
      <c r="BN223" s="78">
        <v>-0.47971948981285095</v>
      </c>
      <c r="BO223" s="78">
        <v>-0.41934141516685486</v>
      </c>
      <c r="BP223" s="78">
        <v>-0.58399391174316406</v>
      </c>
      <c r="BQ223" s="78">
        <v>-0.56836968660354614</v>
      </c>
      <c r="BR223" s="78">
        <v>-0.77934646606445313</v>
      </c>
      <c r="BS223" s="78">
        <v>-1.1470533609390259</v>
      </c>
      <c r="BT223" s="78">
        <v>-0.66701823472976685</v>
      </c>
      <c r="BU223" s="78">
        <v>-0.7029271125793457</v>
      </c>
      <c r="BV223" s="78">
        <v>-0.60057896375656128</v>
      </c>
      <c r="BW223" s="78">
        <v>-0.45782890915870667</v>
      </c>
      <c r="BX223" s="78">
        <v>-0.54219967126846313</v>
      </c>
      <c r="BY223" s="78">
        <v>-0.18477027118206024</v>
      </c>
      <c r="BZ223" s="78">
        <v>-0.40100744366645813</v>
      </c>
      <c r="CA223" s="78">
        <v>-0.33114549517631531</v>
      </c>
      <c r="CB223" s="78">
        <v>-0.35337522625923157</v>
      </c>
      <c r="CC223" s="78">
        <v>-0.32950147986412048</v>
      </c>
      <c r="CD223" s="78">
        <v>-0.38689935207366943</v>
      </c>
      <c r="CE223" s="78">
        <v>-0.37316235899925232</v>
      </c>
      <c r="CF223" s="78">
        <v>-0.31411117315292358</v>
      </c>
      <c r="CG223" s="78">
        <v>-0.2882474958896637</v>
      </c>
      <c r="CH223" s="78">
        <v>-0.16456742584705353</v>
      </c>
      <c r="CI223" s="78">
        <v>5.1618583500385284E-2</v>
      </c>
      <c r="CJ223" s="78">
        <v>-8.3614140748977661E-2</v>
      </c>
      <c r="CK223" s="78">
        <v>-0.33691564202308655</v>
      </c>
      <c r="CL223" s="78">
        <v>-0.35797068476676941</v>
      </c>
      <c r="CM223" s="78">
        <v>-0.28497764468193054</v>
      </c>
      <c r="CN223" s="78">
        <v>-0.43891242146492004</v>
      </c>
      <c r="CO223" s="78">
        <v>-0.412840336561203</v>
      </c>
      <c r="CP223" s="78">
        <v>-0.61961996555328369</v>
      </c>
      <c r="CQ223" s="78">
        <v>-0.98316425085067749</v>
      </c>
      <c r="CR223" s="78">
        <v>-0.51123636960983276</v>
      </c>
      <c r="CS223" s="78">
        <v>-0.55305135250091553</v>
      </c>
      <c r="CT223" s="78">
        <v>-0.4494570791721344</v>
      </c>
      <c r="CU223" s="78">
        <v>-0.31551474332809448</v>
      </c>
      <c r="CV223" s="78">
        <v>-0.39415237307548523</v>
      </c>
      <c r="CW223" s="78">
        <v>-3.9510436356067657E-2</v>
      </c>
      <c r="CX223" s="78">
        <v>-0.25465747714042664</v>
      </c>
      <c r="CY223" s="78">
        <v>-0.19154109060764313</v>
      </c>
      <c r="CZ223" s="78">
        <v>-0.22363942861557007</v>
      </c>
      <c r="DA223" s="78">
        <v>-0.20331840217113495</v>
      </c>
      <c r="DB223" s="78">
        <v>-0.26775410771369934</v>
      </c>
      <c r="DC223" s="78">
        <v>-0.25388377904891968</v>
      </c>
      <c r="DD223" s="78">
        <v>-0.19814489781856537</v>
      </c>
      <c r="DE223" s="78">
        <v>-0.17449203133583069</v>
      </c>
      <c r="DF223" s="78">
        <v>-5.5361207574605942E-2</v>
      </c>
      <c r="DG223" s="78">
        <v>0.16160987317562103</v>
      </c>
      <c r="DH223" s="78">
        <v>2.9340092092752457E-2</v>
      </c>
      <c r="DI223" s="78">
        <v>-0.21733890473842621</v>
      </c>
      <c r="DJ223" s="78">
        <v>-0.23622187972068787</v>
      </c>
      <c r="DK223" s="78">
        <v>-0.15061387419700623</v>
      </c>
      <c r="DL223" s="78">
        <v>-0.29383090138435364</v>
      </c>
      <c r="DM223" s="78">
        <v>-0.25731095671653748</v>
      </c>
      <c r="DN223" s="78">
        <v>-0.45989349484443665</v>
      </c>
      <c r="DO223" s="78">
        <v>-0.81927508115768433</v>
      </c>
      <c r="DP223" s="78">
        <v>-0.35545447468757629</v>
      </c>
      <c r="DQ223" s="78">
        <v>-0.40317562222480774</v>
      </c>
      <c r="DR223" s="78">
        <v>-0.29833519458770752</v>
      </c>
      <c r="DS223" s="78">
        <v>-0.1732005774974823</v>
      </c>
      <c r="DT223" s="78">
        <v>-0.24610508978366852</v>
      </c>
      <c r="DU223" s="78">
        <v>0.10574939101934433</v>
      </c>
      <c r="DV223" s="78">
        <v>-0.10830751061439514</v>
      </c>
      <c r="DW223" s="78">
        <v>-5.1936674863100052E-2</v>
      </c>
      <c r="DX223" s="78">
        <v>-9.3903623521327972E-2</v>
      </c>
      <c r="DY223" s="78">
        <v>-2.1130073815584183E-2</v>
      </c>
      <c r="DZ223" s="78">
        <v>-9.5727331936359406E-2</v>
      </c>
      <c r="EA223" s="78">
        <v>-8.1664443016052246E-2</v>
      </c>
      <c r="EB223" s="78">
        <v>-3.0708028003573418E-2</v>
      </c>
      <c r="EC223" s="78">
        <v>-1.0247198864817619E-2</v>
      </c>
      <c r="ED223" s="78">
        <v>0.10231522470712662</v>
      </c>
      <c r="EE223" s="78">
        <v>0.32041981816291809</v>
      </c>
      <c r="EF223" s="78">
        <v>0.19242806732654572</v>
      </c>
      <c r="EG223" s="78">
        <v>-4.4689085334539413E-2</v>
      </c>
      <c r="EH223" s="78">
        <v>-6.0435954481363297E-2</v>
      </c>
      <c r="EI223" s="78">
        <v>4.3386075645685196E-2</v>
      </c>
      <c r="EJ223" s="78">
        <v>-8.4356263279914856E-2</v>
      </c>
      <c r="EK223" s="78">
        <v>-3.275124728679657E-2</v>
      </c>
      <c r="EL223" s="78">
        <v>-0.22927382588386536</v>
      </c>
      <c r="EM223" s="78">
        <v>-0.58264517784118652</v>
      </c>
      <c r="EN223" s="78">
        <v>-0.13053016364574432</v>
      </c>
      <c r="EO223" s="78">
        <v>-0.18677887320518494</v>
      </c>
      <c r="EP223" s="78">
        <v>-8.0139227211475372E-2</v>
      </c>
      <c r="EQ223" s="78">
        <v>3.2278485596179962E-2</v>
      </c>
      <c r="ER223" s="78">
        <v>-3.2348323613405228E-2</v>
      </c>
      <c r="ES223" s="78">
        <v>0.3154815137386322</v>
      </c>
      <c r="ET223" s="78">
        <v>0.10299859195947647</v>
      </c>
      <c r="EU223" s="78">
        <v>0.14962993562221527</v>
      </c>
      <c r="EV223" s="78">
        <v>9.3414284288883209E-2</v>
      </c>
      <c r="EW223" s="78">
        <v>77.78558349609375</v>
      </c>
      <c r="EX223" s="78">
        <v>73.785919189453125</v>
      </c>
      <c r="EY223" s="78">
        <v>72.956832885742188</v>
      </c>
      <c r="EZ223" s="78">
        <v>71.5164794921875</v>
      </c>
      <c r="FA223" s="78">
        <v>70.592819213867188</v>
      </c>
      <c r="FB223" s="78">
        <v>69.296897888183594</v>
      </c>
      <c r="FC223" s="78">
        <v>68.243377685546875</v>
      </c>
      <c r="FD223" s="78">
        <v>67.997520446777344</v>
      </c>
      <c r="FE223" s="78">
        <v>73.39691162109375</v>
      </c>
      <c r="FF223" s="78">
        <v>79.258781433105469</v>
      </c>
      <c r="FG223" s="78">
        <v>84.707420349121094</v>
      </c>
      <c r="FH223" s="78">
        <v>92.673690795898438</v>
      </c>
      <c r="FI223" s="78">
        <v>96.563858032226563</v>
      </c>
      <c r="FJ223" s="78">
        <v>99.969581604003906</v>
      </c>
      <c r="FK223" s="78">
        <v>101.9635009765625</v>
      </c>
      <c r="FL223" s="78">
        <v>102.76195526123047</v>
      </c>
      <c r="FM223" s="78">
        <v>102.50159454345703</v>
      </c>
      <c r="FN223" s="78">
        <v>100.68006134033203</v>
      </c>
      <c r="FO223" s="78">
        <v>94.393379211425781</v>
      </c>
      <c r="FP223" s="78">
        <v>88.355049133300781</v>
      </c>
      <c r="FQ223" s="78">
        <v>84.002830505371094</v>
      </c>
      <c r="FR223" s="78">
        <v>79.919914245605469</v>
      </c>
      <c r="FS223" s="78">
        <v>78.334320068359375</v>
      </c>
      <c r="FT223" s="78">
        <v>76.483062744140625</v>
      </c>
      <c r="FU223" s="78">
        <v>0.12390177696943283</v>
      </c>
      <c r="FV223" s="78">
        <v>0.17505748569965363</v>
      </c>
      <c r="FW223" s="78">
        <v>0.12574295699596405</v>
      </c>
      <c r="FX223" s="78">
        <v>0</v>
      </c>
      <c r="FY223" s="78">
        <v>1173</v>
      </c>
      <c r="FZ223" s="78">
        <v>1</v>
      </c>
    </row>
    <row r="224" spans="1:182" x14ac:dyDescent="0.2">
      <c r="A224" t="s">
        <v>186</v>
      </c>
      <c r="B224" t="s">
        <v>236</v>
      </c>
      <c r="C224" t="s">
        <v>2</v>
      </c>
      <c r="D224" t="s">
        <v>203</v>
      </c>
      <c r="E224" t="s">
        <v>210</v>
      </c>
      <c r="F224" t="s">
        <v>1</v>
      </c>
      <c r="G224" t="s">
        <v>1</v>
      </c>
      <c r="H224" s="78">
        <v>9326</v>
      </c>
      <c r="I224" s="78">
        <v>18.53864860534668</v>
      </c>
      <c r="J224" s="78">
        <v>16.591169357299805</v>
      </c>
      <c r="K224" s="78">
        <v>15.234885215759277</v>
      </c>
      <c r="L224" s="78">
        <v>13.971193313598633</v>
      </c>
      <c r="M224" s="78">
        <v>13.208477020263672</v>
      </c>
      <c r="N224" s="78">
        <v>12.930567741394043</v>
      </c>
      <c r="O224" s="78">
        <v>13.433683395385742</v>
      </c>
      <c r="P224" s="78">
        <v>14.281235694885254</v>
      </c>
      <c r="Q224" s="78">
        <v>15.487678527832031</v>
      </c>
      <c r="R224" s="78">
        <v>17.371315002441406</v>
      </c>
      <c r="S224" s="78">
        <v>20.221010208129883</v>
      </c>
      <c r="T224" s="78">
        <v>22.801168441772461</v>
      </c>
      <c r="U224" s="78">
        <v>25.437097549438477</v>
      </c>
      <c r="V224" s="78">
        <v>27.344554901123047</v>
      </c>
      <c r="W224" s="78">
        <v>28.834663391113281</v>
      </c>
      <c r="X224" s="78">
        <v>29.921237945556641</v>
      </c>
      <c r="Y224" s="78">
        <v>29.796133041381836</v>
      </c>
      <c r="Z224" s="78">
        <v>29.521896362304688</v>
      </c>
      <c r="AA224" s="78">
        <v>29.435264587402344</v>
      </c>
      <c r="AB224" s="78">
        <v>28.593330383300781</v>
      </c>
      <c r="AC224" s="78">
        <v>27.363388061523438</v>
      </c>
      <c r="AD224" s="78">
        <v>25.420381546020508</v>
      </c>
      <c r="AE224" s="78">
        <v>22.589883804321289</v>
      </c>
      <c r="AF224" s="78">
        <v>19.527193069458008</v>
      </c>
      <c r="AG224" s="78">
        <v>-2.3697021007537842</v>
      </c>
      <c r="AH224" s="78">
        <v>-2.2680277824401855</v>
      </c>
      <c r="AI224" s="78">
        <v>-1.7872116565704346</v>
      </c>
      <c r="AJ224" s="78">
        <v>-1.8936959505081177</v>
      </c>
      <c r="AK224" s="78">
        <v>-1.7476929426193237</v>
      </c>
      <c r="AL224" s="78">
        <v>-1.4723063707351685</v>
      </c>
      <c r="AM224" s="78">
        <v>-0.78736025094985962</v>
      </c>
      <c r="AN224" s="78">
        <v>-0.65832728147506714</v>
      </c>
      <c r="AO224" s="78">
        <v>-1.3946453332901001</v>
      </c>
      <c r="AP224" s="78">
        <v>-2.1086719036102295</v>
      </c>
      <c r="AQ224" s="78">
        <v>-2.1956572532653809</v>
      </c>
      <c r="AR224" s="78">
        <v>-2.486900806427002</v>
      </c>
      <c r="AS224" s="78">
        <v>-2.6313915252685547</v>
      </c>
      <c r="AT224" s="78">
        <v>-2.8904516696929932</v>
      </c>
      <c r="AU224" s="78">
        <v>-2.8296353816986084</v>
      </c>
      <c r="AV224" s="78">
        <v>-2.0830981731414795</v>
      </c>
      <c r="AW224" s="78">
        <v>-1.8562273979187012</v>
      </c>
      <c r="AX224" s="78">
        <v>-2.0396718978881836</v>
      </c>
      <c r="AY224" s="78">
        <v>-1.0120671987533569</v>
      </c>
      <c r="AZ224" s="78">
        <v>-1.1374721527099609</v>
      </c>
      <c r="BA224" s="78">
        <v>-1.055534839630127</v>
      </c>
      <c r="BB224" s="78">
        <v>-1.1513612270355225</v>
      </c>
      <c r="BC224" s="78">
        <v>-0.89838743209838867</v>
      </c>
      <c r="BD224" s="78">
        <v>-1.2119804620742798</v>
      </c>
      <c r="BE224" s="78">
        <v>-1.9260445833206177</v>
      </c>
      <c r="BF224" s="78">
        <v>-1.8535754680633545</v>
      </c>
      <c r="BG224" s="78">
        <v>-1.3935922384262085</v>
      </c>
      <c r="BH224" s="78">
        <v>-1.5220791101455688</v>
      </c>
      <c r="BI224" s="78">
        <v>-1.3866328001022339</v>
      </c>
      <c r="BJ224" s="78">
        <v>-1.1269416809082031</v>
      </c>
      <c r="BK224" s="78">
        <v>-0.43433201313018799</v>
      </c>
      <c r="BL224" s="78">
        <v>-0.28202316164970398</v>
      </c>
      <c r="BM224" s="78">
        <v>-1.0094664096832275</v>
      </c>
      <c r="BN224" s="78">
        <v>-1.6882584095001221</v>
      </c>
      <c r="BO224" s="78">
        <v>-1.7438852787017822</v>
      </c>
      <c r="BP224" s="78">
        <v>-1.9946449995040894</v>
      </c>
      <c r="BQ224" s="78">
        <v>-2.1130940914154053</v>
      </c>
      <c r="BR224" s="78">
        <v>-2.3498799800872803</v>
      </c>
      <c r="BS224" s="78">
        <v>-2.2923338413238525</v>
      </c>
      <c r="BT224" s="78">
        <v>-1.5584542751312256</v>
      </c>
      <c r="BU224" s="78">
        <v>-1.3515712022781372</v>
      </c>
      <c r="BV224" s="78">
        <v>-1.5299142599105835</v>
      </c>
      <c r="BW224" s="78">
        <v>-0.52337628602981567</v>
      </c>
      <c r="BX224" s="78">
        <v>-0.6466902494430542</v>
      </c>
      <c r="BY224" s="78">
        <v>-0.57392388582229614</v>
      </c>
      <c r="BZ224" s="78">
        <v>-0.67004287242889404</v>
      </c>
      <c r="CA224" s="78">
        <v>-0.43938019871711731</v>
      </c>
      <c r="CB224" s="78">
        <v>-0.77287399768829346</v>
      </c>
      <c r="CC224" s="78">
        <v>-1.6187686920166016</v>
      </c>
      <c r="CD224" s="78">
        <v>-1.5665270090103149</v>
      </c>
      <c r="CE224" s="78">
        <v>-1.120972752571106</v>
      </c>
      <c r="CF224" s="78">
        <v>-1.2646983861923218</v>
      </c>
      <c r="CG224" s="78">
        <v>-1.1365636587142944</v>
      </c>
      <c r="CH224" s="78">
        <v>-0.88774323463439941</v>
      </c>
      <c r="CI224" s="78">
        <v>-0.18982574343681335</v>
      </c>
      <c r="CJ224" s="78">
        <v>-2.1396055817604065E-2</v>
      </c>
      <c r="CK224" s="78">
        <v>-0.74269276857376099</v>
      </c>
      <c r="CL224" s="78">
        <v>-1.3970812559127808</v>
      </c>
      <c r="CM224" s="78">
        <v>-1.4309892654418945</v>
      </c>
      <c r="CN224" s="78">
        <v>-1.6537101268768311</v>
      </c>
      <c r="CO224" s="78">
        <v>-1.7541227340698242</v>
      </c>
      <c r="CP224" s="78">
        <v>-1.9754815101623535</v>
      </c>
      <c r="CQ224" s="78">
        <v>-1.9202004671096802</v>
      </c>
      <c r="CR224" s="78">
        <v>-1.1950874328613281</v>
      </c>
      <c r="CS224" s="78">
        <v>-1.0020477771759033</v>
      </c>
      <c r="CT224" s="78">
        <v>-1.1768577098846436</v>
      </c>
      <c r="CU224" s="78">
        <v>-0.18491046130657196</v>
      </c>
      <c r="CV224" s="78">
        <v>-0.30677613615989685</v>
      </c>
      <c r="CW224" s="78">
        <v>-0.24036161601543427</v>
      </c>
      <c r="CX224" s="78">
        <v>-0.33668327331542969</v>
      </c>
      <c r="CY224" s="78">
        <v>-0.12147322297096252</v>
      </c>
      <c r="CZ224" s="78">
        <v>-0.46875026822090149</v>
      </c>
      <c r="DA224" s="78">
        <v>-1.3114928007125854</v>
      </c>
      <c r="DB224" s="78">
        <v>-1.2794785499572754</v>
      </c>
      <c r="DC224" s="78">
        <v>-0.84835320711135864</v>
      </c>
      <c r="DD224" s="78">
        <v>-1.0073176622390747</v>
      </c>
      <c r="DE224" s="78">
        <v>-0.88649451732635498</v>
      </c>
      <c r="DF224" s="78">
        <v>-0.64854472875595093</v>
      </c>
      <c r="DG224" s="78">
        <v>5.4680526256561279E-2</v>
      </c>
      <c r="DH224" s="78">
        <v>0.23923103511333466</v>
      </c>
      <c r="DI224" s="78">
        <v>-0.47591906785964966</v>
      </c>
      <c r="DJ224" s="78">
        <v>-1.1059041023254395</v>
      </c>
      <c r="DK224" s="78">
        <v>-1.1180932521820068</v>
      </c>
      <c r="DL224" s="78">
        <v>-1.3127752542495728</v>
      </c>
      <c r="DM224" s="78">
        <v>-1.3951514959335327</v>
      </c>
      <c r="DN224" s="78">
        <v>-1.6010831594467163</v>
      </c>
      <c r="DO224" s="78">
        <v>-1.5480670928955078</v>
      </c>
      <c r="DP224" s="78">
        <v>-0.83172059059143066</v>
      </c>
      <c r="DQ224" s="78">
        <v>-0.65252441167831421</v>
      </c>
      <c r="DR224" s="78">
        <v>-0.82380110025405884</v>
      </c>
      <c r="DS224" s="78">
        <v>0.15355537831783295</v>
      </c>
      <c r="DT224" s="78">
        <v>3.3137951046228409E-2</v>
      </c>
      <c r="DU224" s="78">
        <v>9.3200646340847015E-2</v>
      </c>
      <c r="DV224" s="78">
        <v>-3.3236551098525524E-3</v>
      </c>
      <c r="DW224" s="78">
        <v>0.19643376767635345</v>
      </c>
      <c r="DX224" s="78">
        <v>-0.16462650895118713</v>
      </c>
      <c r="DY224" s="78">
        <v>-0.86783516407012939</v>
      </c>
      <c r="DZ224" s="78">
        <v>-0.86502617597579956</v>
      </c>
      <c r="EA224" s="78">
        <v>-0.45473390817642212</v>
      </c>
      <c r="EB224" s="78">
        <v>-0.63570082187652588</v>
      </c>
      <c r="EC224" s="78">
        <v>-0.52543431520462036</v>
      </c>
      <c r="ED224" s="78">
        <v>-0.30318015813827515</v>
      </c>
      <c r="EE224" s="78">
        <v>0.40770873427391052</v>
      </c>
      <c r="EF224" s="78">
        <v>0.6155351996421814</v>
      </c>
      <c r="EG224" s="78">
        <v>-9.0740248560905457E-2</v>
      </c>
      <c r="EH224" s="78">
        <v>-0.68549066781997681</v>
      </c>
      <c r="EI224" s="78">
        <v>-0.66632121801376343</v>
      </c>
      <c r="EJ224" s="78">
        <v>-0.82051938772201538</v>
      </c>
      <c r="EK224" s="78">
        <v>-0.87685394287109375</v>
      </c>
      <c r="EL224" s="78">
        <v>-1.0605113506317139</v>
      </c>
      <c r="EM224" s="78">
        <v>-1.010765552520752</v>
      </c>
      <c r="EN224" s="78">
        <v>-0.30707660317420959</v>
      </c>
      <c r="EO224" s="78">
        <v>-0.14786812663078308</v>
      </c>
      <c r="EP224" s="78">
        <v>-0.31404346227645874</v>
      </c>
      <c r="EQ224" s="78">
        <v>0.6422463059425354</v>
      </c>
      <c r="ER224" s="78">
        <v>0.52391988039016724</v>
      </c>
      <c r="ES224" s="78">
        <v>0.57481157779693604</v>
      </c>
      <c r="ET224" s="78">
        <v>0.47799468040466309</v>
      </c>
      <c r="EU224" s="78">
        <v>0.65544098615646362</v>
      </c>
      <c r="EV224" s="78">
        <v>0.27447989583015442</v>
      </c>
      <c r="EW224" s="78">
        <v>75.992202758789063</v>
      </c>
      <c r="EX224" s="78">
        <v>71.387542724609375</v>
      </c>
      <c r="EY224" s="78">
        <v>70.677131652832031</v>
      </c>
      <c r="EZ224" s="78">
        <v>69.349349975585938</v>
      </c>
      <c r="FA224" s="78">
        <v>68.18084716796875</v>
      </c>
      <c r="FB224" s="78">
        <v>67.254005432128906</v>
      </c>
      <c r="FC224" s="78">
        <v>66.385711669921875</v>
      </c>
      <c r="FD224" s="78">
        <v>66.064323425292969</v>
      </c>
      <c r="FE224" s="78">
        <v>72.718452453613281</v>
      </c>
      <c r="FF224" s="78">
        <v>79.906936645507813</v>
      </c>
      <c r="FG224" s="78">
        <v>85.482467651367188</v>
      </c>
      <c r="FH224" s="78">
        <v>92.694038391113281</v>
      </c>
      <c r="FI224" s="78">
        <v>96.951263427734375</v>
      </c>
      <c r="FJ224" s="78">
        <v>100.38074493408203</v>
      </c>
      <c r="FK224" s="78">
        <v>102.22959136962891</v>
      </c>
      <c r="FL224" s="78">
        <v>102.74005889892578</v>
      </c>
      <c r="FM224" s="78">
        <v>101.74639892578125</v>
      </c>
      <c r="FN224" s="78">
        <v>99.465690612792969</v>
      </c>
      <c r="FO224" s="78">
        <v>94.198799133300781</v>
      </c>
      <c r="FP224" s="78">
        <v>86.389129638671875</v>
      </c>
      <c r="FQ224" s="78">
        <v>81.838050842285156</v>
      </c>
      <c r="FR224" s="78">
        <v>77.760948181152344</v>
      </c>
      <c r="FS224" s="78">
        <v>75.477836608886719</v>
      </c>
      <c r="FT224" s="78">
        <v>73.522819519042969</v>
      </c>
      <c r="FU224" s="78">
        <v>0.28114157915115356</v>
      </c>
      <c r="FV224" s="78">
        <v>0.40786230564117432</v>
      </c>
      <c r="FW224" s="78">
        <v>0.28258964419364929</v>
      </c>
      <c r="FX224" s="78">
        <v>0</v>
      </c>
      <c r="FY224" s="78">
        <v>3671</v>
      </c>
      <c r="FZ224" s="78">
        <v>1</v>
      </c>
    </row>
    <row r="225" spans="1:182" x14ac:dyDescent="0.2">
      <c r="A225" t="s">
        <v>186</v>
      </c>
      <c r="B225" t="s">
        <v>236</v>
      </c>
      <c r="C225" t="s">
        <v>2</v>
      </c>
      <c r="D225" t="s">
        <v>203</v>
      </c>
      <c r="E225" t="s">
        <v>210</v>
      </c>
      <c r="F225" t="s">
        <v>178</v>
      </c>
      <c r="G225" t="s">
        <v>1</v>
      </c>
      <c r="H225" s="78">
        <v>5066</v>
      </c>
      <c r="I225" s="78">
        <v>9.2228670120239258</v>
      </c>
      <c r="J225" s="78">
        <v>8.1220455169677734</v>
      </c>
      <c r="K225" s="78">
        <v>7.3915925025939941</v>
      </c>
      <c r="L225" s="78">
        <v>6.7912716865539551</v>
      </c>
      <c r="M225" s="78">
        <v>6.3268637657165527</v>
      </c>
      <c r="N225" s="78">
        <v>6.1681056022644043</v>
      </c>
      <c r="O225" s="78">
        <v>6.3992257118225098</v>
      </c>
      <c r="P225" s="78">
        <v>6.5693807601928711</v>
      </c>
      <c r="Q225" s="78">
        <v>7.3525362014770508</v>
      </c>
      <c r="R225" s="78">
        <v>8.5367231369018555</v>
      </c>
      <c r="S225" s="78">
        <v>9.8358802795410156</v>
      </c>
      <c r="T225" s="78">
        <v>11.325294494628906</v>
      </c>
      <c r="U225" s="78">
        <v>12.690709114074707</v>
      </c>
      <c r="V225" s="78">
        <v>13.770316123962402</v>
      </c>
      <c r="W225" s="78">
        <v>14.668313980102539</v>
      </c>
      <c r="X225" s="78">
        <v>14.826570510864258</v>
      </c>
      <c r="Y225" s="78">
        <v>14.76854419708252</v>
      </c>
      <c r="Z225" s="78">
        <v>14.451192855834961</v>
      </c>
      <c r="AA225" s="78">
        <v>14.595906257629395</v>
      </c>
      <c r="AB225" s="78">
        <v>14.100747108459473</v>
      </c>
      <c r="AC225" s="78">
        <v>13.617018699645996</v>
      </c>
      <c r="AD225" s="78">
        <v>12.88176441192627</v>
      </c>
      <c r="AE225" s="78">
        <v>11.205106735229492</v>
      </c>
      <c r="AF225" s="78">
        <v>9.6713943481445313</v>
      </c>
      <c r="AG225" s="78">
        <v>-1.1884478330612183</v>
      </c>
      <c r="AH225" s="78">
        <v>-1.1346580982208252</v>
      </c>
      <c r="AI225" s="78">
        <v>-0.94651597738265991</v>
      </c>
      <c r="AJ225" s="78">
        <v>-0.86113500595092773</v>
      </c>
      <c r="AK225" s="78">
        <v>-0.77909618616104126</v>
      </c>
      <c r="AL225" s="78">
        <v>-0.7144351601600647</v>
      </c>
      <c r="AM225" s="78">
        <v>-0.43602937459945679</v>
      </c>
      <c r="AN225" s="78">
        <v>-0.76695621013641357</v>
      </c>
      <c r="AO225" s="78">
        <v>-1.0697156190872192</v>
      </c>
      <c r="AP225" s="78">
        <v>-1.316220760345459</v>
      </c>
      <c r="AQ225" s="78">
        <v>-1.7342864274978638</v>
      </c>
      <c r="AR225" s="78">
        <v>-1.7122800350189209</v>
      </c>
      <c r="AS225" s="78">
        <v>-1.7462387084960938</v>
      </c>
      <c r="AT225" s="78">
        <v>-1.6563383340835571</v>
      </c>
      <c r="AU225" s="78">
        <v>-1.3096802234649658</v>
      </c>
      <c r="AV225" s="78">
        <v>-1.2021889686584473</v>
      </c>
      <c r="AW225" s="78">
        <v>-0.95612603425979614</v>
      </c>
      <c r="AX225" s="78">
        <v>-1.1377500295639038</v>
      </c>
      <c r="AY225" s="78">
        <v>-0.34631195664405823</v>
      </c>
      <c r="AZ225" s="78">
        <v>-0.4779239296913147</v>
      </c>
      <c r="BA225" s="78">
        <v>-0.29134008288383484</v>
      </c>
      <c r="BB225" s="78">
        <v>-0.36335405707359314</v>
      </c>
      <c r="BC225" s="78">
        <v>-0.63508284091949463</v>
      </c>
      <c r="BD225" s="78">
        <v>-0.7050747275352478</v>
      </c>
      <c r="BE225" s="78">
        <v>-0.9166027307510376</v>
      </c>
      <c r="BF225" s="78">
        <v>-0.88488894701004028</v>
      </c>
      <c r="BG225" s="78">
        <v>-0.71568876504898071</v>
      </c>
      <c r="BH225" s="78">
        <v>-0.64522820711135864</v>
      </c>
      <c r="BI225" s="78">
        <v>-0.57593154907226563</v>
      </c>
      <c r="BJ225" s="78">
        <v>-0.51854360103607178</v>
      </c>
      <c r="BK225" s="78">
        <v>-0.24209456145763397</v>
      </c>
      <c r="BL225" s="78">
        <v>-0.56072765588760376</v>
      </c>
      <c r="BM225" s="78">
        <v>-0.84905576705932617</v>
      </c>
      <c r="BN225" s="78">
        <v>-1.0748152732849121</v>
      </c>
      <c r="BO225" s="78">
        <v>-1.4654041528701782</v>
      </c>
      <c r="BP225" s="78">
        <v>-1.4105335474014282</v>
      </c>
      <c r="BQ225" s="78">
        <v>-1.4317591190338135</v>
      </c>
      <c r="BR225" s="78">
        <v>-1.3207074403762817</v>
      </c>
      <c r="BS225" s="78">
        <v>-0.97639185190200806</v>
      </c>
      <c r="BT225" s="78">
        <v>-0.87301456928253174</v>
      </c>
      <c r="BU225" s="78">
        <v>-0.64185565710067749</v>
      </c>
      <c r="BV225" s="78">
        <v>-0.82713806629180908</v>
      </c>
      <c r="BW225" s="78">
        <v>-4.8064734786748886E-2</v>
      </c>
      <c r="BX225" s="78">
        <v>-0.19227886199951172</v>
      </c>
      <c r="BY225" s="78">
        <v>-5.9119965881109238E-3</v>
      </c>
      <c r="BZ225" s="78">
        <v>-7.9269625246524811E-2</v>
      </c>
      <c r="CA225" s="78">
        <v>-0.36927950382232666</v>
      </c>
      <c r="CB225" s="78">
        <v>-0.44566985964775085</v>
      </c>
      <c r="CC225" s="78">
        <v>-0.72832363843917847</v>
      </c>
      <c r="CD225" s="78">
        <v>-0.71189963817596436</v>
      </c>
      <c r="CE225" s="78">
        <v>-0.55581855773925781</v>
      </c>
      <c r="CF225" s="78">
        <v>-0.49569183588027954</v>
      </c>
      <c r="CG225" s="78">
        <v>-0.43522033095359802</v>
      </c>
      <c r="CH225" s="78">
        <v>-0.3828696608543396</v>
      </c>
      <c r="CI225" s="78">
        <v>-0.10777588933706284</v>
      </c>
      <c r="CJ225" s="78">
        <v>-0.41789436340332031</v>
      </c>
      <c r="CK225" s="78">
        <v>-0.69622743129730225</v>
      </c>
      <c r="CL225" s="78">
        <v>-0.90761858224868774</v>
      </c>
      <c r="CM225" s="78">
        <v>-1.2791770696640015</v>
      </c>
      <c r="CN225" s="78">
        <v>-1.2015448808670044</v>
      </c>
      <c r="CO225" s="78">
        <v>-1.213951587677002</v>
      </c>
      <c r="CP225" s="78">
        <v>-1.0882505178451538</v>
      </c>
      <c r="CQ225" s="78">
        <v>-0.74555730819702148</v>
      </c>
      <c r="CR225" s="78">
        <v>-0.64502942562103271</v>
      </c>
      <c r="CS225" s="78">
        <v>-0.42419293522834778</v>
      </c>
      <c r="CT225" s="78">
        <v>-0.61200916767120361</v>
      </c>
      <c r="CU225" s="78">
        <v>0.15850037336349487</v>
      </c>
      <c r="CV225" s="78">
        <v>5.5580385960638523E-3</v>
      </c>
      <c r="CW225" s="78">
        <v>0.1917746365070343</v>
      </c>
      <c r="CX225" s="78">
        <v>0.1174863874912262</v>
      </c>
      <c r="CY225" s="78">
        <v>-0.18518492579460144</v>
      </c>
      <c r="CZ225" s="78">
        <v>-0.26600685715675354</v>
      </c>
      <c r="DA225" s="78">
        <v>-0.54004454612731934</v>
      </c>
      <c r="DB225" s="78">
        <v>-0.53891032934188843</v>
      </c>
      <c r="DC225" s="78">
        <v>-0.39594835042953491</v>
      </c>
      <c r="DD225" s="78">
        <v>-0.34615546464920044</v>
      </c>
      <c r="DE225" s="78">
        <v>-0.29450911283493042</v>
      </c>
      <c r="DF225" s="78">
        <v>-0.24719575047492981</v>
      </c>
      <c r="DG225" s="78">
        <v>2.6542775332927704E-2</v>
      </c>
      <c r="DH225" s="78">
        <v>-0.27506107091903687</v>
      </c>
      <c r="DI225" s="78">
        <v>-0.54339909553527832</v>
      </c>
      <c r="DJ225" s="78">
        <v>-0.74042189121246338</v>
      </c>
      <c r="DK225" s="78">
        <v>-1.0929499864578247</v>
      </c>
      <c r="DL225" s="78">
        <v>-0.99255621433258057</v>
      </c>
      <c r="DM225" s="78">
        <v>-0.99614399671554565</v>
      </c>
      <c r="DN225" s="78">
        <v>-0.85579359531402588</v>
      </c>
      <c r="DO225" s="78">
        <v>-0.51472276449203491</v>
      </c>
      <c r="DP225" s="78">
        <v>-0.41704428195953369</v>
      </c>
      <c r="DQ225" s="78">
        <v>-0.20653021335601807</v>
      </c>
      <c r="DR225" s="78">
        <v>-0.39688026905059814</v>
      </c>
      <c r="DS225" s="78">
        <v>0.36506548523902893</v>
      </c>
      <c r="DT225" s="78">
        <v>0.20339494943618774</v>
      </c>
      <c r="DU225" s="78">
        <v>0.38946127891540527</v>
      </c>
      <c r="DV225" s="78">
        <v>0.31424239277839661</v>
      </c>
      <c r="DW225" s="78">
        <v>-1.0903555667027831E-3</v>
      </c>
      <c r="DX225" s="78">
        <v>-8.6343854665756226E-2</v>
      </c>
      <c r="DY225" s="78">
        <v>-0.26819944381713867</v>
      </c>
      <c r="DZ225" s="78">
        <v>-0.28914117813110352</v>
      </c>
      <c r="EA225" s="78">
        <v>-0.1651211678981781</v>
      </c>
      <c r="EB225" s="78">
        <v>-0.13024869561195374</v>
      </c>
      <c r="EC225" s="78">
        <v>-9.1344483196735382E-2</v>
      </c>
      <c r="ED225" s="78">
        <v>-5.1304157823324203E-2</v>
      </c>
      <c r="EE225" s="78">
        <v>0.22047759592533112</v>
      </c>
      <c r="EF225" s="78">
        <v>-6.883249431848526E-2</v>
      </c>
      <c r="EG225" s="78">
        <v>-0.32273921370506287</v>
      </c>
      <c r="EH225" s="78">
        <v>-0.49901643395423889</v>
      </c>
      <c r="EI225" s="78">
        <v>-0.82406771183013916</v>
      </c>
      <c r="EJ225" s="78">
        <v>-0.69080978631973267</v>
      </c>
      <c r="EK225" s="78">
        <v>-0.68166440725326538</v>
      </c>
      <c r="EL225" s="78">
        <v>-0.52016276121139526</v>
      </c>
      <c r="EM225" s="78">
        <v>-0.18143434822559357</v>
      </c>
      <c r="EN225" s="78">
        <v>-8.7869919836521149E-2</v>
      </c>
      <c r="EO225" s="78">
        <v>0.10774019360542297</v>
      </c>
      <c r="EP225" s="78">
        <v>-8.6268283426761627E-2</v>
      </c>
      <c r="EQ225" s="78">
        <v>0.66331267356872559</v>
      </c>
      <c r="ER225" s="78">
        <v>0.48904001712799072</v>
      </c>
      <c r="ES225" s="78">
        <v>0.67488938570022583</v>
      </c>
      <c r="ET225" s="78">
        <v>0.59832686185836792</v>
      </c>
      <c r="EU225" s="78">
        <v>0.26471295952796936</v>
      </c>
      <c r="EV225" s="78">
        <v>0.17306098341941833</v>
      </c>
      <c r="EW225" s="78">
        <v>74.57806396484375</v>
      </c>
      <c r="EX225" s="78">
        <v>67.39788818359375</v>
      </c>
      <c r="EY225" s="78">
        <v>66.712608337402344</v>
      </c>
      <c r="EZ225" s="78">
        <v>65.064094543457031</v>
      </c>
      <c r="FA225" s="78">
        <v>63.937595367431641</v>
      </c>
      <c r="FB225" s="78">
        <v>63.529209136962891</v>
      </c>
      <c r="FC225" s="78">
        <v>62.723388671875</v>
      </c>
      <c r="FD225" s="78">
        <v>62.924583435058594</v>
      </c>
      <c r="FE225" s="78">
        <v>72.788650512695313</v>
      </c>
      <c r="FF225" s="78">
        <v>82.237770080566406</v>
      </c>
      <c r="FG225" s="78">
        <v>87.891464233398438</v>
      </c>
      <c r="FH225" s="78">
        <v>93.079666137695313</v>
      </c>
      <c r="FI225" s="78">
        <v>97.486663818359375</v>
      </c>
      <c r="FJ225" s="78">
        <v>100.39689636230469</v>
      </c>
      <c r="FK225" s="78">
        <v>102.15581512451172</v>
      </c>
      <c r="FL225" s="78">
        <v>102.71212768554688</v>
      </c>
      <c r="FM225" s="78">
        <v>100.40399932861328</v>
      </c>
      <c r="FN225" s="78">
        <v>97.245735168457031</v>
      </c>
      <c r="FO225" s="78">
        <v>93.714187622070313</v>
      </c>
      <c r="FP225" s="78">
        <v>82.368362426757813</v>
      </c>
      <c r="FQ225" s="78">
        <v>78.04559326171875</v>
      </c>
      <c r="FR225" s="78">
        <v>74.044075012207031</v>
      </c>
      <c r="FS225" s="78">
        <v>71.475212097167969</v>
      </c>
      <c r="FT225" s="78">
        <v>69.364654541015625</v>
      </c>
      <c r="FU225" s="78">
        <v>0.16399994492530823</v>
      </c>
      <c r="FV225" s="78">
        <v>0.24505643546581268</v>
      </c>
      <c r="FW225" s="78">
        <v>0.16473865509033203</v>
      </c>
      <c r="FX225" s="78">
        <v>0</v>
      </c>
      <c r="FY225" s="78">
        <v>2213</v>
      </c>
      <c r="FZ225" s="78">
        <v>1</v>
      </c>
    </row>
    <row r="226" spans="1:182" x14ac:dyDescent="0.2">
      <c r="A226" t="s">
        <v>186</v>
      </c>
      <c r="B226" t="s">
        <v>236</v>
      </c>
      <c r="C226" t="s">
        <v>2</v>
      </c>
      <c r="D226" t="s">
        <v>203</v>
      </c>
      <c r="E226" t="s">
        <v>210</v>
      </c>
      <c r="F226" t="s">
        <v>179</v>
      </c>
      <c r="G226" t="s">
        <v>1</v>
      </c>
      <c r="H226" s="78">
        <v>646</v>
      </c>
      <c r="I226" s="78">
        <v>1.6546616554260254</v>
      </c>
      <c r="J226" s="78">
        <v>1.6271090507507324</v>
      </c>
      <c r="K226" s="78">
        <v>1.470440149307251</v>
      </c>
      <c r="L226" s="78">
        <v>1.401281476020813</v>
      </c>
      <c r="M226" s="78">
        <v>1.3353875875473022</v>
      </c>
      <c r="N226" s="78">
        <v>1.3286126852035522</v>
      </c>
      <c r="O226" s="78">
        <v>1.3173121213912964</v>
      </c>
      <c r="P226" s="78">
        <v>1.4364937543869019</v>
      </c>
      <c r="Q226" s="78">
        <v>1.4411653280258179</v>
      </c>
      <c r="R226" s="78">
        <v>1.5845922231674194</v>
      </c>
      <c r="S226" s="78">
        <v>1.7825064659118652</v>
      </c>
      <c r="T226" s="78">
        <v>2.030388355255127</v>
      </c>
      <c r="U226" s="78">
        <v>2.3575751781463623</v>
      </c>
      <c r="V226" s="78">
        <v>2.6373538970947266</v>
      </c>
      <c r="W226" s="78">
        <v>2.832089900970459</v>
      </c>
      <c r="X226" s="78">
        <v>2.7640128135681152</v>
      </c>
      <c r="Y226" s="78">
        <v>2.8384599685668945</v>
      </c>
      <c r="Z226" s="78">
        <v>2.9225156307220459</v>
      </c>
      <c r="AA226" s="78">
        <v>2.8077476024627686</v>
      </c>
      <c r="AB226" s="78">
        <v>2.6565735340118408</v>
      </c>
      <c r="AC226" s="78">
        <v>2.634953498840332</v>
      </c>
      <c r="AD226" s="78">
        <v>2.4926683902740479</v>
      </c>
      <c r="AE226" s="78">
        <v>2.29349684715271</v>
      </c>
      <c r="AF226" s="78">
        <v>1.9521441459655762</v>
      </c>
      <c r="AG226" s="78">
        <v>-0.42799767851829529</v>
      </c>
      <c r="AH226" s="78">
        <v>-0.26774716377258301</v>
      </c>
      <c r="AI226" s="78">
        <v>-0.19869932532310486</v>
      </c>
      <c r="AJ226" s="78">
        <v>-8.8899031281471252E-2</v>
      </c>
      <c r="AK226" s="78">
        <v>-0.13036912679672241</v>
      </c>
      <c r="AL226" s="78">
        <v>3.5287629812955856E-2</v>
      </c>
      <c r="AM226" s="78">
        <v>4.1267162305302918E-4</v>
      </c>
      <c r="AN226" s="78">
        <v>9.4316370785236359E-2</v>
      </c>
      <c r="AO226" s="78">
        <v>-4.3208632618188858E-2</v>
      </c>
      <c r="AP226" s="78">
        <v>-0.14122983813285828</v>
      </c>
      <c r="AQ226" s="78">
        <v>-0.1962968111038208</v>
      </c>
      <c r="AR226" s="78">
        <v>-0.33484190702438354</v>
      </c>
      <c r="AS226" s="78">
        <v>-0.23267956078052521</v>
      </c>
      <c r="AT226" s="78">
        <v>-0.32563722133636475</v>
      </c>
      <c r="AU226" s="78">
        <v>-0.40148824453353882</v>
      </c>
      <c r="AV226" s="78">
        <v>-0.49456089735031128</v>
      </c>
      <c r="AW226" s="78">
        <v>-0.35740318894386292</v>
      </c>
      <c r="AX226" s="78">
        <v>-0.45013684034347534</v>
      </c>
      <c r="AY226" s="78">
        <v>-0.41839843988418579</v>
      </c>
      <c r="AZ226" s="78">
        <v>-0.4413372278213501</v>
      </c>
      <c r="BA226" s="78">
        <v>-0.46705338358879089</v>
      </c>
      <c r="BB226" s="78">
        <v>-0.34884139895439148</v>
      </c>
      <c r="BC226" s="78">
        <v>-0.25021117925643921</v>
      </c>
      <c r="BD226" s="78">
        <v>-0.30676847696304321</v>
      </c>
      <c r="BE226" s="78">
        <v>-0.26018336415290833</v>
      </c>
      <c r="BF226" s="78">
        <v>-0.10265989601612091</v>
      </c>
      <c r="BG226" s="78">
        <v>-4.5980747789144516E-2</v>
      </c>
      <c r="BH226" s="78">
        <v>4.7525089234113693E-2</v>
      </c>
      <c r="BI226" s="78">
        <v>9.8178144544363022E-3</v>
      </c>
      <c r="BJ226" s="78">
        <v>0.14525137841701508</v>
      </c>
      <c r="BK226" s="78">
        <v>0.11575214564800262</v>
      </c>
      <c r="BL226" s="78">
        <v>0.23783871531486511</v>
      </c>
      <c r="BM226" s="78">
        <v>9.2083893716335297E-2</v>
      </c>
      <c r="BN226" s="78">
        <v>1.5918118879199028E-2</v>
      </c>
      <c r="BO226" s="78">
        <v>-2.6173613965511322E-2</v>
      </c>
      <c r="BP226" s="78">
        <v>-0.14096184074878693</v>
      </c>
      <c r="BQ226" s="78">
        <v>-2.5764387100934982E-2</v>
      </c>
      <c r="BR226" s="78">
        <v>-0.10692746192216873</v>
      </c>
      <c r="BS226" s="78">
        <v>-0.18279087543487549</v>
      </c>
      <c r="BT226" s="78">
        <v>-0.29042324423789978</v>
      </c>
      <c r="BU226" s="78">
        <v>-0.16533227264881134</v>
      </c>
      <c r="BV226" s="78">
        <v>-0.24014909565448761</v>
      </c>
      <c r="BW226" s="78">
        <v>-0.22420954704284668</v>
      </c>
      <c r="BX226" s="78">
        <v>-0.2448069155216217</v>
      </c>
      <c r="BY226" s="78">
        <v>-0.27102789282798767</v>
      </c>
      <c r="BZ226" s="78">
        <v>-0.14278681576251984</v>
      </c>
      <c r="CA226" s="78">
        <v>-5.6661225855350494E-2</v>
      </c>
      <c r="CB226" s="78">
        <v>-0.13138392567634583</v>
      </c>
      <c r="CC226" s="78">
        <v>-0.14395569264888763</v>
      </c>
      <c r="CD226" s="78">
        <v>1.1679035611450672E-2</v>
      </c>
      <c r="CE226" s="78">
        <v>5.9791676700115204E-2</v>
      </c>
      <c r="CF226" s="78">
        <v>0.14201201498508453</v>
      </c>
      <c r="CG226" s="78">
        <v>0.10691086202859879</v>
      </c>
      <c r="CH226" s="78">
        <v>0.22141192853450775</v>
      </c>
      <c r="CI226" s="78">
        <v>0.19563591480255127</v>
      </c>
      <c r="CJ226" s="78">
        <v>0.33724185824394226</v>
      </c>
      <c r="CK226" s="78">
        <v>0.18578708171844482</v>
      </c>
      <c r="CL226" s="78">
        <v>0.12475831061601639</v>
      </c>
      <c r="CM226" s="78">
        <v>9.1653190553188324E-2</v>
      </c>
      <c r="CN226" s="78">
        <v>-6.6811065189540386E-3</v>
      </c>
      <c r="CO226" s="78">
        <v>0.11754443496465683</v>
      </c>
      <c r="CP226" s="78">
        <v>4.4550247490406036E-2</v>
      </c>
      <c r="CQ226" s="78">
        <v>-3.1321752816438675E-2</v>
      </c>
      <c r="CR226" s="78">
        <v>-0.14903812110424042</v>
      </c>
      <c r="CS226" s="78">
        <v>-3.2304529100656509E-2</v>
      </c>
      <c r="CT226" s="78">
        <v>-9.4712212681770325E-2</v>
      </c>
      <c r="CU226" s="78">
        <v>-8.971492201089859E-2</v>
      </c>
      <c r="CV226" s="78">
        <v>-0.10869061201810837</v>
      </c>
      <c r="CW226" s="78">
        <v>-0.13526125252246857</v>
      </c>
      <c r="CX226" s="78">
        <v>-7.4035648140124977E-5</v>
      </c>
      <c r="CY226" s="78">
        <v>7.7390886843204498E-2</v>
      </c>
      <c r="CZ226" s="78">
        <v>-9.9131166934967041E-3</v>
      </c>
      <c r="DA226" s="78">
        <v>-2.7728017419576645E-2</v>
      </c>
      <c r="DB226" s="78">
        <v>0.1260179728269577</v>
      </c>
      <c r="DC226" s="78">
        <v>0.16556410491466522</v>
      </c>
      <c r="DD226" s="78">
        <v>0.23649893701076508</v>
      </c>
      <c r="DE226" s="78">
        <v>0.20400391519069672</v>
      </c>
      <c r="DF226" s="78">
        <v>0.29757249355316162</v>
      </c>
      <c r="DG226" s="78">
        <v>0.27551966905593872</v>
      </c>
      <c r="DH226" s="78">
        <v>0.43664500117301941</v>
      </c>
      <c r="DI226" s="78">
        <v>0.27949026226997375</v>
      </c>
      <c r="DJ226" s="78">
        <v>0.2335985004901886</v>
      </c>
      <c r="DK226" s="78">
        <v>0.20947998762130737</v>
      </c>
      <c r="DL226" s="78">
        <v>0.12759962677955627</v>
      </c>
      <c r="DM226" s="78">
        <v>0.26085326075553894</v>
      </c>
      <c r="DN226" s="78">
        <v>0.1960279643535614</v>
      </c>
      <c r="DO226" s="78">
        <v>0.12014737725257874</v>
      </c>
      <c r="DP226" s="78">
        <v>-7.6530035585165024E-3</v>
      </c>
      <c r="DQ226" s="78">
        <v>0.10072321444749832</v>
      </c>
      <c r="DR226" s="78">
        <v>5.0724666565656662E-2</v>
      </c>
      <c r="DS226" s="78">
        <v>4.4779706746339798E-2</v>
      </c>
      <c r="DT226" s="78">
        <v>2.7425685897469521E-2</v>
      </c>
      <c r="DU226" s="78">
        <v>5.0539732910692692E-4</v>
      </c>
      <c r="DV226" s="78">
        <v>0.14263874292373657</v>
      </c>
      <c r="DW226" s="78">
        <v>0.21144300699234009</v>
      </c>
      <c r="DX226" s="78">
        <v>0.11155769228935242</v>
      </c>
      <c r="DY226" s="78">
        <v>0.14008627831935883</v>
      </c>
      <c r="DZ226" s="78">
        <v>0.2911052405834198</v>
      </c>
      <c r="EA226" s="78">
        <v>0.31828269362449646</v>
      </c>
      <c r="EB226" s="78">
        <v>0.37292304635047913</v>
      </c>
      <c r="EC226" s="78">
        <v>0.34419083595275879</v>
      </c>
      <c r="ED226" s="78">
        <v>0.40753623843193054</v>
      </c>
      <c r="EE226" s="78">
        <v>0.39085915684700012</v>
      </c>
      <c r="EF226" s="78">
        <v>0.58016735315322876</v>
      </c>
      <c r="EG226" s="78">
        <v>0.41478279232978821</v>
      </c>
      <c r="EH226" s="78">
        <v>0.39074644446372986</v>
      </c>
      <c r="EI226" s="78">
        <v>0.37960317730903625</v>
      </c>
      <c r="EJ226" s="78">
        <v>0.3214796781539917</v>
      </c>
      <c r="EK226" s="78">
        <v>0.46776843070983887</v>
      </c>
      <c r="EL226" s="78">
        <v>0.41473773121833801</v>
      </c>
      <c r="EM226" s="78">
        <v>0.33884474635124207</v>
      </c>
      <c r="EN226" s="78">
        <v>0.19648465514183044</v>
      </c>
      <c r="EO226" s="78">
        <v>0.29279413819313049</v>
      </c>
      <c r="EP226" s="78">
        <v>0.26071241497993469</v>
      </c>
      <c r="EQ226" s="78">
        <v>0.23896859586238861</v>
      </c>
      <c r="ER226" s="78">
        <v>0.22395600378513336</v>
      </c>
      <c r="ES226" s="78">
        <v>0.19653087854385376</v>
      </c>
      <c r="ET226" s="78">
        <v>0.34869331121444702</v>
      </c>
      <c r="EU226" s="78">
        <v>0.4049929678440094</v>
      </c>
      <c r="EV226" s="78">
        <v>0.2869422435760498</v>
      </c>
      <c r="EW226" s="78">
        <v>81.07293701171875</v>
      </c>
      <c r="EX226" s="78">
        <v>78.007247924804688</v>
      </c>
      <c r="EY226" s="78">
        <v>76.570037841796875</v>
      </c>
      <c r="EZ226" s="78">
        <v>75.738365173339844</v>
      </c>
      <c r="FA226" s="78">
        <v>74.566680908203125</v>
      </c>
      <c r="FB226" s="78">
        <v>72.965263366699219</v>
      </c>
      <c r="FC226" s="78">
        <v>70.437118530273438</v>
      </c>
      <c r="FD226" s="78">
        <v>70.576499938964844</v>
      </c>
      <c r="FE226" s="78">
        <v>73.684211730957031</v>
      </c>
      <c r="FF226" s="78">
        <v>78.585975646972656</v>
      </c>
      <c r="FG226" s="78">
        <v>82.109878540039063</v>
      </c>
      <c r="FH226" s="78">
        <v>92.136245727539063</v>
      </c>
      <c r="FI226" s="78">
        <v>96.139358520507813</v>
      </c>
      <c r="FJ226" s="78">
        <v>99.786216735839844</v>
      </c>
      <c r="FK226" s="78">
        <v>102.28255462646484</v>
      </c>
      <c r="FL226" s="78">
        <v>104.33197021484375</v>
      </c>
      <c r="FM226" s="78">
        <v>105.73473358154297</v>
      </c>
      <c r="FN226" s="78">
        <v>105.34415435791016</v>
      </c>
      <c r="FO226" s="78">
        <v>98.646644592285156</v>
      </c>
      <c r="FP226" s="78">
        <v>95.759559631347656</v>
      </c>
      <c r="FQ226" s="78">
        <v>91.163764953613281</v>
      </c>
      <c r="FR226" s="78">
        <v>87.214401245117188</v>
      </c>
      <c r="FS226" s="78">
        <v>85.381729125976563</v>
      </c>
      <c r="FT226" s="78">
        <v>82.5037841796875</v>
      </c>
      <c r="FU226" s="78">
        <v>0.10962177813053131</v>
      </c>
      <c r="FV226" s="78">
        <v>0.16116152703762054</v>
      </c>
      <c r="FW226" s="78">
        <v>0.10710520297288895</v>
      </c>
      <c r="FX226" s="78">
        <v>0</v>
      </c>
      <c r="FY226" s="78">
        <v>159</v>
      </c>
      <c r="FZ226" s="78">
        <v>1</v>
      </c>
    </row>
    <row r="227" spans="1:182" x14ac:dyDescent="0.2">
      <c r="A227" t="s">
        <v>186</v>
      </c>
      <c r="B227" t="s">
        <v>236</v>
      </c>
      <c r="C227" t="s">
        <v>2</v>
      </c>
      <c r="D227" t="s">
        <v>203</v>
      </c>
      <c r="E227" t="s">
        <v>210</v>
      </c>
      <c r="F227" t="s">
        <v>180</v>
      </c>
      <c r="G227" t="s">
        <v>1</v>
      </c>
      <c r="H227" s="78">
        <v>272</v>
      </c>
      <c r="I227" s="78">
        <v>0.44677349925041199</v>
      </c>
      <c r="J227" s="78">
        <v>0.41207015514373779</v>
      </c>
      <c r="K227" s="78">
        <v>0.3919561505317688</v>
      </c>
      <c r="L227" s="78">
        <v>0.38275063037872314</v>
      </c>
      <c r="M227" s="78">
        <v>0.37937009334564209</v>
      </c>
      <c r="N227" s="78">
        <v>0.37942388653755188</v>
      </c>
      <c r="O227" s="78">
        <v>0.43256604671478271</v>
      </c>
      <c r="P227" s="78">
        <v>0.49705374240875244</v>
      </c>
      <c r="Q227" s="78">
        <v>0.47113993763923645</v>
      </c>
      <c r="R227" s="78">
        <v>0.39409038424491882</v>
      </c>
      <c r="S227" s="78">
        <v>0.42166531085968018</v>
      </c>
      <c r="T227" s="78">
        <v>0.45622456073760986</v>
      </c>
      <c r="U227" s="78">
        <v>0.4874262809753418</v>
      </c>
      <c r="V227" s="78">
        <v>0.47360977530479431</v>
      </c>
      <c r="W227" s="78">
        <v>0.44605401158332825</v>
      </c>
      <c r="X227" s="78">
        <v>0.4602508544921875</v>
      </c>
      <c r="Y227" s="78">
        <v>0.45574778318405151</v>
      </c>
      <c r="Z227" s="78">
        <v>0.49440613389015198</v>
      </c>
      <c r="AA227" s="78">
        <v>0.52533596754074097</v>
      </c>
      <c r="AB227" s="78">
        <v>0.47514736652374268</v>
      </c>
      <c r="AC227" s="78">
        <v>0.52876293659210205</v>
      </c>
      <c r="AD227" s="78">
        <v>0.5611870288848877</v>
      </c>
      <c r="AE227" s="78">
        <v>0.52721279859542847</v>
      </c>
      <c r="AF227" s="78">
        <v>0.46968001127243042</v>
      </c>
      <c r="AG227" s="78">
        <v>-0.28472781181335449</v>
      </c>
      <c r="AH227" s="78">
        <v>-0.28368017077445984</v>
      </c>
      <c r="AI227" s="78">
        <v>-0.28978192806243896</v>
      </c>
      <c r="AJ227" s="78">
        <v>-0.29706740379333496</v>
      </c>
      <c r="AK227" s="78">
        <v>-0.31286516785621643</v>
      </c>
      <c r="AL227" s="78">
        <v>-0.30575656890869141</v>
      </c>
      <c r="AM227" s="78">
        <v>-0.23005558550357819</v>
      </c>
      <c r="AN227" s="78">
        <v>-0.14920857548713684</v>
      </c>
      <c r="AO227" s="78">
        <v>-0.13542082905769348</v>
      </c>
      <c r="AP227" s="78">
        <v>-0.12837478518486023</v>
      </c>
      <c r="AQ227" s="78">
        <v>-7.3564223945140839E-2</v>
      </c>
      <c r="AR227" s="78">
        <v>-7.5306154787540436E-2</v>
      </c>
      <c r="AS227" s="78">
        <v>-5.4789979010820389E-2</v>
      </c>
      <c r="AT227" s="78">
        <v>-0.10536563396453857</v>
      </c>
      <c r="AU227" s="78">
        <v>-0.10056837648153305</v>
      </c>
      <c r="AV227" s="78">
        <v>-7.9273521900177002E-2</v>
      </c>
      <c r="AW227" s="78">
        <v>-8.1282533705234528E-2</v>
      </c>
      <c r="AX227" s="78">
        <v>-5.3393959999084473E-2</v>
      </c>
      <c r="AY227" s="78">
        <v>-7.2731539607048035E-2</v>
      </c>
      <c r="AZ227" s="78">
        <v>-0.16945110261440277</v>
      </c>
      <c r="BA227" s="78">
        <v>-0.14448896050453186</v>
      </c>
      <c r="BB227" s="78">
        <v>-0.20841316878795624</v>
      </c>
      <c r="BC227" s="78">
        <v>-0.21862694621086121</v>
      </c>
      <c r="BD227" s="78">
        <v>-0.25270760059356689</v>
      </c>
      <c r="BE227" s="78">
        <v>-0.19838427007198334</v>
      </c>
      <c r="BF227" s="78">
        <v>-0.19787503778934479</v>
      </c>
      <c r="BG227" s="78">
        <v>-0.20246259868144989</v>
      </c>
      <c r="BH227" s="78">
        <v>-0.20953890681266785</v>
      </c>
      <c r="BI227" s="78">
        <v>-0.22709782421588898</v>
      </c>
      <c r="BJ227" s="78">
        <v>-0.22002243995666504</v>
      </c>
      <c r="BK227" s="78">
        <v>-0.14347513020038605</v>
      </c>
      <c r="BL227" s="78">
        <v>-6.7626811563968658E-2</v>
      </c>
      <c r="BM227" s="78">
        <v>-6.3135012984275818E-2</v>
      </c>
      <c r="BN227" s="78">
        <v>-6.3832007348537445E-2</v>
      </c>
      <c r="BO227" s="78">
        <v>-1.5110570006072521E-2</v>
      </c>
      <c r="BP227" s="78">
        <v>-7.3611075058579445E-3</v>
      </c>
      <c r="BQ227" s="78">
        <v>9.9319964647293091E-3</v>
      </c>
      <c r="BR227" s="78">
        <v>-4.1885368525981903E-2</v>
      </c>
      <c r="BS227" s="78">
        <v>-4.6016097068786621E-2</v>
      </c>
      <c r="BT227" s="78">
        <v>-3.1341783702373505E-2</v>
      </c>
      <c r="BU227" s="78">
        <v>-2.7941366657614708E-2</v>
      </c>
      <c r="BV227" s="78">
        <v>2.2443002671934664E-4</v>
      </c>
      <c r="BW227" s="78">
        <v>-9.1199222952127457E-3</v>
      </c>
      <c r="BX227" s="78">
        <v>-0.10105853527784348</v>
      </c>
      <c r="BY227" s="78">
        <v>-7.2866052389144897E-2</v>
      </c>
      <c r="BZ227" s="78">
        <v>-0.12549963593482971</v>
      </c>
      <c r="CA227" s="78">
        <v>-0.1334780752658844</v>
      </c>
      <c r="CB227" s="78">
        <v>-0.16814334690570831</v>
      </c>
      <c r="CC227" s="78">
        <v>-0.1385829895734787</v>
      </c>
      <c r="CD227" s="78">
        <v>-0.13844667375087738</v>
      </c>
      <c r="CE227" s="78">
        <v>-0.14198549091815948</v>
      </c>
      <c r="CF227" s="78">
        <v>-0.14891692996025085</v>
      </c>
      <c r="CG227" s="78">
        <v>-0.16769562661647797</v>
      </c>
      <c r="CH227" s="78">
        <v>-0.16064324975013733</v>
      </c>
      <c r="CI227" s="78">
        <v>-8.3509765565395355E-2</v>
      </c>
      <c r="CJ227" s="78">
        <v>-1.1123539879918098E-2</v>
      </c>
      <c r="CK227" s="78">
        <v>-1.3070071116089821E-2</v>
      </c>
      <c r="CL227" s="78">
        <v>-1.9129877910017967E-2</v>
      </c>
      <c r="CM227" s="78">
        <v>2.5374254211783409E-2</v>
      </c>
      <c r="CN227" s="78">
        <v>3.9697423577308655E-2</v>
      </c>
      <c r="CO227" s="78">
        <v>5.4758239537477493E-2</v>
      </c>
      <c r="CP227" s="78">
        <v>2.0808735862374306E-3</v>
      </c>
      <c r="CQ227" s="78">
        <v>-8.2333516329526901E-3</v>
      </c>
      <c r="CR227" s="78">
        <v>1.8555939896032214E-3</v>
      </c>
      <c r="CS227" s="78">
        <v>9.0025663375854492E-3</v>
      </c>
      <c r="CT227" s="78">
        <v>3.7360362708568573E-2</v>
      </c>
      <c r="CU227" s="78">
        <v>3.4937288612127304E-2</v>
      </c>
      <c r="CV227" s="78">
        <v>-5.3690053522586823E-2</v>
      </c>
      <c r="CW227" s="78">
        <v>-2.3260245099663734E-2</v>
      </c>
      <c r="CX227" s="78">
        <v>-6.8073980510234833E-2</v>
      </c>
      <c r="CY227" s="78">
        <v>-7.450423389673233E-2</v>
      </c>
      <c r="CZ227" s="78">
        <v>-0.10957438498735428</v>
      </c>
      <c r="DA227" s="78">
        <v>-7.878170907497406E-2</v>
      </c>
      <c r="DB227" s="78">
        <v>-7.9018309712409973E-2</v>
      </c>
      <c r="DC227" s="78">
        <v>-8.1508390605449677E-2</v>
      </c>
      <c r="DD227" s="78">
        <v>-8.8294960558414459E-2</v>
      </c>
      <c r="DE227" s="78">
        <v>-0.10829342901706696</v>
      </c>
      <c r="DF227" s="78">
        <v>-0.10126405209302902</v>
      </c>
      <c r="DG227" s="78">
        <v>-2.3544404655694962E-2</v>
      </c>
      <c r="DH227" s="78">
        <v>4.537973552942276E-2</v>
      </c>
      <c r="DI227" s="78">
        <v>3.6994867026805878E-2</v>
      </c>
      <c r="DJ227" s="78">
        <v>2.5572251528501511E-2</v>
      </c>
      <c r="DK227" s="78">
        <v>6.5859079360961914E-2</v>
      </c>
      <c r="DL227" s="78">
        <v>8.6755953729152679E-2</v>
      </c>
      <c r="DM227" s="78">
        <v>9.9584482610225677E-2</v>
      </c>
      <c r="DN227" s="78">
        <v>4.6047113835811615E-2</v>
      </c>
      <c r="DO227" s="78">
        <v>2.9549391940236092E-2</v>
      </c>
      <c r="DP227" s="78">
        <v>3.5052970051765442E-2</v>
      </c>
      <c r="DQ227" s="78">
        <v>4.5946497470140457E-2</v>
      </c>
      <c r="DR227" s="78">
        <v>7.4496299028396606E-2</v>
      </c>
      <c r="DS227" s="78">
        <v>7.8994497656822205E-2</v>
      </c>
      <c r="DT227" s="78">
        <v>-6.3215708360075951E-3</v>
      </c>
      <c r="DU227" s="78">
        <v>2.6345562189817429E-2</v>
      </c>
      <c r="DV227" s="78">
        <v>-1.0648321360349655E-2</v>
      </c>
      <c r="DW227" s="78">
        <v>-1.5530388802289963E-2</v>
      </c>
      <c r="DX227" s="78">
        <v>-5.1005430519580841E-2</v>
      </c>
      <c r="DY227" s="78">
        <v>7.5618429109454155E-3</v>
      </c>
      <c r="DZ227" s="78">
        <v>6.7868176847696304E-3</v>
      </c>
      <c r="EA227" s="78">
        <v>5.8109406381845474E-3</v>
      </c>
      <c r="EB227" s="78">
        <v>-7.664632867090404E-4</v>
      </c>
      <c r="EC227" s="78">
        <v>-2.252609096467495E-2</v>
      </c>
      <c r="ED227" s="78">
        <v>-1.5529929660260677E-2</v>
      </c>
      <c r="EE227" s="78">
        <v>6.3036054372787476E-2</v>
      </c>
      <c r="EF227" s="78">
        <v>0.12696148455142975</v>
      </c>
      <c r="EG227" s="78">
        <v>0.10928069055080414</v>
      </c>
      <c r="EH227" s="78">
        <v>9.0115025639533997E-2</v>
      </c>
      <c r="EI227" s="78">
        <v>0.12431273609399796</v>
      </c>
      <c r="EJ227" s="78">
        <v>0.15470099449157715</v>
      </c>
      <c r="EK227" s="78">
        <v>0.16430646181106567</v>
      </c>
      <c r="EL227" s="78">
        <v>0.10952738672494888</v>
      </c>
      <c r="EM227" s="78">
        <v>8.4101669490337372E-2</v>
      </c>
      <c r="EN227" s="78">
        <v>8.2984715700149536E-2</v>
      </c>
      <c r="EO227" s="78">
        <v>9.9287666380405426E-2</v>
      </c>
      <c r="EP227" s="78">
        <v>0.12811468541622162</v>
      </c>
      <c r="EQ227" s="78">
        <v>0.14260610938072205</v>
      </c>
      <c r="ER227" s="78">
        <v>6.2070995569229126E-2</v>
      </c>
      <c r="ES227" s="78">
        <v>9.796847403049469E-2</v>
      </c>
      <c r="ET227" s="78">
        <v>7.2265207767486572E-2</v>
      </c>
      <c r="EU227" s="78">
        <v>6.9618478417396545E-2</v>
      </c>
      <c r="EV227" s="78">
        <v>3.3558841794729233E-2</v>
      </c>
      <c r="EW227" s="78">
        <v>63.430152893066406</v>
      </c>
      <c r="EX227" s="78">
        <v>62.192977905273438</v>
      </c>
      <c r="EY227" s="78">
        <v>62.036643981933594</v>
      </c>
      <c r="EZ227" s="78">
        <v>61.414421081542969</v>
      </c>
      <c r="FA227" s="78">
        <v>59.818103790283203</v>
      </c>
      <c r="FB227" s="78">
        <v>58.880153656005859</v>
      </c>
      <c r="FC227" s="78">
        <v>58.458686828613281</v>
      </c>
      <c r="FD227" s="78">
        <v>58.342658996582031</v>
      </c>
      <c r="FE227" s="78">
        <v>64.325057983398438</v>
      </c>
      <c r="FF227" s="78">
        <v>68.956893920898438</v>
      </c>
      <c r="FG227" s="78">
        <v>71.942092895507813</v>
      </c>
      <c r="FH227" s="78">
        <v>79.90887451171875</v>
      </c>
      <c r="FI227" s="78">
        <v>80.076263427734375</v>
      </c>
      <c r="FJ227" s="78">
        <v>86.768150329589844</v>
      </c>
      <c r="FK227" s="78">
        <v>85.304481506347656</v>
      </c>
      <c r="FL227" s="78">
        <v>83.012092590332031</v>
      </c>
      <c r="FM227" s="78">
        <v>82.575149536132813</v>
      </c>
      <c r="FN227" s="78">
        <v>80.898719787597656</v>
      </c>
      <c r="FO227" s="78">
        <v>76.725433349609375</v>
      </c>
      <c r="FP227" s="78">
        <v>72.463668823242188</v>
      </c>
      <c r="FQ227" s="78">
        <v>69.528900146484375</v>
      </c>
      <c r="FR227" s="78">
        <v>64.693649291992188</v>
      </c>
      <c r="FS227" s="78">
        <v>62.527023315429688</v>
      </c>
      <c r="FT227" s="78">
        <v>60.810718536376953</v>
      </c>
      <c r="FU227" s="78">
        <v>4.856736958026886E-2</v>
      </c>
      <c r="FV227" s="78">
        <v>5.1784493029117584E-2</v>
      </c>
      <c r="FW227" s="78">
        <v>5.3092643618583679E-2</v>
      </c>
      <c r="FX227" s="78">
        <v>0</v>
      </c>
      <c r="FY227" s="78">
        <v>135</v>
      </c>
      <c r="FZ227" s="78">
        <v>1</v>
      </c>
    </row>
    <row r="228" spans="1:182" x14ac:dyDescent="0.2">
      <c r="A228" t="s">
        <v>186</v>
      </c>
      <c r="B228" t="s">
        <v>236</v>
      </c>
      <c r="C228" t="s">
        <v>2</v>
      </c>
      <c r="D228" t="s">
        <v>203</v>
      </c>
      <c r="E228" t="s">
        <v>210</v>
      </c>
      <c r="F228" t="s">
        <v>181</v>
      </c>
      <c r="G228" t="s">
        <v>1</v>
      </c>
      <c r="H228" s="78">
        <v>170</v>
      </c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  <c r="CU228" s="78"/>
      <c r="CV228" s="78"/>
      <c r="CW228" s="78"/>
      <c r="CX228" s="78"/>
      <c r="CY228" s="78"/>
      <c r="CZ228" s="78"/>
      <c r="DA228" s="78"/>
      <c r="DB228" s="78"/>
      <c r="DC228" s="78"/>
      <c r="DD228" s="78"/>
      <c r="DE228" s="78"/>
      <c r="DF228" s="78"/>
      <c r="DG228" s="78"/>
      <c r="DH228" s="78"/>
      <c r="DI228" s="78"/>
      <c r="DJ228" s="78"/>
      <c r="DK228" s="78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>
        <v>0</v>
      </c>
      <c r="FY228" s="78">
        <v>35</v>
      </c>
      <c r="FZ228" s="78">
        <v>0</v>
      </c>
    </row>
    <row r="229" spans="1:182" x14ac:dyDescent="0.2">
      <c r="A229" t="s">
        <v>186</v>
      </c>
      <c r="B229" t="s">
        <v>236</v>
      </c>
      <c r="C229" t="s">
        <v>2</v>
      </c>
      <c r="D229" t="s">
        <v>203</v>
      </c>
      <c r="E229" t="s">
        <v>210</v>
      </c>
      <c r="F229" t="s">
        <v>182</v>
      </c>
      <c r="G229" t="s">
        <v>1</v>
      </c>
      <c r="H229" s="78">
        <v>965</v>
      </c>
      <c r="I229" s="78">
        <v>1.9705506563186646</v>
      </c>
      <c r="J229" s="78">
        <v>1.7810443639755249</v>
      </c>
      <c r="K229" s="78">
        <v>1.6828936338424683</v>
      </c>
      <c r="L229" s="78">
        <v>1.5578138828277588</v>
      </c>
      <c r="M229" s="78">
        <v>1.4348214864730835</v>
      </c>
      <c r="N229" s="78">
        <v>1.4644856452941895</v>
      </c>
      <c r="O229" s="78">
        <v>1.504298210144043</v>
      </c>
      <c r="P229" s="78">
        <v>1.7074201107025146</v>
      </c>
      <c r="Q229" s="78">
        <v>1.7242003679275513</v>
      </c>
      <c r="R229" s="78">
        <v>1.7695819139480591</v>
      </c>
      <c r="S229" s="78">
        <v>2.0959947109222412</v>
      </c>
      <c r="T229" s="78">
        <v>2.3501050472259521</v>
      </c>
      <c r="U229" s="78">
        <v>2.5273375511169434</v>
      </c>
      <c r="V229" s="78">
        <v>2.6969053745269775</v>
      </c>
      <c r="W229" s="78">
        <v>2.8784711360931396</v>
      </c>
      <c r="X229" s="78">
        <v>3.0620696544647217</v>
      </c>
      <c r="Y229" s="78">
        <v>2.8692028522491455</v>
      </c>
      <c r="Z229" s="78">
        <v>2.8466227054595947</v>
      </c>
      <c r="AA229" s="78">
        <v>2.8874893188476563</v>
      </c>
      <c r="AB229" s="78">
        <v>2.985344409942627</v>
      </c>
      <c r="AC229" s="78">
        <v>2.8579800128936768</v>
      </c>
      <c r="AD229" s="78">
        <v>2.6698722839355469</v>
      </c>
      <c r="AE229" s="78">
        <v>2.3615121841430664</v>
      </c>
      <c r="AF229" s="78">
        <v>2.062263011932373</v>
      </c>
      <c r="AG229" s="78">
        <v>-0.20317710936069489</v>
      </c>
      <c r="AH229" s="78">
        <v>-0.20524320006370544</v>
      </c>
      <c r="AI229" s="78">
        <v>-0.16548198461532593</v>
      </c>
      <c r="AJ229" s="78">
        <v>-0.20984913408756256</v>
      </c>
      <c r="AK229" s="78">
        <v>-0.26664963364601135</v>
      </c>
      <c r="AL229" s="78">
        <v>-0.2209654301404953</v>
      </c>
      <c r="AM229" s="78">
        <v>-0.19644498825073242</v>
      </c>
      <c r="AN229" s="78">
        <v>-8.1815578043460846E-2</v>
      </c>
      <c r="AO229" s="78">
        <v>-0.21505752205848694</v>
      </c>
      <c r="AP229" s="78">
        <v>-0.37341079115867615</v>
      </c>
      <c r="AQ229" s="78">
        <v>-0.35697844624519348</v>
      </c>
      <c r="AR229" s="78">
        <v>-0.39408829808235168</v>
      </c>
      <c r="AS229" s="78">
        <v>-0.43977946043014526</v>
      </c>
      <c r="AT229" s="78">
        <v>-0.49127316474914551</v>
      </c>
      <c r="AU229" s="78">
        <v>-0.32265385985374451</v>
      </c>
      <c r="AV229" s="78">
        <v>-0.18807010352611542</v>
      </c>
      <c r="AW229" s="78">
        <v>-0.42459613084793091</v>
      </c>
      <c r="AX229" s="78">
        <v>-0.38327381014823914</v>
      </c>
      <c r="AY229" s="78">
        <v>-0.28629571199417114</v>
      </c>
      <c r="AZ229" s="78">
        <v>-0.1675899475812912</v>
      </c>
      <c r="BA229" s="78">
        <v>-0.18455630540847778</v>
      </c>
      <c r="BB229" s="78">
        <v>-0.13580042123794556</v>
      </c>
      <c r="BC229" s="78">
        <v>-0.11695994436740875</v>
      </c>
      <c r="BD229" s="78">
        <v>-0.21113109588623047</v>
      </c>
      <c r="BE229" s="78">
        <v>-7.8380323946475983E-2</v>
      </c>
      <c r="BF229" s="78">
        <v>-9.1337926685810089E-2</v>
      </c>
      <c r="BG229" s="78">
        <v>-5.7283055037260056E-2</v>
      </c>
      <c r="BH229" s="78">
        <v>-0.10502966493368149</v>
      </c>
      <c r="BI229" s="78">
        <v>-0.16410616040229797</v>
      </c>
      <c r="BJ229" s="78">
        <v>-0.1152530163526535</v>
      </c>
      <c r="BK229" s="78">
        <v>-8.3714507520198822E-2</v>
      </c>
      <c r="BL229" s="78">
        <v>3.8991071283817291E-2</v>
      </c>
      <c r="BM229" s="78">
        <v>-0.10294479876756668</v>
      </c>
      <c r="BN229" s="78">
        <v>-0.26326310634613037</v>
      </c>
      <c r="BO229" s="78">
        <v>-0.23928296566009521</v>
      </c>
      <c r="BP229" s="78">
        <v>-0.25926706194877625</v>
      </c>
      <c r="BQ229" s="78">
        <v>-0.30594241619110107</v>
      </c>
      <c r="BR229" s="78">
        <v>-0.3528919517993927</v>
      </c>
      <c r="BS229" s="78">
        <v>-0.18521939218044281</v>
      </c>
      <c r="BT229" s="78">
        <v>-4.402068629860878E-2</v>
      </c>
      <c r="BU229" s="78">
        <v>-0.29619941115379333</v>
      </c>
      <c r="BV229" s="78">
        <v>-0.25214803218841553</v>
      </c>
      <c r="BW229" s="78">
        <v>-0.15747560560703278</v>
      </c>
      <c r="BX229" s="78">
        <v>-1.0108098387718201E-2</v>
      </c>
      <c r="BY229" s="78">
        <v>-3.6772049963474274E-2</v>
      </c>
      <c r="BZ229" s="78">
        <v>1.8723950488492846E-3</v>
      </c>
      <c r="CA229" s="78">
        <v>1.9064143300056458E-2</v>
      </c>
      <c r="CB229" s="78">
        <v>-8.1124857068061829E-2</v>
      </c>
      <c r="CC229" s="78">
        <v>8.0535486340522766E-3</v>
      </c>
      <c r="CD229" s="78">
        <v>-1.2447486631572247E-2</v>
      </c>
      <c r="CE229" s="78">
        <v>1.7655195668339729E-2</v>
      </c>
      <c r="CF229" s="78">
        <v>-3.2432015985250473E-2</v>
      </c>
      <c r="CG229" s="78">
        <v>-9.3084856867790222E-2</v>
      </c>
      <c r="CH229" s="78">
        <v>-4.2036917060613632E-2</v>
      </c>
      <c r="CI229" s="78">
        <v>-5.6377220898866653E-3</v>
      </c>
      <c r="CJ229" s="78">
        <v>0.12266138941049576</v>
      </c>
      <c r="CK229" s="78">
        <v>-2.5295866653323174E-2</v>
      </c>
      <c r="CL229" s="78">
        <v>-0.1869751513004303</v>
      </c>
      <c r="CM229" s="78">
        <v>-0.15776742994785309</v>
      </c>
      <c r="CN229" s="78">
        <v>-0.16589030623435974</v>
      </c>
      <c r="CO229" s="78">
        <v>-0.21324728429317474</v>
      </c>
      <c r="CP229" s="78">
        <v>-0.257049560546875</v>
      </c>
      <c r="CQ229" s="78">
        <v>-9.0032704174518585E-2</v>
      </c>
      <c r="CR229" s="78">
        <v>5.5747497826814651E-2</v>
      </c>
      <c r="CS229" s="78">
        <v>-0.20727221667766571</v>
      </c>
      <c r="CT229" s="78">
        <v>-0.16133074462413788</v>
      </c>
      <c r="CU229" s="78">
        <v>-6.8255186080932617E-2</v>
      </c>
      <c r="CV229" s="78">
        <v>9.8963350057601929E-2</v>
      </c>
      <c r="CW229" s="78">
        <v>6.5582878887653351E-2</v>
      </c>
      <c r="CX229" s="78">
        <v>9.7224168479442596E-2</v>
      </c>
      <c r="CY229" s="78">
        <v>0.11327400803565979</v>
      </c>
      <c r="CZ229" s="78">
        <v>8.9170718565583229E-3</v>
      </c>
      <c r="DA229" s="78">
        <v>9.4487421214580536E-2</v>
      </c>
      <c r="DB229" s="78">
        <v>6.6442959010601044E-2</v>
      </c>
      <c r="DC229" s="78">
        <v>9.2593446373939514E-2</v>
      </c>
      <c r="DD229" s="78">
        <v>4.0165629237890244E-2</v>
      </c>
      <c r="DE229" s="78">
        <v>-2.2063553333282471E-2</v>
      </c>
      <c r="DF229" s="78">
        <v>3.1179182231426239E-2</v>
      </c>
      <c r="DG229" s="78">
        <v>7.243906706571579E-2</v>
      </c>
      <c r="DH229" s="78">
        <v>0.20633170008659363</v>
      </c>
      <c r="DI229" s="78">
        <v>5.2353065460920334E-2</v>
      </c>
      <c r="DJ229" s="78">
        <v>-0.11068720370531082</v>
      </c>
      <c r="DK229" s="78">
        <v>-7.6251894235610962E-2</v>
      </c>
      <c r="DL229" s="78">
        <v>-7.251354306936264E-2</v>
      </c>
      <c r="DM229" s="78">
        <v>-0.12055215239524841</v>
      </c>
      <c r="DN229" s="78">
        <v>-0.1612071692943573</v>
      </c>
      <c r="DO229" s="78">
        <v>5.1539819687604904E-3</v>
      </c>
      <c r="DP229" s="78">
        <v>0.15551568567752838</v>
      </c>
      <c r="DQ229" s="78">
        <v>-0.11834502965211868</v>
      </c>
      <c r="DR229" s="78">
        <v>-7.0513449609279633E-2</v>
      </c>
      <c r="DS229" s="78">
        <v>2.0965231582522392E-2</v>
      </c>
      <c r="DT229" s="78">
        <v>0.20803479850292206</v>
      </c>
      <c r="DU229" s="78">
        <v>0.16793780028820038</v>
      </c>
      <c r="DV229" s="78">
        <v>0.19257594645023346</v>
      </c>
      <c r="DW229" s="78">
        <v>0.20748387277126312</v>
      </c>
      <c r="DX229" s="78">
        <v>9.8958998918533325E-2</v>
      </c>
      <c r="DY229" s="78">
        <v>0.21928420662879944</v>
      </c>
      <c r="DZ229" s="78">
        <v>0.1803482323884964</v>
      </c>
      <c r="EA229" s="78">
        <v>0.20079237222671509</v>
      </c>
      <c r="EB229" s="78">
        <v>0.14498509466648102</v>
      </c>
      <c r="EC229" s="78">
        <v>8.0479927361011505E-2</v>
      </c>
      <c r="ED229" s="78">
        <v>0.13689160346984863</v>
      </c>
      <c r="EE229" s="78">
        <v>0.18516954779624939</v>
      </c>
      <c r="EF229" s="78">
        <v>0.32713836431503296</v>
      </c>
      <c r="EG229" s="78">
        <v>0.16446578502655029</v>
      </c>
      <c r="EH229" s="78">
        <v>-5.3952547023072839E-4</v>
      </c>
      <c r="EI229" s="78">
        <v>4.1443586349487305E-2</v>
      </c>
      <c r="EJ229" s="78">
        <v>6.2307678163051605E-2</v>
      </c>
      <c r="EK229" s="78">
        <v>1.3284900225698948E-2</v>
      </c>
      <c r="EL229" s="78">
        <v>-2.2825965657830238E-2</v>
      </c>
      <c r="EM229" s="78">
        <v>0.14258843660354614</v>
      </c>
      <c r="EN229" s="78">
        <v>0.29956510663032532</v>
      </c>
      <c r="EO229" s="78">
        <v>1.0051709599792957E-2</v>
      </c>
      <c r="EP229" s="78">
        <v>6.0612305998802185E-2</v>
      </c>
      <c r="EQ229" s="78">
        <v>0.14978533983230591</v>
      </c>
      <c r="ER229" s="78">
        <v>0.36551663279533386</v>
      </c>
      <c r="ES229" s="78">
        <v>0.31572207808494568</v>
      </c>
      <c r="ET229" s="78">
        <v>0.33024877309799194</v>
      </c>
      <c r="EU229" s="78">
        <v>0.34350794553756714</v>
      </c>
      <c r="EV229" s="78">
        <v>0.22896523773670197</v>
      </c>
      <c r="EW229" s="78">
        <v>75.115470886230469</v>
      </c>
      <c r="EX229" s="78">
        <v>72.461105346679688</v>
      </c>
      <c r="EY229" s="78">
        <v>71.340263366699219</v>
      </c>
      <c r="EZ229" s="78">
        <v>70.183265686035156</v>
      </c>
      <c r="FA229" s="78">
        <v>68.456939697265625</v>
      </c>
      <c r="FB229" s="78">
        <v>66.664382934570313</v>
      </c>
      <c r="FC229" s="78">
        <v>66.774246215820313</v>
      </c>
      <c r="FD229" s="78">
        <v>65.528091430664063</v>
      </c>
      <c r="FE229" s="78">
        <v>71.638778686523438</v>
      </c>
      <c r="FF229" s="78">
        <v>77.834251403808594</v>
      </c>
      <c r="FG229" s="78">
        <v>84.871070861816406</v>
      </c>
      <c r="FH229" s="78">
        <v>94.304122924804688</v>
      </c>
      <c r="FI229" s="78">
        <v>100.81876373291016</v>
      </c>
      <c r="FJ229" s="78">
        <v>107.12917327880859</v>
      </c>
      <c r="FK229" s="78">
        <v>108.8223876953125</v>
      </c>
      <c r="FL229" s="78">
        <v>107.38777160644531</v>
      </c>
      <c r="FM229" s="78">
        <v>106.82875823974609</v>
      </c>
      <c r="FN229" s="78">
        <v>105.47697448730469</v>
      </c>
      <c r="FO229" s="78">
        <v>102.13401794433594</v>
      </c>
      <c r="FP229" s="78">
        <v>98.318656921386719</v>
      </c>
      <c r="FQ229" s="78">
        <v>89.003517150878906</v>
      </c>
      <c r="FR229" s="78">
        <v>82.465789794921875</v>
      </c>
      <c r="FS229" s="78">
        <v>78.473091125488281</v>
      </c>
      <c r="FT229" s="78">
        <v>74.307998657226563</v>
      </c>
      <c r="FU229" s="78">
        <v>7.7025063335895538E-2</v>
      </c>
      <c r="FV229" s="78">
        <v>0.1133669838309288</v>
      </c>
      <c r="FW229" s="78">
        <v>7.816479355096817E-2</v>
      </c>
      <c r="FX229" s="78">
        <v>0</v>
      </c>
      <c r="FY229" s="78">
        <v>489</v>
      </c>
      <c r="FZ229" s="78">
        <v>1</v>
      </c>
    </row>
    <row r="230" spans="1:182" x14ac:dyDescent="0.2">
      <c r="A230" t="s">
        <v>186</v>
      </c>
      <c r="B230" t="s">
        <v>236</v>
      </c>
      <c r="C230" t="s">
        <v>2</v>
      </c>
      <c r="D230" t="s">
        <v>203</v>
      </c>
      <c r="E230" t="s">
        <v>210</v>
      </c>
      <c r="F230" t="s">
        <v>183</v>
      </c>
      <c r="G230" t="s">
        <v>1</v>
      </c>
      <c r="H230" s="78">
        <v>1268</v>
      </c>
      <c r="I230" s="78">
        <v>2.5984549522399902</v>
      </c>
      <c r="J230" s="78">
        <v>2.3055343627929688</v>
      </c>
      <c r="K230" s="78">
        <v>2.1255044937133789</v>
      </c>
      <c r="L230" s="78">
        <v>1.8585797548294067</v>
      </c>
      <c r="M230" s="78">
        <v>1.7671535015106201</v>
      </c>
      <c r="N230" s="78">
        <v>1.70280921459198</v>
      </c>
      <c r="O230" s="78">
        <v>1.8126777410507202</v>
      </c>
      <c r="P230" s="78">
        <v>1.8821765184402466</v>
      </c>
      <c r="Q230" s="78">
        <v>2.2085857391357422</v>
      </c>
      <c r="R230" s="78">
        <v>2.5297918319702148</v>
      </c>
      <c r="S230" s="78">
        <v>3.0982871055603027</v>
      </c>
      <c r="T230" s="78">
        <v>3.3939852714538574</v>
      </c>
      <c r="U230" s="78">
        <v>3.8064301013946533</v>
      </c>
      <c r="V230" s="78">
        <v>3.992668628692627</v>
      </c>
      <c r="W230" s="78">
        <v>4.0263242721557617</v>
      </c>
      <c r="X230" s="78">
        <v>4.3326840400695801</v>
      </c>
      <c r="Y230" s="78">
        <v>4.396153450012207</v>
      </c>
      <c r="Z230" s="78">
        <v>4.437685489654541</v>
      </c>
      <c r="AA230" s="78">
        <v>4.4735722541809082</v>
      </c>
      <c r="AB230" s="78">
        <v>4.2661795616149902</v>
      </c>
      <c r="AC230" s="78">
        <v>3.8231003284454346</v>
      </c>
      <c r="AD230" s="78">
        <v>3.3361866474151611</v>
      </c>
      <c r="AE230" s="78">
        <v>3.0669517517089844</v>
      </c>
      <c r="AF230" s="78">
        <v>2.7106542587280273</v>
      </c>
      <c r="AG230" s="78">
        <v>-0.77995723485946655</v>
      </c>
      <c r="AH230" s="78">
        <v>-0.79415994882583618</v>
      </c>
      <c r="AI230" s="78">
        <v>-0.69166439771652222</v>
      </c>
      <c r="AJ230" s="78">
        <v>-0.863167405128479</v>
      </c>
      <c r="AK230" s="78">
        <v>-0.83816903829574585</v>
      </c>
      <c r="AL230" s="78">
        <v>-0.73108905553817749</v>
      </c>
      <c r="AM230" s="78">
        <v>-0.57290184497833252</v>
      </c>
      <c r="AN230" s="78">
        <v>-0.57245773077011108</v>
      </c>
      <c r="AO230" s="78">
        <v>-0.52300775051116943</v>
      </c>
      <c r="AP230" s="78">
        <v>-0.68024986982345581</v>
      </c>
      <c r="AQ230" s="78">
        <v>-0.5409732460975647</v>
      </c>
      <c r="AR230" s="78">
        <v>-0.74363809823989868</v>
      </c>
      <c r="AS230" s="78">
        <v>-0.79163700342178345</v>
      </c>
      <c r="AT230" s="78">
        <v>-0.87944340705871582</v>
      </c>
      <c r="AU230" s="78">
        <v>-1.0887100696563721</v>
      </c>
      <c r="AV230" s="78">
        <v>-0.80436408519744873</v>
      </c>
      <c r="AW230" s="78">
        <v>-0.6982148289680481</v>
      </c>
      <c r="AX230" s="78">
        <v>-0.60140424966812134</v>
      </c>
      <c r="AY230" s="78">
        <v>-0.39016389846801758</v>
      </c>
      <c r="AZ230" s="78">
        <v>-0.51266741752624512</v>
      </c>
      <c r="BA230" s="78">
        <v>-0.71287721395492554</v>
      </c>
      <c r="BB230" s="78">
        <v>-0.83789116144180298</v>
      </c>
      <c r="BC230" s="78">
        <v>-0.59749871492385864</v>
      </c>
      <c r="BD230" s="78">
        <v>-0.50062233209609985</v>
      </c>
      <c r="BE230" s="78">
        <v>-0.57622826099395752</v>
      </c>
      <c r="BF230" s="78">
        <v>-0.60426062345504761</v>
      </c>
      <c r="BG230" s="78">
        <v>-0.50592732429504395</v>
      </c>
      <c r="BH230" s="78">
        <v>-0.68351966142654419</v>
      </c>
      <c r="BI230" s="78">
        <v>-0.66343981027603149</v>
      </c>
      <c r="BJ230" s="78">
        <v>-0.56716650724411011</v>
      </c>
      <c r="BK230" s="78">
        <v>-0.4028603732585907</v>
      </c>
      <c r="BL230" s="78">
        <v>-0.40083566308021545</v>
      </c>
      <c r="BM230" s="78">
        <v>-0.33022844791412354</v>
      </c>
      <c r="BN230" s="78">
        <v>-0.45844852924346924</v>
      </c>
      <c r="BO230" s="78">
        <v>-0.30863359570503235</v>
      </c>
      <c r="BP230" s="78">
        <v>-0.5098947286605835</v>
      </c>
      <c r="BQ230" s="78">
        <v>-0.54208558797836304</v>
      </c>
      <c r="BR230" s="78">
        <v>-0.62466150522232056</v>
      </c>
      <c r="BS230" s="78">
        <v>-0.8366207480430603</v>
      </c>
      <c r="BT230" s="78">
        <v>-0.56338608264923096</v>
      </c>
      <c r="BU230" s="78">
        <v>-0.45845550298690796</v>
      </c>
      <c r="BV230" s="78">
        <v>-0.35624963045120239</v>
      </c>
      <c r="BW230" s="78">
        <v>-0.15463414788246155</v>
      </c>
      <c r="BX230" s="78">
        <v>-0.28347578644752502</v>
      </c>
      <c r="BY230" s="78">
        <v>-0.48459839820861816</v>
      </c>
      <c r="BZ230" s="78">
        <v>-0.61452823877334595</v>
      </c>
      <c r="CA230" s="78">
        <v>-0.38148787617683411</v>
      </c>
      <c r="CB230" s="78">
        <v>-0.29870772361755371</v>
      </c>
      <c r="CC230" s="78">
        <v>-0.43512618541717529</v>
      </c>
      <c r="CD230" s="78">
        <v>-0.4727368950843811</v>
      </c>
      <c r="CE230" s="78">
        <v>-0.3772864043712616</v>
      </c>
      <c r="CF230" s="78">
        <v>-0.55909615755081177</v>
      </c>
      <c r="CG230" s="78">
        <v>-0.54242289066314697</v>
      </c>
      <c r="CH230" s="78">
        <v>-0.45363420248031616</v>
      </c>
      <c r="CI230" s="78">
        <v>-0.28509017825126648</v>
      </c>
      <c r="CJ230" s="78">
        <v>-0.28197073936462402</v>
      </c>
      <c r="CK230" s="78">
        <v>-0.19671010971069336</v>
      </c>
      <c r="CL230" s="78">
        <v>-0.30482959747314453</v>
      </c>
      <c r="CM230" s="78">
        <v>-0.14771583676338196</v>
      </c>
      <c r="CN230" s="78">
        <v>-0.3480047881603241</v>
      </c>
      <c r="CO230" s="78">
        <v>-0.36924698948860168</v>
      </c>
      <c r="CP230" s="78">
        <v>-0.4482002854347229</v>
      </c>
      <c r="CQ230" s="78">
        <v>-0.66202449798583984</v>
      </c>
      <c r="CR230" s="78">
        <v>-0.39648541808128357</v>
      </c>
      <c r="CS230" s="78">
        <v>-0.29239889979362488</v>
      </c>
      <c r="CT230" s="78">
        <v>-0.18645629286766052</v>
      </c>
      <c r="CU230" s="78">
        <v>8.4930267184972763E-3</v>
      </c>
      <c r="CV230" s="78">
        <v>-0.12473835796117783</v>
      </c>
      <c r="CW230" s="78">
        <v>-0.32649320363998413</v>
      </c>
      <c r="CX230" s="78">
        <v>-0.459827721118927</v>
      </c>
      <c r="CY230" s="78">
        <v>-0.23187942802906036</v>
      </c>
      <c r="CZ230" s="78">
        <v>-0.15886227786540985</v>
      </c>
      <c r="DA230" s="78">
        <v>-0.29402410984039307</v>
      </c>
      <c r="DB230" s="78">
        <v>-0.3412131667137146</v>
      </c>
      <c r="DC230" s="78">
        <v>-0.24864546954631805</v>
      </c>
      <c r="DD230" s="78">
        <v>-0.43467268347740173</v>
      </c>
      <c r="DE230" s="78">
        <v>-0.42140597105026245</v>
      </c>
      <c r="DF230" s="78">
        <v>-0.3401019275188446</v>
      </c>
      <c r="DG230" s="78">
        <v>-0.16731996834278107</v>
      </c>
      <c r="DH230" s="78">
        <v>-0.1631058007478714</v>
      </c>
      <c r="DI230" s="78">
        <v>-6.3191764056682587E-2</v>
      </c>
      <c r="DJ230" s="78">
        <v>-0.15121065080165863</v>
      </c>
      <c r="DK230" s="78">
        <v>1.3201907277107239E-2</v>
      </c>
      <c r="DL230" s="78">
        <v>-0.1861148327589035</v>
      </c>
      <c r="DM230" s="78">
        <v>-0.19640840590000153</v>
      </c>
      <c r="DN230" s="78">
        <v>-0.27173909544944763</v>
      </c>
      <c r="DO230" s="78">
        <v>-0.487428218126297</v>
      </c>
      <c r="DP230" s="78">
        <v>-0.22958476841449738</v>
      </c>
      <c r="DQ230" s="78">
        <v>-0.12634231150150299</v>
      </c>
      <c r="DR230" s="78">
        <v>-1.6662953421473503E-2</v>
      </c>
      <c r="DS230" s="78">
        <v>0.1716202050447464</v>
      </c>
      <c r="DT230" s="78">
        <v>3.3999059349298477E-2</v>
      </c>
      <c r="DU230" s="78">
        <v>-0.1683880090713501</v>
      </c>
      <c r="DV230" s="78">
        <v>-0.30512720346450806</v>
      </c>
      <c r="DW230" s="78">
        <v>-8.2270979881286621E-2</v>
      </c>
      <c r="DX230" s="78">
        <v>-1.9016822800040245E-2</v>
      </c>
      <c r="DY230" s="78">
        <v>-9.0295128524303436E-2</v>
      </c>
      <c r="DZ230" s="78">
        <v>-0.15131381154060364</v>
      </c>
      <c r="EA230" s="78">
        <v>-6.2908381223678589E-2</v>
      </c>
      <c r="EB230" s="78">
        <v>-0.25502493977546692</v>
      </c>
      <c r="EC230" s="78">
        <v>-0.24667675793170929</v>
      </c>
      <c r="ED230" s="78">
        <v>-0.17617934942245483</v>
      </c>
      <c r="EE230" s="78">
        <v>2.721503609791398E-3</v>
      </c>
      <c r="EF230" s="78">
        <v>8.5162781178951263E-3</v>
      </c>
      <c r="EG230" s="78">
        <v>0.12958753108978271</v>
      </c>
      <c r="EH230" s="78">
        <v>7.0590697228908539E-2</v>
      </c>
      <c r="EI230" s="78">
        <v>0.24554157257080078</v>
      </c>
      <c r="EJ230" s="78">
        <v>4.7628551721572876E-2</v>
      </c>
      <c r="EK230" s="78">
        <v>5.3143046796321869E-2</v>
      </c>
      <c r="EL230" s="78">
        <v>-1.695714145898819E-2</v>
      </c>
      <c r="EM230" s="78">
        <v>-0.23533894121646881</v>
      </c>
      <c r="EN230" s="78">
        <v>1.1393271386623383E-2</v>
      </c>
      <c r="EO230" s="78">
        <v>0.11341703683137894</v>
      </c>
      <c r="EP230" s="78">
        <v>0.22849166393280029</v>
      </c>
      <c r="EQ230" s="78">
        <v>0.40714994072914124</v>
      </c>
      <c r="ER230" s="78">
        <v>0.26319068670272827</v>
      </c>
      <c r="ES230" s="78">
        <v>5.989079549908638E-2</v>
      </c>
      <c r="ET230" s="78">
        <v>-8.1764250993728638E-2</v>
      </c>
      <c r="EU230" s="78">
        <v>0.13373985886573792</v>
      </c>
      <c r="EV230" s="78">
        <v>0.18289780616760254</v>
      </c>
      <c r="EW230" s="78">
        <v>76.836959838867188</v>
      </c>
      <c r="EX230" s="78">
        <v>74.990058898925781</v>
      </c>
      <c r="EY230" s="78">
        <v>74.559463500976563</v>
      </c>
      <c r="EZ230" s="78">
        <v>73.338516235351563</v>
      </c>
      <c r="FA230" s="78">
        <v>72.419723510742188</v>
      </c>
      <c r="FB230" s="78">
        <v>71.769355773925781</v>
      </c>
      <c r="FC230" s="78">
        <v>70.150169372558594</v>
      </c>
      <c r="FD230" s="78">
        <v>69.407676696777344</v>
      </c>
      <c r="FE230" s="78">
        <v>71.792236328125</v>
      </c>
      <c r="FF230" s="78">
        <v>77.116096496582031</v>
      </c>
      <c r="FG230" s="78">
        <v>83.8934326171875</v>
      </c>
      <c r="FH230" s="78">
        <v>91.91424560546875</v>
      </c>
      <c r="FI230" s="78">
        <v>96.319618225097656</v>
      </c>
      <c r="FJ230" s="78">
        <v>99.400062561035156</v>
      </c>
      <c r="FK230" s="78">
        <v>100.93314361572266</v>
      </c>
      <c r="FL230" s="78">
        <v>100.87327575683594</v>
      </c>
      <c r="FM230" s="78">
        <v>100.42744445800781</v>
      </c>
      <c r="FN230" s="78">
        <v>98.290252685546875</v>
      </c>
      <c r="FO230" s="78">
        <v>92.160003662109375</v>
      </c>
      <c r="FP230" s="78">
        <v>86.613372802734375</v>
      </c>
      <c r="FQ230" s="78">
        <v>82.91644287109375</v>
      </c>
      <c r="FR230" s="78">
        <v>80.122940063476563</v>
      </c>
      <c r="FS230" s="78">
        <v>78.967353820800781</v>
      </c>
      <c r="FT230" s="78">
        <v>77.759849548339844</v>
      </c>
      <c r="FU230" s="78">
        <v>0.14313593506813049</v>
      </c>
      <c r="FV230" s="78">
        <v>0.20121258497238159</v>
      </c>
      <c r="FW230" s="78">
        <v>0.14353407919406891</v>
      </c>
      <c r="FX230" s="78">
        <v>0</v>
      </c>
      <c r="FY230" s="78">
        <v>349</v>
      </c>
      <c r="FZ230" s="78">
        <v>1</v>
      </c>
    </row>
    <row r="231" spans="1:182" x14ac:dyDescent="0.2">
      <c r="A231" t="s">
        <v>186</v>
      </c>
      <c r="B231" t="s">
        <v>236</v>
      </c>
      <c r="C231" t="s">
        <v>2</v>
      </c>
      <c r="D231" t="s">
        <v>203</v>
      </c>
      <c r="E231" t="s">
        <v>210</v>
      </c>
      <c r="F231" t="s">
        <v>184</v>
      </c>
      <c r="G231" t="s">
        <v>1</v>
      </c>
      <c r="H231" s="78">
        <v>644</v>
      </c>
      <c r="I231" s="78">
        <v>1.4437472820281982</v>
      </c>
      <c r="J231" s="78">
        <v>1.3023257255554199</v>
      </c>
      <c r="K231" s="78">
        <v>1.186761736869812</v>
      </c>
      <c r="L231" s="78">
        <v>1.1403199434280396</v>
      </c>
      <c r="M231" s="78">
        <v>1.1352909803390503</v>
      </c>
      <c r="N231" s="78">
        <v>1.0585291385650635</v>
      </c>
      <c r="O231" s="78">
        <v>1.0603575706481934</v>
      </c>
      <c r="P231" s="78">
        <v>1.2390627861022949</v>
      </c>
      <c r="Q231" s="78">
        <v>1.2223219871520996</v>
      </c>
      <c r="R231" s="78">
        <v>1.3527604341506958</v>
      </c>
      <c r="S231" s="78">
        <v>1.598772406578064</v>
      </c>
      <c r="T231" s="78">
        <v>1.7217608690261841</v>
      </c>
      <c r="U231" s="78">
        <v>1.9392753839492798</v>
      </c>
      <c r="V231" s="78">
        <v>2.0005080699920654</v>
      </c>
      <c r="W231" s="78">
        <v>2.1483333110809326</v>
      </c>
      <c r="X231" s="78">
        <v>2.5213172435760498</v>
      </c>
      <c r="Y231" s="78">
        <v>2.50028395652771</v>
      </c>
      <c r="Z231" s="78">
        <v>2.3552298545837402</v>
      </c>
      <c r="AA231" s="78">
        <v>2.2298574447631836</v>
      </c>
      <c r="AB231" s="78">
        <v>2.2448427677154541</v>
      </c>
      <c r="AC231" s="78">
        <v>2.1486914157867432</v>
      </c>
      <c r="AD231" s="78">
        <v>1.9422745704650879</v>
      </c>
      <c r="AE231" s="78">
        <v>1.7229764461517334</v>
      </c>
      <c r="AF231" s="78">
        <v>1.4826338291168213</v>
      </c>
      <c r="AG231" s="78">
        <v>-0.39166563749313354</v>
      </c>
      <c r="AH231" s="78">
        <v>-0.38506346940994263</v>
      </c>
      <c r="AI231" s="78">
        <v>-0.33422818779945374</v>
      </c>
      <c r="AJ231" s="78">
        <v>-0.27066728472709656</v>
      </c>
      <c r="AK231" s="78">
        <v>-0.18613728880882263</v>
      </c>
      <c r="AL231" s="78">
        <v>-0.26360875368118286</v>
      </c>
      <c r="AM231" s="78">
        <v>-0.26570010185241699</v>
      </c>
      <c r="AN231" s="78">
        <v>-0.15590886771678925</v>
      </c>
      <c r="AO231" s="78">
        <v>-0.30615544319152832</v>
      </c>
      <c r="AP231" s="78">
        <v>-0.33664140105247498</v>
      </c>
      <c r="AQ231" s="78">
        <v>-0.25606760382652283</v>
      </c>
      <c r="AR231" s="78">
        <v>-0.23605714738368988</v>
      </c>
      <c r="AS231" s="78">
        <v>-0.31163486838340759</v>
      </c>
      <c r="AT231" s="78">
        <v>-0.39003029465675354</v>
      </c>
      <c r="AU231" s="78">
        <v>-0.44815853238105774</v>
      </c>
      <c r="AV231" s="78">
        <v>-0.17206951975822449</v>
      </c>
      <c r="AW231" s="78">
        <v>-0.20326559245586395</v>
      </c>
      <c r="AX231" s="78">
        <v>-0.39958930015563965</v>
      </c>
      <c r="AY231" s="78">
        <v>-0.46162000298500061</v>
      </c>
      <c r="AZ231" s="78">
        <v>-0.3397461473941803</v>
      </c>
      <c r="BA231" s="78">
        <v>-0.31237900257110596</v>
      </c>
      <c r="BB231" s="78">
        <v>-0.25198870897293091</v>
      </c>
      <c r="BC231" s="78">
        <v>-5.0691545009613037E-2</v>
      </c>
      <c r="BD231" s="78">
        <v>-0.15182895958423615</v>
      </c>
      <c r="BE231" s="78">
        <v>-0.25469371676445007</v>
      </c>
      <c r="BF231" s="78">
        <v>-0.25473764538764954</v>
      </c>
      <c r="BG231" s="78">
        <v>-0.20772163569927216</v>
      </c>
      <c r="BH231" s="78">
        <v>-0.1458921879529953</v>
      </c>
      <c r="BI231" s="78">
        <v>-6.454823911190033E-2</v>
      </c>
      <c r="BJ231" s="78">
        <v>-0.13381984829902649</v>
      </c>
      <c r="BK231" s="78">
        <v>-0.13087755441665649</v>
      </c>
      <c r="BL231" s="78">
        <v>-9.6488678827881813E-3</v>
      </c>
      <c r="BM231" s="78">
        <v>-0.16923628747463226</v>
      </c>
      <c r="BN231" s="78">
        <v>-0.20086480677127838</v>
      </c>
      <c r="BO231" s="78">
        <v>-0.11226022988557816</v>
      </c>
      <c r="BP231" s="78">
        <v>-8.6183421313762665E-2</v>
      </c>
      <c r="BQ231" s="78">
        <v>-0.15141794085502625</v>
      </c>
      <c r="BR231" s="78">
        <v>-0.2378871887922287</v>
      </c>
      <c r="BS231" s="78">
        <v>-0.28577619791030884</v>
      </c>
      <c r="BT231" s="78">
        <v>-8.6918743327260017E-3</v>
      </c>
      <c r="BU231" s="78">
        <v>-4.5550446957349777E-2</v>
      </c>
      <c r="BV231" s="78">
        <v>-0.25358685851097107</v>
      </c>
      <c r="BW231" s="78">
        <v>-0.32872676849365234</v>
      </c>
      <c r="BX231" s="78">
        <v>-0.19622427225112915</v>
      </c>
      <c r="BY231" s="78">
        <v>-0.17062057554721832</v>
      </c>
      <c r="BZ231" s="78">
        <v>-0.11534998565912247</v>
      </c>
      <c r="CA231" s="78">
        <v>8.7021499872207642E-2</v>
      </c>
      <c r="CB231" s="78">
        <v>-1.734263077378273E-2</v>
      </c>
      <c r="CC231" s="78">
        <v>-0.15982738137245178</v>
      </c>
      <c r="CD231" s="78">
        <v>-0.16447436809539795</v>
      </c>
      <c r="CE231" s="78">
        <v>-0.12010359019041061</v>
      </c>
      <c r="CF231" s="78">
        <v>-5.9473343193531036E-2</v>
      </c>
      <c r="CG231" s="78">
        <v>1.9663967192173004E-2</v>
      </c>
      <c r="CH231" s="78">
        <v>-4.3928433209657669E-2</v>
      </c>
      <c r="CI231" s="78">
        <v>-3.7499886006116867E-2</v>
      </c>
      <c r="CJ231" s="78">
        <v>9.1650359332561493E-2</v>
      </c>
      <c r="CK231" s="78">
        <v>-7.4406489729881287E-2</v>
      </c>
      <c r="CL231" s="78">
        <v>-0.10682635754346848</v>
      </c>
      <c r="CM231" s="78">
        <v>-1.2659679166972637E-2</v>
      </c>
      <c r="CN231" s="78">
        <v>1.7618661746382713E-2</v>
      </c>
      <c r="CO231" s="78">
        <v>-4.0452174842357635E-2</v>
      </c>
      <c r="CP231" s="78">
        <v>-0.13251332938671112</v>
      </c>
      <c r="CQ231" s="78">
        <v>-0.17331068217754364</v>
      </c>
      <c r="CR231" s="78">
        <v>0.10446298867464066</v>
      </c>
      <c r="CS231" s="78">
        <v>6.3682585954666138E-2</v>
      </c>
      <c r="CT231" s="78">
        <v>-0.15246601402759552</v>
      </c>
      <c r="CU231" s="78">
        <v>-0.23668532073497772</v>
      </c>
      <c r="CV231" s="78">
        <v>-9.6821442246437073E-2</v>
      </c>
      <c r="CW231" s="78">
        <v>-7.2439111769199371E-2</v>
      </c>
      <c r="CX231" s="78">
        <v>-2.0714409649372101E-2</v>
      </c>
      <c r="CY231" s="78">
        <v>0.1824011355638504</v>
      </c>
      <c r="CZ231" s="78">
        <v>7.5802184641361237E-2</v>
      </c>
      <c r="DA231" s="78">
        <v>-6.4961045980453491E-2</v>
      </c>
      <c r="DB231" s="78">
        <v>-7.4211098253726959E-2</v>
      </c>
      <c r="DC231" s="78">
        <v>-3.2485540956258774E-2</v>
      </c>
      <c r="DD231" s="78">
        <v>2.6945503428578377E-2</v>
      </c>
      <c r="DE231" s="78">
        <v>0.10387617349624634</v>
      </c>
      <c r="DF231" s="78">
        <v>4.5962978154420853E-2</v>
      </c>
      <c r="DG231" s="78">
        <v>5.5877786129713058E-2</v>
      </c>
      <c r="DH231" s="78">
        <v>0.19294959306716919</v>
      </c>
      <c r="DI231" s="78">
        <v>2.0423306152224541E-2</v>
      </c>
      <c r="DJ231" s="78">
        <v>-1.2787903659045696E-2</v>
      </c>
      <c r="DK231" s="78">
        <v>8.6940869688987732E-2</v>
      </c>
      <c r="DL231" s="78">
        <v>0.12142074853181839</v>
      </c>
      <c r="DM231" s="78">
        <v>7.0513583719730377E-2</v>
      </c>
      <c r="DN231" s="78">
        <v>-2.713947556912899E-2</v>
      </c>
      <c r="DO231" s="78">
        <v>-6.0845173895359039E-2</v>
      </c>
      <c r="DP231" s="78">
        <v>0.21761785447597504</v>
      </c>
      <c r="DQ231" s="78">
        <v>0.17291562259197235</v>
      </c>
      <c r="DR231" s="78">
        <v>-5.1345169544219971E-2</v>
      </c>
      <c r="DS231" s="78">
        <v>-0.1446438729763031</v>
      </c>
      <c r="DT231" s="78">
        <v>2.5813814718276262E-3</v>
      </c>
      <c r="DU231" s="78">
        <v>2.5742348283529282E-2</v>
      </c>
      <c r="DV231" s="78">
        <v>7.3921166360378265E-2</v>
      </c>
      <c r="DW231" s="78">
        <v>0.27778077125549316</v>
      </c>
      <c r="DX231" s="78">
        <v>0.1689469963312149</v>
      </c>
      <c r="DY231" s="78">
        <v>7.201087474822998E-2</v>
      </c>
      <c r="DZ231" s="78">
        <v>5.6114733219146729E-2</v>
      </c>
      <c r="EA231" s="78">
        <v>9.4021007418632507E-2</v>
      </c>
      <c r="EB231" s="78">
        <v>0.15172059834003448</v>
      </c>
      <c r="EC231" s="78">
        <v>0.22546522319316864</v>
      </c>
      <c r="ED231" s="78">
        <v>0.17575189471244812</v>
      </c>
      <c r="EE231" s="78">
        <v>0.19070032238960266</v>
      </c>
      <c r="EF231" s="78">
        <v>0.33920958638191223</v>
      </c>
      <c r="EG231" s="78">
        <v>0.15734246373176575</v>
      </c>
      <c r="EH231" s="78">
        <v>0.12298868596553802</v>
      </c>
      <c r="EI231" s="78">
        <v>0.230748251080513</v>
      </c>
      <c r="EJ231" s="78">
        <v>0.27129447460174561</v>
      </c>
      <c r="EK231" s="78">
        <v>0.23073051869869232</v>
      </c>
      <c r="EL231" s="78">
        <v>0.1250036358833313</v>
      </c>
      <c r="EM231" s="78">
        <v>0.10153715312480927</v>
      </c>
      <c r="EN231" s="78">
        <v>0.38099551200866699</v>
      </c>
      <c r="EO231" s="78">
        <v>0.33063077926635742</v>
      </c>
      <c r="EP231" s="78">
        <v>9.4657264649868011E-2</v>
      </c>
      <c r="EQ231" s="78">
        <v>-1.1750626377761364E-2</v>
      </c>
      <c r="ER231" s="78">
        <v>0.14610327780246735</v>
      </c>
      <c r="ES231" s="78">
        <v>0.16750077903270721</v>
      </c>
      <c r="ET231" s="78">
        <v>0.2105599045753479</v>
      </c>
      <c r="EU231" s="78">
        <v>0.41549381613731384</v>
      </c>
      <c r="EV231" s="78">
        <v>0.30343332886695862</v>
      </c>
      <c r="EW231" s="78">
        <v>80.955642700195313</v>
      </c>
      <c r="EX231" s="78">
        <v>79.438201904296875</v>
      </c>
      <c r="EY231" s="78">
        <v>79.758155822753906</v>
      </c>
      <c r="EZ231" s="78">
        <v>79.299934387207031</v>
      </c>
      <c r="FA231" s="78">
        <v>77.987457275390625</v>
      </c>
      <c r="FB231" s="78">
        <v>77.071022033691406</v>
      </c>
      <c r="FC231" s="78">
        <v>76.955955505371094</v>
      </c>
      <c r="FD231" s="78">
        <v>76.379737854003906</v>
      </c>
      <c r="FE231" s="78">
        <v>78.3343505859375</v>
      </c>
      <c r="FF231" s="78">
        <v>81.52825927734375</v>
      </c>
      <c r="FG231" s="78">
        <v>84.713836669921875</v>
      </c>
      <c r="FH231" s="78">
        <v>90.060905456542969</v>
      </c>
      <c r="FI231" s="78">
        <v>93.035720825195313</v>
      </c>
      <c r="FJ231" s="78">
        <v>96.8031005859375</v>
      </c>
      <c r="FK231" s="78">
        <v>99.830711364746094</v>
      </c>
      <c r="FL231" s="78">
        <v>101.67858123779297</v>
      </c>
      <c r="FM231" s="78">
        <v>102.58147430419922</v>
      </c>
      <c r="FN231" s="78">
        <v>100.51206207275391</v>
      </c>
      <c r="FO231" s="78">
        <v>94.597602844238281</v>
      </c>
      <c r="FP231" s="78">
        <v>88.933311462402344</v>
      </c>
      <c r="FQ231" s="78">
        <v>84.862106323242188</v>
      </c>
      <c r="FR231" s="78">
        <v>82.039253234863281</v>
      </c>
      <c r="FS231" s="78">
        <v>80.393241882324219</v>
      </c>
      <c r="FT231" s="78">
        <v>78.448455810546875</v>
      </c>
      <c r="FU231" s="78">
        <v>8.7788000702857971E-2</v>
      </c>
      <c r="FV231" s="78">
        <v>0.11547786742448807</v>
      </c>
      <c r="FW231" s="78">
        <v>9.1462597250938416E-2</v>
      </c>
      <c r="FX231" s="78">
        <v>0</v>
      </c>
      <c r="FY231" s="78">
        <v>201</v>
      </c>
      <c r="FZ231" s="78">
        <v>1</v>
      </c>
    </row>
    <row r="232" spans="1:182" x14ac:dyDescent="0.2">
      <c r="A232" t="s">
        <v>186</v>
      </c>
      <c r="B232" t="s">
        <v>236</v>
      </c>
      <c r="C232" t="s">
        <v>2</v>
      </c>
      <c r="D232" t="s">
        <v>203</v>
      </c>
      <c r="E232" t="s">
        <v>210</v>
      </c>
      <c r="F232" t="s">
        <v>185</v>
      </c>
      <c r="G232" t="s">
        <v>1</v>
      </c>
      <c r="H232" s="78">
        <v>295</v>
      </c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>
        <v>0</v>
      </c>
      <c r="FY232" s="78">
        <v>90</v>
      </c>
      <c r="FZ232" s="78">
        <v>0</v>
      </c>
    </row>
    <row r="233" spans="1:182" x14ac:dyDescent="0.2">
      <c r="A233" t="s">
        <v>186</v>
      </c>
      <c r="B233" t="s">
        <v>236</v>
      </c>
      <c r="C233" t="s">
        <v>2</v>
      </c>
      <c r="D233" t="s">
        <v>203</v>
      </c>
      <c r="E233" t="s">
        <v>241</v>
      </c>
      <c r="F233" t="s">
        <v>1</v>
      </c>
      <c r="G233" t="s">
        <v>198</v>
      </c>
      <c r="H233" s="78">
        <v>1587</v>
      </c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F233" s="78"/>
      <c r="DG233" s="78"/>
      <c r="DH233" s="78"/>
      <c r="DI233" s="78"/>
      <c r="DJ233" s="78"/>
      <c r="DK233" s="78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>
        <v>0</v>
      </c>
      <c r="FY233" s="78">
        <v>85</v>
      </c>
      <c r="FZ233" s="78">
        <v>0</v>
      </c>
    </row>
    <row r="234" spans="1:182" x14ac:dyDescent="0.2">
      <c r="A234" t="s">
        <v>186</v>
      </c>
      <c r="B234" t="s">
        <v>236</v>
      </c>
      <c r="C234" t="s">
        <v>2</v>
      </c>
      <c r="D234" t="s">
        <v>203</v>
      </c>
      <c r="E234" t="s">
        <v>241</v>
      </c>
      <c r="F234" t="s">
        <v>1</v>
      </c>
      <c r="G234" t="s">
        <v>200</v>
      </c>
      <c r="H234" s="78">
        <v>389</v>
      </c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  <c r="CU234" s="78"/>
      <c r="CV234" s="78"/>
      <c r="CW234" s="78"/>
      <c r="CX234" s="78"/>
      <c r="CY234" s="78"/>
      <c r="CZ234" s="78"/>
      <c r="DA234" s="78"/>
      <c r="DB234" s="78"/>
      <c r="DC234" s="78"/>
      <c r="DD234" s="78"/>
      <c r="DE234" s="78"/>
      <c r="DF234" s="78"/>
      <c r="DG234" s="78"/>
      <c r="DH234" s="78"/>
      <c r="DI234" s="78"/>
      <c r="DJ234" s="78"/>
      <c r="DK234" s="78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>
        <v>0</v>
      </c>
      <c r="FY234" s="78">
        <v>45</v>
      </c>
      <c r="FZ234" s="78">
        <v>0</v>
      </c>
    </row>
    <row r="235" spans="1:182" x14ac:dyDescent="0.2">
      <c r="A235" t="s">
        <v>186</v>
      </c>
      <c r="B235" t="s">
        <v>236</v>
      </c>
      <c r="C235" t="s">
        <v>2</v>
      </c>
      <c r="D235" t="s">
        <v>203</v>
      </c>
      <c r="E235" t="s">
        <v>241</v>
      </c>
      <c r="F235" t="s">
        <v>1</v>
      </c>
      <c r="G235" t="s">
        <v>1</v>
      </c>
      <c r="H235" s="78">
        <v>1976</v>
      </c>
      <c r="I235" s="78">
        <v>2.6050963401794434</v>
      </c>
      <c r="J235" s="78">
        <v>2.4055178165435791</v>
      </c>
      <c r="K235" s="78">
        <v>2.3569009304046631</v>
      </c>
      <c r="L235" s="78">
        <v>2.2279579639434814</v>
      </c>
      <c r="M235" s="78">
        <v>2.0342621803283691</v>
      </c>
      <c r="N235" s="78">
        <v>2.2420773506164551</v>
      </c>
      <c r="O235" s="78">
        <v>2.9625139236450195</v>
      </c>
      <c r="P235" s="78">
        <v>3.2370707988739014</v>
      </c>
      <c r="Q235" s="78">
        <v>3.2168834209442139</v>
      </c>
      <c r="R235" s="78">
        <v>3.2565631866455078</v>
      </c>
      <c r="S235" s="78">
        <v>3.3814904689788818</v>
      </c>
      <c r="T235" s="78">
        <v>3.3616304397583008</v>
      </c>
      <c r="U235" s="78">
        <v>3.558814525604248</v>
      </c>
      <c r="V235" s="78">
        <v>3.8394584655761719</v>
      </c>
      <c r="W235" s="78">
        <v>3.9141721725463867</v>
      </c>
      <c r="X235" s="78">
        <v>4.197268009185791</v>
      </c>
      <c r="Y235" s="78">
        <v>4.3485450744628906</v>
      </c>
      <c r="Z235" s="78">
        <v>4.6947355270385742</v>
      </c>
      <c r="AA235" s="78">
        <v>4.7530117034912109</v>
      </c>
      <c r="AB235" s="78">
        <v>4.643768310546875</v>
      </c>
      <c r="AC235" s="78">
        <v>4.1679863929748535</v>
      </c>
      <c r="AD235" s="78">
        <v>4.1462554931640625</v>
      </c>
      <c r="AE235" s="78">
        <v>3.4900894165039063</v>
      </c>
      <c r="AF235" s="78">
        <v>2.7752883434295654</v>
      </c>
      <c r="AG235" s="78">
        <v>-0.21349222958087921</v>
      </c>
      <c r="AH235" s="78">
        <v>-0.23859679698944092</v>
      </c>
      <c r="AI235" s="78">
        <v>-0.21174483001232147</v>
      </c>
      <c r="AJ235" s="78">
        <v>-0.22794561088085175</v>
      </c>
      <c r="AK235" s="78">
        <v>-0.24124886095523834</v>
      </c>
      <c r="AL235" s="78">
        <v>-0.22437343001365662</v>
      </c>
      <c r="AM235" s="78">
        <v>-0.14517809450626373</v>
      </c>
      <c r="AN235" s="78">
        <v>-0.16776023805141449</v>
      </c>
      <c r="AO235" s="78">
        <v>-0.10676151514053345</v>
      </c>
      <c r="AP235" s="78">
        <v>-9.0139500796794891E-2</v>
      </c>
      <c r="AQ235" s="78">
        <v>-6.7966349422931671E-2</v>
      </c>
      <c r="AR235" s="78">
        <v>-2.921513095498085E-2</v>
      </c>
      <c r="AS235" s="78">
        <v>1.4829831197857857E-2</v>
      </c>
      <c r="AT235" s="78">
        <v>1.1878707446157932E-2</v>
      </c>
      <c r="AU235" s="78">
        <v>1.1118967086076736E-2</v>
      </c>
      <c r="AV235" s="78">
        <v>6.348571740090847E-3</v>
      </c>
      <c r="AW235" s="78">
        <v>0.13104116916656494</v>
      </c>
      <c r="AX235" s="78">
        <v>0.20069970190525055</v>
      </c>
      <c r="AY235" s="78">
        <v>5.5953823029994965E-2</v>
      </c>
      <c r="AZ235" s="78">
        <v>6.6066667437553406E-2</v>
      </c>
      <c r="BA235" s="78">
        <v>0.15737400949001312</v>
      </c>
      <c r="BB235" s="78">
        <v>-2.7399154379963875E-2</v>
      </c>
      <c r="BC235" s="78">
        <v>-0.12181536108255386</v>
      </c>
      <c r="BD235" s="78">
        <v>-0.17431053519248962</v>
      </c>
      <c r="BE235" s="78">
        <v>-0.14054486155509949</v>
      </c>
      <c r="BF235" s="78">
        <v>-0.16750386357307434</v>
      </c>
      <c r="BG235" s="78">
        <v>-0.14169676601886749</v>
      </c>
      <c r="BH235" s="78">
        <v>-0.15946659445762634</v>
      </c>
      <c r="BI235" s="78">
        <v>-0.17650134861469269</v>
      </c>
      <c r="BJ235" s="78">
        <v>-0.15446685254573822</v>
      </c>
      <c r="BK235" s="78">
        <v>-7.1302182972431183E-2</v>
      </c>
      <c r="BL235" s="78">
        <v>-9.1949775815010071E-2</v>
      </c>
      <c r="BM235" s="78">
        <v>-3.0516583472490311E-2</v>
      </c>
      <c r="BN235" s="78">
        <v>-1.2782990001142025E-2</v>
      </c>
      <c r="BO235" s="78">
        <v>5.0309412181377411E-3</v>
      </c>
      <c r="BP235" s="78">
        <v>3.8837142288684845E-2</v>
      </c>
      <c r="BQ235" s="78">
        <v>8.8146410882472992E-2</v>
      </c>
      <c r="BR235" s="78">
        <v>8.4640420973300934E-2</v>
      </c>
      <c r="BS235" s="78">
        <v>8.2280829548835754E-2</v>
      </c>
      <c r="BT235" s="78">
        <v>7.6066844165325165E-2</v>
      </c>
      <c r="BU235" s="78">
        <v>0.20366668701171875</v>
      </c>
      <c r="BV235" s="78">
        <v>0.2782127857208252</v>
      </c>
      <c r="BW235" s="78">
        <v>0.13295060396194458</v>
      </c>
      <c r="BX235" s="78">
        <v>0.14099952578544617</v>
      </c>
      <c r="BY235" s="78">
        <v>0.23229397833347321</v>
      </c>
      <c r="BZ235" s="78">
        <v>4.8242688179016113E-2</v>
      </c>
      <c r="CA235" s="78">
        <v>-4.3401960283517838E-2</v>
      </c>
      <c r="CB235" s="78">
        <v>-0.10043352097272873</v>
      </c>
      <c r="CC235" s="78">
        <v>-9.002174437046051E-2</v>
      </c>
      <c r="CD235" s="78">
        <v>-0.11826510727405548</v>
      </c>
      <c r="CE235" s="78">
        <v>-9.3181684613227844E-2</v>
      </c>
      <c r="CF235" s="78">
        <v>-0.11203822493553162</v>
      </c>
      <c r="CG235" s="78">
        <v>-0.13165740668773651</v>
      </c>
      <c r="CH235" s="78">
        <v>-0.10604976117610931</v>
      </c>
      <c r="CI235" s="78">
        <v>-2.0135946571826935E-2</v>
      </c>
      <c r="CJ235" s="78">
        <v>-3.9443682879209518E-2</v>
      </c>
      <c r="CK235" s="78">
        <v>2.2290421649813652E-2</v>
      </c>
      <c r="CL235" s="78">
        <v>4.0793895721435547E-2</v>
      </c>
      <c r="CM235" s="78">
        <v>5.558864027261734E-2</v>
      </c>
      <c r="CN235" s="78">
        <v>8.5969939827919006E-2</v>
      </c>
      <c r="CO235" s="78">
        <v>0.13892525434494019</v>
      </c>
      <c r="CP235" s="78">
        <v>0.1350349634885788</v>
      </c>
      <c r="CQ235" s="78">
        <v>0.13156731426715851</v>
      </c>
      <c r="CR235" s="78">
        <v>0.12435351312160492</v>
      </c>
      <c r="CS235" s="78">
        <v>0.25396689772605896</v>
      </c>
      <c r="CT235" s="78">
        <v>0.33189812302589417</v>
      </c>
      <c r="CU235" s="78">
        <v>0.18627834320068359</v>
      </c>
      <c r="CV235" s="78">
        <v>0.19289778172969818</v>
      </c>
      <c r="CW235" s="78">
        <v>0.2841833233833313</v>
      </c>
      <c r="CX235" s="78">
        <v>0.10063199698925018</v>
      </c>
      <c r="CY235" s="78">
        <v>1.0906918905675411E-2</v>
      </c>
      <c r="CZ235" s="78">
        <v>-4.9266532063484192E-2</v>
      </c>
      <c r="DA235" s="78">
        <v>-3.9498623460531235E-2</v>
      </c>
      <c r="DB235" s="78">
        <v>-6.9026358425617218E-2</v>
      </c>
      <c r="DC235" s="78">
        <v>-4.4666603207588196E-2</v>
      </c>
      <c r="DD235" s="78">
        <v>-6.4609862864017487E-2</v>
      </c>
      <c r="DE235" s="78">
        <v>-8.6813472211360931E-2</v>
      </c>
      <c r="DF235" s="78">
        <v>-5.7632673531770706E-2</v>
      </c>
      <c r="DG235" s="78">
        <v>3.1030286103487015E-2</v>
      </c>
      <c r="DH235" s="78">
        <v>1.3062410987913609E-2</v>
      </c>
      <c r="DI235" s="78">
        <v>7.5097426772117615E-2</v>
      </c>
      <c r="DJ235" s="78">
        <v>9.4370782375335693E-2</v>
      </c>
      <c r="DK235" s="78">
        <v>0.10614633560180664</v>
      </c>
      <c r="DL235" s="78">
        <v>0.13310272991657257</v>
      </c>
      <c r="DM235" s="78">
        <v>0.18970409035682678</v>
      </c>
      <c r="DN235" s="78">
        <v>0.18542949855327606</v>
      </c>
      <c r="DO235" s="78">
        <v>0.18085379898548126</v>
      </c>
      <c r="DP235" s="78">
        <v>0.17264017462730408</v>
      </c>
      <c r="DQ235" s="78">
        <v>0.30426710844039917</v>
      </c>
      <c r="DR235" s="78">
        <v>0.38558346033096313</v>
      </c>
      <c r="DS235" s="78">
        <v>0.23960608243942261</v>
      </c>
      <c r="DT235" s="78">
        <v>0.2447960376739502</v>
      </c>
      <c r="DU235" s="78">
        <v>0.3360726535320282</v>
      </c>
      <c r="DV235" s="78">
        <v>0.15302130579948425</v>
      </c>
      <c r="DW235" s="78">
        <v>6.5215796232223511E-2</v>
      </c>
      <c r="DX235" s="78">
        <v>1.9004582427442074E-3</v>
      </c>
      <c r="DY235" s="78">
        <v>3.3448744565248489E-2</v>
      </c>
      <c r="DZ235" s="78">
        <v>2.0665754564106464E-3</v>
      </c>
      <c r="EA235" s="78">
        <v>2.5381466373801231E-2</v>
      </c>
      <c r="EB235" s="78">
        <v>3.8691642694175243E-3</v>
      </c>
      <c r="EC235" s="78">
        <v>-2.2065946832299232E-2</v>
      </c>
      <c r="ED235" s="78">
        <v>1.2273914180696011E-2</v>
      </c>
      <c r="EE235" s="78">
        <v>0.10490620136260986</v>
      </c>
      <c r="EF235" s="78">
        <v>8.8872872292995453E-2</v>
      </c>
      <c r="EG235" s="78">
        <v>0.15134236216545105</v>
      </c>
      <c r="EH235" s="78">
        <v>0.17172729969024658</v>
      </c>
      <c r="EI235" s="78">
        <v>0.17914362251758575</v>
      </c>
      <c r="EJ235" s="78">
        <v>0.20115500688552856</v>
      </c>
      <c r="EK235" s="78">
        <v>0.26302066445350647</v>
      </c>
      <c r="EL235" s="78">
        <v>0.25819122791290283</v>
      </c>
      <c r="EM235" s="78">
        <v>0.25201565027236938</v>
      </c>
      <c r="EN235" s="78">
        <v>0.24235846102237701</v>
      </c>
      <c r="EO235" s="78">
        <v>0.37689262628555298</v>
      </c>
      <c r="EP235" s="78">
        <v>0.46309655904769897</v>
      </c>
      <c r="EQ235" s="78">
        <v>0.31660285592079163</v>
      </c>
      <c r="ER235" s="78">
        <v>0.31972888112068176</v>
      </c>
      <c r="ES235" s="78">
        <v>0.41099265217781067</v>
      </c>
      <c r="ET235" s="78">
        <v>0.22866314649581909</v>
      </c>
      <c r="EU235" s="78">
        <v>0.14362919330596924</v>
      </c>
      <c r="EV235" s="78">
        <v>7.5777463614940643E-2</v>
      </c>
      <c r="EW235" s="78">
        <v>63.121559143066406</v>
      </c>
      <c r="EX235" s="78">
        <v>61.019008636474609</v>
      </c>
      <c r="EY235" s="78">
        <v>59.650054931640625</v>
      </c>
      <c r="EZ235" s="78">
        <v>58.728778839111328</v>
      </c>
      <c r="FA235" s="78">
        <v>58.034374237060547</v>
      </c>
      <c r="FB235" s="78">
        <v>57.082843780517578</v>
      </c>
      <c r="FC235" s="78">
        <v>56.265388488769531</v>
      </c>
      <c r="FD235" s="78">
        <v>55.746536254882813</v>
      </c>
      <c r="FE235" s="78">
        <v>58.565338134765625</v>
      </c>
      <c r="FF235" s="78">
        <v>64.624275207519531</v>
      </c>
      <c r="FG235" s="78">
        <v>70.434608459472656</v>
      </c>
      <c r="FH235" s="78">
        <v>75.698539733886719</v>
      </c>
      <c r="FI235" s="78">
        <v>79.796775817871094</v>
      </c>
      <c r="FJ235" s="78">
        <v>83.049751281738281</v>
      </c>
      <c r="FK235" s="78">
        <v>85.47418212890625</v>
      </c>
      <c r="FL235" s="78">
        <v>87.086433410644531</v>
      </c>
      <c r="FM235" s="78">
        <v>86.998870849609375</v>
      </c>
      <c r="FN235" s="78">
        <v>85.225410461425781</v>
      </c>
      <c r="FO235" s="78">
        <v>81.430015563964844</v>
      </c>
      <c r="FP235" s="78">
        <v>75.519515991210938</v>
      </c>
      <c r="FQ235" s="78">
        <v>71.466911315917969</v>
      </c>
      <c r="FR235" s="78">
        <v>68.329696655273438</v>
      </c>
      <c r="FS235" s="78">
        <v>65.730422973632813</v>
      </c>
      <c r="FT235" s="78">
        <v>64.07110595703125</v>
      </c>
      <c r="FU235" s="78">
        <v>6.6066816449165344E-2</v>
      </c>
      <c r="FV235" s="78">
        <v>8.1615760922431946E-2</v>
      </c>
      <c r="FW235" s="78">
        <v>6.8849541246891022E-2</v>
      </c>
      <c r="FX235" s="78">
        <v>0</v>
      </c>
      <c r="FY235" s="78">
        <v>130</v>
      </c>
      <c r="FZ235" s="78">
        <v>1</v>
      </c>
    </row>
    <row r="236" spans="1:182" x14ac:dyDescent="0.2">
      <c r="A236" t="s">
        <v>186</v>
      </c>
      <c r="B236" t="s">
        <v>236</v>
      </c>
      <c r="C236" t="s">
        <v>2</v>
      </c>
      <c r="D236" t="s">
        <v>203</v>
      </c>
      <c r="E236" t="s">
        <v>241</v>
      </c>
      <c r="F236" t="s">
        <v>178</v>
      </c>
      <c r="G236" t="s">
        <v>1</v>
      </c>
      <c r="H236" s="78">
        <v>874</v>
      </c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  <c r="CU236" s="78"/>
      <c r="CV236" s="78"/>
      <c r="CW236" s="78"/>
      <c r="CX236" s="78"/>
      <c r="CY236" s="78"/>
      <c r="CZ236" s="78"/>
      <c r="DA236" s="78"/>
      <c r="DB236" s="78"/>
      <c r="DC236" s="78"/>
      <c r="DD236" s="78"/>
      <c r="DE236" s="78"/>
      <c r="DF236" s="78"/>
      <c r="DG236" s="78"/>
      <c r="DH236" s="78"/>
      <c r="DI236" s="78"/>
      <c r="DJ236" s="78"/>
      <c r="DK236" s="78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>
        <v>0</v>
      </c>
      <c r="FY236" s="78">
        <v>74</v>
      </c>
      <c r="FZ236" s="78">
        <v>0</v>
      </c>
    </row>
    <row r="237" spans="1:182" x14ac:dyDescent="0.2">
      <c r="A237" t="s">
        <v>186</v>
      </c>
      <c r="B237" t="s">
        <v>236</v>
      </c>
      <c r="C237" t="s">
        <v>2</v>
      </c>
      <c r="D237" t="s">
        <v>203</v>
      </c>
      <c r="E237" t="s">
        <v>241</v>
      </c>
      <c r="F237" t="s">
        <v>179</v>
      </c>
      <c r="G237" t="s">
        <v>1</v>
      </c>
      <c r="H237" s="78">
        <v>196</v>
      </c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  <c r="CU237" s="78"/>
      <c r="CV237" s="78"/>
      <c r="CW237" s="78"/>
      <c r="CX237" s="78"/>
      <c r="CY237" s="78"/>
      <c r="CZ237" s="78"/>
      <c r="DA237" s="78"/>
      <c r="DB237" s="78"/>
      <c r="DC237" s="78"/>
      <c r="DD237" s="78"/>
      <c r="DE237" s="78"/>
      <c r="DF237" s="78"/>
      <c r="DG237" s="78"/>
      <c r="DH237" s="78"/>
      <c r="DI237" s="78"/>
      <c r="DJ237" s="78"/>
      <c r="DK237" s="78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>
        <v>0</v>
      </c>
      <c r="FY237" s="78">
        <v>9</v>
      </c>
      <c r="FZ237" s="78">
        <v>0</v>
      </c>
    </row>
    <row r="238" spans="1:182" x14ac:dyDescent="0.2">
      <c r="A238" t="s">
        <v>186</v>
      </c>
      <c r="B238" t="s">
        <v>236</v>
      </c>
      <c r="C238" t="s">
        <v>2</v>
      </c>
      <c r="D238" t="s">
        <v>203</v>
      </c>
      <c r="E238" t="s">
        <v>241</v>
      </c>
      <c r="F238" t="s">
        <v>180</v>
      </c>
      <c r="G238" t="s">
        <v>1</v>
      </c>
      <c r="H238" s="78">
        <v>30</v>
      </c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  <c r="CU238" s="78"/>
      <c r="CV238" s="78"/>
      <c r="CW238" s="78"/>
      <c r="CX238" s="78"/>
      <c r="CY238" s="78"/>
      <c r="CZ238" s="78"/>
      <c r="DA238" s="78"/>
      <c r="DB238" s="78"/>
      <c r="DC238" s="78"/>
      <c r="DD238" s="78"/>
      <c r="DE238" s="78"/>
      <c r="DF238" s="78"/>
      <c r="DG238" s="78"/>
      <c r="DH238" s="78"/>
      <c r="DI238" s="78"/>
      <c r="DJ238" s="78"/>
      <c r="DK238" s="78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>
        <v>0</v>
      </c>
      <c r="FY238" s="78">
        <v>2</v>
      </c>
      <c r="FZ238" s="78">
        <v>0</v>
      </c>
    </row>
    <row r="239" spans="1:182" x14ac:dyDescent="0.2">
      <c r="A239" t="s">
        <v>186</v>
      </c>
      <c r="B239" t="s">
        <v>236</v>
      </c>
      <c r="C239" t="s">
        <v>2</v>
      </c>
      <c r="D239" t="s">
        <v>203</v>
      </c>
      <c r="E239" t="s">
        <v>241</v>
      </c>
      <c r="F239" t="s">
        <v>181</v>
      </c>
      <c r="G239" t="s">
        <v>1</v>
      </c>
      <c r="H239" s="78">
        <v>57</v>
      </c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  <c r="CU239" s="78"/>
      <c r="CV239" s="78"/>
      <c r="CW239" s="78"/>
      <c r="CX239" s="78"/>
      <c r="CY239" s="78"/>
      <c r="CZ239" s="78"/>
      <c r="DA239" s="78"/>
      <c r="DB239" s="78"/>
      <c r="DC239" s="78"/>
      <c r="DD239" s="78"/>
      <c r="DE239" s="78"/>
      <c r="DF239" s="78"/>
      <c r="DG239" s="78"/>
      <c r="DH239" s="78"/>
      <c r="DI239" s="78"/>
      <c r="DJ239" s="78"/>
      <c r="DK239" s="78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>
        <v>0</v>
      </c>
      <c r="FY239" s="78">
        <v>4</v>
      </c>
      <c r="FZ239" s="78">
        <v>0</v>
      </c>
    </row>
    <row r="240" spans="1:182" x14ac:dyDescent="0.2">
      <c r="A240" t="s">
        <v>186</v>
      </c>
      <c r="B240" t="s">
        <v>236</v>
      </c>
      <c r="C240" t="s">
        <v>2</v>
      </c>
      <c r="D240" t="s">
        <v>203</v>
      </c>
      <c r="E240" t="s">
        <v>241</v>
      </c>
      <c r="F240" t="s">
        <v>182</v>
      </c>
      <c r="G240" t="s">
        <v>1</v>
      </c>
      <c r="H240" s="78">
        <v>196</v>
      </c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F240" s="78"/>
      <c r="DG240" s="78"/>
      <c r="DH240" s="78"/>
      <c r="DI240" s="78"/>
      <c r="DJ240" s="78"/>
      <c r="DK240" s="78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>
        <v>0</v>
      </c>
      <c r="FY240" s="78">
        <v>12</v>
      </c>
      <c r="FZ240" s="78">
        <v>0</v>
      </c>
    </row>
    <row r="241" spans="1:182" x14ac:dyDescent="0.2">
      <c r="A241" t="s">
        <v>186</v>
      </c>
      <c r="B241" t="s">
        <v>236</v>
      </c>
      <c r="C241" t="s">
        <v>2</v>
      </c>
      <c r="D241" t="s">
        <v>203</v>
      </c>
      <c r="E241" t="s">
        <v>241</v>
      </c>
      <c r="F241" t="s">
        <v>183</v>
      </c>
      <c r="G241" t="s">
        <v>1</v>
      </c>
      <c r="H241" s="78">
        <v>360</v>
      </c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F241" s="78"/>
      <c r="DG241" s="78"/>
      <c r="DH241" s="78"/>
      <c r="DI241" s="78"/>
      <c r="DJ241" s="78"/>
      <c r="DK241" s="78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>
        <v>0</v>
      </c>
      <c r="FY241" s="78">
        <v>16</v>
      </c>
      <c r="FZ241" s="78">
        <v>0</v>
      </c>
    </row>
    <row r="242" spans="1:182" x14ac:dyDescent="0.2">
      <c r="A242" t="s">
        <v>186</v>
      </c>
      <c r="B242" t="s">
        <v>236</v>
      </c>
      <c r="C242" t="s">
        <v>2</v>
      </c>
      <c r="D242" t="s">
        <v>203</v>
      </c>
      <c r="E242" t="s">
        <v>241</v>
      </c>
      <c r="F242" t="s">
        <v>184</v>
      </c>
      <c r="G242" t="s">
        <v>1</v>
      </c>
      <c r="H242" s="78">
        <v>188</v>
      </c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>
        <v>0</v>
      </c>
      <c r="FY242" s="78">
        <v>9</v>
      </c>
      <c r="FZ242" s="78">
        <v>0</v>
      </c>
    </row>
    <row r="243" spans="1:182" x14ac:dyDescent="0.2">
      <c r="A243" t="s">
        <v>186</v>
      </c>
      <c r="B243" t="s">
        <v>236</v>
      </c>
      <c r="C243" t="s">
        <v>2</v>
      </c>
      <c r="D243" t="s">
        <v>203</v>
      </c>
      <c r="E243" t="s">
        <v>241</v>
      </c>
      <c r="F243" t="s">
        <v>185</v>
      </c>
      <c r="G243" t="s">
        <v>1</v>
      </c>
      <c r="H243" s="78">
        <v>75</v>
      </c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>
        <v>0</v>
      </c>
      <c r="FY243" s="78">
        <v>4</v>
      </c>
      <c r="FZ243" s="78">
        <v>0</v>
      </c>
    </row>
    <row r="244" spans="1:182" x14ac:dyDescent="0.2">
      <c r="A244" t="s">
        <v>186</v>
      </c>
      <c r="B244" t="s">
        <v>236</v>
      </c>
      <c r="C244" t="s">
        <v>2</v>
      </c>
      <c r="D244" t="s">
        <v>203</v>
      </c>
      <c r="E244" t="s">
        <v>242</v>
      </c>
      <c r="F244" t="s">
        <v>1</v>
      </c>
      <c r="G244" t="s">
        <v>198</v>
      </c>
      <c r="H244" s="78">
        <v>1844</v>
      </c>
      <c r="I244" s="78">
        <v>2.8560521602630615</v>
      </c>
      <c r="J244" s="78">
        <v>2.7532212734222412</v>
      </c>
      <c r="K244" s="78">
        <v>2.675025463104248</v>
      </c>
      <c r="L244" s="78">
        <v>2.639585018157959</v>
      </c>
      <c r="M244" s="78">
        <v>2.6748497486114502</v>
      </c>
      <c r="N244" s="78">
        <v>2.8713603019714355</v>
      </c>
      <c r="O244" s="78">
        <v>3.2603516578674316</v>
      </c>
      <c r="P244" s="78">
        <v>3.437190055847168</v>
      </c>
      <c r="Q244" s="78">
        <v>3.3897807598114014</v>
      </c>
      <c r="R244" s="78">
        <v>3.383220911026001</v>
      </c>
      <c r="S244" s="78">
        <v>3.356379508972168</v>
      </c>
      <c r="T244" s="78">
        <v>3.4388158321380615</v>
      </c>
      <c r="U244" s="78">
        <v>3.3080356121063232</v>
      </c>
      <c r="V244" s="78">
        <v>3.29345703125</v>
      </c>
      <c r="W244" s="78">
        <v>3.3325128555297852</v>
      </c>
      <c r="X244" s="78">
        <v>3.4135372638702393</v>
      </c>
      <c r="Y244" s="78">
        <v>3.9121699333190918</v>
      </c>
      <c r="Z244" s="78">
        <v>4.2832603454589844</v>
      </c>
      <c r="AA244" s="78">
        <v>4.4135327339172363</v>
      </c>
      <c r="AB244" s="78">
        <v>4.3501276969909668</v>
      </c>
      <c r="AC244" s="78">
        <v>4.1347980499267578</v>
      </c>
      <c r="AD244" s="78">
        <v>4.0368061065673828</v>
      </c>
      <c r="AE244" s="78">
        <v>3.7324972152709961</v>
      </c>
      <c r="AF244" s="78">
        <v>3.2209439277648926</v>
      </c>
      <c r="AG244" s="78">
        <v>-0.24960015714168549</v>
      </c>
      <c r="AH244" s="78">
        <v>-0.28234350681304932</v>
      </c>
      <c r="AI244" s="78">
        <v>-0.25536894798278809</v>
      </c>
      <c r="AJ244" s="78">
        <v>-0.26180869340896606</v>
      </c>
      <c r="AK244" s="78">
        <v>-0.27752590179443359</v>
      </c>
      <c r="AL244" s="78">
        <v>-0.25869685411453247</v>
      </c>
      <c r="AM244" s="78">
        <v>-0.19875317811965942</v>
      </c>
      <c r="AN244" s="78">
        <v>-0.23720242083072662</v>
      </c>
      <c r="AO244" s="78">
        <v>-0.180545374751091</v>
      </c>
      <c r="AP244" s="78">
        <v>-0.17395099997520447</v>
      </c>
      <c r="AQ244" s="78">
        <v>-0.12447638064622879</v>
      </c>
      <c r="AR244" s="78">
        <v>-8.700793981552124E-2</v>
      </c>
      <c r="AS244" s="78">
        <v>-4.8345617949962616E-2</v>
      </c>
      <c r="AT244" s="78">
        <v>-5.5078040808439255E-2</v>
      </c>
      <c r="AU244" s="78">
        <v>-5.864696204662323E-2</v>
      </c>
      <c r="AV244" s="78">
        <v>-4.6880219131708145E-2</v>
      </c>
      <c r="AW244" s="78">
        <v>9.7611159086227417E-2</v>
      </c>
      <c r="AX244" s="78">
        <v>0.14862111210823059</v>
      </c>
      <c r="AY244" s="78">
        <v>-9.2232003808021545E-3</v>
      </c>
      <c r="AZ244" s="78">
        <v>7.6313973404467106E-3</v>
      </c>
      <c r="BA244" s="78">
        <v>8.4374137222766876E-2</v>
      </c>
      <c r="BB244" s="78">
        <v>-0.10337004810571671</v>
      </c>
      <c r="BC244" s="78">
        <v>-0.1856071949005127</v>
      </c>
      <c r="BD244" s="78">
        <v>-0.22342963516712189</v>
      </c>
      <c r="BE244" s="78">
        <v>-0.16882070899009705</v>
      </c>
      <c r="BF244" s="78">
        <v>-0.20358236134052277</v>
      </c>
      <c r="BG244" s="78">
        <v>-0.17761082947254181</v>
      </c>
      <c r="BH244" s="78">
        <v>-0.18573270738124847</v>
      </c>
      <c r="BI244" s="78">
        <v>-0.20517480373382568</v>
      </c>
      <c r="BJ244" s="78">
        <v>-0.18114879727363586</v>
      </c>
      <c r="BK244" s="78">
        <v>-0.11516360193490982</v>
      </c>
      <c r="BL244" s="78">
        <v>-0.15242622792720795</v>
      </c>
      <c r="BM244" s="78">
        <v>-9.4654060900211334E-2</v>
      </c>
      <c r="BN244" s="78">
        <v>-8.9247159659862518E-2</v>
      </c>
      <c r="BO244" s="78">
        <v>-4.3482221662998199E-2</v>
      </c>
      <c r="BP244" s="78">
        <v>-1.222571637481451E-2</v>
      </c>
      <c r="BQ244" s="78">
        <v>3.088982030749321E-2</v>
      </c>
      <c r="BR244" s="78">
        <v>2.4110762402415276E-2</v>
      </c>
      <c r="BS244" s="78">
        <v>1.8691206350922585E-2</v>
      </c>
      <c r="BT244" s="78">
        <v>2.821834571659565E-2</v>
      </c>
      <c r="BU244" s="78">
        <v>0.17554403841495514</v>
      </c>
      <c r="BV244" s="78">
        <v>0.23211614787578583</v>
      </c>
      <c r="BW244" s="78">
        <v>7.5100995600223541E-2</v>
      </c>
      <c r="BX244" s="78">
        <v>8.964993804693222E-2</v>
      </c>
      <c r="BY244" s="78">
        <v>0.1662418395280838</v>
      </c>
      <c r="BZ244" s="78">
        <v>-2.0384162664413452E-2</v>
      </c>
      <c r="CA244" s="78">
        <v>-9.8723903298377991E-2</v>
      </c>
      <c r="CB244" s="78">
        <v>-0.14090093970298767</v>
      </c>
      <c r="CC244" s="78">
        <v>-0.11287311464548111</v>
      </c>
      <c r="CD244" s="78">
        <v>-0.14903263747692108</v>
      </c>
      <c r="CE244" s="78">
        <v>-0.1237557977437973</v>
      </c>
      <c r="CF244" s="78">
        <v>-0.13304272294044495</v>
      </c>
      <c r="CG244" s="78">
        <v>-0.155064657330513</v>
      </c>
      <c r="CH244" s="78">
        <v>-0.12743924558162689</v>
      </c>
      <c r="CI244" s="78">
        <v>-5.7269711047410965E-2</v>
      </c>
      <c r="CJ244" s="78">
        <v>-9.371049702167511E-2</v>
      </c>
      <c r="CK244" s="78">
        <v>-3.5165999084711075E-2</v>
      </c>
      <c r="CL244" s="78">
        <v>-3.0581541359424591E-2</v>
      </c>
      <c r="CM244" s="78">
        <v>1.2614086270332336E-2</v>
      </c>
      <c r="CN244" s="78">
        <v>3.9568223059177399E-2</v>
      </c>
      <c r="CO244" s="78">
        <v>8.5768043994903564E-2</v>
      </c>
      <c r="CP244" s="78">
        <v>7.8956685960292816E-2</v>
      </c>
      <c r="CQ244" s="78">
        <v>7.2255387902259827E-2</v>
      </c>
      <c r="CR244" s="78">
        <v>8.0231383442878723E-2</v>
      </c>
      <c r="CS244" s="78">
        <v>0.22952011227607727</v>
      </c>
      <c r="CT244" s="78">
        <v>0.28994455933570862</v>
      </c>
      <c r="CU244" s="78">
        <v>0.13350367546081543</v>
      </c>
      <c r="CV244" s="78">
        <v>0.14645573496818542</v>
      </c>
      <c r="CW244" s="78">
        <v>0.22294317185878754</v>
      </c>
      <c r="CX244" s="78">
        <v>3.7091609090566635E-2</v>
      </c>
      <c r="CY244" s="78">
        <v>-3.8548797369003296E-2</v>
      </c>
      <c r="CZ244" s="78">
        <v>-8.3741806447505951E-2</v>
      </c>
      <c r="DA244" s="78">
        <v>-5.6925516575574875E-2</v>
      </c>
      <c r="DB244" s="78">
        <v>-9.44829061627388E-2</v>
      </c>
      <c r="DC244" s="78">
        <v>-6.9900766015052795E-2</v>
      </c>
      <c r="DD244" s="78">
        <v>-8.0352731049060822E-2</v>
      </c>
      <c r="DE244" s="78">
        <v>-0.10495451092720032</v>
      </c>
      <c r="DF244" s="78">
        <v>-7.3729701340198517E-2</v>
      </c>
      <c r="DG244" s="78">
        <v>6.2417611479759216E-4</v>
      </c>
      <c r="DH244" s="78">
        <v>-3.4994766116142273E-2</v>
      </c>
      <c r="DI244" s="78">
        <v>2.4322062730789185E-2</v>
      </c>
      <c r="DJ244" s="78">
        <v>2.8084078803658485E-2</v>
      </c>
      <c r="DK244" s="78">
        <v>6.8710394203662872E-2</v>
      </c>
      <c r="DL244" s="78">
        <v>9.1362163424491882E-2</v>
      </c>
      <c r="DM244" s="78">
        <v>0.14064626395702362</v>
      </c>
      <c r="DN244" s="78">
        <v>0.13380260765552521</v>
      </c>
      <c r="DO244" s="78">
        <v>0.12581956386566162</v>
      </c>
      <c r="DP244" s="78">
        <v>0.13224442303180695</v>
      </c>
      <c r="DQ244" s="78">
        <v>0.2834962010383606</v>
      </c>
      <c r="DR244" s="78">
        <v>0.3477729856967926</v>
      </c>
      <c r="DS244" s="78">
        <v>0.19190636277198792</v>
      </c>
      <c r="DT244" s="78">
        <v>0.20326152443885803</v>
      </c>
      <c r="DU244" s="78">
        <v>0.27964448928833008</v>
      </c>
      <c r="DV244" s="78">
        <v>9.4567380845546722E-2</v>
      </c>
      <c r="DW244" s="78">
        <v>2.16263048350811E-2</v>
      </c>
      <c r="DX244" s="78">
        <v>-2.6582676917314529E-2</v>
      </c>
      <c r="DY244" s="78">
        <v>2.3853927850723267E-2</v>
      </c>
      <c r="DZ244" s="78">
        <v>-1.5721762552857399E-2</v>
      </c>
      <c r="EA244" s="78">
        <v>7.8573543578386307E-3</v>
      </c>
      <c r="EB244" s="78">
        <v>-4.2767580598592758E-3</v>
      </c>
      <c r="EC244" s="78">
        <v>-3.2603409141302109E-2</v>
      </c>
      <c r="ED244" s="78">
        <v>3.8183552678674459E-3</v>
      </c>
      <c r="EE244" s="78">
        <v>8.4213756024837494E-2</v>
      </c>
      <c r="EF244" s="78">
        <v>4.9781419336795807E-2</v>
      </c>
      <c r="EG244" s="78">
        <v>0.11021337658166885</v>
      </c>
      <c r="EH244" s="78">
        <v>0.11278791725635529</v>
      </c>
      <c r="EI244" s="78">
        <v>0.14970454573631287</v>
      </c>
      <c r="EJ244" s="78">
        <v>0.16614438593387604</v>
      </c>
      <c r="EK244" s="78">
        <v>0.21988169848918915</v>
      </c>
      <c r="EL244" s="78">
        <v>0.21299141645431519</v>
      </c>
      <c r="EM244" s="78">
        <v>0.20315773785114288</v>
      </c>
      <c r="EN244" s="78">
        <v>0.20734298229217529</v>
      </c>
      <c r="EO244" s="78">
        <v>0.36142906546592712</v>
      </c>
      <c r="EP244" s="78">
        <v>0.43126800656318665</v>
      </c>
      <c r="EQ244" s="78">
        <v>0.27623054385185242</v>
      </c>
      <c r="ER244" s="78">
        <v>0.28528007864952087</v>
      </c>
      <c r="ES244" s="78">
        <v>0.36151221394538879</v>
      </c>
      <c r="ET244" s="78">
        <v>0.17755326628684998</v>
      </c>
      <c r="EU244" s="78">
        <v>0.10850959271192551</v>
      </c>
      <c r="EV244" s="78">
        <v>5.5946029722690582E-2</v>
      </c>
      <c r="EW244" s="78">
        <v>47.023197174072266</v>
      </c>
      <c r="EX244" s="78">
        <v>45.909122467041016</v>
      </c>
      <c r="EY244" s="78">
        <v>44.263828277587891</v>
      </c>
      <c r="EZ244" s="78">
        <v>43.019981384277344</v>
      </c>
      <c r="FA244" s="78">
        <v>42.200412750244141</v>
      </c>
      <c r="FB244" s="78">
        <v>41.253013610839844</v>
      </c>
      <c r="FC244" s="78">
        <v>41.244132995605469</v>
      </c>
      <c r="FD244" s="78">
        <v>40.736625671386719</v>
      </c>
      <c r="FE244" s="78">
        <v>44.683052062988281</v>
      </c>
      <c r="FF244" s="78">
        <v>49.028461456298828</v>
      </c>
      <c r="FG244" s="78">
        <v>50.833015441894531</v>
      </c>
      <c r="FH244" s="78">
        <v>52.079296112060547</v>
      </c>
      <c r="FI244" s="78">
        <v>52.250308990478516</v>
      </c>
      <c r="FJ244" s="78">
        <v>51.92279052734375</v>
      </c>
      <c r="FK244" s="78">
        <v>50.807323455810547</v>
      </c>
      <c r="FL244" s="78">
        <v>48.117172241210938</v>
      </c>
      <c r="FM244" s="78">
        <v>46.925983428955078</v>
      </c>
      <c r="FN244" s="78">
        <v>46.610553741455078</v>
      </c>
      <c r="FO244" s="78">
        <v>47.068561553955078</v>
      </c>
      <c r="FP244" s="78">
        <v>46.870929718017578</v>
      </c>
      <c r="FQ244" s="78">
        <v>47.011299133300781</v>
      </c>
      <c r="FR244" s="78">
        <v>47.21661376953125</v>
      </c>
      <c r="FS244" s="78">
        <v>47.355522155761719</v>
      </c>
      <c r="FT244" s="78">
        <v>47.171375274658203</v>
      </c>
      <c r="FU244" s="78">
        <v>7.2990894317626953E-2</v>
      </c>
      <c r="FV244" s="78">
        <v>8.9333236217498779E-2</v>
      </c>
      <c r="FW244" s="78">
        <v>7.682538777589798E-2</v>
      </c>
      <c r="FX244" s="78">
        <v>0</v>
      </c>
      <c r="FY244" s="78">
        <v>558</v>
      </c>
      <c r="FZ244" s="78">
        <v>1</v>
      </c>
    </row>
    <row r="245" spans="1:182" x14ac:dyDescent="0.2">
      <c r="A245" t="s">
        <v>186</v>
      </c>
      <c r="B245" t="s">
        <v>236</v>
      </c>
      <c r="C245" t="s">
        <v>2</v>
      </c>
      <c r="D245" t="s">
        <v>203</v>
      </c>
      <c r="E245" t="s">
        <v>242</v>
      </c>
      <c r="F245" t="s">
        <v>1</v>
      </c>
      <c r="G245" t="s">
        <v>200</v>
      </c>
      <c r="H245" s="78">
        <v>449</v>
      </c>
      <c r="I245" s="78">
        <v>0.56662726402282715</v>
      </c>
      <c r="J245" s="78">
        <v>0.53819233179092407</v>
      </c>
      <c r="K245" s="78">
        <v>0.50812017917633057</v>
      </c>
      <c r="L245" s="78">
        <v>0.50007003545761108</v>
      </c>
      <c r="M245" s="78">
        <v>0.54193645715713501</v>
      </c>
      <c r="N245" s="78">
        <v>0.55573058128356934</v>
      </c>
      <c r="O245" s="78">
        <v>0.62233304977416992</v>
      </c>
      <c r="P245" s="78">
        <v>0.64277589321136475</v>
      </c>
      <c r="Q245" s="78">
        <v>0.66049134731292725</v>
      </c>
      <c r="R245" s="78">
        <v>0.67166399955749512</v>
      </c>
      <c r="S245" s="78">
        <v>0.65439486503601074</v>
      </c>
      <c r="T245" s="78">
        <v>0.68825817108154297</v>
      </c>
      <c r="U245" s="78">
        <v>0.66217011213302612</v>
      </c>
      <c r="V245" s="78">
        <v>0.66966342926025391</v>
      </c>
      <c r="W245" s="78">
        <v>0.70495444536209106</v>
      </c>
      <c r="X245" s="78">
        <v>0.76312696933746338</v>
      </c>
      <c r="Y245" s="78">
        <v>0.82833701372146606</v>
      </c>
      <c r="Z245" s="78">
        <v>0.88766998052597046</v>
      </c>
      <c r="AA245" s="78">
        <v>0.92020642757415771</v>
      </c>
      <c r="AB245" s="78">
        <v>0.89232295751571655</v>
      </c>
      <c r="AC245" s="78">
        <v>0.86601966619491577</v>
      </c>
      <c r="AD245" s="78">
        <v>0.84796065092086792</v>
      </c>
      <c r="AE245" s="78">
        <v>0.73127609491348267</v>
      </c>
      <c r="AF245" s="78">
        <v>0.62497425079345703</v>
      </c>
      <c r="AG245" s="78">
        <v>-4.7130513936281204E-2</v>
      </c>
      <c r="AH245" s="78">
        <v>-3.8257528096437454E-2</v>
      </c>
      <c r="AI245" s="78">
        <v>-3.079109825193882E-2</v>
      </c>
      <c r="AJ245" s="78">
        <v>-3.8283701986074448E-2</v>
      </c>
      <c r="AK245" s="78">
        <v>-4.5083317905664444E-2</v>
      </c>
      <c r="AL245" s="78">
        <v>-4.1209075599908829E-2</v>
      </c>
      <c r="AM245" s="78">
        <v>-1.9294293597340584E-2</v>
      </c>
      <c r="AN245" s="78">
        <v>-9.4835776835680008E-3</v>
      </c>
      <c r="AO245" s="78">
        <v>3.8760893512517214E-3</v>
      </c>
      <c r="AP245" s="78">
        <v>1.5988418832421303E-2</v>
      </c>
      <c r="AQ245" s="78">
        <v>-1.8621352501213551E-3</v>
      </c>
      <c r="AR245" s="78">
        <v>7.9907942563295364E-3</v>
      </c>
      <c r="AS245" s="78">
        <v>1.2836911715567112E-2</v>
      </c>
      <c r="AT245" s="78">
        <v>1.2102328240871429E-2</v>
      </c>
      <c r="AU245" s="78">
        <v>3.5354804247617722E-2</v>
      </c>
      <c r="AV245" s="78">
        <v>1.7775868996977806E-2</v>
      </c>
      <c r="AW245" s="78">
        <v>1.8559742718935013E-2</v>
      </c>
      <c r="AX245" s="78">
        <v>4.2329259216785431E-2</v>
      </c>
      <c r="AY245" s="78">
        <v>4.8795804381370544E-2</v>
      </c>
      <c r="AZ245" s="78">
        <v>3.2021790742874146E-2</v>
      </c>
      <c r="BA245" s="78">
        <v>5.4142266511917114E-2</v>
      </c>
      <c r="BB245" s="78">
        <v>1.9494228065013885E-2</v>
      </c>
      <c r="BC245" s="78">
        <v>-1.2426267378032207E-2</v>
      </c>
      <c r="BD245" s="78">
        <v>-4.1882190853357315E-2</v>
      </c>
      <c r="BE245" s="78">
        <v>-2.4735946208238602E-2</v>
      </c>
      <c r="BF245" s="78">
        <v>-1.7083639279007912E-2</v>
      </c>
      <c r="BG245" s="78">
        <v>-1.0390051640570164E-2</v>
      </c>
      <c r="BH245" s="78">
        <v>-1.7896454781293869E-2</v>
      </c>
      <c r="BI245" s="78">
        <v>-2.4178635329008102E-2</v>
      </c>
      <c r="BJ245" s="78">
        <v>-1.9867990165948868E-2</v>
      </c>
      <c r="BK245" s="78">
        <v>2.8658236842602491E-3</v>
      </c>
      <c r="BL245" s="78">
        <v>1.2476108036935329E-2</v>
      </c>
      <c r="BM245" s="78">
        <v>2.432001568377018E-2</v>
      </c>
      <c r="BN245" s="78">
        <v>3.4314095973968506E-2</v>
      </c>
      <c r="BO245" s="78">
        <v>1.5959605574607849E-2</v>
      </c>
      <c r="BP245" s="78">
        <v>2.6517957448959351E-2</v>
      </c>
      <c r="BQ245" s="78">
        <v>3.1016167253255844E-2</v>
      </c>
      <c r="BR245" s="78">
        <v>3.0295660719275475E-2</v>
      </c>
      <c r="BS245" s="78">
        <v>5.3422871977090836E-2</v>
      </c>
      <c r="BT245" s="78">
        <v>3.8152918219566345E-2</v>
      </c>
      <c r="BU245" s="78">
        <v>3.903542086482048E-2</v>
      </c>
      <c r="BV245" s="78">
        <v>6.4351581037044525E-2</v>
      </c>
      <c r="BW245" s="78">
        <v>7.1062289178371429E-2</v>
      </c>
      <c r="BX245" s="78">
        <v>5.4222118109464645E-2</v>
      </c>
      <c r="BY245" s="78">
        <v>7.6751142740249634E-2</v>
      </c>
      <c r="BZ245" s="78">
        <v>4.1772983968257904E-2</v>
      </c>
      <c r="CA245" s="78">
        <v>9.824240580201149E-3</v>
      </c>
      <c r="CB245" s="78">
        <v>-1.9744535908102989E-2</v>
      </c>
      <c r="CC245" s="78">
        <v>-9.2255361378192902E-3</v>
      </c>
      <c r="CD245" s="78">
        <v>-2.4186668451875448E-3</v>
      </c>
      <c r="CE245" s="78">
        <v>3.7396510597318411E-3</v>
      </c>
      <c r="CF245" s="78">
        <v>-3.7763093132525682E-3</v>
      </c>
      <c r="CG245" s="78">
        <v>-9.700113907456398E-3</v>
      </c>
      <c r="CH245" s="78">
        <v>-5.0872182473540306E-3</v>
      </c>
      <c r="CI245" s="78">
        <v>1.8213853240013123E-2</v>
      </c>
      <c r="CJ245" s="78">
        <v>2.7685320004820824E-2</v>
      </c>
      <c r="CK245" s="78">
        <v>3.8479417562484741E-2</v>
      </c>
      <c r="CL245" s="78">
        <v>4.7006402164697647E-2</v>
      </c>
      <c r="CM245" s="78">
        <v>2.8302889317274094E-2</v>
      </c>
      <c r="CN245" s="78">
        <v>3.9349813014268875E-2</v>
      </c>
      <c r="CO245" s="78">
        <v>4.3607063591480255E-2</v>
      </c>
      <c r="CP245" s="78">
        <v>4.289630800485611E-2</v>
      </c>
      <c r="CQ245" s="78">
        <v>6.5936759114265442E-2</v>
      </c>
      <c r="CR245" s="78">
        <v>5.2265997976064682E-2</v>
      </c>
      <c r="CS245" s="78">
        <v>5.3216814994812012E-2</v>
      </c>
      <c r="CT245" s="78">
        <v>7.9604171216487885E-2</v>
      </c>
      <c r="CU245" s="78">
        <v>8.6483992636203766E-2</v>
      </c>
      <c r="CV245" s="78">
        <v>6.9597996771335602E-2</v>
      </c>
      <c r="CW245" s="78">
        <v>9.2409983277320862E-2</v>
      </c>
      <c r="CX245" s="78">
        <v>5.7203184813261032E-2</v>
      </c>
      <c r="CY245" s="78">
        <v>2.5234874337911606E-2</v>
      </c>
      <c r="CZ245" s="78">
        <v>-4.4120633974671364E-3</v>
      </c>
      <c r="DA245" s="78">
        <v>6.2848734669387341E-3</v>
      </c>
      <c r="DB245" s="78">
        <v>1.2246305122971535E-2</v>
      </c>
      <c r="DC245" s="78">
        <v>1.7869353294372559E-2</v>
      </c>
      <c r="DD245" s="78">
        <v>1.0343835689127445E-2</v>
      </c>
      <c r="DE245" s="78">
        <v>4.7784070484340191E-3</v>
      </c>
      <c r="DF245" s="78">
        <v>9.693552739918232E-3</v>
      </c>
      <c r="DG245" s="78">
        <v>3.3561881631612778E-2</v>
      </c>
      <c r="DH245" s="78">
        <v>4.2894531041383743E-2</v>
      </c>
      <c r="DI245" s="78">
        <v>5.2638817578554153E-2</v>
      </c>
      <c r="DJ245" s="78">
        <v>5.9698708355426788E-2</v>
      </c>
      <c r="DK245" s="78">
        <v>4.0646173059940338E-2</v>
      </c>
      <c r="DL245" s="78">
        <v>5.21816685795784E-2</v>
      </c>
      <c r="DM245" s="78">
        <v>5.6197959929704666E-2</v>
      </c>
      <c r="DN245" s="78">
        <v>5.5496953427791595E-2</v>
      </c>
      <c r="DO245" s="78">
        <v>7.8450649976730347E-2</v>
      </c>
      <c r="DP245" s="78">
        <v>6.6379077732563019E-2</v>
      </c>
      <c r="DQ245" s="78">
        <v>6.7398205399513245E-2</v>
      </c>
      <c r="DR245" s="78">
        <v>9.4856761395931244E-2</v>
      </c>
      <c r="DS245" s="78">
        <v>0.1019056960940361</v>
      </c>
      <c r="DT245" s="78">
        <v>8.4973879158496857E-2</v>
      </c>
      <c r="DU245" s="78">
        <v>0.10806882381439209</v>
      </c>
      <c r="DV245" s="78">
        <v>7.263338565826416E-2</v>
      </c>
      <c r="DW245" s="78">
        <v>4.0645509958267212E-2</v>
      </c>
      <c r="DX245" s="78">
        <v>1.0920410044491291E-2</v>
      </c>
      <c r="DY245" s="78">
        <v>2.8679441660642624E-2</v>
      </c>
      <c r="DZ245" s="78">
        <v>3.3420193940401077E-2</v>
      </c>
      <c r="EA245" s="78">
        <v>3.827039897441864E-2</v>
      </c>
      <c r="EB245" s="78">
        <v>3.0731081962585449E-2</v>
      </c>
      <c r="EC245" s="78">
        <v>2.5683091953396797E-2</v>
      </c>
      <c r="ED245" s="78">
        <v>3.1034639105200768E-2</v>
      </c>
      <c r="EE245" s="78">
        <v>5.572199821472168E-2</v>
      </c>
      <c r="EF245" s="78">
        <v>6.4854219555854797E-2</v>
      </c>
      <c r="EG245" s="78">
        <v>7.308274507522583E-2</v>
      </c>
      <c r="EH245" s="78">
        <v>7.8024387359619141E-2</v>
      </c>
      <c r="EI245" s="78">
        <v>5.8467913419008255E-2</v>
      </c>
      <c r="EJ245" s="78">
        <v>7.0708833634853363E-2</v>
      </c>
      <c r="EK245" s="78">
        <v>7.4377216398715973E-2</v>
      </c>
      <c r="EL245" s="78">
        <v>7.369028776884079E-2</v>
      </c>
      <c r="EM245" s="78">
        <v>9.6518717706203461E-2</v>
      </c>
      <c r="EN245" s="78">
        <v>8.6756125092506409E-2</v>
      </c>
      <c r="EO245" s="78">
        <v>8.7873890995979309E-2</v>
      </c>
      <c r="EP245" s="78">
        <v>0.11687908321619034</v>
      </c>
      <c r="EQ245" s="78">
        <v>0.12417218089103699</v>
      </c>
      <c r="ER245" s="78">
        <v>0.10717420279979706</v>
      </c>
      <c r="ES245" s="78">
        <v>0.13067770004272461</v>
      </c>
      <c r="ET245" s="78">
        <v>9.4912141561508179E-2</v>
      </c>
      <c r="EU245" s="78">
        <v>6.2896013259887695E-2</v>
      </c>
      <c r="EV245" s="78">
        <v>3.3058065921068192E-2</v>
      </c>
      <c r="EW245" s="78">
        <v>46.534072875976563</v>
      </c>
      <c r="EX245" s="78">
        <v>45.335010528564453</v>
      </c>
      <c r="EY245" s="78">
        <v>43.625495910644531</v>
      </c>
      <c r="EZ245" s="78">
        <v>42.094089508056641</v>
      </c>
      <c r="FA245" s="78">
        <v>41.068527221679688</v>
      </c>
      <c r="FB245" s="78">
        <v>40.315780639648438</v>
      </c>
      <c r="FC245" s="78">
        <v>40.072364807128906</v>
      </c>
      <c r="FD245" s="78">
        <v>39.736301422119141</v>
      </c>
      <c r="FE245" s="78">
        <v>43.202381134033203</v>
      </c>
      <c r="FF245" s="78">
        <v>47.024265289306641</v>
      </c>
      <c r="FG245" s="78">
        <v>49.220840454101563</v>
      </c>
      <c r="FH245" s="78">
        <v>50.196872711181641</v>
      </c>
      <c r="FI245" s="78">
        <v>50.689498901367188</v>
      </c>
      <c r="FJ245" s="78">
        <v>51.197837829589844</v>
      </c>
      <c r="FK245" s="78">
        <v>50.408863067626953</v>
      </c>
      <c r="FL245" s="78">
        <v>47.736362457275391</v>
      </c>
      <c r="FM245" s="78">
        <v>45.959037780761719</v>
      </c>
      <c r="FN245" s="78">
        <v>45.606666564941406</v>
      </c>
      <c r="FO245" s="78">
        <v>46.01336669921875</v>
      </c>
      <c r="FP245" s="78">
        <v>45.784954071044922</v>
      </c>
      <c r="FQ245" s="78">
        <v>46.118270874023438</v>
      </c>
      <c r="FR245" s="78">
        <v>46.551113128662109</v>
      </c>
      <c r="FS245" s="78">
        <v>46.94854736328125</v>
      </c>
      <c r="FT245" s="78">
        <v>46.928733825683594</v>
      </c>
      <c r="FU245" s="78">
        <v>1.7860241234302521E-2</v>
      </c>
      <c r="FV245" s="78">
        <v>2.2425137460231781E-2</v>
      </c>
      <c r="FW245" s="78">
        <v>1.8462579697370529E-2</v>
      </c>
      <c r="FX245" s="78">
        <v>0</v>
      </c>
      <c r="FY245" s="78">
        <v>268</v>
      </c>
      <c r="FZ245" s="78">
        <v>1</v>
      </c>
    </row>
    <row r="246" spans="1:182" x14ac:dyDescent="0.2">
      <c r="A246" t="s">
        <v>186</v>
      </c>
      <c r="B246" t="s">
        <v>236</v>
      </c>
      <c r="C246" t="s">
        <v>2</v>
      </c>
      <c r="D246" t="s">
        <v>203</v>
      </c>
      <c r="E246" t="s">
        <v>242</v>
      </c>
      <c r="F246" t="s">
        <v>1</v>
      </c>
      <c r="G246" t="s">
        <v>1</v>
      </c>
      <c r="H246" s="78">
        <v>2293</v>
      </c>
      <c r="I246" s="78">
        <v>3.4226794242858887</v>
      </c>
      <c r="J246" s="78">
        <v>3.2914135456085205</v>
      </c>
      <c r="K246" s="78">
        <v>3.1831455230712891</v>
      </c>
      <c r="L246" s="78">
        <v>3.1396551132202148</v>
      </c>
      <c r="M246" s="78">
        <v>3.2167861461639404</v>
      </c>
      <c r="N246" s="78">
        <v>3.4270908832550049</v>
      </c>
      <c r="O246" s="78">
        <v>3.8826847076416016</v>
      </c>
      <c r="P246" s="78">
        <v>4.0799660682678223</v>
      </c>
      <c r="Q246" s="78">
        <v>4.0502719879150391</v>
      </c>
      <c r="R246" s="78">
        <v>4.0548849105834961</v>
      </c>
      <c r="S246" s="78">
        <v>4.0107746124267578</v>
      </c>
      <c r="T246" s="78">
        <v>4.1270737648010254</v>
      </c>
      <c r="U246" s="78">
        <v>3.9702057838439941</v>
      </c>
      <c r="V246" s="78">
        <v>3.9631204605102539</v>
      </c>
      <c r="W246" s="78">
        <v>4.0374674797058105</v>
      </c>
      <c r="X246" s="78">
        <v>4.1766643524169922</v>
      </c>
      <c r="Y246" s="78">
        <v>4.7405071258544922</v>
      </c>
      <c r="Z246" s="78">
        <v>5.1709303855895996</v>
      </c>
      <c r="AA246" s="78">
        <v>5.3337392807006836</v>
      </c>
      <c r="AB246" s="78">
        <v>5.2424507141113281</v>
      </c>
      <c r="AC246" s="78">
        <v>5.0008177757263184</v>
      </c>
      <c r="AD246" s="78">
        <v>4.8847670555114746</v>
      </c>
      <c r="AE246" s="78">
        <v>4.463773250579834</v>
      </c>
      <c r="AF246" s="78">
        <v>3.8459181785583496</v>
      </c>
      <c r="AG246" s="78">
        <v>-0.26398265361785889</v>
      </c>
      <c r="AH246" s="78">
        <v>-0.2894955575466156</v>
      </c>
      <c r="AI246" s="78">
        <v>-0.25608375668525696</v>
      </c>
      <c r="AJ246" s="78">
        <v>-0.27012857794761658</v>
      </c>
      <c r="AK246" s="78">
        <v>-0.29223528504371643</v>
      </c>
      <c r="AL246" s="78">
        <v>-0.26866370439529419</v>
      </c>
      <c r="AM246" s="78">
        <v>-0.18542672693729401</v>
      </c>
      <c r="AN246" s="78">
        <v>-0.21425288915634155</v>
      </c>
      <c r="AO246" s="78">
        <v>-0.14612738788127899</v>
      </c>
      <c r="AP246" s="78">
        <v>-0.13026160001754761</v>
      </c>
      <c r="AQ246" s="78">
        <v>-9.9452979862689972E-2</v>
      </c>
      <c r="AR246" s="78">
        <v>-5.1484853029251099E-2</v>
      </c>
      <c r="AS246" s="78">
        <v>-8.2231424748897552E-3</v>
      </c>
      <c r="AT246" s="78">
        <v>-1.5673648566007614E-2</v>
      </c>
      <c r="AU246" s="78">
        <v>3.7649110890924931E-3</v>
      </c>
      <c r="AV246" s="78">
        <v>7.8964716522023082E-4</v>
      </c>
      <c r="AW246" s="78">
        <v>0.14635112881660461</v>
      </c>
      <c r="AX246" s="78">
        <v>0.22339218854904175</v>
      </c>
      <c r="AY246" s="78">
        <v>7.2368703782558441E-2</v>
      </c>
      <c r="AZ246" s="78">
        <v>7.2233825922012329E-2</v>
      </c>
      <c r="BA246" s="78">
        <v>0.17159712314605713</v>
      </c>
      <c r="BB246" s="78">
        <v>-5.1140561699867249E-2</v>
      </c>
      <c r="BC246" s="78">
        <v>-0.16511817276477814</v>
      </c>
      <c r="BD246" s="78">
        <v>-0.23277994990348816</v>
      </c>
      <c r="BE246" s="78">
        <v>-0.18015643954277039</v>
      </c>
      <c r="BF246" s="78">
        <v>-0.20793789625167847</v>
      </c>
      <c r="BG246" s="78">
        <v>-0.17569391429424286</v>
      </c>
      <c r="BH246" s="78">
        <v>-0.1913682222366333</v>
      </c>
      <c r="BI246" s="78">
        <v>-0.21692466735839844</v>
      </c>
      <c r="BJ246" s="78">
        <v>-0.18823271989822388</v>
      </c>
      <c r="BK246" s="78">
        <v>-9.8949633538722992E-2</v>
      </c>
      <c r="BL246" s="78">
        <v>-0.12667874991893768</v>
      </c>
      <c r="BM246" s="78">
        <v>-5.783655121922493E-2</v>
      </c>
      <c r="BN246" s="78">
        <v>-4.3598052114248276E-2</v>
      </c>
      <c r="BO246" s="78">
        <v>-1.652127131819725E-2</v>
      </c>
      <c r="BP246" s="78">
        <v>2.5558227673172951E-2</v>
      </c>
      <c r="BQ246" s="78">
        <v>7.3071017861366272E-2</v>
      </c>
      <c r="BR246" s="78">
        <v>6.557820737361908E-2</v>
      </c>
      <c r="BS246" s="78">
        <v>8.318561315536499E-2</v>
      </c>
      <c r="BT246" s="78">
        <v>7.8603647649288177E-2</v>
      </c>
      <c r="BU246" s="78">
        <v>0.2269289642572403</v>
      </c>
      <c r="BV246" s="78">
        <v>0.30974265933036804</v>
      </c>
      <c r="BW246" s="78">
        <v>0.1595831960439682</v>
      </c>
      <c r="BX246" s="78">
        <v>0.1572037935256958</v>
      </c>
      <c r="BY246" s="78">
        <v>0.25652936100959778</v>
      </c>
      <c r="BZ246" s="78">
        <v>3.4783825278282166E-2</v>
      </c>
      <c r="CA246" s="78">
        <v>-7.5430996716022491E-2</v>
      </c>
      <c r="CB246" s="78">
        <v>-0.14733368158340454</v>
      </c>
      <c r="CC246" s="78">
        <v>-0.1220986545085907</v>
      </c>
      <c r="CD246" s="78">
        <v>-0.15145130455493927</v>
      </c>
      <c r="CE246" s="78">
        <v>-0.12001615017652512</v>
      </c>
      <c r="CF246" s="78">
        <v>-0.13681903481483459</v>
      </c>
      <c r="CG246" s="78">
        <v>-0.16476477682590485</v>
      </c>
      <c r="CH246" s="78">
        <v>-0.13252647221088409</v>
      </c>
      <c r="CI246" s="78">
        <v>-3.9055857807397842E-2</v>
      </c>
      <c r="CJ246" s="78">
        <v>-6.6025175154209137E-2</v>
      </c>
      <c r="CK246" s="78">
        <v>3.3134154509752989E-3</v>
      </c>
      <c r="CL246" s="78">
        <v>1.6424858942627907E-2</v>
      </c>
      <c r="CM246" s="78">
        <v>4.091697558760643E-2</v>
      </c>
      <c r="CN246" s="78">
        <v>7.8918032348155975E-2</v>
      </c>
      <c r="CO246" s="78">
        <v>0.12937510013580322</v>
      </c>
      <c r="CP246" s="78">
        <v>0.12185299396514893</v>
      </c>
      <c r="CQ246" s="78">
        <v>0.13819214701652527</v>
      </c>
      <c r="CR246" s="78">
        <v>0.1324973851442337</v>
      </c>
      <c r="CS246" s="78">
        <v>0.28273692727088928</v>
      </c>
      <c r="CT246" s="78">
        <v>0.3695487380027771</v>
      </c>
      <c r="CU246" s="78">
        <v>0.21998767554759979</v>
      </c>
      <c r="CV246" s="78">
        <v>0.21605373919010162</v>
      </c>
      <c r="CW246" s="78">
        <v>0.3153531551361084</v>
      </c>
      <c r="CX246" s="78">
        <v>9.4294793903827667E-2</v>
      </c>
      <c r="CY246" s="78">
        <v>-1.3313922099769115E-2</v>
      </c>
      <c r="CZ246" s="78">
        <v>-8.8153868913650513E-2</v>
      </c>
      <c r="DA246" s="78">
        <v>-6.4040869474411011E-2</v>
      </c>
      <c r="DB246" s="78">
        <v>-9.496472030878067E-2</v>
      </c>
      <c r="DC246" s="78">
        <v>-6.4338386058807373E-2</v>
      </c>
      <c r="DD246" s="78">
        <v>-8.2269854843616486E-2</v>
      </c>
      <c r="DE246" s="78">
        <v>-0.11260487884283066</v>
      </c>
      <c r="DF246" s="78">
        <v>-7.6820217072963715E-2</v>
      </c>
      <c r="DG246" s="78">
        <v>2.0837916061282158E-2</v>
      </c>
      <c r="DH246" s="78">
        <v>-5.3715934045612812E-3</v>
      </c>
      <c r="DI246" s="78">
        <v>6.4463384449481964E-2</v>
      </c>
      <c r="DJ246" s="78">
        <v>7.6447769999504089E-2</v>
      </c>
      <c r="DK246" s="78">
        <v>9.8355226218700409E-2</v>
      </c>
      <c r="DL246" s="78">
        <v>0.13227783143520355</v>
      </c>
      <c r="DM246" s="78">
        <v>0.18567918241024017</v>
      </c>
      <c r="DN246" s="78">
        <v>0.17812778055667877</v>
      </c>
      <c r="DO246" s="78">
        <v>0.19319868087768555</v>
      </c>
      <c r="DP246" s="78">
        <v>0.18639113008975983</v>
      </c>
      <c r="DQ246" s="78">
        <v>0.33854487538337708</v>
      </c>
      <c r="DR246" s="78">
        <v>0.42935481667518616</v>
      </c>
      <c r="DS246" s="78">
        <v>0.28039216995239258</v>
      </c>
      <c r="DT246" s="78">
        <v>0.27490368485450745</v>
      </c>
      <c r="DU246" s="78">
        <v>0.37417694926261902</v>
      </c>
      <c r="DV246" s="78">
        <v>0.15380576252937317</v>
      </c>
      <c r="DW246" s="78">
        <v>4.8803150653839111E-2</v>
      </c>
      <c r="DX246" s="78">
        <v>-2.8974050655961037E-2</v>
      </c>
      <c r="DY246" s="78">
        <v>1.9785352051258087E-2</v>
      </c>
      <c r="DZ246" s="78">
        <v>-1.3407059945166111E-2</v>
      </c>
      <c r="EA246" s="78">
        <v>1.6051460057497025E-2</v>
      </c>
      <c r="EB246" s="78">
        <v>-3.5094937775284052E-3</v>
      </c>
      <c r="EC246" s="78">
        <v>-3.7294276058673859E-2</v>
      </c>
      <c r="ED246" s="78">
        <v>3.6107611376792192E-3</v>
      </c>
      <c r="EE246" s="78">
        <v>0.10731501132249832</v>
      </c>
      <c r="EF246" s="78">
        <v>8.2202546298503876E-2</v>
      </c>
      <c r="EG246" s="78">
        <v>0.15275421738624573</v>
      </c>
      <c r="EH246" s="78">
        <v>0.16311131417751312</v>
      </c>
      <c r="EI246" s="78">
        <v>0.18128693103790283</v>
      </c>
      <c r="EJ246" s="78">
        <v>0.20932091772556305</v>
      </c>
      <c r="EK246" s="78">
        <v>0.2669733464717865</v>
      </c>
      <c r="EL246" s="78">
        <v>0.25937962532043457</v>
      </c>
      <c r="EM246" s="78">
        <v>0.27261939644813538</v>
      </c>
      <c r="EN246" s="78">
        <v>0.26420512795448303</v>
      </c>
      <c r="EO246" s="78">
        <v>0.41912272572517395</v>
      </c>
      <c r="EP246" s="78">
        <v>0.51570528745651245</v>
      </c>
      <c r="EQ246" s="78">
        <v>0.36760663986206055</v>
      </c>
      <c r="ER246" s="78">
        <v>0.35987365245819092</v>
      </c>
      <c r="ES246" s="78">
        <v>0.45910918712615967</v>
      </c>
      <c r="ET246" s="78">
        <v>0.23973014950752258</v>
      </c>
      <c r="EU246" s="78">
        <v>0.13849033415317535</v>
      </c>
      <c r="EV246" s="78">
        <v>5.6472208350896835E-2</v>
      </c>
      <c r="EW246" s="78">
        <v>46.943737030029297</v>
      </c>
      <c r="EX246" s="78">
        <v>45.818973541259766</v>
      </c>
      <c r="EY246" s="78">
        <v>44.166358947753906</v>
      </c>
      <c r="EZ246" s="78">
        <v>42.877597808837891</v>
      </c>
      <c r="FA246" s="78">
        <v>42.015766143798828</v>
      </c>
      <c r="FB246" s="78">
        <v>41.105350494384766</v>
      </c>
      <c r="FC246" s="78">
        <v>41.063629150390625</v>
      </c>
      <c r="FD246" s="78">
        <v>40.588222503662109</v>
      </c>
      <c r="FE246" s="78">
        <v>44.455474853515625</v>
      </c>
      <c r="FF246" s="78">
        <v>48.718460083007813</v>
      </c>
      <c r="FG246" s="78">
        <v>50.578754425048828</v>
      </c>
      <c r="FH246" s="78">
        <v>51.777549743652344</v>
      </c>
      <c r="FI246" s="78">
        <v>51.998939514160156</v>
      </c>
      <c r="FJ246" s="78">
        <v>51.80450439453125</v>
      </c>
      <c r="FK246" s="78">
        <v>50.742023468017578</v>
      </c>
      <c r="FL246" s="78">
        <v>48.050235748291016</v>
      </c>
      <c r="FM246" s="78">
        <v>46.757850646972656</v>
      </c>
      <c r="FN246" s="78">
        <v>46.441600799560547</v>
      </c>
      <c r="FO246" s="78">
        <v>46.896526336669922</v>
      </c>
      <c r="FP246" s="78">
        <v>46.69317626953125</v>
      </c>
      <c r="FQ246" s="78">
        <v>46.863853454589844</v>
      </c>
      <c r="FR246" s="78">
        <v>47.106761932373047</v>
      </c>
      <c r="FS246" s="78">
        <v>47.291343688964844</v>
      </c>
      <c r="FT246" s="78">
        <v>47.132556915283203</v>
      </c>
      <c r="FU246" s="78">
        <v>7.5144253671169281E-2</v>
      </c>
      <c r="FV246" s="78">
        <v>9.2104911804199219E-2</v>
      </c>
      <c r="FW246" s="78">
        <v>7.9012706875801086E-2</v>
      </c>
      <c r="FX246" s="78">
        <v>0</v>
      </c>
      <c r="FY246" s="78">
        <v>826</v>
      </c>
      <c r="FZ246" s="78">
        <v>1</v>
      </c>
    </row>
    <row r="247" spans="1:182" x14ac:dyDescent="0.2">
      <c r="A247" t="s">
        <v>186</v>
      </c>
      <c r="B247" t="s">
        <v>236</v>
      </c>
      <c r="C247" t="s">
        <v>2</v>
      </c>
      <c r="D247" t="s">
        <v>203</v>
      </c>
      <c r="E247" t="s">
        <v>242</v>
      </c>
      <c r="F247" t="s">
        <v>178</v>
      </c>
      <c r="G247" t="s">
        <v>1</v>
      </c>
      <c r="H247" s="78">
        <v>1074</v>
      </c>
      <c r="I247" s="78">
        <v>1.6242774724960327</v>
      </c>
      <c r="J247" s="78">
        <v>1.5181884765625</v>
      </c>
      <c r="K247" s="78">
        <v>1.4618806838989258</v>
      </c>
      <c r="L247" s="78">
        <v>1.4252250194549561</v>
      </c>
      <c r="M247" s="78">
        <v>1.4424577951431274</v>
      </c>
      <c r="N247" s="78">
        <v>1.492620587348938</v>
      </c>
      <c r="O247" s="78">
        <v>1.6983692646026611</v>
      </c>
      <c r="P247" s="78">
        <v>1.8223689794540405</v>
      </c>
      <c r="Q247" s="78">
        <v>1.8775023221969604</v>
      </c>
      <c r="R247" s="78">
        <v>1.8563146591186523</v>
      </c>
      <c r="S247" s="78">
        <v>1.866172194480896</v>
      </c>
      <c r="T247" s="78">
        <v>1.8358415365219116</v>
      </c>
      <c r="U247" s="78">
        <v>1.8774944543838501</v>
      </c>
      <c r="V247" s="78">
        <v>1.929540753364563</v>
      </c>
      <c r="W247" s="78">
        <v>1.9488766193389893</v>
      </c>
      <c r="X247" s="78">
        <v>2.0461990833282471</v>
      </c>
      <c r="Y247" s="78">
        <v>2.2483577728271484</v>
      </c>
      <c r="Z247" s="78">
        <v>2.4467840194702148</v>
      </c>
      <c r="AA247" s="78">
        <v>2.555366039276123</v>
      </c>
      <c r="AB247" s="78">
        <v>2.5161952972412109</v>
      </c>
      <c r="AC247" s="78">
        <v>2.3718423843383789</v>
      </c>
      <c r="AD247" s="78">
        <v>2.2693436145782471</v>
      </c>
      <c r="AE247" s="78">
        <v>2.0149154663085938</v>
      </c>
      <c r="AF247" s="78">
        <v>1.7753243446350098</v>
      </c>
      <c r="AG247" s="78">
        <v>-0.12372593581676483</v>
      </c>
      <c r="AH247" s="78">
        <v>-0.14038798213005066</v>
      </c>
      <c r="AI247" s="78">
        <v>-0.10834786295890808</v>
      </c>
      <c r="AJ247" s="78">
        <v>-0.12454506754875183</v>
      </c>
      <c r="AK247" s="78">
        <v>-0.13109210133552551</v>
      </c>
      <c r="AL247" s="78">
        <v>-0.11070415377616882</v>
      </c>
      <c r="AM247" s="78">
        <v>-7.6325602829456329E-2</v>
      </c>
      <c r="AN247" s="78">
        <v>-6.5142504870891571E-2</v>
      </c>
      <c r="AO247" s="78">
        <v>-1.9453259184956551E-2</v>
      </c>
      <c r="AP247" s="78">
        <v>-5.5823419243097305E-2</v>
      </c>
      <c r="AQ247" s="78">
        <v>-1.854388415813446E-2</v>
      </c>
      <c r="AR247" s="78">
        <v>-4.5575350522994995E-2</v>
      </c>
      <c r="AS247" s="78">
        <v>-3.5149808973073959E-2</v>
      </c>
      <c r="AT247" s="78">
        <v>-4.6636094339191914E-3</v>
      </c>
      <c r="AU247" s="78">
        <v>1.29700917750597E-2</v>
      </c>
      <c r="AV247" s="78">
        <v>1.8824458122253418E-2</v>
      </c>
      <c r="AW247" s="78">
        <v>0.10092432796955109</v>
      </c>
      <c r="AX247" s="78">
        <v>9.5892257988452911E-2</v>
      </c>
      <c r="AY247" s="78">
        <v>2.632162906229496E-2</v>
      </c>
      <c r="AZ247" s="78">
        <v>1.7894619377329946E-3</v>
      </c>
      <c r="BA247" s="78">
        <v>3.8947932422161102E-2</v>
      </c>
      <c r="BB247" s="78">
        <v>-0.10431686043739319</v>
      </c>
      <c r="BC247" s="78">
        <v>-0.11594206094741821</v>
      </c>
      <c r="BD247" s="78">
        <v>-0.15834227204322815</v>
      </c>
      <c r="BE247" s="78">
        <v>-8.6739569902420044E-2</v>
      </c>
      <c r="BF247" s="78">
        <v>-0.10405263304710388</v>
      </c>
      <c r="BG247" s="78">
        <v>-7.3701642453670502E-2</v>
      </c>
      <c r="BH247" s="78">
        <v>-8.9702405035495758E-2</v>
      </c>
      <c r="BI247" s="78">
        <v>-9.7823217511177063E-2</v>
      </c>
      <c r="BJ247" s="78">
        <v>-7.7190287411212921E-2</v>
      </c>
      <c r="BK247" s="78">
        <v>-4.2276926338672638E-2</v>
      </c>
      <c r="BL247" s="78">
        <v>-2.9546026140451431E-2</v>
      </c>
      <c r="BM247" s="78">
        <v>1.551415678113699E-2</v>
      </c>
      <c r="BN247" s="78">
        <v>-2.375011146068573E-2</v>
      </c>
      <c r="BO247" s="78">
        <v>1.6417013481259346E-2</v>
      </c>
      <c r="BP247" s="78">
        <v>-1.3218659907579422E-2</v>
      </c>
      <c r="BQ247" s="78">
        <v>1.0702942963689566E-3</v>
      </c>
      <c r="BR247" s="78">
        <v>3.1129892915487289E-2</v>
      </c>
      <c r="BS247" s="78">
        <v>4.8394583165645599E-2</v>
      </c>
      <c r="BT247" s="78">
        <v>5.2447494119405746E-2</v>
      </c>
      <c r="BU247" s="78">
        <v>0.13508769869804382</v>
      </c>
      <c r="BV247" s="78">
        <v>0.13498085737228394</v>
      </c>
      <c r="BW247" s="78">
        <v>6.6752374172210693E-2</v>
      </c>
      <c r="BX247" s="78">
        <v>4.270138218998909E-2</v>
      </c>
      <c r="BY247" s="78">
        <v>7.7850177884101868E-2</v>
      </c>
      <c r="BZ247" s="78">
        <v>-6.2801077961921692E-2</v>
      </c>
      <c r="CA247" s="78">
        <v>-7.4541710317134857E-2</v>
      </c>
      <c r="CB247" s="78">
        <v>-0.11714856326580048</v>
      </c>
      <c r="CC247" s="78">
        <v>-6.1122924089431763E-2</v>
      </c>
      <c r="CD247" s="78">
        <v>-7.8886881470680237E-2</v>
      </c>
      <c r="CE247" s="78">
        <v>-4.9705781042575836E-2</v>
      </c>
      <c r="CF247" s="78">
        <v>-6.5570488572120667E-2</v>
      </c>
      <c r="CG247" s="78">
        <v>-7.4781298637390137E-2</v>
      </c>
      <c r="CH247" s="78">
        <v>-5.3978685289621353E-2</v>
      </c>
      <c r="CI247" s="78">
        <v>-1.8694918602705002E-2</v>
      </c>
      <c r="CJ247" s="78">
        <v>-4.892012570053339E-3</v>
      </c>
      <c r="CK247" s="78">
        <v>3.973248228430748E-2</v>
      </c>
      <c r="CL247" s="78">
        <v>-1.5362362610176206E-3</v>
      </c>
      <c r="CM247" s="78">
        <v>4.0630824863910675E-2</v>
      </c>
      <c r="CN247" s="78">
        <v>9.191485121846199E-3</v>
      </c>
      <c r="CO247" s="78">
        <v>2.6156226173043251E-2</v>
      </c>
      <c r="CP247" s="78">
        <v>5.592036247253418E-2</v>
      </c>
      <c r="CQ247" s="78">
        <v>7.292947918176651E-2</v>
      </c>
      <c r="CR247" s="78">
        <v>7.5734704732894897E-2</v>
      </c>
      <c r="CS247" s="78">
        <v>0.15874914824962616</v>
      </c>
      <c r="CT247" s="78">
        <v>0.16205349564552307</v>
      </c>
      <c r="CU247" s="78">
        <v>9.4754584133625031E-2</v>
      </c>
      <c r="CV247" s="78">
        <v>7.1036852896213531E-2</v>
      </c>
      <c r="CW247" s="78">
        <v>0.10479375720024109</v>
      </c>
      <c r="CX247" s="78">
        <v>-3.4047376364469528E-2</v>
      </c>
      <c r="CY247" s="78">
        <v>-4.5867949724197388E-2</v>
      </c>
      <c r="CZ247" s="78">
        <v>-8.8617920875549316E-2</v>
      </c>
      <c r="DA247" s="78">
        <v>-3.5506278276443481E-2</v>
      </c>
      <c r="DB247" s="78">
        <v>-5.3721129894256592E-2</v>
      </c>
      <c r="DC247" s="78">
        <v>-2.5709917768836021E-2</v>
      </c>
      <c r="DD247" s="78">
        <v>-4.1438568383455276E-2</v>
      </c>
      <c r="DE247" s="78">
        <v>-5.1739376038312912E-2</v>
      </c>
      <c r="DF247" s="78">
        <v>-3.0767083168029785E-2</v>
      </c>
      <c r="DG247" s="78">
        <v>4.8870895989239216E-3</v>
      </c>
      <c r="DH247" s="78">
        <v>1.9762000069022179E-2</v>
      </c>
      <c r="DI247" s="78">
        <v>6.3950806856155396E-2</v>
      </c>
      <c r="DJ247" s="78">
        <v>2.0677639171481133E-2</v>
      </c>
      <c r="DK247" s="78">
        <v>6.4844638109207153E-2</v>
      </c>
      <c r="DL247" s="78">
        <v>3.160163015127182E-2</v>
      </c>
      <c r="DM247" s="78">
        <v>5.1242157816886902E-2</v>
      </c>
      <c r="DN247" s="78">
        <v>8.0710835754871368E-2</v>
      </c>
      <c r="DO247" s="78">
        <v>9.7464375197887421E-2</v>
      </c>
      <c r="DP247" s="78">
        <v>9.9021919071674347E-2</v>
      </c>
      <c r="DQ247" s="78">
        <v>0.1824105978012085</v>
      </c>
      <c r="DR247" s="78">
        <v>0.18912613391876221</v>
      </c>
      <c r="DS247" s="78">
        <v>0.12275679409503937</v>
      </c>
      <c r="DT247" s="78">
        <v>9.9372327327728271E-2</v>
      </c>
      <c r="DU247" s="78">
        <v>0.13173733651638031</v>
      </c>
      <c r="DV247" s="78">
        <v>-5.293672438710928E-3</v>
      </c>
      <c r="DW247" s="78">
        <v>-1.7194190993905067E-2</v>
      </c>
      <c r="DX247" s="78">
        <v>-6.0087282210588455E-2</v>
      </c>
      <c r="DY247" s="78">
        <v>1.4800874050706625E-3</v>
      </c>
      <c r="DZ247" s="78">
        <v>-1.7385777086019516E-2</v>
      </c>
      <c r="EA247" s="78">
        <v>8.9362990111112595E-3</v>
      </c>
      <c r="EB247" s="78">
        <v>-6.5959086641669273E-3</v>
      </c>
      <c r="EC247" s="78">
        <v>-1.8470499664545059E-2</v>
      </c>
      <c r="ED247" s="78">
        <v>2.7467857580631971E-3</v>
      </c>
      <c r="EE247" s="78">
        <v>3.8935765624046326E-2</v>
      </c>
      <c r="EF247" s="78">
        <v>5.5358476936817169E-2</v>
      </c>
      <c r="EG247" s="78">
        <v>9.8918221890926361E-2</v>
      </c>
      <c r="EH247" s="78">
        <v>5.2750948816537857E-2</v>
      </c>
      <c r="EI247" s="78">
        <v>9.9805533885955811E-2</v>
      </c>
      <c r="EJ247" s="78">
        <v>6.3958317041397095E-2</v>
      </c>
      <c r="EK247" s="78">
        <v>8.7462261319160461E-2</v>
      </c>
      <c r="EL247" s="78">
        <v>0.11650433391332626</v>
      </c>
      <c r="EM247" s="78">
        <v>0.13288886845111847</v>
      </c>
      <c r="EN247" s="78">
        <v>0.13264495134353638</v>
      </c>
      <c r="EO247" s="78">
        <v>0.21657396852970123</v>
      </c>
      <c r="EP247" s="78">
        <v>0.22821472585201263</v>
      </c>
      <c r="EQ247" s="78">
        <v>0.16318753361701965</v>
      </c>
      <c r="ER247" s="78">
        <v>0.14028424024581909</v>
      </c>
      <c r="ES247" s="78">
        <v>0.17063958942890167</v>
      </c>
      <c r="ET247" s="78">
        <v>3.6222111433744431E-2</v>
      </c>
      <c r="EU247" s="78">
        <v>2.4206159636378288E-2</v>
      </c>
      <c r="EV247" s="78">
        <v>-1.8893567845225334E-2</v>
      </c>
      <c r="EW247" s="78">
        <v>49.341251373291016</v>
      </c>
      <c r="EX247" s="78">
        <v>48.634941101074219</v>
      </c>
      <c r="EY247" s="78">
        <v>47.382827758789063</v>
      </c>
      <c r="EZ247" s="78">
        <v>46.663719177246094</v>
      </c>
      <c r="FA247" s="78">
        <v>45.668979644775391</v>
      </c>
      <c r="FB247" s="78">
        <v>44.543277740478516</v>
      </c>
      <c r="FC247" s="78">
        <v>44.040618896484375</v>
      </c>
      <c r="FD247" s="78">
        <v>43.631595611572266</v>
      </c>
      <c r="FE247" s="78">
        <v>47.997547149658203</v>
      </c>
      <c r="FF247" s="78">
        <v>51.932376861572266</v>
      </c>
      <c r="FG247" s="78">
        <v>52.923126220703125</v>
      </c>
      <c r="FH247" s="78">
        <v>54.118324279785156</v>
      </c>
      <c r="FI247" s="78">
        <v>54.200824737548828</v>
      </c>
      <c r="FJ247" s="78">
        <v>53.637214660644531</v>
      </c>
      <c r="FK247" s="78">
        <v>52.567996978759766</v>
      </c>
      <c r="FL247" s="78">
        <v>49.580646514892578</v>
      </c>
      <c r="FM247" s="78">
        <v>47.943714141845703</v>
      </c>
      <c r="FN247" s="78">
        <v>47.449134826660156</v>
      </c>
      <c r="FO247" s="78">
        <v>48.709197998046875</v>
      </c>
      <c r="FP247" s="78">
        <v>48.217067718505859</v>
      </c>
      <c r="FQ247" s="78">
        <v>48.517116546630859</v>
      </c>
      <c r="FR247" s="78">
        <v>48.663047790527344</v>
      </c>
      <c r="FS247" s="78">
        <v>49.019325256347656</v>
      </c>
      <c r="FT247" s="78">
        <v>48.476932525634766</v>
      </c>
      <c r="FU247" s="78">
        <v>3.0029349029064178E-2</v>
      </c>
      <c r="FV247" s="78">
        <v>4.032815620303154E-2</v>
      </c>
      <c r="FW247" s="78">
        <v>3.0868383124470711E-2</v>
      </c>
      <c r="FX247" s="78">
        <v>0</v>
      </c>
      <c r="FY247" s="78">
        <v>441</v>
      </c>
      <c r="FZ247" s="78">
        <v>1</v>
      </c>
    </row>
    <row r="248" spans="1:182" x14ac:dyDescent="0.2">
      <c r="A248" t="s">
        <v>186</v>
      </c>
      <c r="B248" t="s">
        <v>236</v>
      </c>
      <c r="C248" t="s">
        <v>2</v>
      </c>
      <c r="D248" t="s">
        <v>203</v>
      </c>
      <c r="E248" t="s">
        <v>242</v>
      </c>
      <c r="F248" t="s">
        <v>179</v>
      </c>
      <c r="G248" t="s">
        <v>1</v>
      </c>
      <c r="H248" s="78">
        <v>198</v>
      </c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  <c r="CU248" s="78"/>
      <c r="CV248" s="78"/>
      <c r="CW248" s="78"/>
      <c r="CX248" s="78"/>
      <c r="CY248" s="78"/>
      <c r="CZ248" s="78"/>
      <c r="DA248" s="78"/>
      <c r="DB248" s="78"/>
      <c r="DC248" s="78"/>
      <c r="DD248" s="78"/>
      <c r="DE248" s="78"/>
      <c r="DF248" s="78"/>
      <c r="DG248" s="78"/>
      <c r="DH248" s="78"/>
      <c r="DI248" s="78"/>
      <c r="DJ248" s="78"/>
      <c r="DK248" s="78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>
        <v>0</v>
      </c>
      <c r="FY248" s="78">
        <v>50</v>
      </c>
      <c r="FZ248" s="78">
        <v>0</v>
      </c>
    </row>
    <row r="249" spans="1:182" x14ac:dyDescent="0.2">
      <c r="A249" t="s">
        <v>186</v>
      </c>
      <c r="B249" t="s">
        <v>236</v>
      </c>
      <c r="C249" t="s">
        <v>2</v>
      </c>
      <c r="D249" t="s">
        <v>203</v>
      </c>
      <c r="E249" t="s">
        <v>242</v>
      </c>
      <c r="F249" t="s">
        <v>180</v>
      </c>
      <c r="G249" t="s">
        <v>1</v>
      </c>
      <c r="H249" s="78">
        <v>44</v>
      </c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  <c r="CU249" s="78"/>
      <c r="CV249" s="78"/>
      <c r="CW249" s="78"/>
      <c r="CX249" s="78"/>
      <c r="CY249" s="78"/>
      <c r="CZ249" s="78"/>
      <c r="DA249" s="78"/>
      <c r="DB249" s="78"/>
      <c r="DC249" s="78"/>
      <c r="DD249" s="78"/>
      <c r="DE249" s="78"/>
      <c r="DF249" s="78"/>
      <c r="DG249" s="78"/>
      <c r="DH249" s="78"/>
      <c r="DI249" s="78"/>
      <c r="DJ249" s="78"/>
      <c r="DK249" s="78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>
        <v>0</v>
      </c>
      <c r="FY249" s="78">
        <v>24</v>
      </c>
      <c r="FZ249" s="78">
        <v>0</v>
      </c>
    </row>
    <row r="250" spans="1:182" x14ac:dyDescent="0.2">
      <c r="A250" t="s">
        <v>186</v>
      </c>
      <c r="B250" t="s">
        <v>236</v>
      </c>
      <c r="C250" t="s">
        <v>2</v>
      </c>
      <c r="D250" t="s">
        <v>203</v>
      </c>
      <c r="E250" t="s">
        <v>242</v>
      </c>
      <c r="F250" t="s">
        <v>181</v>
      </c>
      <c r="G250" t="s">
        <v>1</v>
      </c>
      <c r="H250" s="78">
        <v>61</v>
      </c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F250" s="78"/>
      <c r="DG250" s="78"/>
      <c r="DH250" s="78"/>
      <c r="DI250" s="78"/>
      <c r="DJ250" s="78"/>
      <c r="DK250" s="78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>
        <v>0</v>
      </c>
      <c r="FY250" s="78">
        <v>14</v>
      </c>
      <c r="FZ250" s="78">
        <v>0</v>
      </c>
    </row>
    <row r="251" spans="1:182" x14ac:dyDescent="0.2">
      <c r="A251" t="s">
        <v>186</v>
      </c>
      <c r="B251" t="s">
        <v>236</v>
      </c>
      <c r="C251" t="s">
        <v>2</v>
      </c>
      <c r="D251" t="s">
        <v>203</v>
      </c>
      <c r="E251" t="s">
        <v>242</v>
      </c>
      <c r="F251" t="s">
        <v>182</v>
      </c>
      <c r="G251" t="s">
        <v>1</v>
      </c>
      <c r="H251" s="78">
        <v>225</v>
      </c>
      <c r="I251" s="78">
        <v>0.31043010950088501</v>
      </c>
      <c r="J251" s="78">
        <v>0.29612627625465393</v>
      </c>
      <c r="K251" s="78">
        <v>0.26310700178146362</v>
      </c>
      <c r="L251" s="78">
        <v>0.28172433376312256</v>
      </c>
      <c r="M251" s="78">
        <v>0.30621716380119324</v>
      </c>
      <c r="N251" s="78">
        <v>0.33607420325279236</v>
      </c>
      <c r="O251" s="78">
        <v>0.38449901342391968</v>
      </c>
      <c r="P251" s="78">
        <v>0.43349090218544006</v>
      </c>
      <c r="Q251" s="78">
        <v>0.44931533932685852</v>
      </c>
      <c r="R251" s="78">
        <v>0.47775757312774658</v>
      </c>
      <c r="S251" s="78">
        <v>0.4587956964969635</v>
      </c>
      <c r="T251" s="78">
        <v>0.47448015213012695</v>
      </c>
      <c r="U251" s="78">
        <v>0.45170459151268005</v>
      </c>
      <c r="V251" s="78">
        <v>0.42679914832115173</v>
      </c>
      <c r="W251" s="78">
        <v>0.42322126030921936</v>
      </c>
      <c r="X251" s="78">
        <v>0.45302969217300415</v>
      </c>
      <c r="Y251" s="78">
        <v>0.49354711174964905</v>
      </c>
      <c r="Z251" s="78">
        <v>0.55719226598739624</v>
      </c>
      <c r="AA251" s="78">
        <v>0.56552994251251221</v>
      </c>
      <c r="AB251" s="78">
        <v>0.5032656192779541</v>
      </c>
      <c r="AC251" s="78">
        <v>0.44931092858314514</v>
      </c>
      <c r="AD251" s="78">
        <v>0.47313079237937927</v>
      </c>
      <c r="AE251" s="78">
        <v>0.40957742929458618</v>
      </c>
      <c r="AF251" s="78">
        <v>0.35716995596885681</v>
      </c>
      <c r="AG251" s="78">
        <v>-3.6193538457155228E-2</v>
      </c>
      <c r="AH251" s="78">
        <v>-3.6607049405574799E-2</v>
      </c>
      <c r="AI251" s="78">
        <v>-5.1936276257038116E-2</v>
      </c>
      <c r="AJ251" s="78">
        <v>-4.5946862548589706E-2</v>
      </c>
      <c r="AK251" s="78">
        <v>-3.7486165761947632E-2</v>
      </c>
      <c r="AL251" s="78">
        <v>-4.6574812382459641E-2</v>
      </c>
      <c r="AM251" s="78">
        <v>-5.6702110916376114E-2</v>
      </c>
      <c r="AN251" s="78">
        <v>-6.0891948640346527E-2</v>
      </c>
      <c r="AO251" s="78">
        <v>-7.3265478014945984E-2</v>
      </c>
      <c r="AP251" s="78">
        <v>-3.5256661474704742E-2</v>
      </c>
      <c r="AQ251" s="78">
        <v>-4.7137502580881119E-2</v>
      </c>
      <c r="AR251" s="78">
        <v>-2.6387860998511314E-2</v>
      </c>
      <c r="AS251" s="78">
        <v>-2.5906519964337349E-2</v>
      </c>
      <c r="AT251" s="78">
        <v>-3.9846859872341156E-2</v>
      </c>
      <c r="AU251" s="78">
        <v>-3.1496219336986542E-2</v>
      </c>
      <c r="AV251" s="78">
        <v>-5.7947829365730286E-2</v>
      </c>
      <c r="AW251" s="78">
        <v>-3.476344421505928E-2</v>
      </c>
      <c r="AX251" s="78">
        <v>-1.9511586055159569E-2</v>
      </c>
      <c r="AY251" s="78">
        <v>-1.0581626556813717E-2</v>
      </c>
      <c r="AZ251" s="78">
        <v>-5.5372579954564571E-3</v>
      </c>
      <c r="BA251" s="78">
        <v>-2.391572343185544E-3</v>
      </c>
      <c r="BB251" s="78">
        <v>-1.1910803616046906E-2</v>
      </c>
      <c r="BC251" s="78">
        <v>-2.4509700015187263E-2</v>
      </c>
      <c r="BD251" s="78">
        <v>-3.128916397690773E-2</v>
      </c>
      <c r="BE251" s="78">
        <v>-1.6586562618613243E-2</v>
      </c>
      <c r="BF251" s="78">
        <v>-1.817922480404377E-2</v>
      </c>
      <c r="BG251" s="78">
        <v>-3.3649101853370667E-2</v>
      </c>
      <c r="BH251" s="78">
        <v>-2.8074149042367935E-2</v>
      </c>
      <c r="BI251" s="78">
        <v>-1.9765377044677734E-2</v>
      </c>
      <c r="BJ251" s="78">
        <v>-2.5945117697119713E-2</v>
      </c>
      <c r="BK251" s="78">
        <v>-3.448101133108139E-2</v>
      </c>
      <c r="BL251" s="78">
        <v>-3.7910744547843933E-2</v>
      </c>
      <c r="BM251" s="78">
        <v>-4.974772036075592E-2</v>
      </c>
      <c r="BN251" s="78">
        <v>-1.2321407906711102E-2</v>
      </c>
      <c r="BO251" s="78">
        <v>-2.398308739066124E-2</v>
      </c>
      <c r="BP251" s="78">
        <v>-1.1345210485160351E-2</v>
      </c>
      <c r="BQ251" s="78">
        <v>-1.09519362449646E-2</v>
      </c>
      <c r="BR251" s="78">
        <v>-2.5215709581971169E-2</v>
      </c>
      <c r="BS251" s="78">
        <v>-1.6634941101074219E-2</v>
      </c>
      <c r="BT251" s="78">
        <v>-4.1901286691427231E-2</v>
      </c>
      <c r="BU251" s="78">
        <v>-1.8425516784191132E-2</v>
      </c>
      <c r="BV251" s="78">
        <v>-3.3291238360106945E-3</v>
      </c>
      <c r="BW251" s="78">
        <v>5.6018447503447533E-3</v>
      </c>
      <c r="BX251" s="78">
        <v>9.7353691235184669E-3</v>
      </c>
      <c r="BY251" s="78">
        <v>1.3237448409199715E-2</v>
      </c>
      <c r="BZ251" s="78">
        <v>2.2330929059535265E-3</v>
      </c>
      <c r="CA251" s="78">
        <v>-8.9398957788944244E-3</v>
      </c>
      <c r="CB251" s="78">
        <v>-1.3817108236253262E-2</v>
      </c>
      <c r="CC251" s="78">
        <v>-3.006830345839262E-3</v>
      </c>
      <c r="CD251" s="78">
        <v>-5.4161697626113892E-3</v>
      </c>
      <c r="CE251" s="78">
        <v>-2.0983459427952766E-2</v>
      </c>
      <c r="CF251" s="78">
        <v>-1.5695560723543167E-2</v>
      </c>
      <c r="CG251" s="78">
        <v>-7.4920114129781723E-3</v>
      </c>
      <c r="CH251" s="78">
        <v>-1.1657053604722023E-2</v>
      </c>
      <c r="CI251" s="78">
        <v>-1.9090745598077774E-2</v>
      </c>
      <c r="CJ251" s="78">
        <v>-2.1994031965732574E-2</v>
      </c>
      <c r="CK251" s="78">
        <v>-3.3459395170211792E-2</v>
      </c>
      <c r="CL251" s="78">
        <v>3.563478821888566E-3</v>
      </c>
      <c r="CM251" s="78">
        <v>-7.9464111477136612E-3</v>
      </c>
      <c r="CN251" s="78">
        <v>-9.2671654419973493E-4</v>
      </c>
      <c r="CO251" s="78">
        <v>-5.944371223449707E-4</v>
      </c>
      <c r="CP251" s="78">
        <v>-1.5082217752933502E-2</v>
      </c>
      <c r="CQ251" s="78">
        <v>-6.3420631922781467E-3</v>
      </c>
      <c r="CR251" s="78">
        <v>-3.0787497758865356E-2</v>
      </c>
      <c r="CS251" s="78">
        <v>-7.1099181659519672E-3</v>
      </c>
      <c r="CT251" s="78">
        <v>7.8788008540868759E-3</v>
      </c>
      <c r="CU251" s="78">
        <v>1.6810467466711998E-2</v>
      </c>
      <c r="CV251" s="78">
        <v>2.0313143730163574E-2</v>
      </c>
      <c r="CW251" s="78">
        <v>2.4062059819698334E-2</v>
      </c>
      <c r="CX251" s="78">
        <v>1.2029112316668034E-2</v>
      </c>
      <c r="CY251" s="78">
        <v>1.8437027465552092E-3</v>
      </c>
      <c r="CZ251" s="78">
        <v>-1.7160167917609215E-3</v>
      </c>
      <c r="DA251" s="78">
        <v>1.0572901926934719E-2</v>
      </c>
      <c r="DB251" s="78">
        <v>7.3468848131597042E-3</v>
      </c>
      <c r="DC251" s="78">
        <v>-8.3178179338574409E-3</v>
      </c>
      <c r="DD251" s="78">
        <v>-3.31697310321033E-3</v>
      </c>
      <c r="DE251" s="78">
        <v>4.7813542187213898E-3</v>
      </c>
      <c r="DF251" s="78">
        <v>2.6310100220143795E-3</v>
      </c>
      <c r="DG251" s="78">
        <v>-3.7004793994128704E-3</v>
      </c>
      <c r="DH251" s="78">
        <v>-6.0773198492825031E-3</v>
      </c>
      <c r="DI251" s="78">
        <v>-1.7171069979667664E-2</v>
      </c>
      <c r="DJ251" s="78">
        <v>1.9448366016149521E-2</v>
      </c>
      <c r="DK251" s="78">
        <v>8.0902650952339172E-3</v>
      </c>
      <c r="DL251" s="78">
        <v>9.4917770475149155E-3</v>
      </c>
      <c r="DM251" s="78">
        <v>9.7630620002746582E-3</v>
      </c>
      <c r="DN251" s="78">
        <v>-4.9487263895571232E-3</v>
      </c>
      <c r="DO251" s="78">
        <v>3.9508137851953506E-3</v>
      </c>
      <c r="DP251" s="78">
        <v>-1.9673710688948631E-2</v>
      </c>
      <c r="DQ251" s="78">
        <v>4.2056809179484844E-3</v>
      </c>
      <c r="DR251" s="78">
        <v>1.9086726009845734E-2</v>
      </c>
      <c r="DS251" s="78">
        <v>2.8019091114401817E-2</v>
      </c>
      <c r="DT251" s="78">
        <v>3.0890919268131256E-2</v>
      </c>
      <c r="DU251" s="78">
        <v>3.4886673092842102E-2</v>
      </c>
      <c r="DV251" s="78">
        <v>2.182513102889061E-2</v>
      </c>
      <c r="DW251" s="78">
        <v>1.262730173766613E-2</v>
      </c>
      <c r="DX251" s="78">
        <v>1.0385074652731419E-2</v>
      </c>
      <c r="DY251" s="78">
        <v>3.0179878696799278E-2</v>
      </c>
      <c r="DZ251" s="78">
        <v>2.5774708017706871E-2</v>
      </c>
      <c r="EA251" s="78">
        <v>9.969356469810009E-3</v>
      </c>
      <c r="EB251" s="78">
        <v>1.4555741101503372E-2</v>
      </c>
      <c r="EC251" s="78">
        <v>2.2502144798636436E-2</v>
      </c>
      <c r="ED251" s="78">
        <v>2.3260705173015594E-2</v>
      </c>
      <c r="EE251" s="78">
        <v>1.8520619720220566E-2</v>
      </c>
      <c r="EF251" s="78">
        <v>1.6903884708881378E-2</v>
      </c>
      <c r="EG251" s="78">
        <v>6.3466853462159634E-3</v>
      </c>
      <c r="EH251" s="78">
        <v>4.2383618652820587E-2</v>
      </c>
      <c r="EI251" s="78">
        <v>3.1244678422808647E-2</v>
      </c>
      <c r="EJ251" s="78">
        <v>2.4534428492188454E-2</v>
      </c>
      <c r="EK251" s="78">
        <v>2.4717645719647408E-2</v>
      </c>
      <c r="EL251" s="78">
        <v>9.6824262291193008E-3</v>
      </c>
      <c r="EM251" s="78">
        <v>1.8812093883752823E-2</v>
      </c>
      <c r="EN251" s="78">
        <v>-3.6271663848310709E-3</v>
      </c>
      <c r="EO251" s="78">
        <v>2.0543608814477921E-2</v>
      </c>
      <c r="EP251" s="78">
        <v>3.526918962597847E-2</v>
      </c>
      <c r="EQ251" s="78">
        <v>4.4202562421560287E-2</v>
      </c>
      <c r="ER251" s="78">
        <v>4.6163544058799744E-2</v>
      </c>
      <c r="ES251" s="78">
        <v>5.0515692681074142E-2</v>
      </c>
      <c r="ET251" s="78">
        <v>3.5969026386737823E-2</v>
      </c>
      <c r="EU251" s="78">
        <v>2.8197105973958969E-2</v>
      </c>
      <c r="EV251" s="78">
        <v>2.7857128530740738E-2</v>
      </c>
      <c r="EW251" s="78">
        <v>47.302684783935547</v>
      </c>
      <c r="EX251" s="78">
        <v>45.409580230712891</v>
      </c>
      <c r="EY251" s="78">
        <v>43.391883850097656</v>
      </c>
      <c r="EZ251" s="78">
        <v>41.313854217529297</v>
      </c>
      <c r="FA251" s="78">
        <v>40.978561401367188</v>
      </c>
      <c r="FB251" s="78">
        <v>40.847148895263672</v>
      </c>
      <c r="FC251" s="78">
        <v>40.571853637695313</v>
      </c>
      <c r="FD251" s="78">
        <v>38.081020355224609</v>
      </c>
      <c r="FE251" s="78">
        <v>41.497829437255859</v>
      </c>
      <c r="FF251" s="78">
        <v>45.599342346191406</v>
      </c>
      <c r="FG251" s="78">
        <v>47.869285583496094</v>
      </c>
      <c r="FH251" s="78">
        <v>49.434726715087891</v>
      </c>
      <c r="FI251" s="78">
        <v>48.866107940673828</v>
      </c>
      <c r="FJ251" s="78">
        <v>48.994766235351563</v>
      </c>
      <c r="FK251" s="78">
        <v>46.683834075927734</v>
      </c>
      <c r="FL251" s="78">
        <v>45.281406402587891</v>
      </c>
      <c r="FM251" s="78">
        <v>45.414928436279297</v>
      </c>
      <c r="FN251" s="78">
        <v>46.101123809814453</v>
      </c>
      <c r="FO251" s="78">
        <v>48.225994110107422</v>
      </c>
      <c r="FP251" s="78">
        <v>47.759666442871094</v>
      </c>
      <c r="FQ251" s="78">
        <v>47.800018310546875</v>
      </c>
      <c r="FR251" s="78">
        <v>48.288173675537109</v>
      </c>
      <c r="FS251" s="78">
        <v>46.695075988769531</v>
      </c>
      <c r="FT251" s="78">
        <v>46.943077087402344</v>
      </c>
      <c r="FU251" s="78">
        <v>1.4835614711046219E-2</v>
      </c>
      <c r="FV251" s="78">
        <v>1.6694121062755585E-2</v>
      </c>
      <c r="FW251" s="78">
        <v>1.6728274524211884E-2</v>
      </c>
      <c r="FX251" s="78">
        <v>0</v>
      </c>
      <c r="FY251" s="78">
        <v>107</v>
      </c>
      <c r="FZ251" s="78">
        <v>1</v>
      </c>
    </row>
    <row r="252" spans="1:182" x14ac:dyDescent="0.2">
      <c r="A252" t="s">
        <v>186</v>
      </c>
      <c r="B252" t="s">
        <v>236</v>
      </c>
      <c r="C252" t="s">
        <v>2</v>
      </c>
      <c r="D252" t="s">
        <v>203</v>
      </c>
      <c r="E252" t="s">
        <v>242</v>
      </c>
      <c r="F252" t="s">
        <v>183</v>
      </c>
      <c r="G252" t="s">
        <v>1</v>
      </c>
      <c r="H252" s="78">
        <v>424</v>
      </c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8"/>
      <c r="DI252" s="78"/>
      <c r="DJ252" s="78"/>
      <c r="DK252" s="78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>
        <v>0</v>
      </c>
      <c r="FY252" s="78">
        <v>98</v>
      </c>
      <c r="FZ252" s="78">
        <v>0</v>
      </c>
    </row>
    <row r="253" spans="1:182" x14ac:dyDescent="0.2">
      <c r="A253" t="s">
        <v>186</v>
      </c>
      <c r="B253" t="s">
        <v>236</v>
      </c>
      <c r="C253" t="s">
        <v>2</v>
      </c>
      <c r="D253" t="s">
        <v>203</v>
      </c>
      <c r="E253" t="s">
        <v>242</v>
      </c>
      <c r="F253" t="s">
        <v>184</v>
      </c>
      <c r="G253" t="s">
        <v>1</v>
      </c>
      <c r="H253" s="78">
        <v>184</v>
      </c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  <c r="CU253" s="78"/>
      <c r="CV253" s="78"/>
      <c r="CW253" s="78"/>
      <c r="CX253" s="78"/>
      <c r="CY253" s="78"/>
      <c r="CZ253" s="78"/>
      <c r="DA253" s="78"/>
      <c r="DB253" s="78"/>
      <c r="DC253" s="78"/>
      <c r="DD253" s="78"/>
      <c r="DE253" s="78"/>
      <c r="DF253" s="78"/>
      <c r="DG253" s="78"/>
      <c r="DH253" s="78"/>
      <c r="DI253" s="78"/>
      <c r="DJ253" s="78"/>
      <c r="DK253" s="78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>
        <v>0</v>
      </c>
      <c r="FY253" s="78">
        <v>64</v>
      </c>
      <c r="FZ253" s="78">
        <v>0</v>
      </c>
    </row>
    <row r="254" spans="1:182" x14ac:dyDescent="0.2">
      <c r="A254" t="s">
        <v>186</v>
      </c>
      <c r="B254" t="s">
        <v>236</v>
      </c>
      <c r="C254" t="s">
        <v>2</v>
      </c>
      <c r="D254" t="s">
        <v>203</v>
      </c>
      <c r="E254" t="s">
        <v>242</v>
      </c>
      <c r="F254" t="s">
        <v>185</v>
      </c>
      <c r="G254" t="s">
        <v>1</v>
      </c>
      <c r="H254" s="78">
        <v>83</v>
      </c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  <c r="CU254" s="78"/>
      <c r="CV254" s="78"/>
      <c r="CW254" s="78"/>
      <c r="CX254" s="78"/>
      <c r="CY254" s="78"/>
      <c r="CZ254" s="78"/>
      <c r="DA254" s="78"/>
      <c r="DB254" s="78"/>
      <c r="DC254" s="78"/>
      <c r="DD254" s="78"/>
      <c r="DE254" s="78"/>
      <c r="DF254" s="78"/>
      <c r="DG254" s="78"/>
      <c r="DH254" s="78"/>
      <c r="DI254" s="78"/>
      <c r="DJ254" s="78"/>
      <c r="DK254" s="78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>
        <v>0</v>
      </c>
      <c r="FY254" s="78">
        <v>28</v>
      </c>
      <c r="FZ254" s="78">
        <v>0</v>
      </c>
    </row>
    <row r="255" spans="1:182" x14ac:dyDescent="0.2">
      <c r="A255" t="s">
        <v>186</v>
      </c>
      <c r="B255" t="s">
        <v>236</v>
      </c>
      <c r="C255" t="s">
        <v>2</v>
      </c>
      <c r="D255" t="s">
        <v>203</v>
      </c>
      <c r="E255" t="s">
        <v>243</v>
      </c>
      <c r="F255" t="s">
        <v>1</v>
      </c>
      <c r="G255" t="s">
        <v>198</v>
      </c>
      <c r="H255" s="78">
        <v>3178</v>
      </c>
      <c r="I255" s="78">
        <v>5.5168390274047852</v>
      </c>
      <c r="J255" s="78">
        <v>5.1120667457580566</v>
      </c>
      <c r="K255" s="78">
        <v>5.0853095054626465</v>
      </c>
      <c r="L255" s="78">
        <v>4.9255614280700684</v>
      </c>
      <c r="M255" s="78">
        <v>5.0909724235534668</v>
      </c>
      <c r="N255" s="78">
        <v>5.594414234161377</v>
      </c>
      <c r="O255" s="78">
        <v>6.3738517761230469</v>
      </c>
      <c r="P255" s="78">
        <v>6.696230411529541</v>
      </c>
      <c r="Q255" s="78">
        <v>6.4701404571533203</v>
      </c>
      <c r="R255" s="78">
        <v>6.3946719169616699</v>
      </c>
      <c r="S255" s="78">
        <v>5.9468894004821777</v>
      </c>
      <c r="T255" s="78">
        <v>5.7905392646789551</v>
      </c>
      <c r="U255" s="78">
        <v>5.6873607635498047</v>
      </c>
      <c r="V255" s="78">
        <v>5.4733538627624512</v>
      </c>
      <c r="W255" s="78">
        <v>5.2103433609008789</v>
      </c>
      <c r="X255" s="78">
        <v>5.5850310325622559</v>
      </c>
      <c r="Y255" s="78">
        <v>6.3222298622131348</v>
      </c>
      <c r="Z255" s="78">
        <v>7.709968090057373</v>
      </c>
      <c r="AA255" s="78">
        <v>7.9533658027648926</v>
      </c>
      <c r="AB255" s="78">
        <v>7.9708304405212402</v>
      </c>
      <c r="AC255" s="78">
        <v>8.2386646270751953</v>
      </c>
      <c r="AD255" s="78">
        <v>7.7328782081604004</v>
      </c>
      <c r="AE255" s="78">
        <v>7.0863828659057617</v>
      </c>
      <c r="AF255" s="78">
        <v>6.3680124282836914</v>
      </c>
      <c r="AG255" s="78">
        <v>-0.41038042306900024</v>
      </c>
      <c r="AH255" s="78">
        <v>-0.46760571002960205</v>
      </c>
      <c r="AI255" s="78">
        <v>-0.42054083943367004</v>
      </c>
      <c r="AJ255" s="78">
        <v>-0.43521207571029663</v>
      </c>
      <c r="AK255" s="78">
        <v>-0.46504750847816467</v>
      </c>
      <c r="AL255" s="78">
        <v>-0.43440839648246765</v>
      </c>
      <c r="AM255" s="78">
        <v>-0.32931458950042725</v>
      </c>
      <c r="AN255" s="78">
        <v>-0.39070874452590942</v>
      </c>
      <c r="AO255" s="78">
        <v>-0.29075679183006287</v>
      </c>
      <c r="AP255" s="78">
        <v>-0.26723185181617737</v>
      </c>
      <c r="AQ255" s="78">
        <v>-0.18090923130512238</v>
      </c>
      <c r="AR255" s="78">
        <v>-0.12499800324440002</v>
      </c>
      <c r="AS255" s="78">
        <v>-6.1366476118564606E-2</v>
      </c>
      <c r="AT255" s="78">
        <v>-6.8694561719894409E-2</v>
      </c>
      <c r="AU255" s="78">
        <v>-7.7222496271133423E-2</v>
      </c>
      <c r="AV255" s="78">
        <v>-5.8090485632419586E-2</v>
      </c>
      <c r="AW255" s="78">
        <v>0.19049924612045288</v>
      </c>
      <c r="AX255" s="78">
        <v>0.27952998876571655</v>
      </c>
      <c r="AY255" s="78">
        <v>6.1634904704988003E-3</v>
      </c>
      <c r="AZ255" s="78">
        <v>2.6009751483798027E-2</v>
      </c>
      <c r="BA255" s="78">
        <v>0.16157028079032898</v>
      </c>
      <c r="BB255" s="78">
        <v>-0.1669619232416153</v>
      </c>
      <c r="BC255" s="78">
        <v>-0.29458695650100708</v>
      </c>
      <c r="BD255" s="78">
        <v>-0.36059367656707764</v>
      </c>
      <c r="BE255" s="78">
        <v>-0.27653053402900696</v>
      </c>
      <c r="BF255" s="78">
        <v>-0.33692699670791626</v>
      </c>
      <c r="BG255" s="78">
        <v>-0.29140192270278931</v>
      </c>
      <c r="BH255" s="78">
        <v>-0.30884280800819397</v>
      </c>
      <c r="BI255" s="78">
        <v>-0.34454408288002014</v>
      </c>
      <c r="BJ255" s="78">
        <v>-0.30499982833862305</v>
      </c>
      <c r="BK255" s="78">
        <v>-0.19077512621879578</v>
      </c>
      <c r="BL255" s="78">
        <v>-0.24952560663223267</v>
      </c>
      <c r="BM255" s="78">
        <v>-0.14792615175247192</v>
      </c>
      <c r="BN255" s="78">
        <v>-0.12798811495304108</v>
      </c>
      <c r="BO255" s="78">
        <v>-4.6420056372880936E-2</v>
      </c>
      <c r="BP255" s="78">
        <v>-9.1155222617089748E-4</v>
      </c>
      <c r="BQ255" s="78">
        <v>7.0653922855854034E-2</v>
      </c>
      <c r="BR255" s="78">
        <v>6.2713466584682465E-2</v>
      </c>
      <c r="BS255" s="78">
        <v>5.130382627248764E-2</v>
      </c>
      <c r="BT255" s="78">
        <v>6.6440053284168243E-2</v>
      </c>
      <c r="BU255" s="78">
        <v>0.32041570544242859</v>
      </c>
      <c r="BV255" s="78">
        <v>0.41894778609275818</v>
      </c>
      <c r="BW255" s="78">
        <v>0.14621399343013763</v>
      </c>
      <c r="BX255" s="78">
        <v>0.16236309707164764</v>
      </c>
      <c r="BY255" s="78">
        <v>0.29790875315666199</v>
      </c>
      <c r="BZ255" s="78">
        <v>-2.8551584109663963E-2</v>
      </c>
      <c r="CA255" s="78">
        <v>-0.1502077728509903</v>
      </c>
      <c r="CB255" s="78">
        <v>-0.22309641540050507</v>
      </c>
      <c r="CC255" s="78">
        <v>-0.18382649123668671</v>
      </c>
      <c r="CD255" s="78">
        <v>-0.24641932547092438</v>
      </c>
      <c r="CE255" s="78">
        <v>-0.20196069777011871</v>
      </c>
      <c r="CF255" s="78">
        <v>-0.22131983935832977</v>
      </c>
      <c r="CG255" s="78">
        <v>-0.26108375191688538</v>
      </c>
      <c r="CH255" s="78">
        <v>-0.21537184715270996</v>
      </c>
      <c r="CI255" s="78">
        <v>-9.4823099672794342E-2</v>
      </c>
      <c r="CJ255" s="78">
        <v>-0.1517425924539566</v>
      </c>
      <c r="CK255" s="78">
        <v>-4.9002081155776978E-2</v>
      </c>
      <c r="CL255" s="78">
        <v>-3.1548328697681427E-2</v>
      </c>
      <c r="CM255" s="78">
        <v>4.6726740896701813E-2</v>
      </c>
      <c r="CN255" s="78">
        <v>8.5030347108840942E-2</v>
      </c>
      <c r="CO255" s="78">
        <v>0.16209085285663605</v>
      </c>
      <c r="CP255" s="78">
        <v>0.15372626483440399</v>
      </c>
      <c r="CQ255" s="78">
        <v>0.14032076299190521</v>
      </c>
      <c r="CR255" s="78">
        <v>0.15268953144550323</v>
      </c>
      <c r="CS255" s="78">
        <v>0.41039547324180603</v>
      </c>
      <c r="CT255" s="78">
        <v>0.51550811529159546</v>
      </c>
      <c r="CU255" s="78">
        <v>0.24321255087852478</v>
      </c>
      <c r="CV255" s="78">
        <v>0.25680100917816162</v>
      </c>
      <c r="CW255" s="78">
        <v>0.39233636856079102</v>
      </c>
      <c r="CX255" s="78">
        <v>6.7310988903045654E-2</v>
      </c>
      <c r="CY255" s="78">
        <v>-5.0211194902658463E-2</v>
      </c>
      <c r="CZ255" s="78">
        <v>-0.1278662234544754</v>
      </c>
      <c r="DA255" s="78">
        <v>-9.1122455894947052E-2</v>
      </c>
      <c r="DB255" s="78">
        <v>-0.1559116542339325</v>
      </c>
      <c r="DC255" s="78">
        <v>-0.11251948028802872</v>
      </c>
      <c r="DD255" s="78">
        <v>-0.13379687070846558</v>
      </c>
      <c r="DE255" s="78">
        <v>-0.1776234358549118</v>
      </c>
      <c r="DF255" s="78">
        <v>-0.12574386596679688</v>
      </c>
      <c r="DG255" s="78">
        <v>1.1289209360256791E-3</v>
      </c>
      <c r="DH255" s="78">
        <v>-5.3959578275680542E-2</v>
      </c>
      <c r="DI255" s="78">
        <v>4.9921981990337372E-2</v>
      </c>
      <c r="DJ255" s="78">
        <v>6.4891457557678223E-2</v>
      </c>
      <c r="DK255" s="78">
        <v>0.13987353444099426</v>
      </c>
      <c r="DL255" s="78">
        <v>0.17097224295139313</v>
      </c>
      <c r="DM255" s="78">
        <v>0.25352779030799866</v>
      </c>
      <c r="DN255" s="78">
        <v>0.24473907053470612</v>
      </c>
      <c r="DO255" s="78">
        <v>0.22933770716190338</v>
      </c>
      <c r="DP255" s="78">
        <v>0.23893900215625763</v>
      </c>
      <c r="DQ255" s="78">
        <v>0.50037521123886108</v>
      </c>
      <c r="DR255" s="78">
        <v>0.61206847429275513</v>
      </c>
      <c r="DS255" s="78">
        <v>0.34021109342575073</v>
      </c>
      <c r="DT255" s="78">
        <v>0.35123893618583679</v>
      </c>
      <c r="DU255" s="78">
        <v>0.48676398396492004</v>
      </c>
      <c r="DV255" s="78">
        <v>0.16317355632781982</v>
      </c>
      <c r="DW255" s="78">
        <v>4.978538304567337E-2</v>
      </c>
      <c r="DX255" s="78">
        <v>-3.2636035233736038E-2</v>
      </c>
      <c r="DY255" s="78">
        <v>4.2727440595626831E-2</v>
      </c>
      <c r="DZ255" s="78">
        <v>-2.5232935324311256E-2</v>
      </c>
      <c r="EA255" s="78">
        <v>1.6619440168142319E-2</v>
      </c>
      <c r="EB255" s="78">
        <v>-7.427598349750042E-3</v>
      </c>
      <c r="EC255" s="78">
        <v>-5.7119995355606079E-2</v>
      </c>
      <c r="ED255" s="78">
        <v>3.6646947264671326E-3</v>
      </c>
      <c r="EE255" s="78">
        <v>0.13966840505599976</v>
      </c>
      <c r="EF255" s="78">
        <v>8.7223559617996216E-2</v>
      </c>
      <c r="EG255" s="78">
        <v>0.19275261461734772</v>
      </c>
      <c r="EH255" s="78">
        <v>0.20413519442081451</v>
      </c>
      <c r="EI255" s="78">
        <v>0.274362713098526</v>
      </c>
      <c r="EJ255" s="78">
        <v>0.29505869746208191</v>
      </c>
      <c r="EK255" s="78">
        <v>0.3855481743812561</v>
      </c>
      <c r="EL255" s="78">
        <v>0.37614709138870239</v>
      </c>
      <c r="EM255" s="78">
        <v>0.35786402225494385</v>
      </c>
      <c r="EN255" s="78">
        <v>0.36346954107284546</v>
      </c>
      <c r="EO255" s="78">
        <v>0.63029170036315918</v>
      </c>
      <c r="EP255" s="78">
        <v>0.75148624181747437</v>
      </c>
      <c r="EQ255" s="78">
        <v>0.48026162385940552</v>
      </c>
      <c r="ER255" s="78">
        <v>0.48759227991104126</v>
      </c>
      <c r="ES255" s="78">
        <v>0.62310248613357544</v>
      </c>
      <c r="ET255" s="78">
        <v>0.30158388614654541</v>
      </c>
      <c r="EU255" s="78">
        <v>0.19416455924510956</v>
      </c>
      <c r="EV255" s="78">
        <v>0.10486123710870743</v>
      </c>
      <c r="EW255" s="78">
        <v>42.772132873535156</v>
      </c>
      <c r="EX255" s="78">
        <v>42.084388732910156</v>
      </c>
      <c r="EY255" s="78">
        <v>41.265476226806641</v>
      </c>
      <c r="EZ255" s="78">
        <v>40.629661560058594</v>
      </c>
      <c r="FA255" s="78">
        <v>40.261177062988281</v>
      </c>
      <c r="FB255" s="78">
        <v>39.971576690673828</v>
      </c>
      <c r="FC255" s="78">
        <v>39.576255798339844</v>
      </c>
      <c r="FD255" s="78">
        <v>39.074104309082031</v>
      </c>
      <c r="FE255" s="78">
        <v>40.9991455078125</v>
      </c>
      <c r="FF255" s="78">
        <v>45.690860748291016</v>
      </c>
      <c r="FG255" s="78">
        <v>49.800628662109375</v>
      </c>
      <c r="FH255" s="78">
        <v>52.662132263183594</v>
      </c>
      <c r="FI255" s="78">
        <v>54.773029327392578</v>
      </c>
      <c r="FJ255" s="78">
        <v>56.345260620117188</v>
      </c>
      <c r="FK255" s="78">
        <v>57.648593902587891</v>
      </c>
      <c r="FL255" s="78">
        <v>57.575996398925781</v>
      </c>
      <c r="FM255" s="78">
        <v>55.201488494873047</v>
      </c>
      <c r="FN255" s="78">
        <v>51.677139282226563</v>
      </c>
      <c r="FO255" s="78">
        <v>49.080959320068359</v>
      </c>
      <c r="FP255" s="78">
        <v>47.141738891601563</v>
      </c>
      <c r="FQ255" s="78">
        <v>45.044265747070313</v>
      </c>
      <c r="FR255" s="78">
        <v>43.764400482177734</v>
      </c>
      <c r="FS255" s="78">
        <v>42.610057830810547</v>
      </c>
      <c r="FT255" s="78">
        <v>41.840240478515625</v>
      </c>
      <c r="FU255" s="78">
        <v>0.12045588344335556</v>
      </c>
      <c r="FV255" s="78">
        <v>0.14801469445228577</v>
      </c>
      <c r="FW255" s="78">
        <v>0.1267370730638504</v>
      </c>
      <c r="FX255" s="78">
        <v>0</v>
      </c>
      <c r="FY255" s="78">
        <v>683</v>
      </c>
      <c r="FZ255" s="78">
        <v>1</v>
      </c>
    </row>
    <row r="256" spans="1:182" x14ac:dyDescent="0.2">
      <c r="A256" t="s">
        <v>186</v>
      </c>
      <c r="B256" t="s">
        <v>236</v>
      </c>
      <c r="C256" t="s">
        <v>2</v>
      </c>
      <c r="D256" t="s">
        <v>203</v>
      </c>
      <c r="E256" t="s">
        <v>243</v>
      </c>
      <c r="F256" t="s">
        <v>1</v>
      </c>
      <c r="G256" t="s">
        <v>200</v>
      </c>
      <c r="H256" s="78">
        <v>781</v>
      </c>
      <c r="I256" s="78">
        <v>1.217254638671875</v>
      </c>
      <c r="J256" s="78">
        <v>1.1222770214080811</v>
      </c>
      <c r="K256" s="78">
        <v>1.0838640928268433</v>
      </c>
      <c r="L256" s="78">
        <v>1.0917292833328247</v>
      </c>
      <c r="M256" s="78">
        <v>1.1114163398742676</v>
      </c>
      <c r="N256" s="78">
        <v>1.1456513404846191</v>
      </c>
      <c r="O256" s="78">
        <v>1.2393959760665894</v>
      </c>
      <c r="P256" s="78">
        <v>1.3285285234451294</v>
      </c>
      <c r="Q256" s="78">
        <v>1.2982077598571777</v>
      </c>
      <c r="R256" s="78">
        <v>1.1793038845062256</v>
      </c>
      <c r="S256" s="78">
        <v>1.1622229814529419</v>
      </c>
      <c r="T256" s="78">
        <v>1.1748440265655518</v>
      </c>
      <c r="U256" s="78">
        <v>1.183131217956543</v>
      </c>
      <c r="V256" s="78">
        <v>1.1724610328674316</v>
      </c>
      <c r="W256" s="78">
        <v>1.1568679809570313</v>
      </c>
      <c r="X256" s="78">
        <v>1.200684666633606</v>
      </c>
      <c r="Y256" s="78">
        <v>1.3202693462371826</v>
      </c>
      <c r="Z256" s="78">
        <v>1.5943059921264648</v>
      </c>
      <c r="AA256" s="78">
        <v>1.7223538160324097</v>
      </c>
      <c r="AB256" s="78">
        <v>1.6472694873809814</v>
      </c>
      <c r="AC256" s="78">
        <v>1.7447355985641479</v>
      </c>
      <c r="AD256" s="78">
        <v>1.6881204843521118</v>
      </c>
      <c r="AE256" s="78">
        <v>1.4649829864501953</v>
      </c>
      <c r="AF256" s="78">
        <v>1.2829877138137817</v>
      </c>
      <c r="AG256" s="78">
        <v>-8.633597195148468E-2</v>
      </c>
      <c r="AH256" s="78">
        <v>-6.7749381065368652E-2</v>
      </c>
      <c r="AI256" s="78">
        <v>-5.6094065308570862E-2</v>
      </c>
      <c r="AJ256" s="78">
        <v>-6.9773130118846893E-2</v>
      </c>
      <c r="AK256" s="78">
        <v>-8.1584662199020386E-2</v>
      </c>
      <c r="AL256" s="78">
        <v>-7.3220029473304749E-2</v>
      </c>
      <c r="AM256" s="78">
        <v>-3.6267653107643127E-2</v>
      </c>
      <c r="AN256" s="78">
        <v>-1.4963635243475437E-2</v>
      </c>
      <c r="AO256" s="78">
        <v>7.6163443736732006E-3</v>
      </c>
      <c r="AP256" s="78">
        <v>2.3066656664013863E-2</v>
      </c>
      <c r="AQ256" s="78">
        <v>-4.9112769775092602E-3</v>
      </c>
      <c r="AR256" s="78">
        <v>1.6421042382717133E-2</v>
      </c>
      <c r="AS256" s="78">
        <v>1.6507618129253387E-2</v>
      </c>
      <c r="AT256" s="78">
        <v>1.8263772130012512E-2</v>
      </c>
      <c r="AU256" s="78">
        <v>6.3465215265750885E-2</v>
      </c>
      <c r="AV256" s="78">
        <v>3.3080577850341797E-2</v>
      </c>
      <c r="AW256" s="78">
        <v>3.5884063690900803E-2</v>
      </c>
      <c r="AX256" s="78">
        <v>8.0455131828784943E-2</v>
      </c>
      <c r="AY256" s="78">
        <v>8.5711419582366943E-2</v>
      </c>
      <c r="AZ256" s="78">
        <v>5.2357938140630722E-2</v>
      </c>
      <c r="BA256" s="78">
        <v>9.7222529351711273E-2</v>
      </c>
      <c r="BB256" s="78">
        <v>3.3957067877054214E-2</v>
      </c>
      <c r="BC256" s="78">
        <v>-1.6953829675912857E-2</v>
      </c>
      <c r="BD256" s="78">
        <v>-6.8734019994735718E-2</v>
      </c>
      <c r="BE256" s="78">
        <v>-4.6766825020313263E-2</v>
      </c>
      <c r="BF256" s="78">
        <v>-3.0983937904238701E-2</v>
      </c>
      <c r="BG256" s="78">
        <v>-2.056233212351799E-2</v>
      </c>
      <c r="BH256" s="78">
        <v>-3.4327074885368347E-2</v>
      </c>
      <c r="BI256" s="78">
        <v>-4.5107819139957428E-2</v>
      </c>
      <c r="BJ256" s="78">
        <v>-3.6219790577888489E-2</v>
      </c>
      <c r="BK256" s="78">
        <v>2.6361788623034954E-3</v>
      </c>
      <c r="BL256" s="78">
        <v>2.3820456117391586E-2</v>
      </c>
      <c r="BM256" s="78">
        <v>4.3462000787258148E-2</v>
      </c>
      <c r="BN256" s="78">
        <v>5.5812861770391464E-2</v>
      </c>
      <c r="BO256" s="78">
        <v>2.6743566617369652E-2</v>
      </c>
      <c r="BP256" s="78">
        <v>4.9130503088235855E-2</v>
      </c>
      <c r="BQ256" s="78">
        <v>4.8753898590803146E-2</v>
      </c>
      <c r="BR256" s="78">
        <v>5.0459913909435272E-2</v>
      </c>
      <c r="BS256" s="78">
        <v>9.5710329711437225E-2</v>
      </c>
      <c r="BT256" s="78">
        <v>6.9253981113433838E-2</v>
      </c>
      <c r="BU256" s="78">
        <v>7.2075672447681427E-2</v>
      </c>
      <c r="BV256" s="78">
        <v>0.11987306922674179</v>
      </c>
      <c r="BW256" s="78">
        <v>0.12613809108734131</v>
      </c>
      <c r="BX256" s="78">
        <v>9.2286206781864166E-2</v>
      </c>
      <c r="BY256" s="78">
        <v>0.13831651210784912</v>
      </c>
      <c r="BZ256" s="78">
        <v>7.4479788541793823E-2</v>
      </c>
      <c r="CA256" s="78">
        <v>2.2019665688276291E-2</v>
      </c>
      <c r="CB256" s="78">
        <v>-2.9954258352518082E-2</v>
      </c>
      <c r="CC256" s="78">
        <v>-1.9361354410648346E-2</v>
      </c>
      <c r="CD256" s="78">
        <v>-5.5203074589371681E-3</v>
      </c>
      <c r="CE256" s="78">
        <v>4.0468377992510796E-3</v>
      </c>
      <c r="CF256" s="78">
        <v>-9.7772460430860519E-3</v>
      </c>
      <c r="CG256" s="78">
        <v>-1.9844070076942444E-2</v>
      </c>
      <c r="CH256" s="78">
        <v>-1.0593540966510773E-2</v>
      </c>
      <c r="CI256" s="78">
        <v>2.9580855742096901E-2</v>
      </c>
      <c r="CJ256" s="78">
        <v>5.0682198256254196E-2</v>
      </c>
      <c r="CK256" s="78">
        <v>6.8288594484329224E-2</v>
      </c>
      <c r="CL256" s="78">
        <v>7.8492783010005951E-2</v>
      </c>
      <c r="CM256" s="78">
        <v>4.8667613416910172E-2</v>
      </c>
      <c r="CN256" s="78">
        <v>7.178497314453125E-2</v>
      </c>
      <c r="CO256" s="78">
        <v>7.1087576448917389E-2</v>
      </c>
      <c r="CP256" s="78">
        <v>7.2758860886096954E-2</v>
      </c>
      <c r="CQ256" s="78">
        <v>0.1180431991815567</v>
      </c>
      <c r="CR256" s="78">
        <v>9.4307571649551392E-2</v>
      </c>
      <c r="CS256" s="78">
        <v>9.7141869366168976E-2</v>
      </c>
      <c r="CT256" s="78">
        <v>0.14717380702495575</v>
      </c>
      <c r="CU256" s="78">
        <v>0.15413749217987061</v>
      </c>
      <c r="CV256" s="78">
        <v>0.11994040757417679</v>
      </c>
      <c r="CW256" s="78">
        <v>0.1667780876159668</v>
      </c>
      <c r="CX256" s="78">
        <v>0.10254570096731186</v>
      </c>
      <c r="CY256" s="78">
        <v>4.9012590199708939E-2</v>
      </c>
      <c r="CZ256" s="78">
        <v>-3.095514141023159E-3</v>
      </c>
      <c r="DA256" s="78">
        <v>8.0441171303391457E-3</v>
      </c>
      <c r="DB256" s="78">
        <v>1.9943322986364365E-2</v>
      </c>
      <c r="DC256" s="78">
        <v>2.8656007722020149E-2</v>
      </c>
      <c r="DD256" s="78">
        <v>1.4772582799196243E-2</v>
      </c>
      <c r="DE256" s="78">
        <v>5.4196808487176895E-3</v>
      </c>
      <c r="DF256" s="78">
        <v>1.5032710507512093E-2</v>
      </c>
      <c r="DG256" s="78">
        <v>5.6525532156229019E-2</v>
      </c>
      <c r="DH256" s="78">
        <v>7.7543944120407104E-2</v>
      </c>
      <c r="DI256" s="78">
        <v>9.3115188181400299E-2</v>
      </c>
      <c r="DJ256" s="78">
        <v>0.10117270797491074</v>
      </c>
      <c r="DK256" s="78">
        <v>7.0591658353805542E-2</v>
      </c>
      <c r="DL256" s="78">
        <v>9.4439446926116943E-2</v>
      </c>
      <c r="DM256" s="78">
        <v>9.3421250581741333E-2</v>
      </c>
      <c r="DN256" s="78">
        <v>9.5057807862758636E-2</v>
      </c>
      <c r="DO256" s="78">
        <v>0.14037606120109558</v>
      </c>
      <c r="DP256" s="78">
        <v>0.11936116218566895</v>
      </c>
      <c r="DQ256" s="78">
        <v>0.12220806628465652</v>
      </c>
      <c r="DR256" s="78">
        <v>0.17447455227375031</v>
      </c>
      <c r="DS256" s="78">
        <v>0.1821368932723999</v>
      </c>
      <c r="DT256" s="78">
        <v>0.14759460091590881</v>
      </c>
      <c r="DU256" s="78">
        <v>0.19523966312408447</v>
      </c>
      <c r="DV256" s="78">
        <v>0.1306116133928299</v>
      </c>
      <c r="DW256" s="78">
        <v>7.6005510985851288E-2</v>
      </c>
      <c r="DX256" s="78">
        <v>2.3763230070471764E-2</v>
      </c>
      <c r="DY256" s="78">
        <v>4.7613266855478287E-2</v>
      </c>
      <c r="DZ256" s="78">
        <v>5.6708764284849167E-2</v>
      </c>
      <c r="EA256" s="78">
        <v>6.418774276971817E-2</v>
      </c>
      <c r="EB256" s="78">
        <v>5.0218638032674789E-2</v>
      </c>
      <c r="EC256" s="78">
        <v>4.1896525770425797E-2</v>
      </c>
      <c r="ED256" s="78">
        <v>5.2032947540283203E-2</v>
      </c>
      <c r="EE256" s="78">
        <v>9.5429368317127228E-2</v>
      </c>
      <c r="EF256" s="78">
        <v>0.11632803082466125</v>
      </c>
      <c r="EG256" s="78">
        <v>0.12896084785461426</v>
      </c>
      <c r="EH256" s="78">
        <v>0.13391891121864319</v>
      </c>
      <c r="EI256" s="78">
        <v>0.10224650055170059</v>
      </c>
      <c r="EJ256" s="78">
        <v>0.12714891135692596</v>
      </c>
      <c r="EK256" s="78">
        <v>0.12566752731800079</v>
      </c>
      <c r="EL256" s="78">
        <v>0.1272539496421814</v>
      </c>
      <c r="EM256" s="78">
        <v>0.17262117564678192</v>
      </c>
      <c r="EN256" s="78">
        <v>0.15553456544876099</v>
      </c>
      <c r="EO256" s="78">
        <v>0.15839967131614685</v>
      </c>
      <c r="EP256" s="78">
        <v>0.21389247477054596</v>
      </c>
      <c r="EQ256" s="78">
        <v>0.22256356477737427</v>
      </c>
      <c r="ER256" s="78">
        <v>0.18752287328243256</v>
      </c>
      <c r="ES256" s="78">
        <v>0.23633365333080292</v>
      </c>
      <c r="ET256" s="78">
        <v>0.1711343377828598</v>
      </c>
      <c r="EU256" s="78">
        <v>0.11497900635004044</v>
      </c>
      <c r="EV256" s="78">
        <v>6.254298985004425E-2</v>
      </c>
      <c r="EW256" s="78">
        <v>42.104396820068359</v>
      </c>
      <c r="EX256" s="78">
        <v>41.420181274414063</v>
      </c>
      <c r="EY256" s="78">
        <v>40.697715759277344</v>
      </c>
      <c r="EZ256" s="78">
        <v>39.746444702148438</v>
      </c>
      <c r="FA256" s="78">
        <v>39.228775024414063</v>
      </c>
      <c r="FB256" s="78">
        <v>39.065563201904297</v>
      </c>
      <c r="FC256" s="78">
        <v>38.522274017333984</v>
      </c>
      <c r="FD256" s="78">
        <v>38.030712127685547</v>
      </c>
      <c r="FE256" s="78">
        <v>39.724952697753906</v>
      </c>
      <c r="FF256" s="78">
        <v>44.235092163085938</v>
      </c>
      <c r="FG256" s="78">
        <v>48.351894378662109</v>
      </c>
      <c r="FH256" s="78">
        <v>51.281959533691406</v>
      </c>
      <c r="FI256" s="78">
        <v>53.596820831298828</v>
      </c>
      <c r="FJ256" s="78">
        <v>55.315654754638672</v>
      </c>
      <c r="FK256" s="78">
        <v>57.023464202880859</v>
      </c>
      <c r="FL256" s="78">
        <v>56.906051635742188</v>
      </c>
      <c r="FM256" s="78">
        <v>54.646492004394531</v>
      </c>
      <c r="FN256" s="78">
        <v>50.794513702392578</v>
      </c>
      <c r="FO256" s="78">
        <v>48.297550201416016</v>
      </c>
      <c r="FP256" s="78">
        <v>46.046638488769531</v>
      </c>
      <c r="FQ256" s="78">
        <v>44.031833648681641</v>
      </c>
      <c r="FR256" s="78">
        <v>42.908912658691406</v>
      </c>
      <c r="FS256" s="78">
        <v>41.942100524902344</v>
      </c>
      <c r="FT256" s="78">
        <v>41.411224365234375</v>
      </c>
      <c r="FU256" s="78">
        <v>3.1746521592140198E-2</v>
      </c>
      <c r="FV256" s="78">
        <v>4.0368776768445969E-2</v>
      </c>
      <c r="FW256" s="78">
        <v>3.2630119472742081E-2</v>
      </c>
      <c r="FX256" s="78">
        <v>0</v>
      </c>
      <c r="FY256" s="78">
        <v>329</v>
      </c>
      <c r="FZ256" s="78">
        <v>1</v>
      </c>
    </row>
    <row r="257" spans="1:182" x14ac:dyDescent="0.2">
      <c r="A257" t="s">
        <v>186</v>
      </c>
      <c r="B257" t="s">
        <v>236</v>
      </c>
      <c r="C257" t="s">
        <v>2</v>
      </c>
      <c r="D257" t="s">
        <v>203</v>
      </c>
      <c r="E257" t="s">
        <v>243</v>
      </c>
      <c r="F257" t="s">
        <v>1</v>
      </c>
      <c r="G257" t="s">
        <v>1</v>
      </c>
      <c r="H257" s="78">
        <v>3959</v>
      </c>
      <c r="I257" s="78">
        <v>6.7340936660766602</v>
      </c>
      <c r="J257" s="78">
        <v>6.2343435287475586</v>
      </c>
      <c r="K257" s="78">
        <v>6.1691737174987793</v>
      </c>
      <c r="L257" s="78">
        <v>6.0172910690307617</v>
      </c>
      <c r="M257" s="78">
        <v>6.2023887634277344</v>
      </c>
      <c r="N257" s="78">
        <v>6.7400650978088379</v>
      </c>
      <c r="O257" s="78">
        <v>7.6132478713989258</v>
      </c>
      <c r="P257" s="78">
        <v>8.0247583389282227</v>
      </c>
      <c r="Q257" s="78">
        <v>7.768348217010498</v>
      </c>
      <c r="R257" s="78">
        <v>7.5739760398864746</v>
      </c>
      <c r="S257" s="78">
        <v>7.1091122627258301</v>
      </c>
      <c r="T257" s="78">
        <v>6.9653835296630859</v>
      </c>
      <c r="U257" s="78">
        <v>6.8704919815063477</v>
      </c>
      <c r="V257" s="78">
        <v>6.6458148956298828</v>
      </c>
      <c r="W257" s="78">
        <v>6.3672113418579102</v>
      </c>
      <c r="X257" s="78">
        <v>6.7857155799865723</v>
      </c>
      <c r="Y257" s="78">
        <v>7.6424989700317383</v>
      </c>
      <c r="Z257" s="78">
        <v>9.3042745590209961</v>
      </c>
      <c r="AA257" s="78">
        <v>9.67572021484375</v>
      </c>
      <c r="AB257" s="78">
        <v>9.6181001663208008</v>
      </c>
      <c r="AC257" s="78">
        <v>9.9834003448486328</v>
      </c>
      <c r="AD257" s="78">
        <v>9.4209985733032227</v>
      </c>
      <c r="AE257" s="78">
        <v>8.551365852355957</v>
      </c>
      <c r="AF257" s="78">
        <v>7.6510004997253418</v>
      </c>
      <c r="AG257" s="78">
        <v>-0.43943408131599426</v>
      </c>
      <c r="AH257" s="78">
        <v>-0.48171314597129822</v>
      </c>
      <c r="AI257" s="78">
        <v>-0.42461675405502319</v>
      </c>
      <c r="AJ257" s="78">
        <v>-0.45324432849884033</v>
      </c>
      <c r="AK257" s="78">
        <v>-0.49403133988380432</v>
      </c>
      <c r="AL257" s="78">
        <v>-0.45377910137176514</v>
      </c>
      <c r="AM257" s="78">
        <v>-0.30880391597747803</v>
      </c>
      <c r="AN257" s="78">
        <v>-0.34887927770614624</v>
      </c>
      <c r="AO257" s="78">
        <v>-0.22996528446674347</v>
      </c>
      <c r="AP257" s="78">
        <v>-0.19516868889331818</v>
      </c>
      <c r="AQ257" s="78">
        <v>-0.13846208155155182</v>
      </c>
      <c r="AR257" s="78">
        <v>-6.0387518256902695E-2</v>
      </c>
      <c r="AS257" s="78">
        <v>3.1520251650363207E-3</v>
      </c>
      <c r="AT257" s="78">
        <v>-2.5143146049231291E-3</v>
      </c>
      <c r="AU257" s="78">
        <v>3.4078817814588547E-2</v>
      </c>
      <c r="AV257" s="78">
        <v>2.7504594996571541E-2</v>
      </c>
      <c r="AW257" s="78">
        <v>0.2792680561542511</v>
      </c>
      <c r="AX257" s="78">
        <v>0.4174533486366272</v>
      </c>
      <c r="AY257" s="78">
        <v>0.15062269568443298</v>
      </c>
      <c r="AZ257" s="78">
        <v>0.13625860214233398</v>
      </c>
      <c r="BA257" s="78">
        <v>0.31809377670288086</v>
      </c>
      <c r="BB257" s="78">
        <v>-7.42502361536026E-2</v>
      </c>
      <c r="BC257" s="78">
        <v>-0.25432127714157104</v>
      </c>
      <c r="BD257" s="78">
        <v>-0.37276843190193176</v>
      </c>
      <c r="BE257" s="78">
        <v>-0.29985788464546204</v>
      </c>
      <c r="BF257" s="78">
        <v>-0.34596109390258789</v>
      </c>
      <c r="BG257" s="78">
        <v>-0.29067885875701904</v>
      </c>
      <c r="BH257" s="78">
        <v>-0.32199794054031372</v>
      </c>
      <c r="BI257" s="78">
        <v>-0.36812803149223328</v>
      </c>
      <c r="BJ257" s="78">
        <v>-0.31918492913246155</v>
      </c>
      <c r="BK257" s="78">
        <v>-0.16490569710731506</v>
      </c>
      <c r="BL257" s="78">
        <v>-0.20246587693691254</v>
      </c>
      <c r="BM257" s="78">
        <v>-8.2705304026603699E-2</v>
      </c>
      <c r="BN257" s="78">
        <v>-5.2126284688711166E-2</v>
      </c>
      <c r="BO257" s="78">
        <v>-2.9780255863443017E-4</v>
      </c>
      <c r="BP257" s="78">
        <v>6.7937679588794708E-2</v>
      </c>
      <c r="BQ257" s="78">
        <v>0.13905349373817444</v>
      </c>
      <c r="BR257" s="78">
        <v>0.13278040289878845</v>
      </c>
      <c r="BS257" s="78">
        <v>0.16658830642700195</v>
      </c>
      <c r="BT257" s="78">
        <v>0.15718254446983337</v>
      </c>
      <c r="BU257" s="78">
        <v>0.41413143277168274</v>
      </c>
      <c r="BV257" s="78">
        <v>0.56233638525009155</v>
      </c>
      <c r="BW257" s="78">
        <v>0.29639121890068054</v>
      </c>
      <c r="BX257" s="78">
        <v>0.27833780646324158</v>
      </c>
      <c r="BY257" s="78">
        <v>0.46049076318740845</v>
      </c>
      <c r="BZ257" s="78">
        <v>6.9970116019248962E-2</v>
      </c>
      <c r="CA257" s="78">
        <v>-0.1047743484377861</v>
      </c>
      <c r="CB257" s="78">
        <v>-0.2299070805311203</v>
      </c>
      <c r="CC257" s="78">
        <v>-0.20318785309791565</v>
      </c>
      <c r="CD257" s="78">
        <v>-0.25193962454795837</v>
      </c>
      <c r="CE257" s="78">
        <v>-0.19791385531425476</v>
      </c>
      <c r="CF257" s="78">
        <v>-0.23109708726406097</v>
      </c>
      <c r="CG257" s="78">
        <v>-0.28092780709266663</v>
      </c>
      <c r="CH257" s="78">
        <v>-0.22596539556980133</v>
      </c>
      <c r="CI257" s="78">
        <v>-6.5242238342761993E-2</v>
      </c>
      <c r="CJ257" s="78">
        <v>-0.10106039792299271</v>
      </c>
      <c r="CK257" s="78">
        <v>1.9286511465907097E-2</v>
      </c>
      <c r="CL257" s="78">
        <v>4.6944454312324524E-2</v>
      </c>
      <c r="CM257" s="78">
        <v>9.5394358038902283E-2</v>
      </c>
      <c r="CN257" s="78">
        <v>0.15681532025337219</v>
      </c>
      <c r="CO257" s="78">
        <v>0.23317843675613403</v>
      </c>
      <c r="CP257" s="78">
        <v>0.22648511826992035</v>
      </c>
      <c r="CQ257" s="78">
        <v>0.25836396217346191</v>
      </c>
      <c r="CR257" s="78">
        <v>0.24699710309505463</v>
      </c>
      <c r="CS257" s="78">
        <v>0.5075373649597168</v>
      </c>
      <c r="CT257" s="78">
        <v>0.6626819372177124</v>
      </c>
      <c r="CU257" s="78">
        <v>0.39735004305839539</v>
      </c>
      <c r="CV257" s="78">
        <v>0.3767414391040802</v>
      </c>
      <c r="CW257" s="78">
        <v>0.55911445617675781</v>
      </c>
      <c r="CX257" s="78">
        <v>0.16985669732093811</v>
      </c>
      <c r="CY257" s="78">
        <v>-1.1986050521954894E-3</v>
      </c>
      <c r="CZ257" s="78">
        <v>-0.13096173107624054</v>
      </c>
      <c r="DA257" s="78">
        <v>-0.10651780664920807</v>
      </c>
      <c r="DB257" s="78">
        <v>-0.15791815519332886</v>
      </c>
      <c r="DC257" s="78">
        <v>-0.10514886677265167</v>
      </c>
      <c r="DD257" s="78">
        <v>-0.14019623398780823</v>
      </c>
      <c r="DE257" s="78">
        <v>-0.19372756779193878</v>
      </c>
      <c r="DF257" s="78">
        <v>-0.13274587690830231</v>
      </c>
      <c r="DG257" s="78">
        <v>3.4421224147081375E-2</v>
      </c>
      <c r="DH257" s="78">
        <v>3.4508030512370169E-4</v>
      </c>
      <c r="DI257" s="78">
        <v>0.12127832323312759</v>
      </c>
      <c r="DJ257" s="78">
        <v>0.14601519703865051</v>
      </c>
      <c r="DK257" s="78">
        <v>0.19108651578426361</v>
      </c>
      <c r="DL257" s="78">
        <v>0.24569296836853027</v>
      </c>
      <c r="DM257" s="78">
        <v>0.32730337977409363</v>
      </c>
      <c r="DN257" s="78">
        <v>0.32018983364105225</v>
      </c>
      <c r="DO257" s="78">
        <v>0.35013961791992188</v>
      </c>
      <c r="DP257" s="78">
        <v>0.33681166172027588</v>
      </c>
      <c r="DQ257" s="78">
        <v>0.60094332695007324</v>
      </c>
      <c r="DR257" s="78">
        <v>0.76302748918533325</v>
      </c>
      <c r="DS257" s="78">
        <v>0.49830886721611023</v>
      </c>
      <c r="DT257" s="78">
        <v>0.47514507174491882</v>
      </c>
      <c r="DU257" s="78">
        <v>0.65773814916610718</v>
      </c>
      <c r="DV257" s="78">
        <v>0.26974326372146606</v>
      </c>
      <c r="DW257" s="78">
        <v>0.10237713158130646</v>
      </c>
      <c r="DX257" s="78">
        <v>-3.2016385346651077E-2</v>
      </c>
      <c r="DY257" s="78">
        <v>3.3058382570743561E-2</v>
      </c>
      <c r="DZ257" s="78">
        <v>-2.2166091948747635E-2</v>
      </c>
      <c r="EA257" s="78">
        <v>2.8789045289158821E-2</v>
      </c>
      <c r="EB257" s="78">
        <v>-8.9498460292816162E-3</v>
      </c>
      <c r="EC257" s="78">
        <v>-6.7824274301528931E-2</v>
      </c>
      <c r="ED257" s="78">
        <v>1.8483081366866827E-3</v>
      </c>
      <c r="EE257" s="78">
        <v>0.17831943929195404</v>
      </c>
      <c r="EF257" s="78">
        <v>0.14675848186016083</v>
      </c>
      <c r="EG257" s="78">
        <v>0.26853829622268677</v>
      </c>
      <c r="EH257" s="78">
        <v>0.28905761241912842</v>
      </c>
      <c r="EI257" s="78">
        <v>0.32925081253051758</v>
      </c>
      <c r="EJ257" s="78">
        <v>0.37401816248893738</v>
      </c>
      <c r="EK257" s="78">
        <v>0.46320486068725586</v>
      </c>
      <c r="EL257" s="78">
        <v>0.455484539270401</v>
      </c>
      <c r="EM257" s="78">
        <v>0.48264911770820618</v>
      </c>
      <c r="EN257" s="78">
        <v>0.46648961305618286</v>
      </c>
      <c r="EO257" s="78">
        <v>0.73580664396286011</v>
      </c>
      <c r="EP257" s="78">
        <v>0.90791052579879761</v>
      </c>
      <c r="EQ257" s="78">
        <v>0.64407742023468018</v>
      </c>
      <c r="ER257" s="78">
        <v>0.61722427606582642</v>
      </c>
      <c r="ES257" s="78">
        <v>0.80013513565063477</v>
      </c>
      <c r="ET257" s="78">
        <v>0.41396361589431763</v>
      </c>
      <c r="EU257" s="78">
        <v>0.251924067735672</v>
      </c>
      <c r="EV257" s="78">
        <v>0.11084497720003128</v>
      </c>
      <c r="EW257" s="78">
        <v>42.653102874755859</v>
      </c>
      <c r="EX257" s="78">
        <v>41.968898773193359</v>
      </c>
      <c r="EY257" s="78">
        <v>41.169189453125</v>
      </c>
      <c r="EZ257" s="78">
        <v>40.473960876464844</v>
      </c>
      <c r="FA257" s="78">
        <v>40.081035614013672</v>
      </c>
      <c r="FB257" s="78">
        <v>39.821193695068359</v>
      </c>
      <c r="FC257" s="78">
        <v>39.410190582275391</v>
      </c>
      <c r="FD257" s="78">
        <v>38.910022735595703</v>
      </c>
      <c r="FE257" s="78">
        <v>40.796905517578125</v>
      </c>
      <c r="FF257" s="78">
        <v>45.477958679199219</v>
      </c>
      <c r="FG257" s="78">
        <v>49.57061767578125</v>
      </c>
      <c r="FH257" s="78">
        <v>52.438529968261719</v>
      </c>
      <c r="FI257" s="78">
        <v>54.575962066650391</v>
      </c>
      <c r="FJ257" s="78">
        <v>56.168876647949219</v>
      </c>
      <c r="FK257" s="78">
        <v>57.542289733886719</v>
      </c>
      <c r="FL257" s="78">
        <v>57.462638854980469</v>
      </c>
      <c r="FM257" s="78">
        <v>55.106346130371094</v>
      </c>
      <c r="FN257" s="78">
        <v>51.529331207275391</v>
      </c>
      <c r="FO257" s="78">
        <v>48.94854736328125</v>
      </c>
      <c r="FP257" s="78">
        <v>46.960750579833984</v>
      </c>
      <c r="FQ257" s="78">
        <v>44.874748229980469</v>
      </c>
      <c r="FR257" s="78">
        <v>43.617778778076172</v>
      </c>
      <c r="FS257" s="78">
        <v>42.499469757080078</v>
      </c>
      <c r="FT257" s="78">
        <v>41.769340515136719</v>
      </c>
      <c r="FU257" s="78">
        <v>0.12456910312175751</v>
      </c>
      <c r="FV257" s="78">
        <v>0.15342095494270325</v>
      </c>
      <c r="FW257" s="78">
        <v>0.13087020814418793</v>
      </c>
      <c r="FX257" s="78">
        <v>0</v>
      </c>
      <c r="FY257" s="78">
        <v>1012</v>
      </c>
      <c r="FZ257" s="78">
        <v>1</v>
      </c>
    </row>
    <row r="258" spans="1:182" x14ac:dyDescent="0.2">
      <c r="A258" t="s">
        <v>186</v>
      </c>
      <c r="B258" t="s">
        <v>236</v>
      </c>
      <c r="C258" t="s">
        <v>2</v>
      </c>
      <c r="D258" t="s">
        <v>203</v>
      </c>
      <c r="E258" t="s">
        <v>243</v>
      </c>
      <c r="F258" t="s">
        <v>178</v>
      </c>
      <c r="G258" t="s">
        <v>1</v>
      </c>
      <c r="H258" s="78">
        <v>1882</v>
      </c>
      <c r="I258" s="78">
        <v>2.8194131851196289</v>
      </c>
      <c r="J258" s="78">
        <v>2.5510754585266113</v>
      </c>
      <c r="K258" s="78">
        <v>2.5370311737060547</v>
      </c>
      <c r="L258" s="78">
        <v>2.5027868747711182</v>
      </c>
      <c r="M258" s="78">
        <v>2.5634827613830566</v>
      </c>
      <c r="N258" s="78">
        <v>2.7657196521759033</v>
      </c>
      <c r="O258" s="78">
        <v>3.1689951419830322</v>
      </c>
      <c r="P258" s="78">
        <v>3.4798250198364258</v>
      </c>
      <c r="Q258" s="78">
        <v>3.4204671382904053</v>
      </c>
      <c r="R258" s="78">
        <v>3.3832218647003174</v>
      </c>
      <c r="S258" s="78">
        <v>3.2827706336975098</v>
      </c>
      <c r="T258" s="78">
        <v>3.1163747310638428</v>
      </c>
      <c r="U258" s="78">
        <v>3.0564532279968262</v>
      </c>
      <c r="V258" s="78">
        <v>3.0209598541259766</v>
      </c>
      <c r="W258" s="78">
        <v>2.974611759185791</v>
      </c>
      <c r="X258" s="78">
        <v>3.0515270233154297</v>
      </c>
      <c r="Y258" s="78">
        <v>3.5094342231750488</v>
      </c>
      <c r="Z258" s="78">
        <v>4.3274602890014648</v>
      </c>
      <c r="AA258" s="78">
        <v>4.606236457824707</v>
      </c>
      <c r="AB258" s="78">
        <v>4.644282341003418</v>
      </c>
      <c r="AC258" s="78">
        <v>4.7451777458190918</v>
      </c>
      <c r="AD258" s="78">
        <v>4.3199377059936523</v>
      </c>
      <c r="AE258" s="78">
        <v>3.9519705772399902</v>
      </c>
      <c r="AF258" s="78">
        <v>3.4985170364379883</v>
      </c>
      <c r="AG258" s="78">
        <v>-0.21746465563774109</v>
      </c>
      <c r="AH258" s="78">
        <v>-0.2465519905090332</v>
      </c>
      <c r="AI258" s="78">
        <v>-0.19093818962574005</v>
      </c>
      <c r="AJ258" s="78">
        <v>-0.21914629638195038</v>
      </c>
      <c r="AK258" s="78">
        <v>-0.22942344844341278</v>
      </c>
      <c r="AL258" s="78">
        <v>-0.1931951493024826</v>
      </c>
      <c r="AM258" s="78">
        <v>-0.13282877206802368</v>
      </c>
      <c r="AN258" s="78">
        <v>-0.11220938712358475</v>
      </c>
      <c r="AO258" s="78">
        <v>-3.2282810658216476E-2</v>
      </c>
      <c r="AP258" s="78">
        <v>-9.8803684115409851E-2</v>
      </c>
      <c r="AQ258" s="78">
        <v>-3.1183807179331779E-2</v>
      </c>
      <c r="AR258" s="78">
        <v>-7.9942353069782257E-2</v>
      </c>
      <c r="AS258" s="78">
        <v>-6.2605306506156921E-2</v>
      </c>
      <c r="AT258" s="78">
        <v>-7.7153434976935387E-3</v>
      </c>
      <c r="AU258" s="78">
        <v>2.3184331133961678E-2</v>
      </c>
      <c r="AV258" s="78">
        <v>3.345949575304985E-2</v>
      </c>
      <c r="AW258" s="78">
        <v>0.18002764880657196</v>
      </c>
      <c r="AX258" s="78">
        <v>0.16908352077007294</v>
      </c>
      <c r="AY258" s="78">
        <v>4.5717917382717133E-2</v>
      </c>
      <c r="AZ258" s="78">
        <v>7.6391198672354221E-4</v>
      </c>
      <c r="BA258" s="78">
        <v>6.771174818277359E-2</v>
      </c>
      <c r="BB258" s="78">
        <v>-0.18395014107227325</v>
      </c>
      <c r="BC258" s="78">
        <v>-0.20216110348701477</v>
      </c>
      <c r="BD258" s="78">
        <v>-0.2763926088809967</v>
      </c>
      <c r="BE258" s="78">
        <v>-0.15244382619857788</v>
      </c>
      <c r="BF258" s="78">
        <v>-0.18266193568706512</v>
      </c>
      <c r="BG258" s="78">
        <v>-0.13000820577144623</v>
      </c>
      <c r="BH258" s="78">
        <v>-0.15789060294628143</v>
      </c>
      <c r="BI258" s="78">
        <v>-0.17101077735424042</v>
      </c>
      <c r="BJ258" s="78">
        <v>-0.13438971340656281</v>
      </c>
      <c r="BK258" s="78">
        <v>-7.3062941431999207E-2</v>
      </c>
      <c r="BL258" s="78">
        <v>-4.9666225910186768E-2</v>
      </c>
      <c r="BM258" s="78">
        <v>2.9175378382205963E-2</v>
      </c>
      <c r="BN258" s="78">
        <v>-4.2333908379077911E-2</v>
      </c>
      <c r="BO258" s="78">
        <v>3.0376465991139412E-2</v>
      </c>
      <c r="BP258" s="78">
        <v>-2.300596609711647E-2</v>
      </c>
      <c r="BQ258" s="78">
        <v>1.2136206496506929E-3</v>
      </c>
      <c r="BR258" s="78">
        <v>5.5377122014760971E-2</v>
      </c>
      <c r="BS258" s="78">
        <v>8.5577502846717834E-2</v>
      </c>
      <c r="BT258" s="78">
        <v>9.2639066278934479E-2</v>
      </c>
      <c r="BU258" s="78">
        <v>0.24019627273082733</v>
      </c>
      <c r="BV258" s="78">
        <v>0.23803165555000305</v>
      </c>
      <c r="BW258" s="78">
        <v>0.11699685454368591</v>
      </c>
      <c r="BX258" s="78">
        <v>7.2930023074150085E-2</v>
      </c>
      <c r="BY258" s="78">
        <v>0.13626770675182343</v>
      </c>
      <c r="BZ258" s="78">
        <v>-0.11085204780101776</v>
      </c>
      <c r="CA258" s="78">
        <v>-0.12941780686378479</v>
      </c>
      <c r="CB258" s="78">
        <v>-0.20401449501514435</v>
      </c>
      <c r="CC258" s="78">
        <v>-0.10741060972213745</v>
      </c>
      <c r="CD258" s="78">
        <v>-0.13841187953948975</v>
      </c>
      <c r="CE258" s="78">
        <v>-8.7808288633823395E-2</v>
      </c>
      <c r="CF258" s="78">
        <v>-0.11546510457992554</v>
      </c>
      <c r="CG258" s="78">
        <v>-0.13055433332920074</v>
      </c>
      <c r="CH258" s="78">
        <v>-9.3661248683929443E-2</v>
      </c>
      <c r="CI258" s="78">
        <v>-3.1669314950704575E-2</v>
      </c>
      <c r="CJ258" s="78">
        <v>-6.3490220345556736E-3</v>
      </c>
      <c r="CK258" s="78">
        <v>7.174113392829895E-2</v>
      </c>
      <c r="CL258" s="78">
        <v>-3.2231169752776623E-3</v>
      </c>
      <c r="CM258" s="78">
        <v>7.3012925684452057E-2</v>
      </c>
      <c r="CN258" s="78">
        <v>1.6428003087639809E-2</v>
      </c>
      <c r="CO258" s="78">
        <v>4.5414414256811142E-2</v>
      </c>
      <c r="CP258" s="78">
        <v>9.9074773490428925E-2</v>
      </c>
      <c r="CQ258" s="78">
        <v>0.12879082560539246</v>
      </c>
      <c r="CR258" s="78">
        <v>0.13362665474414825</v>
      </c>
      <c r="CS258" s="78">
        <v>0.28186887502670288</v>
      </c>
      <c r="CT258" s="78">
        <v>0.28578492999076843</v>
      </c>
      <c r="CU258" s="78">
        <v>0.16636443138122559</v>
      </c>
      <c r="CV258" s="78">
        <v>0.12291205674409866</v>
      </c>
      <c r="CW258" s="78">
        <v>0.18374934792518616</v>
      </c>
      <c r="CX258" s="78">
        <v>-6.0224536806344986E-2</v>
      </c>
      <c r="CY258" s="78">
        <v>-7.9036019742488861E-2</v>
      </c>
      <c r="CZ258" s="78">
        <v>-0.153885617852211</v>
      </c>
      <c r="DA258" s="78">
        <v>-6.2377389520406723E-2</v>
      </c>
      <c r="DB258" s="78">
        <v>-9.4161823391914368E-2</v>
      </c>
      <c r="DC258" s="78">
        <v>-4.5608367770910263E-2</v>
      </c>
      <c r="DD258" s="78">
        <v>-7.3039606213569641E-2</v>
      </c>
      <c r="DE258" s="78">
        <v>-9.0097889304161072E-2</v>
      </c>
      <c r="DF258" s="78">
        <v>-5.2932783961296082E-2</v>
      </c>
      <c r="DG258" s="78">
        <v>9.7243133932352066E-3</v>
      </c>
      <c r="DH258" s="78">
        <v>3.6968179047107697E-2</v>
      </c>
      <c r="DI258" s="78">
        <v>0.11430688947439194</v>
      </c>
      <c r="DJ258" s="78">
        <v>3.5887673497200012E-2</v>
      </c>
      <c r="DK258" s="78">
        <v>0.11564938724040985</v>
      </c>
      <c r="DL258" s="78">
        <v>5.5861972272396088E-2</v>
      </c>
      <c r="DM258" s="78">
        <v>8.9615210890769958E-2</v>
      </c>
      <c r="DN258" s="78">
        <v>0.14277242124080658</v>
      </c>
      <c r="DO258" s="78">
        <v>0.17200414836406708</v>
      </c>
      <c r="DP258" s="78">
        <v>0.17461425065994263</v>
      </c>
      <c r="DQ258" s="78">
        <v>0.32354149222373962</v>
      </c>
      <c r="DR258" s="78">
        <v>0.33353820443153381</v>
      </c>
      <c r="DS258" s="78">
        <v>0.21573200821876526</v>
      </c>
      <c r="DT258" s="78">
        <v>0.17289409041404724</v>
      </c>
      <c r="DU258" s="78">
        <v>0.23123098909854889</v>
      </c>
      <c r="DV258" s="78">
        <v>-9.5970230177044868E-3</v>
      </c>
      <c r="DW258" s="78">
        <v>-2.8654232621192932E-2</v>
      </c>
      <c r="DX258" s="78">
        <v>-0.10375674813985825</v>
      </c>
      <c r="DY258" s="78">
        <v>2.6434296742081642E-3</v>
      </c>
      <c r="DZ258" s="78">
        <v>-3.0271762982010841E-2</v>
      </c>
      <c r="EA258" s="78">
        <v>1.532161608338356E-2</v>
      </c>
      <c r="EB258" s="78">
        <v>-1.1783916503190994E-2</v>
      </c>
      <c r="EC258" s="78">
        <v>-3.168521448969841E-2</v>
      </c>
      <c r="ED258" s="78">
        <v>5.8726486749947071E-3</v>
      </c>
      <c r="EE258" s="78">
        <v>6.9490134716033936E-2</v>
      </c>
      <c r="EF258" s="78">
        <v>9.9511340260505676E-2</v>
      </c>
      <c r="EG258" s="78">
        <v>0.17576508224010468</v>
      </c>
      <c r="EH258" s="78">
        <v>9.2357449233531952E-2</v>
      </c>
      <c r="EI258" s="78">
        <v>0.17720966041088104</v>
      </c>
      <c r="EJ258" s="78">
        <v>0.11279836297035217</v>
      </c>
      <c r="EK258" s="78">
        <v>0.15343412756919861</v>
      </c>
      <c r="EL258" s="78">
        <v>0.20586489140987396</v>
      </c>
      <c r="EM258" s="78">
        <v>0.23439732193946838</v>
      </c>
      <c r="EN258" s="78">
        <v>0.23379381000995636</v>
      </c>
      <c r="EO258" s="78">
        <v>0.38371008634567261</v>
      </c>
      <c r="EP258" s="78">
        <v>0.40248635411262512</v>
      </c>
      <c r="EQ258" s="78">
        <v>0.28701093792915344</v>
      </c>
      <c r="ER258" s="78">
        <v>0.24506020545959473</v>
      </c>
      <c r="ES258" s="78">
        <v>0.29978695511817932</v>
      </c>
      <c r="ET258" s="78">
        <v>6.3501067459583282E-2</v>
      </c>
      <c r="EU258" s="78">
        <v>4.4089067727327347E-2</v>
      </c>
      <c r="EV258" s="78">
        <v>-3.1378615647554398E-2</v>
      </c>
      <c r="EW258" s="78">
        <v>45.078136444091797</v>
      </c>
      <c r="EX258" s="78">
        <v>44.215518951416016</v>
      </c>
      <c r="EY258" s="78">
        <v>43.268234252929688</v>
      </c>
      <c r="EZ258" s="78">
        <v>42.605384826660156</v>
      </c>
      <c r="FA258" s="78">
        <v>42.127677917480469</v>
      </c>
      <c r="FB258" s="78">
        <v>41.949741363525391</v>
      </c>
      <c r="FC258" s="78">
        <v>41.479679107666016</v>
      </c>
      <c r="FD258" s="78">
        <v>41.559062957763672</v>
      </c>
      <c r="FE258" s="78">
        <v>43.882827758789063</v>
      </c>
      <c r="FF258" s="78">
        <v>48.641536712646484</v>
      </c>
      <c r="FG258" s="78">
        <v>52.2119140625</v>
      </c>
      <c r="FH258" s="78">
        <v>54.472419738769531</v>
      </c>
      <c r="FI258" s="78">
        <v>56.108993530273438</v>
      </c>
      <c r="FJ258" s="78">
        <v>57.629314422607422</v>
      </c>
      <c r="FK258" s="78">
        <v>58.369945526123047</v>
      </c>
      <c r="FL258" s="78">
        <v>58.341400146484375</v>
      </c>
      <c r="FM258" s="78">
        <v>55.921497344970703</v>
      </c>
      <c r="FN258" s="78">
        <v>53.074958801269531</v>
      </c>
      <c r="FO258" s="78">
        <v>51.114860534667969</v>
      </c>
      <c r="FP258" s="78">
        <v>49.100860595703125</v>
      </c>
      <c r="FQ258" s="78">
        <v>47.141433715820313</v>
      </c>
      <c r="FR258" s="78">
        <v>45.858119964599609</v>
      </c>
      <c r="FS258" s="78">
        <v>44.822105407714844</v>
      </c>
      <c r="FT258" s="78">
        <v>44.106945037841797</v>
      </c>
      <c r="FU258" s="78">
        <v>5.2803143858909607E-2</v>
      </c>
      <c r="FV258" s="78">
        <v>7.1084365248680115E-2</v>
      </c>
      <c r="FW258" s="78">
        <v>5.4227307438850403E-2</v>
      </c>
      <c r="FX258" s="78">
        <v>0</v>
      </c>
      <c r="FY258" s="78">
        <v>554</v>
      </c>
      <c r="FZ258" s="78">
        <v>1</v>
      </c>
    </row>
    <row r="259" spans="1:182" x14ac:dyDescent="0.2">
      <c r="A259" t="s">
        <v>186</v>
      </c>
      <c r="B259" t="s">
        <v>236</v>
      </c>
      <c r="C259" t="s">
        <v>2</v>
      </c>
      <c r="D259" t="s">
        <v>203</v>
      </c>
      <c r="E259" t="s">
        <v>243</v>
      </c>
      <c r="F259" t="s">
        <v>179</v>
      </c>
      <c r="G259" t="s">
        <v>1</v>
      </c>
      <c r="H259" s="78">
        <v>321</v>
      </c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  <c r="CU259" s="78"/>
      <c r="CV259" s="78"/>
      <c r="CW259" s="78"/>
      <c r="CX259" s="78"/>
      <c r="CY259" s="78"/>
      <c r="CZ259" s="78"/>
      <c r="DA259" s="78"/>
      <c r="DB259" s="78"/>
      <c r="DC259" s="78"/>
      <c r="DD259" s="78"/>
      <c r="DE259" s="78"/>
      <c r="DF259" s="78"/>
      <c r="DG259" s="78"/>
      <c r="DH259" s="78"/>
      <c r="DI259" s="78"/>
      <c r="DJ259" s="78"/>
      <c r="DK259" s="78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>
        <v>0</v>
      </c>
      <c r="FY259" s="78">
        <v>55</v>
      </c>
      <c r="FZ259" s="78">
        <v>0</v>
      </c>
    </row>
    <row r="260" spans="1:182" x14ac:dyDescent="0.2">
      <c r="A260" t="s">
        <v>186</v>
      </c>
      <c r="B260" t="s">
        <v>236</v>
      </c>
      <c r="C260" t="s">
        <v>2</v>
      </c>
      <c r="D260" t="s">
        <v>203</v>
      </c>
      <c r="E260" t="s">
        <v>243</v>
      </c>
      <c r="F260" t="s">
        <v>180</v>
      </c>
      <c r="G260" t="s">
        <v>1</v>
      </c>
      <c r="H260" s="78">
        <v>90</v>
      </c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  <c r="CU260" s="78"/>
      <c r="CV260" s="78"/>
      <c r="CW260" s="78"/>
      <c r="CX260" s="78"/>
      <c r="CY260" s="78"/>
      <c r="CZ260" s="78"/>
      <c r="DA260" s="78"/>
      <c r="DB260" s="78"/>
      <c r="DC260" s="78"/>
      <c r="DD260" s="78"/>
      <c r="DE260" s="78"/>
      <c r="DF260" s="78"/>
      <c r="DG260" s="78"/>
      <c r="DH260" s="78"/>
      <c r="DI260" s="78"/>
      <c r="DJ260" s="78"/>
      <c r="DK260" s="78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>
        <v>0</v>
      </c>
      <c r="FY260" s="78">
        <v>32</v>
      </c>
      <c r="FZ260" s="78">
        <v>0</v>
      </c>
    </row>
    <row r="261" spans="1:182" x14ac:dyDescent="0.2">
      <c r="A261" t="s">
        <v>186</v>
      </c>
      <c r="B261" t="s">
        <v>236</v>
      </c>
      <c r="C261" t="s">
        <v>2</v>
      </c>
      <c r="D261" t="s">
        <v>203</v>
      </c>
      <c r="E261" t="s">
        <v>243</v>
      </c>
      <c r="F261" t="s">
        <v>181</v>
      </c>
      <c r="G261" t="s">
        <v>1</v>
      </c>
      <c r="H261" s="78">
        <v>104</v>
      </c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  <c r="CU261" s="78"/>
      <c r="CV261" s="78"/>
      <c r="CW261" s="78"/>
      <c r="CX261" s="78"/>
      <c r="CY261" s="78"/>
      <c r="CZ261" s="78"/>
      <c r="DA261" s="78"/>
      <c r="DB261" s="78"/>
      <c r="DC261" s="78"/>
      <c r="DD261" s="78"/>
      <c r="DE261" s="78"/>
      <c r="DF261" s="78"/>
      <c r="DG261" s="78"/>
      <c r="DH261" s="78"/>
      <c r="DI261" s="78"/>
      <c r="DJ261" s="78"/>
      <c r="DK261" s="78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>
        <v>0</v>
      </c>
      <c r="FY261" s="78">
        <v>18</v>
      </c>
      <c r="FZ261" s="78">
        <v>0</v>
      </c>
    </row>
    <row r="262" spans="1:182" x14ac:dyDescent="0.2">
      <c r="A262" t="s">
        <v>186</v>
      </c>
      <c r="B262" t="s">
        <v>236</v>
      </c>
      <c r="C262" t="s">
        <v>2</v>
      </c>
      <c r="D262" t="s">
        <v>203</v>
      </c>
      <c r="E262" t="s">
        <v>243</v>
      </c>
      <c r="F262" t="s">
        <v>182</v>
      </c>
      <c r="G262" t="s">
        <v>1</v>
      </c>
      <c r="H262" s="78">
        <v>376</v>
      </c>
      <c r="I262" s="78">
        <v>0.64089047908782959</v>
      </c>
      <c r="J262" s="78">
        <v>0.58890897035598755</v>
      </c>
      <c r="K262" s="78">
        <v>0.59892052412033081</v>
      </c>
      <c r="L262" s="78">
        <v>0.62346923351287842</v>
      </c>
      <c r="M262" s="78">
        <v>0.63290899991989136</v>
      </c>
      <c r="N262" s="78">
        <v>0.66135483980178833</v>
      </c>
      <c r="O262" s="78">
        <v>0.73180210590362549</v>
      </c>
      <c r="P262" s="78">
        <v>0.86673319339752197</v>
      </c>
      <c r="Q262" s="78">
        <v>0.8461344838142395</v>
      </c>
      <c r="R262" s="78">
        <v>0.85915595293045044</v>
      </c>
      <c r="S262" s="78">
        <v>0.82464712858200073</v>
      </c>
      <c r="T262" s="78">
        <v>0.7791365385055542</v>
      </c>
      <c r="U262" s="78">
        <v>0.78591698408126831</v>
      </c>
      <c r="V262" s="78">
        <v>0.7064700722694397</v>
      </c>
      <c r="W262" s="78">
        <v>0.66725778579711914</v>
      </c>
      <c r="X262" s="78">
        <v>0.66288352012634277</v>
      </c>
      <c r="Y262" s="78">
        <v>0.75781208276748657</v>
      </c>
      <c r="Z262" s="78">
        <v>0.87527722120285034</v>
      </c>
      <c r="AA262" s="78">
        <v>0.89440047740936279</v>
      </c>
      <c r="AB262" s="78">
        <v>0.89721840620040894</v>
      </c>
      <c r="AC262" s="78">
        <v>0.91029810905456543</v>
      </c>
      <c r="AD262" s="78">
        <v>0.83202868700027466</v>
      </c>
      <c r="AE262" s="78">
        <v>0.71297919750213623</v>
      </c>
      <c r="AF262" s="78">
        <v>0.64708107709884644</v>
      </c>
      <c r="AG262" s="78">
        <v>-6.0107767581939697E-2</v>
      </c>
      <c r="AH262" s="78">
        <v>-6.0687605291604996E-2</v>
      </c>
      <c r="AI262" s="78">
        <v>-8.6404144763946533E-2</v>
      </c>
      <c r="AJ262" s="78">
        <v>-7.624102383852005E-2</v>
      </c>
      <c r="AK262" s="78">
        <v>-6.2222827225923538E-2</v>
      </c>
      <c r="AL262" s="78">
        <v>-7.712535560131073E-2</v>
      </c>
      <c r="AM262" s="78">
        <v>-9.3856565654277802E-2</v>
      </c>
      <c r="AN262" s="78">
        <v>-0.10086161643266678</v>
      </c>
      <c r="AO262" s="78">
        <v>-0.12121305614709854</v>
      </c>
      <c r="AP262" s="78">
        <v>-5.8336488902568817E-2</v>
      </c>
      <c r="AQ262" s="78">
        <v>-7.8216537833213806E-2</v>
      </c>
      <c r="AR262" s="78">
        <v>-4.4166330248117447E-2</v>
      </c>
      <c r="AS262" s="78">
        <v>-4.3023809790611267E-2</v>
      </c>
      <c r="AT262" s="78">
        <v>-6.5923847258090973E-2</v>
      </c>
      <c r="AU262" s="78">
        <v>-5.2217848598957062E-2</v>
      </c>
      <c r="AV262" s="78">
        <v>-9.6653126180171967E-2</v>
      </c>
      <c r="AW262" s="78">
        <v>-5.8461450040340424E-2</v>
      </c>
      <c r="AX262" s="78">
        <v>-3.2219339162111282E-2</v>
      </c>
      <c r="AY262" s="78">
        <v>-1.7590459436178207E-2</v>
      </c>
      <c r="AZ262" s="78">
        <v>-9.8672742024064064E-3</v>
      </c>
      <c r="BA262" s="78">
        <v>-4.2993267998099327E-3</v>
      </c>
      <c r="BB262" s="78">
        <v>-1.9191673025488853E-2</v>
      </c>
      <c r="BC262" s="78">
        <v>-4.0406625717878342E-2</v>
      </c>
      <c r="BD262" s="78">
        <v>-5.1213443279266357E-2</v>
      </c>
      <c r="BE262" s="78">
        <v>-2.7530167251825333E-2</v>
      </c>
      <c r="BF262" s="78">
        <v>-3.0051814392209053E-2</v>
      </c>
      <c r="BG262" s="78">
        <v>-5.6019831448793411E-2</v>
      </c>
      <c r="BH262" s="78">
        <v>-4.6552032232284546E-2</v>
      </c>
      <c r="BI262" s="78">
        <v>-3.2781023532152176E-2</v>
      </c>
      <c r="BJ262" s="78">
        <v>-4.2884234338998795E-2</v>
      </c>
      <c r="BK262" s="78">
        <v>-5.6980572640895844E-2</v>
      </c>
      <c r="BL262" s="78">
        <v>-6.2720619142055511E-2</v>
      </c>
      <c r="BM262" s="78">
        <v>-8.2151740789413452E-2</v>
      </c>
      <c r="BN262" s="78">
        <v>-2.0233077928423882E-2</v>
      </c>
      <c r="BO262" s="78">
        <v>-3.9746124297380447E-2</v>
      </c>
      <c r="BP262" s="78">
        <v>-1.9064892083406448E-2</v>
      </c>
      <c r="BQ262" s="78">
        <v>-1.8118556588888168E-2</v>
      </c>
      <c r="BR262" s="78">
        <v>-4.1576538234949112E-2</v>
      </c>
      <c r="BS262" s="78">
        <v>-2.7497336268424988E-2</v>
      </c>
      <c r="BT262" s="78">
        <v>-6.9891512393951416E-2</v>
      </c>
      <c r="BU262" s="78">
        <v>-3.1195050105452538E-2</v>
      </c>
      <c r="BV262" s="78">
        <v>-5.2664936520159245E-3</v>
      </c>
      <c r="BW262" s="78">
        <v>9.3945180997252464E-3</v>
      </c>
      <c r="BX262" s="78">
        <v>1.5636086463928223E-2</v>
      </c>
      <c r="BY262" s="78">
        <v>2.173088863492012E-2</v>
      </c>
      <c r="BZ262" s="78">
        <v>4.3581617064774036E-3</v>
      </c>
      <c r="CA262" s="78">
        <v>-1.4486648142337799E-2</v>
      </c>
      <c r="CB262" s="78">
        <v>-2.2155569866299629E-2</v>
      </c>
      <c r="CC262" s="78">
        <v>-4.9670212902128696E-3</v>
      </c>
      <c r="CD262" s="78">
        <v>-8.8335592299699783E-3</v>
      </c>
      <c r="CE262" s="78">
        <v>-3.4975748509168625E-2</v>
      </c>
      <c r="CF262" s="78">
        <v>-2.5989530608057976E-2</v>
      </c>
      <c r="CG262" s="78">
        <v>-1.2389721348881721E-2</v>
      </c>
      <c r="CH262" s="78">
        <v>-1.916893944144249E-2</v>
      </c>
      <c r="CI262" s="78">
        <v>-3.1440369784832001E-2</v>
      </c>
      <c r="CJ262" s="78">
        <v>-3.6304287612438202E-2</v>
      </c>
      <c r="CK262" s="78">
        <v>-5.5097993463277817E-2</v>
      </c>
      <c r="CL262" s="78">
        <v>6.1572277918457985E-3</v>
      </c>
      <c r="CM262" s="78">
        <v>-1.3101630844175816E-2</v>
      </c>
      <c r="CN262" s="78">
        <v>-1.6797106945887208E-3</v>
      </c>
      <c r="CO262" s="78">
        <v>-8.692548144608736E-4</v>
      </c>
      <c r="CP262" s="78">
        <v>-2.4713668972253799E-2</v>
      </c>
      <c r="CQ262" s="78">
        <v>-1.0375984013080597E-2</v>
      </c>
      <c r="CR262" s="78">
        <v>-5.1356498152017593E-2</v>
      </c>
      <c r="CS262" s="78">
        <v>-1.2310422956943512E-2</v>
      </c>
      <c r="CT262" s="78">
        <v>1.3400965370237827E-2</v>
      </c>
      <c r="CU262" s="78">
        <v>2.8084231540560722E-2</v>
      </c>
      <c r="CV262" s="78">
        <v>3.3299636095762253E-2</v>
      </c>
      <c r="CW262" s="78">
        <v>3.9759337902069092E-2</v>
      </c>
      <c r="CX262" s="78">
        <v>2.0668705925345421E-2</v>
      </c>
      <c r="CY262" s="78">
        <v>3.4654499031603336E-3</v>
      </c>
      <c r="CZ262" s="78">
        <v>-2.0301761105656624E-3</v>
      </c>
      <c r="DA262" s="78">
        <v>1.7596125602722168E-2</v>
      </c>
      <c r="DB262" s="78">
        <v>1.2384696863591671E-2</v>
      </c>
      <c r="DC262" s="78">
        <v>-1.3931665569543839E-2</v>
      </c>
      <c r="DD262" s="78">
        <v>-5.427028052508831E-3</v>
      </c>
      <c r="DE262" s="78">
        <v>8.0015817657113075E-3</v>
      </c>
      <c r="DF262" s="78">
        <v>4.5463563874363899E-3</v>
      </c>
      <c r="DG262" s="78">
        <v>-5.9001683257520199E-3</v>
      </c>
      <c r="DH262" s="78">
        <v>-9.8879523575305939E-3</v>
      </c>
      <c r="DI262" s="78">
        <v>-2.8044244274497032E-2</v>
      </c>
      <c r="DJ262" s="78">
        <v>3.2547533512115479E-2</v>
      </c>
      <c r="DK262" s="78">
        <v>1.3542860746383667E-2</v>
      </c>
      <c r="DL262" s="78">
        <v>1.5705469995737076E-2</v>
      </c>
      <c r="DM262" s="78">
        <v>1.6380047425627708E-2</v>
      </c>
      <c r="DN262" s="78">
        <v>-7.8507997095584869E-3</v>
      </c>
      <c r="DO262" s="78">
        <v>6.7453682422637939E-3</v>
      </c>
      <c r="DP262" s="78">
        <v>-3.2821483910083771E-2</v>
      </c>
      <c r="DQ262" s="78">
        <v>6.574203260242939E-3</v>
      </c>
      <c r="DR262" s="78">
        <v>3.2068423926830292E-2</v>
      </c>
      <c r="DS262" s="78">
        <v>4.6773944050073624E-2</v>
      </c>
      <c r="DT262" s="78">
        <v>5.0963185727596283E-2</v>
      </c>
      <c r="DU262" s="78">
        <v>5.7787787169218063E-2</v>
      </c>
      <c r="DV262" s="78">
        <v>3.6979250609874725E-2</v>
      </c>
      <c r="DW262" s="78">
        <v>2.1417548879981041E-2</v>
      </c>
      <c r="DX262" s="78">
        <v>1.8095217645168304E-2</v>
      </c>
      <c r="DY262" s="78">
        <v>5.0173725932836533E-2</v>
      </c>
      <c r="DZ262" s="78">
        <v>4.3020486831665039E-2</v>
      </c>
      <c r="EA262" s="78">
        <v>1.6452647745609283E-2</v>
      </c>
      <c r="EB262" s="78">
        <v>2.4261960759758949E-2</v>
      </c>
      <c r="EC262" s="78">
        <v>3.7443384528160095E-2</v>
      </c>
      <c r="ED262" s="78">
        <v>3.8787476718425751E-2</v>
      </c>
      <c r="EE262" s="78">
        <v>3.09758260846138E-2</v>
      </c>
      <c r="EF262" s="78">
        <v>2.8253039345145226E-2</v>
      </c>
      <c r="EG262" s="78">
        <v>1.1017072014510632E-2</v>
      </c>
      <c r="EH262" s="78">
        <v>7.0650942623615265E-2</v>
      </c>
      <c r="EI262" s="78">
        <v>5.2013274282217026E-2</v>
      </c>
      <c r="EJ262" s="78">
        <v>4.0806908160448074E-2</v>
      </c>
      <c r="EK262" s="78">
        <v>4.1285298764705658E-2</v>
      </c>
      <c r="EL262" s="78">
        <v>1.6496505588293076E-2</v>
      </c>
      <c r="EM262" s="78">
        <v>3.1465880572795868E-2</v>
      </c>
      <c r="EN262" s="78">
        <v>-6.0598705895245075E-3</v>
      </c>
      <c r="EO262" s="78">
        <v>3.38406041264534E-2</v>
      </c>
      <c r="EP262" s="78">
        <v>5.9021271765232086E-2</v>
      </c>
      <c r="EQ262" s="78">
        <v>7.3758922517299652E-2</v>
      </c>
      <c r="ER262" s="78">
        <v>7.6466545462608337E-2</v>
      </c>
      <c r="ES262" s="78">
        <v>8.3818003535270691E-2</v>
      </c>
      <c r="ET262" s="78">
        <v>6.0529086738824844E-2</v>
      </c>
      <c r="EU262" s="78">
        <v>4.7337524592876434E-2</v>
      </c>
      <c r="EV262" s="78">
        <v>4.7153089195489883E-2</v>
      </c>
      <c r="EW262" s="78">
        <v>40.301116943359375</v>
      </c>
      <c r="EX262" s="78">
        <v>38.728408813476563</v>
      </c>
      <c r="EY262" s="78">
        <v>38.546051025390625</v>
      </c>
      <c r="EZ262" s="78">
        <v>37.578357696533203</v>
      </c>
      <c r="FA262" s="78">
        <v>36.682781219482422</v>
      </c>
      <c r="FB262" s="78">
        <v>36.588359832763672</v>
      </c>
      <c r="FC262" s="78">
        <v>36.633815765380859</v>
      </c>
      <c r="FD262" s="78">
        <v>35.870662689208984</v>
      </c>
      <c r="FE262" s="78">
        <v>37.731666564941406</v>
      </c>
      <c r="FF262" s="78">
        <v>41.599010467529297</v>
      </c>
      <c r="FG262" s="78">
        <v>46.219074249267578</v>
      </c>
      <c r="FH262" s="78">
        <v>50.656990051269531</v>
      </c>
      <c r="FI262" s="78">
        <v>54.049324035644531</v>
      </c>
      <c r="FJ262" s="78">
        <v>55.722099304199219</v>
      </c>
      <c r="FK262" s="78">
        <v>57.779956817626953</v>
      </c>
      <c r="FL262" s="78">
        <v>58.021282196044922</v>
      </c>
      <c r="FM262" s="78">
        <v>54.418212890625</v>
      </c>
      <c r="FN262" s="78">
        <v>50.021579742431641</v>
      </c>
      <c r="FO262" s="78">
        <v>46.277267456054688</v>
      </c>
      <c r="FP262" s="78">
        <v>44.523113250732422</v>
      </c>
      <c r="FQ262" s="78">
        <v>41.890911102294922</v>
      </c>
      <c r="FR262" s="78">
        <v>41.381984710693359</v>
      </c>
      <c r="FS262" s="78">
        <v>39.464218139648438</v>
      </c>
      <c r="FT262" s="78">
        <v>39.323883056640625</v>
      </c>
      <c r="FU262" s="78">
        <v>2.4657055735588074E-2</v>
      </c>
      <c r="FV262" s="78">
        <v>2.7828985825181007E-2</v>
      </c>
      <c r="FW262" s="78">
        <v>2.7783015742897987E-2</v>
      </c>
      <c r="FX262" s="78">
        <v>0</v>
      </c>
      <c r="FY262" s="78">
        <v>134</v>
      </c>
      <c r="FZ262" s="78">
        <v>1</v>
      </c>
    </row>
    <row r="263" spans="1:182" x14ac:dyDescent="0.2">
      <c r="A263" t="s">
        <v>186</v>
      </c>
      <c r="B263" t="s">
        <v>236</v>
      </c>
      <c r="C263" t="s">
        <v>2</v>
      </c>
      <c r="D263" t="s">
        <v>203</v>
      </c>
      <c r="E263" t="s">
        <v>243</v>
      </c>
      <c r="F263" t="s">
        <v>183</v>
      </c>
      <c r="G263" t="s">
        <v>1</v>
      </c>
      <c r="H263" s="78">
        <v>687</v>
      </c>
      <c r="I263" s="78">
        <v>1.3815423250198364</v>
      </c>
      <c r="J263" s="78">
        <v>1.2809147834777832</v>
      </c>
      <c r="K263" s="78">
        <v>1.2559032440185547</v>
      </c>
      <c r="L263" s="78">
        <v>1.195326566696167</v>
      </c>
      <c r="M263" s="78">
        <v>1.2868087291717529</v>
      </c>
      <c r="N263" s="78">
        <v>1.423234224319458</v>
      </c>
      <c r="O263" s="78">
        <v>1.5569857358932495</v>
      </c>
      <c r="P263" s="78">
        <v>1.5052559375762939</v>
      </c>
      <c r="Q263" s="78">
        <v>1.4263604879379272</v>
      </c>
      <c r="R263" s="78">
        <v>1.3487371206283569</v>
      </c>
      <c r="S263" s="78">
        <v>1.165320873260498</v>
      </c>
      <c r="T263" s="78">
        <v>1.1785494089126587</v>
      </c>
      <c r="U263" s="78">
        <v>1.181371808052063</v>
      </c>
      <c r="V263" s="78">
        <v>1.0607523918151855</v>
      </c>
      <c r="W263" s="78">
        <v>1.1103501319885254</v>
      </c>
      <c r="X263" s="78">
        <v>1.2773176431655884</v>
      </c>
      <c r="Y263" s="78">
        <v>1.4288794994354248</v>
      </c>
      <c r="Z263" s="78">
        <v>1.7094944715499878</v>
      </c>
      <c r="AA263" s="78">
        <v>1.777330756187439</v>
      </c>
      <c r="AB263" s="78">
        <v>1.7248224020004272</v>
      </c>
      <c r="AC263" s="78">
        <v>1.8438265323638916</v>
      </c>
      <c r="AD263" s="78">
        <v>1.8288428783416748</v>
      </c>
      <c r="AE263" s="78">
        <v>1.5471104383468628</v>
      </c>
      <c r="AF263" s="78">
        <v>1.4145455360412598</v>
      </c>
      <c r="AG263" s="78">
        <v>-0.28672385215759277</v>
      </c>
      <c r="AH263" s="78">
        <v>-0.29445850849151611</v>
      </c>
      <c r="AI263" s="78">
        <v>-0.28407496213912964</v>
      </c>
      <c r="AJ263" s="78">
        <v>-0.25668129324913025</v>
      </c>
      <c r="AK263" s="78">
        <v>-0.29409316182136536</v>
      </c>
      <c r="AL263" s="78">
        <v>-0.27218666672706604</v>
      </c>
      <c r="AM263" s="78">
        <v>-0.27703806757926941</v>
      </c>
      <c r="AN263" s="78">
        <v>-0.31733182072639465</v>
      </c>
      <c r="AO263" s="78">
        <v>-0.33464807271957397</v>
      </c>
      <c r="AP263" s="78">
        <v>-0.34871655702590942</v>
      </c>
      <c r="AQ263" s="78">
        <v>-0.31436598300933838</v>
      </c>
      <c r="AR263" s="78">
        <v>-0.20706981420516968</v>
      </c>
      <c r="AS263" s="78">
        <v>-0.18083183467388153</v>
      </c>
      <c r="AT263" s="78">
        <v>-0.24558249115943909</v>
      </c>
      <c r="AU263" s="78">
        <v>-0.13788101077079773</v>
      </c>
      <c r="AV263" s="78">
        <v>-0.15210027992725372</v>
      </c>
      <c r="AW263" s="78">
        <v>-0.11235496401786804</v>
      </c>
      <c r="AX263" s="78">
        <v>-0.12839549779891968</v>
      </c>
      <c r="AY263" s="78">
        <v>-8.521135151386261E-2</v>
      </c>
      <c r="AZ263" s="78">
        <v>-5.5434953421354294E-2</v>
      </c>
      <c r="BA263" s="78">
        <v>-7.2344735264778137E-2</v>
      </c>
      <c r="BB263" s="78">
        <v>-0.14749884605407715</v>
      </c>
      <c r="BC263" s="78">
        <v>-0.25687476992607117</v>
      </c>
      <c r="BD263" s="78">
        <v>-0.30441838502883911</v>
      </c>
      <c r="BE263" s="78">
        <v>-0.19207145273685455</v>
      </c>
      <c r="BF263" s="78">
        <v>-0.20352013409137726</v>
      </c>
      <c r="BG263" s="78">
        <v>-0.19280856847763062</v>
      </c>
      <c r="BH263" s="78">
        <v>-0.16875416040420532</v>
      </c>
      <c r="BI263" s="78">
        <v>-0.20585086941719055</v>
      </c>
      <c r="BJ263" s="78">
        <v>-0.17869757115840912</v>
      </c>
      <c r="BK263" s="78">
        <v>-0.16979683935642242</v>
      </c>
      <c r="BL263" s="78">
        <v>-0.21400800347328186</v>
      </c>
      <c r="BM263" s="78">
        <v>-0.22919794917106628</v>
      </c>
      <c r="BN263" s="78">
        <v>-0.25646382570266724</v>
      </c>
      <c r="BO263" s="78">
        <v>-0.22457431256771088</v>
      </c>
      <c r="BP263" s="78">
        <v>-0.12307325005531311</v>
      </c>
      <c r="BQ263" s="78">
        <v>-0.10116325318813324</v>
      </c>
      <c r="BR263" s="78">
        <v>-0.16315969824790955</v>
      </c>
      <c r="BS263" s="78">
        <v>-5.8539662510156631E-2</v>
      </c>
      <c r="BT263" s="78">
        <v>-7.4306204915046692E-2</v>
      </c>
      <c r="BU263" s="78">
        <v>-3.2387237995862961E-2</v>
      </c>
      <c r="BV263" s="78">
        <v>-4.2963597923517227E-2</v>
      </c>
      <c r="BW263" s="78">
        <v>5.4891086183488369E-3</v>
      </c>
      <c r="BX263" s="78">
        <v>3.157709538936615E-2</v>
      </c>
      <c r="BY263" s="78">
        <v>1.4807519502937794E-2</v>
      </c>
      <c r="BZ263" s="78">
        <v>-6.1013225466012955E-2</v>
      </c>
      <c r="CA263" s="78">
        <v>-0.16035124659538269</v>
      </c>
      <c r="CB263" s="78">
        <v>-0.21108351647853851</v>
      </c>
      <c r="CC263" s="78">
        <v>-0.12651550769805908</v>
      </c>
      <c r="CD263" s="78">
        <v>-0.14053650200366974</v>
      </c>
      <c r="CE263" s="78">
        <v>-0.12959775328636169</v>
      </c>
      <c r="CF263" s="78">
        <v>-0.10785609483718872</v>
      </c>
      <c r="CG263" s="78">
        <v>-0.14473453164100647</v>
      </c>
      <c r="CH263" s="78">
        <v>-0.1139473170042038</v>
      </c>
      <c r="CI263" s="78">
        <v>-9.5521874725818634E-2</v>
      </c>
      <c r="CJ263" s="78">
        <v>-0.14244624972343445</v>
      </c>
      <c r="CK263" s="78">
        <v>-0.1561635285615921</v>
      </c>
      <c r="CL263" s="78">
        <v>-0.19256988167762756</v>
      </c>
      <c r="CM263" s="78">
        <v>-0.16238486766815186</v>
      </c>
      <c r="CN263" s="78">
        <v>-6.4897485077381134E-2</v>
      </c>
      <c r="CO263" s="78">
        <v>-4.5985031872987747E-2</v>
      </c>
      <c r="CP263" s="78">
        <v>-0.10607392340898514</v>
      </c>
      <c r="CQ263" s="78">
        <v>-3.5880850628018379E-3</v>
      </c>
      <c r="CR263" s="78">
        <v>-2.0426260307431221E-2</v>
      </c>
      <c r="CS263" s="78">
        <v>2.299816720187664E-2</v>
      </c>
      <c r="CT263" s="78">
        <v>1.6206281259655952E-2</v>
      </c>
      <c r="CU263" s="78">
        <v>6.8307973444461823E-2</v>
      </c>
      <c r="CV263" s="78">
        <v>9.1841377317905426E-2</v>
      </c>
      <c r="CW263" s="78">
        <v>7.5168907642364502E-2</v>
      </c>
      <c r="CX263" s="78">
        <v>-1.1135521344840527E-3</v>
      </c>
      <c r="CY263" s="78">
        <v>-9.3499355018138885E-2</v>
      </c>
      <c r="CZ263" s="78">
        <v>-0.14644008874893188</v>
      </c>
      <c r="DA263" s="78">
        <v>-6.0959555208683014E-2</v>
      </c>
      <c r="DB263" s="78">
        <v>-7.7552862465381622E-2</v>
      </c>
      <c r="DC263" s="78">
        <v>-6.6386930644512177E-2</v>
      </c>
      <c r="DD263" s="78">
        <v>-4.6958025544881821E-2</v>
      </c>
      <c r="DE263" s="78">
        <v>-8.3618193864822388E-2</v>
      </c>
      <c r="DF263" s="78">
        <v>-4.9197055399417877E-2</v>
      </c>
      <c r="DG263" s="78">
        <v>-2.1246915683150291E-2</v>
      </c>
      <c r="DH263" s="78">
        <v>-7.0884488523006439E-2</v>
      </c>
      <c r="DI263" s="78">
        <v>-8.3129100501537323E-2</v>
      </c>
      <c r="DJ263" s="78">
        <v>-0.1286759227514267</v>
      </c>
      <c r="DK263" s="78">
        <v>-0.10019543021917343</v>
      </c>
      <c r="DL263" s="78">
        <v>-6.7217210307717323E-3</v>
      </c>
      <c r="DM263" s="78">
        <v>9.1931885108351707E-3</v>
      </c>
      <c r="DN263" s="78">
        <v>-4.898814857006073E-2</v>
      </c>
      <c r="DO263" s="78">
        <v>5.1363494247198105E-2</v>
      </c>
      <c r="DP263" s="78">
        <v>3.3453680574893951E-2</v>
      </c>
      <c r="DQ263" s="78">
        <v>7.8383572399616241E-2</v>
      </c>
      <c r="DR263" s="78">
        <v>7.5376160442829132E-2</v>
      </c>
      <c r="DS263" s="78">
        <v>0.13112683594226837</v>
      </c>
      <c r="DT263" s="78">
        <v>0.1521056592464447</v>
      </c>
      <c r="DU263" s="78">
        <v>0.13553029298782349</v>
      </c>
      <c r="DV263" s="78">
        <v>5.8786120265722275E-2</v>
      </c>
      <c r="DW263" s="78">
        <v>-2.6647457852959633E-2</v>
      </c>
      <c r="DX263" s="78">
        <v>-8.1796653568744659E-2</v>
      </c>
      <c r="DY263" s="78">
        <v>3.3692825585603714E-2</v>
      </c>
      <c r="DZ263" s="78">
        <v>1.3385509140789509E-2</v>
      </c>
      <c r="EA263" s="78">
        <v>2.4879449978470802E-2</v>
      </c>
      <c r="EB263" s="78">
        <v>4.0969118475914001E-2</v>
      </c>
      <c r="EC263" s="78">
        <v>4.624098539352417E-3</v>
      </c>
      <c r="ED263" s="78">
        <v>4.4292036443948746E-2</v>
      </c>
      <c r="EE263" s="78">
        <v>8.5994325578212738E-2</v>
      </c>
      <c r="EF263" s="78">
        <v>3.2439325004816055E-2</v>
      </c>
      <c r="EG263" s="78">
        <v>2.2321008145809174E-2</v>
      </c>
      <c r="EH263" s="78">
        <v>-3.6423202604055405E-2</v>
      </c>
      <c r="EI263" s="78">
        <v>-1.0403755120933056E-2</v>
      </c>
      <c r="EJ263" s="78">
        <v>7.727484405040741E-2</v>
      </c>
      <c r="EK263" s="78">
        <v>8.8861770927906036E-2</v>
      </c>
      <c r="EL263" s="78">
        <v>3.3434648066759109E-2</v>
      </c>
      <c r="EM263" s="78">
        <v>0.1307048499584198</v>
      </c>
      <c r="EN263" s="78">
        <v>0.11124776303768158</v>
      </c>
      <c r="EO263" s="78">
        <v>0.15835130214691162</v>
      </c>
      <c r="EP263" s="78">
        <v>0.16080807149410248</v>
      </c>
      <c r="EQ263" s="78">
        <v>0.22182729840278625</v>
      </c>
      <c r="ER263" s="78">
        <v>0.23911771178245544</v>
      </c>
      <c r="ES263" s="78">
        <v>0.22268255054950714</v>
      </c>
      <c r="ET263" s="78">
        <v>0.14527173340320587</v>
      </c>
      <c r="EU263" s="78">
        <v>6.9876067340373993E-2</v>
      </c>
      <c r="EV263" s="78">
        <v>1.1538195423781872E-2</v>
      </c>
      <c r="EW263" s="78">
        <v>41.685806274414063</v>
      </c>
      <c r="EX263" s="78">
        <v>41.529239654541016</v>
      </c>
      <c r="EY263" s="78">
        <v>41.097393035888672</v>
      </c>
      <c r="EZ263" s="78">
        <v>40.629367828369141</v>
      </c>
      <c r="FA263" s="78">
        <v>40.570789337158203</v>
      </c>
      <c r="FB263" s="78">
        <v>40.00262451171875</v>
      </c>
      <c r="FC263" s="78">
        <v>39.823879241943359</v>
      </c>
      <c r="FD263" s="78">
        <v>38.552158355712891</v>
      </c>
      <c r="FE263" s="78">
        <v>39.779918670654297</v>
      </c>
      <c r="FF263" s="78">
        <v>44.789157867431641</v>
      </c>
      <c r="FG263" s="78">
        <v>49.194141387939453</v>
      </c>
      <c r="FH263" s="78">
        <v>52.516578674316406</v>
      </c>
      <c r="FI263" s="78">
        <v>55.249000549316406</v>
      </c>
      <c r="FJ263" s="78">
        <v>56.9378662109375</v>
      </c>
      <c r="FK263" s="78">
        <v>58.324298858642578</v>
      </c>
      <c r="FL263" s="78">
        <v>58.317531585693359</v>
      </c>
      <c r="FM263" s="78">
        <v>56.597991943359375</v>
      </c>
      <c r="FN263" s="78">
        <v>52.161525726318359</v>
      </c>
      <c r="FO263" s="78">
        <v>48.904125213623047</v>
      </c>
      <c r="FP263" s="78">
        <v>46.185123443603516</v>
      </c>
      <c r="FQ263" s="78">
        <v>43.890911102294922</v>
      </c>
      <c r="FR263" s="78">
        <v>42.301586151123047</v>
      </c>
      <c r="FS263" s="78">
        <v>41.073341369628906</v>
      </c>
      <c r="FT263" s="78">
        <v>39.83050537109375</v>
      </c>
      <c r="FU263" s="78">
        <v>8.352053165435791E-2</v>
      </c>
      <c r="FV263" s="78">
        <v>9.6395477652549744E-2</v>
      </c>
      <c r="FW263" s="78">
        <v>9.163685142993927E-2</v>
      </c>
      <c r="FX263" s="78">
        <v>0</v>
      </c>
      <c r="FY263" s="78">
        <v>115</v>
      </c>
      <c r="FZ263" s="78">
        <v>1</v>
      </c>
    </row>
    <row r="264" spans="1:182" x14ac:dyDescent="0.2">
      <c r="A264" t="s">
        <v>186</v>
      </c>
      <c r="B264" t="s">
        <v>236</v>
      </c>
      <c r="C264" t="s">
        <v>2</v>
      </c>
      <c r="D264" t="s">
        <v>203</v>
      </c>
      <c r="E264" t="s">
        <v>243</v>
      </c>
      <c r="F264" t="s">
        <v>184</v>
      </c>
      <c r="G264" t="s">
        <v>1</v>
      </c>
      <c r="H264" s="78">
        <v>359</v>
      </c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  <c r="CU264" s="78"/>
      <c r="CV264" s="78"/>
      <c r="CW264" s="78"/>
      <c r="CX264" s="78"/>
      <c r="CY264" s="78"/>
      <c r="CZ264" s="78"/>
      <c r="DA264" s="78"/>
      <c r="DB264" s="78"/>
      <c r="DC264" s="78"/>
      <c r="DD264" s="78"/>
      <c r="DE264" s="78"/>
      <c r="DF264" s="78"/>
      <c r="DG264" s="78"/>
      <c r="DH264" s="78"/>
      <c r="DI264" s="78"/>
      <c r="DJ264" s="78"/>
      <c r="DK264" s="78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>
        <v>0</v>
      </c>
      <c r="FY264" s="78">
        <v>72</v>
      </c>
      <c r="FZ264" s="78">
        <v>0</v>
      </c>
    </row>
    <row r="265" spans="1:182" x14ac:dyDescent="0.2">
      <c r="A265" t="s">
        <v>186</v>
      </c>
      <c r="B265" t="s">
        <v>236</v>
      </c>
      <c r="C265" t="s">
        <v>2</v>
      </c>
      <c r="D265" t="s">
        <v>203</v>
      </c>
      <c r="E265" t="s">
        <v>243</v>
      </c>
      <c r="F265" t="s">
        <v>185</v>
      </c>
      <c r="G265" t="s">
        <v>1</v>
      </c>
      <c r="H265" s="78">
        <v>140</v>
      </c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  <c r="CU265" s="78"/>
      <c r="CV265" s="78"/>
      <c r="CW265" s="78"/>
      <c r="CX265" s="78"/>
      <c r="CY265" s="78"/>
      <c r="CZ265" s="78"/>
      <c r="DA265" s="78"/>
      <c r="DB265" s="78"/>
      <c r="DC265" s="78"/>
      <c r="DD265" s="78"/>
      <c r="DE265" s="78"/>
      <c r="DF265" s="78"/>
      <c r="DG265" s="78"/>
      <c r="DH265" s="78"/>
      <c r="DI265" s="78"/>
      <c r="DJ265" s="78"/>
      <c r="DK265" s="78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>
        <v>0</v>
      </c>
      <c r="FY265" s="78">
        <v>32</v>
      </c>
      <c r="FZ265" s="78">
        <v>0</v>
      </c>
    </row>
    <row r="266" spans="1:182" x14ac:dyDescent="0.2">
      <c r="A266" t="s">
        <v>186</v>
      </c>
      <c r="B266" t="s">
        <v>236</v>
      </c>
      <c r="C266" t="s">
        <v>194</v>
      </c>
      <c r="D266" t="s">
        <v>202</v>
      </c>
      <c r="E266" t="s">
        <v>239</v>
      </c>
      <c r="F266" t="s">
        <v>1</v>
      </c>
      <c r="G266" t="s">
        <v>198</v>
      </c>
      <c r="H266" s="78">
        <v>4374</v>
      </c>
      <c r="I266" s="78">
        <v>1.5755990743637085</v>
      </c>
      <c r="J266" s="78">
        <v>1.4997366666793823</v>
      </c>
      <c r="K266" s="78">
        <v>1.4637278318405151</v>
      </c>
      <c r="L266" s="78">
        <v>1.4378132820129395</v>
      </c>
      <c r="M266" s="78">
        <v>1.4544402360916138</v>
      </c>
      <c r="N266" s="78">
        <v>1.5744274854660034</v>
      </c>
      <c r="O266" s="78">
        <v>1.7479983568191528</v>
      </c>
      <c r="P266" s="78">
        <v>1.8803542852401733</v>
      </c>
      <c r="Q266" s="78">
        <v>1.8578042984008789</v>
      </c>
      <c r="R266" s="78">
        <v>1.8074915409088135</v>
      </c>
      <c r="S266" s="78">
        <v>1.7884327173233032</v>
      </c>
      <c r="T266" s="78">
        <v>1.7298027276992798</v>
      </c>
      <c r="U266" s="78">
        <v>1.6687464714050293</v>
      </c>
      <c r="V266" s="78">
        <v>1.6277257204055786</v>
      </c>
      <c r="W266" s="78">
        <v>1.5827322006225586</v>
      </c>
      <c r="X266" s="78">
        <v>1.6010497808456421</v>
      </c>
      <c r="Y266" s="78">
        <v>1.7505843639373779</v>
      </c>
      <c r="Z266" s="78">
        <v>2.0368843078613281</v>
      </c>
      <c r="AA266" s="78">
        <v>2.2196106910705566</v>
      </c>
      <c r="AB266" s="78">
        <v>2.2299015522003174</v>
      </c>
      <c r="AC266" s="78">
        <v>2.1849861145019531</v>
      </c>
      <c r="AD266" s="78">
        <v>2.0882282257080078</v>
      </c>
      <c r="AE266" s="78">
        <v>1.8864939212799072</v>
      </c>
      <c r="AF266" s="78">
        <v>1.705152153968811</v>
      </c>
      <c r="AG266" s="78">
        <v>-0.14499795436859131</v>
      </c>
      <c r="AH266" s="78">
        <v>-0.14452387392520905</v>
      </c>
      <c r="AI266" s="78">
        <v>-0.13885399699211121</v>
      </c>
      <c r="AJ266" s="78">
        <v>-0.13756941258907318</v>
      </c>
      <c r="AK266" s="78">
        <v>-0.14074674248695374</v>
      </c>
      <c r="AL266" s="78">
        <v>-0.13223513960838318</v>
      </c>
      <c r="AM266" s="78">
        <v>-0.13482974469661713</v>
      </c>
      <c r="AN266" s="78">
        <v>-0.11194062232971191</v>
      </c>
      <c r="AO266" s="78">
        <v>-9.6819698810577393E-2</v>
      </c>
      <c r="AP266" s="78">
        <v>-6.5400540828704834E-2</v>
      </c>
      <c r="AQ266" s="78">
        <v>-5.6395385414361954E-2</v>
      </c>
      <c r="AR266" s="78">
        <v>-6.7651562392711639E-2</v>
      </c>
      <c r="AS266" s="78">
        <v>-7.3255211114883423E-2</v>
      </c>
      <c r="AT266" s="78">
        <v>-6.2750726938247681E-2</v>
      </c>
      <c r="AU266" s="78">
        <v>-6.3850238919258118E-2</v>
      </c>
      <c r="AV266" s="78">
        <v>-3.5069648176431656E-2</v>
      </c>
      <c r="AW266" s="78">
        <v>-1.9994624890387058E-3</v>
      </c>
      <c r="AX266" s="78">
        <v>1.525316946208477E-2</v>
      </c>
      <c r="AY266" s="78">
        <v>3.8638632744550705E-2</v>
      </c>
      <c r="AZ266" s="78">
        <v>6.078222393989563E-2</v>
      </c>
      <c r="BA266" s="78">
        <v>5.5583897978067398E-2</v>
      </c>
      <c r="BB266" s="78">
        <v>-7.6963804662227631E-2</v>
      </c>
      <c r="BC266" s="78">
        <v>-0.11826268583536148</v>
      </c>
      <c r="BD266" s="78">
        <v>-0.1341799795627594</v>
      </c>
      <c r="BE266" s="78">
        <v>-0.11349911987781525</v>
      </c>
      <c r="BF266" s="78">
        <v>-0.11310815811157227</v>
      </c>
      <c r="BG266" s="78">
        <v>-0.10774606466293335</v>
      </c>
      <c r="BH266" s="78">
        <v>-0.10705030709505081</v>
      </c>
      <c r="BI266" s="78">
        <v>-0.11041281372308731</v>
      </c>
      <c r="BJ266" s="78">
        <v>-0.10038863867521286</v>
      </c>
      <c r="BK266" s="78">
        <v>-0.10052447021007538</v>
      </c>
      <c r="BL266" s="78">
        <v>-7.7489443123340607E-2</v>
      </c>
      <c r="BM266" s="78">
        <v>-6.202109158039093E-2</v>
      </c>
      <c r="BN266" s="78">
        <v>-3.5507611930370331E-2</v>
      </c>
      <c r="BO266" s="78">
        <v>-2.7763744816184044E-2</v>
      </c>
      <c r="BP266" s="78">
        <v>-4.0037762373685837E-2</v>
      </c>
      <c r="BQ266" s="78">
        <v>-4.5416098088026047E-2</v>
      </c>
      <c r="BR266" s="78">
        <v>-3.5245824605226517E-2</v>
      </c>
      <c r="BS266" s="78">
        <v>-3.6925874650478363E-2</v>
      </c>
      <c r="BT266" s="78">
        <v>-8.4172580391168594E-3</v>
      </c>
      <c r="BU266" s="78">
        <v>2.6097692549228668E-2</v>
      </c>
      <c r="BV266" s="78">
        <v>4.4671982526779175E-2</v>
      </c>
      <c r="BW266" s="78">
        <v>6.8641312420368195E-2</v>
      </c>
      <c r="BX266" s="78">
        <v>8.9376583695411682E-2</v>
      </c>
      <c r="BY266" s="78">
        <v>8.2821846008300781E-2</v>
      </c>
      <c r="BZ266" s="78">
        <v>-4.6622812747955322E-2</v>
      </c>
      <c r="CA266" s="78">
        <v>-8.5770666599273682E-2</v>
      </c>
      <c r="CB266" s="78">
        <v>-0.10202048718929291</v>
      </c>
      <c r="CC266" s="78">
        <v>-9.168311208486557E-2</v>
      </c>
      <c r="CD266" s="78">
        <v>-9.1349735856056213E-2</v>
      </c>
      <c r="CE266" s="78">
        <v>-8.6200803518295288E-2</v>
      </c>
      <c r="CF266" s="78">
        <v>-8.5912853479385376E-2</v>
      </c>
      <c r="CG266" s="78">
        <v>-8.9403629302978516E-2</v>
      </c>
      <c r="CH266" s="78">
        <v>-7.8331835567951202E-2</v>
      </c>
      <c r="CI266" s="78">
        <v>-7.6764732599258423E-2</v>
      </c>
      <c r="CJ266" s="78">
        <v>-5.3628664463758469E-2</v>
      </c>
      <c r="CK266" s="78">
        <v>-3.7919685244560242E-2</v>
      </c>
      <c r="CL266" s="78">
        <v>-1.4803855679929256E-2</v>
      </c>
      <c r="CM266" s="78">
        <v>-7.9335607588291168E-3</v>
      </c>
      <c r="CN266" s="78">
        <v>-2.0912524312734604E-2</v>
      </c>
      <c r="CO266" s="78">
        <v>-2.6134813204407692E-2</v>
      </c>
      <c r="CP266" s="78">
        <v>-1.6196016222238541E-2</v>
      </c>
      <c r="CQ266" s="78">
        <v>-1.8278144299983978E-2</v>
      </c>
      <c r="CR266" s="78">
        <v>1.0042105801403522E-2</v>
      </c>
      <c r="CS266" s="78">
        <v>4.5557700097560883E-2</v>
      </c>
      <c r="CT266" s="78">
        <v>6.5047368407249451E-2</v>
      </c>
      <c r="CU266" s="78">
        <v>8.9421071112155914E-2</v>
      </c>
      <c r="CV266" s="78">
        <v>0.10918095707893372</v>
      </c>
      <c r="CW266" s="78">
        <v>0.1016867607831955</v>
      </c>
      <c r="CX266" s="78">
        <v>-2.56087277084589E-2</v>
      </c>
      <c r="CY266" s="78">
        <v>-6.326679140329361E-2</v>
      </c>
      <c r="CZ266" s="78">
        <v>-7.9746931791305542E-2</v>
      </c>
      <c r="DA266" s="78">
        <v>-6.9867096841335297E-2</v>
      </c>
      <c r="DB266" s="78">
        <v>-6.9591306149959564E-2</v>
      </c>
      <c r="DC266" s="78">
        <v>-6.4655549824237823E-2</v>
      </c>
      <c r="DD266" s="78">
        <v>-6.477539986371994E-2</v>
      </c>
      <c r="DE266" s="78">
        <v>-6.839444488286972E-2</v>
      </c>
      <c r="DF266" s="78">
        <v>-5.6275047361850739E-2</v>
      </c>
      <c r="DG266" s="78">
        <v>-5.3004994988441467E-2</v>
      </c>
      <c r="DH266" s="78">
        <v>-2.976788766682148E-2</v>
      </c>
      <c r="DI266" s="78">
        <v>-1.3818280771374702E-2</v>
      </c>
      <c r="DJ266" s="78">
        <v>5.8998987078666687E-3</v>
      </c>
      <c r="DK266" s="78">
        <v>1.1896625161170959E-2</v>
      </c>
      <c r="DL266" s="78">
        <v>-1.7872868338599801E-3</v>
      </c>
      <c r="DM266" s="78">
        <v>-6.8535259924829006E-3</v>
      </c>
      <c r="DN266" s="78">
        <v>2.85379309207201E-3</v>
      </c>
      <c r="DO266" s="78">
        <v>3.6958462442271411E-4</v>
      </c>
      <c r="DP266" s="78">
        <v>2.8501467779278755E-2</v>
      </c>
      <c r="DQ266" s="78">
        <v>6.50177001953125E-2</v>
      </c>
      <c r="DR266" s="78">
        <v>8.5422739386558533E-2</v>
      </c>
      <c r="DS266" s="78">
        <v>0.11020082980394363</v>
      </c>
      <c r="DT266" s="78">
        <v>0.12898533046245575</v>
      </c>
      <c r="DU266" s="78">
        <v>0.1205516904592514</v>
      </c>
      <c r="DV266" s="78">
        <v>-4.5946422033011913E-3</v>
      </c>
      <c r="DW266" s="78">
        <v>-4.0762916207313538E-2</v>
      </c>
      <c r="DX266" s="78">
        <v>-5.7473376393318176E-2</v>
      </c>
      <c r="DY266" s="78">
        <v>-3.8368254899978638E-2</v>
      </c>
      <c r="DZ266" s="78">
        <v>-3.8175590336322784E-2</v>
      </c>
      <c r="EA266" s="78">
        <v>-3.3547621220350266E-2</v>
      </c>
      <c r="EB266" s="78">
        <v>-3.4256290644407272E-2</v>
      </c>
      <c r="EC266" s="78">
        <v>-3.8060512393712997E-2</v>
      </c>
      <c r="ED266" s="78">
        <v>-2.4428538978099823E-2</v>
      </c>
      <c r="EE266" s="78">
        <v>-1.8699705600738525E-2</v>
      </c>
      <c r="EF266" s="78">
        <v>4.6832882799208164E-3</v>
      </c>
      <c r="EG266" s="78">
        <v>2.0980322733521461E-2</v>
      </c>
      <c r="EH266" s="78">
        <v>3.5792827606201172E-2</v>
      </c>
      <c r="EI266" s="78">
        <v>4.052826389670372E-2</v>
      </c>
      <c r="EJ266" s="78">
        <v>2.5826519355177879E-2</v>
      </c>
      <c r="EK266" s="78">
        <v>2.0985590294003487E-2</v>
      </c>
      <c r="EL266" s="78">
        <v>3.0358690768480301E-2</v>
      </c>
      <c r="EM266" s="78">
        <v>2.7293942868709564E-2</v>
      </c>
      <c r="EN266" s="78">
        <v>5.5153857916593552E-2</v>
      </c>
      <c r="EO266" s="78">
        <v>9.3114852905273438E-2</v>
      </c>
      <c r="EP266" s="78">
        <v>0.11484155058860779</v>
      </c>
      <c r="EQ266" s="78">
        <v>0.14020350575447083</v>
      </c>
      <c r="ER266" s="78">
        <v>0.15757967531681061</v>
      </c>
      <c r="ES266" s="78">
        <v>0.14778962731361389</v>
      </c>
      <c r="ET266" s="78">
        <v>2.5746358558535576E-2</v>
      </c>
      <c r="EU266" s="78">
        <v>-8.2708951085805893E-3</v>
      </c>
      <c r="EV266" s="78">
        <v>-2.5313897058367729E-2</v>
      </c>
      <c r="EW266" s="78">
        <v>47.086231231689453</v>
      </c>
      <c r="EX266" s="78">
        <v>46.422782897949219</v>
      </c>
      <c r="EY266" s="78">
        <v>45.991703033447266</v>
      </c>
      <c r="EZ266" s="78">
        <v>45.576385498046875</v>
      </c>
      <c r="FA266" s="78">
        <v>45.215721130371094</v>
      </c>
      <c r="FB266" s="78">
        <v>44.899726867675781</v>
      </c>
      <c r="FC266" s="78">
        <v>44.792076110839844</v>
      </c>
      <c r="FD266" s="78">
        <v>44.770153045654297</v>
      </c>
      <c r="FE266" s="78">
        <v>45.943679809570313</v>
      </c>
      <c r="FF266" s="78">
        <v>48.912063598632813</v>
      </c>
      <c r="FG266" s="78">
        <v>51.741691589355469</v>
      </c>
      <c r="FH266" s="78">
        <v>53.977916717529297</v>
      </c>
      <c r="FI266" s="78">
        <v>55.622829437255859</v>
      </c>
      <c r="FJ266" s="78">
        <v>56.873008728027344</v>
      </c>
      <c r="FK266" s="78">
        <v>57.697792053222656</v>
      </c>
      <c r="FL266" s="78">
        <v>57.801944732666016</v>
      </c>
      <c r="FM266" s="78">
        <v>56.904933929443359</v>
      </c>
      <c r="FN266" s="78">
        <v>54.699638366699219</v>
      </c>
      <c r="FO266" s="78">
        <v>52.863330841064453</v>
      </c>
      <c r="FP266" s="78">
        <v>51.468387603759766</v>
      </c>
      <c r="FQ266" s="78">
        <v>50.383174896240234</v>
      </c>
      <c r="FR266" s="78">
        <v>49.575489044189453</v>
      </c>
      <c r="FS266" s="78">
        <v>48.747226715087891</v>
      </c>
      <c r="FT266" s="78">
        <v>48.007232666015625</v>
      </c>
      <c r="FU266" s="78">
        <v>3.226277232170105E-2</v>
      </c>
      <c r="FV266" s="78">
        <v>3.5181712359189987E-2</v>
      </c>
      <c r="FW266" s="78">
        <v>3.4362923353910446E-2</v>
      </c>
      <c r="FX266" s="78">
        <v>0</v>
      </c>
      <c r="FY266" s="78">
        <v>1036.04541015625</v>
      </c>
      <c r="FZ266" s="78">
        <v>1</v>
      </c>
    </row>
    <row r="267" spans="1:182" x14ac:dyDescent="0.2">
      <c r="A267" t="s">
        <v>186</v>
      </c>
      <c r="B267" t="s">
        <v>236</v>
      </c>
      <c r="C267" t="s">
        <v>194</v>
      </c>
      <c r="D267" t="s">
        <v>202</v>
      </c>
      <c r="E267" t="s">
        <v>239</v>
      </c>
      <c r="F267" t="s">
        <v>1</v>
      </c>
      <c r="G267" t="s">
        <v>200</v>
      </c>
      <c r="H267" s="78">
        <v>1101</v>
      </c>
      <c r="I267" s="78">
        <v>1.3775402307510376</v>
      </c>
      <c r="J267" s="78">
        <v>1.2933673858642578</v>
      </c>
      <c r="K267" s="78">
        <v>1.2469015121459961</v>
      </c>
      <c r="L267" s="78">
        <v>1.2293844223022461</v>
      </c>
      <c r="M267" s="78">
        <v>1.2548975944519043</v>
      </c>
      <c r="N267" s="78">
        <v>1.3041024208068848</v>
      </c>
      <c r="O267" s="78">
        <v>1.4844017028808594</v>
      </c>
      <c r="P267" s="78">
        <v>1.5617640018463135</v>
      </c>
      <c r="Q267" s="78">
        <v>1.4693480730056763</v>
      </c>
      <c r="R267" s="78">
        <v>1.4202569723129272</v>
      </c>
      <c r="S267" s="78">
        <v>1.4005807638168335</v>
      </c>
      <c r="T267" s="78">
        <v>1.3789671659469604</v>
      </c>
      <c r="U267" s="78">
        <v>1.3445911407470703</v>
      </c>
      <c r="V267" s="78">
        <v>1.3086180686950684</v>
      </c>
      <c r="W267" s="78">
        <v>1.2987059354782104</v>
      </c>
      <c r="X267" s="78">
        <v>1.3478851318359375</v>
      </c>
      <c r="Y267" s="78">
        <v>1.4552112817764282</v>
      </c>
      <c r="Z267" s="78">
        <v>1.6984798908233643</v>
      </c>
      <c r="AA267" s="78">
        <v>1.852705717086792</v>
      </c>
      <c r="AB267" s="78">
        <v>1.8697307109832764</v>
      </c>
      <c r="AC267" s="78">
        <v>1.8616034984588623</v>
      </c>
      <c r="AD267" s="78">
        <v>1.8168104887008667</v>
      </c>
      <c r="AE267" s="78">
        <v>1.6721426248550415</v>
      </c>
      <c r="AF267" s="78">
        <v>1.5143027305603027</v>
      </c>
      <c r="AG267" s="78">
        <v>-0.11007700115442276</v>
      </c>
      <c r="AH267" s="78">
        <v>-9.0721897780895233E-2</v>
      </c>
      <c r="AI267" s="78">
        <v>-7.8214123845100403E-2</v>
      </c>
      <c r="AJ267" s="78">
        <v>-8.8157348334789276E-2</v>
      </c>
      <c r="AK267" s="78">
        <v>-8.3861947059631348E-2</v>
      </c>
      <c r="AL267" s="78">
        <v>-6.3058279454708099E-2</v>
      </c>
      <c r="AM267" s="78">
        <v>-4.6026937663555145E-2</v>
      </c>
      <c r="AN267" s="78">
        <v>-3.6960147321224213E-2</v>
      </c>
      <c r="AO267" s="78">
        <v>-2.4202395230531693E-2</v>
      </c>
      <c r="AP267" s="78">
        <v>-5.8504310436546803E-3</v>
      </c>
      <c r="AQ267" s="78">
        <v>-3.5305991768836975E-2</v>
      </c>
      <c r="AR267" s="78">
        <v>-4.5246418565511703E-2</v>
      </c>
      <c r="AS267" s="78">
        <v>-4.8960581421852112E-2</v>
      </c>
      <c r="AT267" s="78">
        <v>-4.6062353998422623E-2</v>
      </c>
      <c r="AU267" s="78">
        <v>-2.1318646147847176E-2</v>
      </c>
      <c r="AV267" s="78">
        <v>-5.6790485978126526E-3</v>
      </c>
      <c r="AW267" s="78">
        <v>7.6821353286504745E-3</v>
      </c>
      <c r="AX267" s="78">
        <v>1.5437051653862E-2</v>
      </c>
      <c r="AY267" s="78">
        <v>2.5383129715919495E-2</v>
      </c>
      <c r="AZ267" s="78">
        <v>3.8529802113771439E-2</v>
      </c>
      <c r="BA267" s="78">
        <v>2.7307033538818359E-2</v>
      </c>
      <c r="BB267" s="78">
        <v>-4.9049373716115952E-2</v>
      </c>
      <c r="BC267" s="78">
        <v>-9.7990475594997406E-2</v>
      </c>
      <c r="BD267" s="78">
        <v>-0.11361411213874817</v>
      </c>
      <c r="BE267" s="78">
        <v>-7.2936609387397766E-2</v>
      </c>
      <c r="BF267" s="78">
        <v>-5.4408174008131027E-2</v>
      </c>
      <c r="BG267" s="78">
        <v>-4.1842993348836899E-2</v>
      </c>
      <c r="BH267" s="78">
        <v>-5.1443286240100861E-2</v>
      </c>
      <c r="BI267" s="78">
        <v>-4.7117382287979126E-2</v>
      </c>
      <c r="BJ267" s="78">
        <v>-2.7267701923847198E-2</v>
      </c>
      <c r="BK267" s="78">
        <v>-8.2699321210384369E-3</v>
      </c>
      <c r="BL267" s="78">
        <v>2.2607884602621198E-4</v>
      </c>
      <c r="BM267" s="78">
        <v>6.3603189773857594E-3</v>
      </c>
      <c r="BN267" s="78">
        <v>2.0851003006100655E-2</v>
      </c>
      <c r="BO267" s="78">
        <v>-9.813881479203701E-3</v>
      </c>
      <c r="BP267" s="78">
        <v>-2.0551556721329689E-2</v>
      </c>
      <c r="BQ267" s="78">
        <v>-2.4709466844797134E-2</v>
      </c>
      <c r="BR267" s="78">
        <v>-2.2028526291251183E-2</v>
      </c>
      <c r="BS267" s="78">
        <v>2.577237319201231E-3</v>
      </c>
      <c r="BT267" s="78">
        <v>1.8380032852292061E-2</v>
      </c>
      <c r="BU267" s="78">
        <v>3.1126903370022774E-2</v>
      </c>
      <c r="BV267" s="78">
        <v>4.2775027453899384E-2</v>
      </c>
      <c r="BW267" s="78">
        <v>5.2785452455282211E-2</v>
      </c>
      <c r="BX267" s="78">
        <v>6.5907120704650879E-2</v>
      </c>
      <c r="BY267" s="78">
        <v>5.953361839056015E-2</v>
      </c>
      <c r="BZ267" s="78">
        <v>-1.3639861717820168E-2</v>
      </c>
      <c r="CA267" s="78">
        <v>-6.0980170965194702E-2</v>
      </c>
      <c r="CB267" s="78">
        <v>-7.6014608144760132E-2</v>
      </c>
      <c r="CC267" s="78">
        <v>-4.7213282436132431E-2</v>
      </c>
      <c r="CD267" s="78">
        <v>-2.9257394373416901E-2</v>
      </c>
      <c r="CE267" s="78">
        <v>-1.6652459278702736E-2</v>
      </c>
      <c r="CF267" s="78">
        <v>-2.6015236973762512E-2</v>
      </c>
      <c r="CG267" s="78">
        <v>-2.1668210625648499E-2</v>
      </c>
      <c r="CH267" s="78">
        <v>-2.4792575277388096E-3</v>
      </c>
      <c r="CI267" s="78">
        <v>1.7880452796816826E-2</v>
      </c>
      <c r="CJ267" s="78">
        <v>2.5981144979596138E-2</v>
      </c>
      <c r="CK267" s="78">
        <v>2.7527961879968643E-2</v>
      </c>
      <c r="CL267" s="78">
        <v>3.9344333112239838E-2</v>
      </c>
      <c r="CM267" s="78">
        <v>7.8418748453259468E-3</v>
      </c>
      <c r="CN267" s="78">
        <v>-3.4479706082493067E-3</v>
      </c>
      <c r="CO267" s="78">
        <v>-7.9132197424769402E-3</v>
      </c>
      <c r="CP267" s="78">
        <v>-5.3827716037631035E-3</v>
      </c>
      <c r="CQ267" s="78">
        <v>1.9127454608678818E-2</v>
      </c>
      <c r="CR267" s="78">
        <v>3.5043276846408844E-2</v>
      </c>
      <c r="CS267" s="78">
        <v>4.7364674508571625E-2</v>
      </c>
      <c r="CT267" s="78">
        <v>6.1709228903055191E-2</v>
      </c>
      <c r="CU267" s="78">
        <v>7.176421582698822E-2</v>
      </c>
      <c r="CV267" s="78">
        <v>8.4868580102920532E-2</v>
      </c>
      <c r="CW267" s="78">
        <v>8.1853650510311127E-2</v>
      </c>
      <c r="CX267" s="78">
        <v>1.0884658433496952E-2</v>
      </c>
      <c r="CY267" s="78">
        <v>-3.5346955060958862E-2</v>
      </c>
      <c r="CZ267" s="78">
        <v>-4.9973297864198685E-2</v>
      </c>
      <c r="DA267" s="78">
        <v>-2.1489953622221947E-2</v>
      </c>
      <c r="DB267" s="78">
        <v>-4.1066175326704979E-3</v>
      </c>
      <c r="DC267" s="78">
        <v>8.5380757227540016E-3</v>
      </c>
      <c r="DD267" s="78">
        <v>-5.8718695072457194E-4</v>
      </c>
      <c r="DE267" s="78">
        <v>3.7809573113918304E-3</v>
      </c>
      <c r="DF267" s="78">
        <v>2.2309185937047005E-2</v>
      </c>
      <c r="DG267" s="78">
        <v>4.4030837714672089E-2</v>
      </c>
      <c r="DH267" s="78">
        <v>5.1736213266849518E-2</v>
      </c>
      <c r="DI267" s="78">
        <v>4.8695605248212814E-2</v>
      </c>
      <c r="DJ267" s="78">
        <v>5.7837668806314468E-2</v>
      </c>
      <c r="DK267" s="78">
        <v>2.5497632101178169E-2</v>
      </c>
      <c r="DL267" s="78">
        <v>1.3655614107847214E-2</v>
      </c>
      <c r="DM267" s="78">
        <v>8.8830273598432541E-3</v>
      </c>
      <c r="DN267" s="78">
        <v>1.1262983083724976E-2</v>
      </c>
      <c r="DO267" s="78">
        <v>3.5677667707204819E-2</v>
      </c>
      <c r="DP267" s="78">
        <v>5.1706522703170776E-2</v>
      </c>
      <c r="DQ267" s="78">
        <v>6.3602454960346222E-2</v>
      </c>
      <c r="DR267" s="78">
        <v>8.0643422901630402E-2</v>
      </c>
      <c r="DS267" s="78">
        <v>9.0742982923984528E-2</v>
      </c>
      <c r="DT267" s="78">
        <v>0.10383003950119019</v>
      </c>
      <c r="DU267" s="78">
        <v>0.10417367517948151</v>
      </c>
      <c r="DV267" s="78">
        <v>3.5409178584814072E-2</v>
      </c>
      <c r="DW267" s="78">
        <v>-9.7137372940778732E-3</v>
      </c>
      <c r="DX267" s="78">
        <v>-2.3931996896862984E-2</v>
      </c>
      <c r="DY267" s="78">
        <v>1.5650445595383644E-2</v>
      </c>
      <c r="DZ267" s="78">
        <v>3.2207109034061432E-2</v>
      </c>
      <c r="EA267" s="78">
        <v>4.4909209012985229E-2</v>
      </c>
      <c r="EB267" s="78">
        <v>3.612687811255455E-2</v>
      </c>
      <c r="EC267" s="78">
        <v>4.0525514632463455E-2</v>
      </c>
      <c r="ED267" s="78">
        <v>5.8099761605262756E-2</v>
      </c>
      <c r="EE267" s="78">
        <v>8.1787846982479095E-2</v>
      </c>
      <c r="EF267" s="78">
        <v>8.8922441005706787E-2</v>
      </c>
      <c r="EG267" s="78">
        <v>7.9258322715759277E-2</v>
      </c>
      <c r="EH267" s="78">
        <v>8.4539100527763367E-2</v>
      </c>
      <c r="EI267" s="78">
        <v>5.0989739596843719E-2</v>
      </c>
      <c r="EJ267" s="78">
        <v>3.8350477814674377E-2</v>
      </c>
      <c r="EK267" s="78">
        <v>3.3134140074253082E-2</v>
      </c>
      <c r="EL267" s="78">
        <v>3.5296808928251266E-2</v>
      </c>
      <c r="EM267" s="78">
        <v>5.957355722784996E-2</v>
      </c>
      <c r="EN267" s="78">
        <v>7.5765602290630341E-2</v>
      </c>
      <c r="EO267" s="78">
        <v>8.7047211825847626E-2</v>
      </c>
      <c r="EP267" s="78">
        <v>0.10798141360282898</v>
      </c>
      <c r="EQ267" s="78">
        <v>0.11814529448747635</v>
      </c>
      <c r="ER267" s="78">
        <v>0.13120736181735992</v>
      </c>
      <c r="ES267" s="78">
        <v>0.13640026748180389</v>
      </c>
      <c r="ET267" s="78">
        <v>7.0818684995174408E-2</v>
      </c>
      <c r="EU267" s="78">
        <v>2.7296559885144234E-2</v>
      </c>
      <c r="EV267" s="78">
        <v>1.3667511753737926E-2</v>
      </c>
      <c r="EW267" s="78">
        <v>46.383243560791016</v>
      </c>
      <c r="EX267" s="78">
        <v>45.728580474853516</v>
      </c>
      <c r="EY267" s="78">
        <v>45.272525787353516</v>
      </c>
      <c r="EZ267" s="78">
        <v>44.940956115722656</v>
      </c>
      <c r="FA267" s="78">
        <v>44.494476318359375</v>
      </c>
      <c r="FB267" s="78">
        <v>44.221595764160156</v>
      </c>
      <c r="FC267" s="78">
        <v>44.04302978515625</v>
      </c>
      <c r="FD267" s="78">
        <v>43.913913726806641</v>
      </c>
      <c r="FE267" s="78">
        <v>44.9267578125</v>
      </c>
      <c r="FF267" s="78">
        <v>47.773983001708984</v>
      </c>
      <c r="FG267" s="78">
        <v>50.7037353515625</v>
      </c>
      <c r="FH267" s="78">
        <v>52.864910125732422</v>
      </c>
      <c r="FI267" s="78">
        <v>54.606025695800781</v>
      </c>
      <c r="FJ267" s="78">
        <v>55.854953765869141</v>
      </c>
      <c r="FK267" s="78">
        <v>56.688705444335938</v>
      </c>
      <c r="FL267" s="78">
        <v>56.839164733886719</v>
      </c>
      <c r="FM267" s="78">
        <v>56.048984527587891</v>
      </c>
      <c r="FN267" s="78">
        <v>54.057735443115234</v>
      </c>
      <c r="FO267" s="78">
        <v>52.174400329589844</v>
      </c>
      <c r="FP267" s="78">
        <v>50.714530944824219</v>
      </c>
      <c r="FQ267" s="78">
        <v>49.623214721679688</v>
      </c>
      <c r="FR267" s="78">
        <v>48.830852508544922</v>
      </c>
      <c r="FS267" s="78">
        <v>48.031562805175781</v>
      </c>
      <c r="FT267" s="78">
        <v>47.331089019775391</v>
      </c>
      <c r="FU267" s="78">
        <v>3.4663751721382141E-2</v>
      </c>
      <c r="FV267" s="78">
        <v>3.3267945051193237E-2</v>
      </c>
      <c r="FW267" s="78">
        <v>3.6876313388347626E-2</v>
      </c>
      <c r="FX267" s="78">
        <v>0</v>
      </c>
      <c r="FY267" s="78">
        <v>492.1363525390625</v>
      </c>
      <c r="FZ267" s="78">
        <v>1</v>
      </c>
    </row>
    <row r="268" spans="1:182" x14ac:dyDescent="0.2">
      <c r="A268" t="s">
        <v>186</v>
      </c>
      <c r="B268" t="s">
        <v>236</v>
      </c>
      <c r="C268" t="s">
        <v>194</v>
      </c>
      <c r="D268" t="s">
        <v>202</v>
      </c>
      <c r="E268" t="s">
        <v>239</v>
      </c>
      <c r="F268" t="s">
        <v>1</v>
      </c>
      <c r="G268" t="s">
        <v>1</v>
      </c>
      <c r="H268" s="78">
        <v>5475</v>
      </c>
      <c r="I268" s="78">
        <v>1.5357702970504761</v>
      </c>
      <c r="J268" s="78">
        <v>1.4582366943359375</v>
      </c>
      <c r="K268" s="78">
        <v>1.420124888420105</v>
      </c>
      <c r="L268" s="78">
        <v>1.3958989381790161</v>
      </c>
      <c r="M268" s="78">
        <v>1.4143129587173462</v>
      </c>
      <c r="N268" s="78">
        <v>1.5200662612915039</v>
      </c>
      <c r="O268" s="78">
        <v>1.6949901580810547</v>
      </c>
      <c r="P268" s="78">
        <v>1.8162869215011597</v>
      </c>
      <c r="Q268" s="78">
        <v>1.7796872854232788</v>
      </c>
      <c r="R268" s="78">
        <v>1.729620099067688</v>
      </c>
      <c r="S268" s="78">
        <v>1.7104372978210449</v>
      </c>
      <c r="T268" s="78">
        <v>1.6592510938644409</v>
      </c>
      <c r="U268" s="78">
        <v>1.6035600900650024</v>
      </c>
      <c r="V268" s="78">
        <v>1.5635545253753662</v>
      </c>
      <c r="W268" s="78">
        <v>1.5256156921386719</v>
      </c>
      <c r="X268" s="78">
        <v>1.5501394271850586</v>
      </c>
      <c r="Y268" s="78">
        <v>1.6911860704421997</v>
      </c>
      <c r="Z268" s="78">
        <v>1.9688327312469482</v>
      </c>
      <c r="AA268" s="78">
        <v>2.1458277702331543</v>
      </c>
      <c r="AB268" s="78">
        <v>2.1574723720550537</v>
      </c>
      <c r="AC268" s="78">
        <v>2.1199550628662109</v>
      </c>
      <c r="AD268" s="78">
        <v>2.0336470603942871</v>
      </c>
      <c r="AE268" s="78">
        <v>1.8433886766433716</v>
      </c>
      <c r="AF268" s="78">
        <v>1.6667730808258057</v>
      </c>
      <c r="AG268" s="78">
        <v>-0.12717027962207794</v>
      </c>
      <c r="AH268" s="78">
        <v>-0.12310589849948883</v>
      </c>
      <c r="AI268" s="78">
        <v>-0.11606364697217941</v>
      </c>
      <c r="AJ268" s="78">
        <v>-0.11698687821626663</v>
      </c>
      <c r="AK268" s="78">
        <v>-0.1186649277806282</v>
      </c>
      <c r="AL268" s="78">
        <v>-0.10783170908689499</v>
      </c>
      <c r="AM268" s="78">
        <v>-0.1058676540851593</v>
      </c>
      <c r="AN268" s="78">
        <v>-8.5893973708152771E-2</v>
      </c>
      <c r="AO268" s="78">
        <v>-7.2950065135955811E-2</v>
      </c>
      <c r="AP268" s="78">
        <v>-4.5345913618803024E-2</v>
      </c>
      <c r="AQ268" s="78">
        <v>-4.4437926262617111E-2</v>
      </c>
      <c r="AR268" s="78">
        <v>-5.5674862116575241E-2</v>
      </c>
      <c r="AS268" s="78">
        <v>-6.1009574681520462E-2</v>
      </c>
      <c r="AT268" s="78">
        <v>-5.2103281021118164E-2</v>
      </c>
      <c r="AU268" s="78">
        <v>-4.8061221837997437E-2</v>
      </c>
      <c r="AV268" s="78">
        <v>-2.1888891234993935E-2</v>
      </c>
      <c r="AW268" s="78">
        <v>7.0984670892357826E-3</v>
      </c>
      <c r="AX268" s="78">
        <v>2.352149598300457E-2</v>
      </c>
      <c r="AY268" s="78">
        <v>4.4241718947887421E-2</v>
      </c>
      <c r="AZ268" s="78">
        <v>6.4518846571445465E-2</v>
      </c>
      <c r="BA268" s="78">
        <v>5.9267941862344742E-2</v>
      </c>
      <c r="BB268" s="78">
        <v>-6.1031509190797806E-2</v>
      </c>
      <c r="BC268" s="78">
        <v>-0.10335895419120789</v>
      </c>
      <c r="BD268" s="78">
        <v>-0.11909043043851852</v>
      </c>
      <c r="BE268" s="78">
        <v>-0.10092075169086456</v>
      </c>
      <c r="BF268" s="78">
        <v>-9.6966959536075592E-2</v>
      </c>
      <c r="BG268" s="78">
        <v>-9.0157456696033478E-2</v>
      </c>
      <c r="BH268" s="78">
        <v>-9.1511711478233337E-2</v>
      </c>
      <c r="BI268" s="78">
        <v>-9.3329533934593201E-2</v>
      </c>
      <c r="BJ268" s="78">
        <v>-8.1390969455242157E-2</v>
      </c>
      <c r="BK268" s="78">
        <v>-7.7428713440895081E-2</v>
      </c>
      <c r="BL268" s="78">
        <v>-5.7373002171516418E-2</v>
      </c>
      <c r="BM268" s="78">
        <v>-4.4478058815002441E-2</v>
      </c>
      <c r="BN268" s="78">
        <v>-2.0868120715022087E-2</v>
      </c>
      <c r="BO268" s="78">
        <v>-2.0996585488319397E-2</v>
      </c>
      <c r="BP268" s="78">
        <v>-3.3062044531106949E-2</v>
      </c>
      <c r="BQ268" s="78">
        <v>-3.8240391761064529E-2</v>
      </c>
      <c r="BR268" s="78">
        <v>-2.9604265466332436E-2</v>
      </c>
      <c r="BS268" s="78">
        <v>-2.6021014899015427E-2</v>
      </c>
      <c r="BT268" s="78">
        <v>-5.3432628192240372E-5</v>
      </c>
      <c r="BU268" s="78">
        <v>3.0035179108381271E-2</v>
      </c>
      <c r="BV268" s="78">
        <v>4.7658715397119522E-2</v>
      </c>
      <c r="BW268" s="78">
        <v>6.883624941110611E-2</v>
      </c>
      <c r="BX268" s="78">
        <v>8.8017046451568604E-2</v>
      </c>
      <c r="BY268" s="78">
        <v>8.1972979009151459E-2</v>
      </c>
      <c r="BZ268" s="78">
        <v>-3.5767696797847748E-2</v>
      </c>
      <c r="CA268" s="78">
        <v>-7.6355047523975372E-2</v>
      </c>
      <c r="CB268" s="78">
        <v>-9.2308595776557922E-2</v>
      </c>
      <c r="CC268" s="78">
        <v>-8.2740411162376404E-2</v>
      </c>
      <c r="CD268" s="78">
        <v>-7.8863218426704407E-2</v>
      </c>
      <c r="CE268" s="78">
        <v>-7.2214916348457336E-2</v>
      </c>
      <c r="CF268" s="78">
        <v>-7.3867693543434143E-2</v>
      </c>
      <c r="CG268" s="78">
        <v>-7.5782313942909241E-2</v>
      </c>
      <c r="CH268" s="78">
        <v>-6.3078194856643677E-2</v>
      </c>
      <c r="CI268" s="78">
        <v>-5.7731978595256805E-2</v>
      </c>
      <c r="CJ268" s="78">
        <v>-3.7619460374116898E-2</v>
      </c>
      <c r="CK268" s="78">
        <v>-2.4758433923125267E-2</v>
      </c>
      <c r="CL268" s="78">
        <v>-3.9148773066699505E-3</v>
      </c>
      <c r="CM268" s="78">
        <v>-4.7611850313842297E-3</v>
      </c>
      <c r="CN268" s="78">
        <v>-1.7400475218892097E-2</v>
      </c>
      <c r="CO268" s="78">
        <v>-2.2470524534583092E-2</v>
      </c>
      <c r="CP268" s="78">
        <v>-1.4021515846252441E-2</v>
      </c>
      <c r="CQ268" s="78">
        <v>-1.0756032541394234E-2</v>
      </c>
      <c r="CR268" s="78">
        <v>1.5069738961756229E-2</v>
      </c>
      <c r="CS268" s="78">
        <v>4.5921072363853455E-2</v>
      </c>
      <c r="CT268" s="78">
        <v>6.4376071095466614E-2</v>
      </c>
      <c r="CU268" s="78">
        <v>8.5870347917079926E-2</v>
      </c>
      <c r="CV268" s="78">
        <v>0.10429182648658752</v>
      </c>
      <c r="CW268" s="78">
        <v>9.7698397934436798E-2</v>
      </c>
      <c r="CX268" s="78">
        <v>-1.8270058557391167E-2</v>
      </c>
      <c r="CY268" s="78">
        <v>-5.7652223855257034E-2</v>
      </c>
      <c r="CZ268" s="78">
        <v>-7.3759578168392181E-2</v>
      </c>
      <c r="DA268" s="78">
        <v>-6.4560070633888245E-2</v>
      </c>
      <c r="DB268" s="78">
        <v>-6.0759466141462326E-2</v>
      </c>
      <c r="DC268" s="78">
        <v>-5.4272376000881195E-2</v>
      </c>
      <c r="DD268" s="78">
        <v>-5.6223675608634949E-2</v>
      </c>
      <c r="DE268" s="78">
        <v>-5.8235097676515579E-2</v>
      </c>
      <c r="DF268" s="78">
        <v>-4.4765420258045197E-2</v>
      </c>
      <c r="DG268" s="78">
        <v>-3.8035247474908829E-2</v>
      </c>
      <c r="DH268" s="78">
        <v>-1.7865916714072227E-2</v>
      </c>
      <c r="DI268" s="78">
        <v>-5.0388062372803688E-3</v>
      </c>
      <c r="DJ268" s="78">
        <v>1.3038366101682186E-2</v>
      </c>
      <c r="DK268" s="78">
        <v>1.1474215425550938E-2</v>
      </c>
      <c r="DL268" s="78">
        <v>-1.738904626108706E-3</v>
      </c>
      <c r="DM268" s="78">
        <v>-6.7006596364080906E-3</v>
      </c>
      <c r="DN268" s="78">
        <v>1.5612337738275528E-3</v>
      </c>
      <c r="DO268" s="78">
        <v>4.5089493505656719E-3</v>
      </c>
      <c r="DP268" s="78">
        <v>3.0192909762263298E-2</v>
      </c>
      <c r="DQ268" s="78">
        <v>6.1806969344615936E-2</v>
      </c>
      <c r="DR268" s="78">
        <v>8.1093437969684601E-2</v>
      </c>
      <c r="DS268" s="78">
        <v>0.10290444642305374</v>
      </c>
      <c r="DT268" s="78">
        <v>0.12056661397218704</v>
      </c>
      <c r="DU268" s="78">
        <v>0.11342383921146393</v>
      </c>
      <c r="DV268" s="78">
        <v>-7.7241769758984447E-4</v>
      </c>
      <c r="DW268" s="78">
        <v>-3.8949403911828995E-2</v>
      </c>
      <c r="DX268" s="78">
        <v>-5.521056056022644E-2</v>
      </c>
      <c r="DY268" s="78">
        <v>-3.8310538977384567E-2</v>
      </c>
      <c r="DZ268" s="78">
        <v>-3.4620534628629684E-2</v>
      </c>
      <c r="EA268" s="78">
        <v>-2.8366193175315857E-2</v>
      </c>
      <c r="EB268" s="78">
        <v>-3.0748508870601654E-2</v>
      </c>
      <c r="EC268" s="78">
        <v>-3.2899711281061172E-2</v>
      </c>
      <c r="ED268" s="78">
        <v>-1.8324682489037514E-2</v>
      </c>
      <c r="EE268" s="78">
        <v>-9.5962919294834137E-3</v>
      </c>
      <c r="EF268" s="78">
        <v>1.0655059479176998E-2</v>
      </c>
      <c r="EG268" s="78">
        <v>2.3433202877640724E-2</v>
      </c>
      <c r="EH268" s="78">
        <v>3.7516158074140549E-2</v>
      </c>
      <c r="EI268" s="78">
        <v>3.4915555268526077E-2</v>
      </c>
      <c r="EJ268" s="78">
        <v>2.0873915404081345E-2</v>
      </c>
      <c r="EK268" s="78">
        <v>1.6068523749709129E-2</v>
      </c>
      <c r="EL268" s="78">
        <v>2.406025119125843E-2</v>
      </c>
      <c r="EM268" s="78">
        <v>2.6549158617854118E-2</v>
      </c>
      <c r="EN268" s="78">
        <v>5.2028365433216095E-2</v>
      </c>
      <c r="EO268" s="78">
        <v>8.4743678569793701E-2</v>
      </c>
      <c r="EP268" s="78">
        <v>0.10523065179586411</v>
      </c>
      <c r="EQ268" s="78">
        <v>0.12749898433685303</v>
      </c>
      <c r="ER268" s="78">
        <v>0.14406481385231018</v>
      </c>
      <c r="ES268" s="78">
        <v>0.13612885773181915</v>
      </c>
      <c r="ET268" s="78">
        <v>2.4491395801305771E-2</v>
      </c>
      <c r="EU268" s="78">
        <v>-1.1945497244596481E-2</v>
      </c>
      <c r="EV268" s="78">
        <v>-2.8428727760910988E-2</v>
      </c>
      <c r="EW268" s="78">
        <v>46.961788177490234</v>
      </c>
      <c r="EX268" s="78">
        <v>46.302658081054688</v>
      </c>
      <c r="EY268" s="78">
        <v>45.869251251220703</v>
      </c>
      <c r="EZ268" s="78">
        <v>45.467243194580078</v>
      </c>
      <c r="FA268" s="78">
        <v>45.091464996337891</v>
      </c>
      <c r="FB268" s="78">
        <v>44.787178039550781</v>
      </c>
      <c r="FC268" s="78">
        <v>44.666042327880859</v>
      </c>
      <c r="FD268" s="78">
        <v>44.627513885498047</v>
      </c>
      <c r="FE268" s="78">
        <v>45.780277252197266</v>
      </c>
      <c r="FF268" s="78">
        <v>48.729755401611328</v>
      </c>
      <c r="FG268" s="78">
        <v>51.57220458984375</v>
      </c>
      <c r="FH268" s="78">
        <v>53.793373107910156</v>
      </c>
      <c r="FI268" s="78">
        <v>55.452747344970703</v>
      </c>
      <c r="FJ268" s="78">
        <v>56.702487945556641</v>
      </c>
      <c r="FK268" s="78">
        <v>57.528789520263672</v>
      </c>
      <c r="FL268" s="78">
        <v>57.636363983154297</v>
      </c>
      <c r="FM268" s="78">
        <v>56.757644653320313</v>
      </c>
      <c r="FN268" s="78">
        <v>54.588699340820313</v>
      </c>
      <c r="FO268" s="78">
        <v>52.743553161621094</v>
      </c>
      <c r="FP268" s="78">
        <v>51.336601257324219</v>
      </c>
      <c r="FQ268" s="78">
        <v>50.248676300048828</v>
      </c>
      <c r="FR268" s="78">
        <v>49.443698883056641</v>
      </c>
      <c r="FS268" s="78">
        <v>48.617961883544922</v>
      </c>
      <c r="FT268" s="78">
        <v>47.885032653808594</v>
      </c>
      <c r="FU268" s="78">
        <v>2.6700835675001144E-2</v>
      </c>
      <c r="FV268" s="78">
        <v>2.8892036527395248E-2</v>
      </c>
      <c r="FW268" s="78">
        <v>2.8436629101634026E-2</v>
      </c>
      <c r="FX268" s="78">
        <v>0</v>
      </c>
      <c r="FY268" s="78">
        <v>1528.1817626953125</v>
      </c>
      <c r="FZ268" s="78">
        <v>1</v>
      </c>
    </row>
    <row r="269" spans="1:182" x14ac:dyDescent="0.2">
      <c r="A269" t="s">
        <v>186</v>
      </c>
      <c r="B269" t="s">
        <v>236</v>
      </c>
      <c r="C269" t="s">
        <v>194</v>
      </c>
      <c r="D269" t="s">
        <v>202</v>
      </c>
      <c r="E269" t="s">
        <v>239</v>
      </c>
      <c r="F269" t="s">
        <v>178</v>
      </c>
      <c r="G269" t="s">
        <v>1</v>
      </c>
      <c r="H269" s="78">
        <v>2686</v>
      </c>
      <c r="I269" s="78">
        <v>1.4235949516296387</v>
      </c>
      <c r="J269" s="78">
        <v>1.317996621131897</v>
      </c>
      <c r="K269" s="78">
        <v>1.2614210844039917</v>
      </c>
      <c r="L269" s="78">
        <v>1.2404356002807617</v>
      </c>
      <c r="M269" s="78">
        <v>1.2541506290435791</v>
      </c>
      <c r="N269" s="78">
        <v>1.3296914100646973</v>
      </c>
      <c r="O269" s="78">
        <v>1.5057348012924194</v>
      </c>
      <c r="P269" s="78">
        <v>1.6926599740982056</v>
      </c>
      <c r="Q269" s="78">
        <v>1.6503747701644897</v>
      </c>
      <c r="R269" s="78">
        <v>1.6308689117431641</v>
      </c>
      <c r="S269" s="78">
        <v>1.6246657371520996</v>
      </c>
      <c r="T269" s="78">
        <v>1.5998437404632568</v>
      </c>
      <c r="U269" s="78">
        <v>1.5513657331466675</v>
      </c>
      <c r="V269" s="78">
        <v>1.5047309398651123</v>
      </c>
      <c r="W269" s="78">
        <v>1.4671440124511719</v>
      </c>
      <c r="X269" s="78">
        <v>1.4917868375778198</v>
      </c>
      <c r="Y269" s="78">
        <v>1.6320573091506958</v>
      </c>
      <c r="Z269" s="78">
        <v>1.9288738965988159</v>
      </c>
      <c r="AA269" s="78">
        <v>2.117201566696167</v>
      </c>
      <c r="AB269" s="78">
        <v>2.1184632778167725</v>
      </c>
      <c r="AC269" s="78">
        <v>2.0659871101379395</v>
      </c>
      <c r="AD269" s="78">
        <v>1.9696731567382813</v>
      </c>
      <c r="AE269" s="78">
        <v>1.7772102355957031</v>
      </c>
      <c r="AF269" s="78">
        <v>1.5786540508270264</v>
      </c>
      <c r="AG269" s="78">
        <v>-0.12443947792053223</v>
      </c>
      <c r="AH269" s="78">
        <v>-0.11847593635320663</v>
      </c>
      <c r="AI269" s="78">
        <v>-0.10966034233570099</v>
      </c>
      <c r="AJ269" s="78">
        <v>-0.1050807312130928</v>
      </c>
      <c r="AK269" s="78">
        <v>-0.10461300611495972</v>
      </c>
      <c r="AL269" s="78">
        <v>-0.10457319766283035</v>
      </c>
      <c r="AM269" s="78">
        <v>-8.2435786724090576E-2</v>
      </c>
      <c r="AN269" s="78">
        <v>-4.9306333065032959E-2</v>
      </c>
      <c r="AO269" s="78">
        <v>-4.191083088517189E-2</v>
      </c>
      <c r="AP269" s="78">
        <v>-4.0008760988712311E-2</v>
      </c>
      <c r="AQ269" s="78">
        <v>-4.8781909048557281E-2</v>
      </c>
      <c r="AR269" s="78">
        <v>-4.7805670648813248E-2</v>
      </c>
      <c r="AS269" s="78">
        <v>-4.7764349728822708E-2</v>
      </c>
      <c r="AT269" s="78">
        <v>-2.3538444191217422E-2</v>
      </c>
      <c r="AU269" s="78">
        <v>-2.4350410327315331E-2</v>
      </c>
      <c r="AV269" s="78">
        <v>-5.273221991956234E-3</v>
      </c>
      <c r="AW269" s="78">
        <v>4.2135197669267654E-2</v>
      </c>
      <c r="AX269" s="78">
        <v>4.8462729901075363E-2</v>
      </c>
      <c r="AY269" s="78">
        <v>5.62298484146595E-2</v>
      </c>
      <c r="AZ269" s="78">
        <v>6.4474277198314667E-2</v>
      </c>
      <c r="BA269" s="78">
        <v>6.6288888454437256E-2</v>
      </c>
      <c r="BB269" s="78">
        <v>-6.1674028635025024E-2</v>
      </c>
      <c r="BC269" s="78">
        <v>-0.10816820710897446</v>
      </c>
      <c r="BD269" s="78">
        <v>-0.12283629924058914</v>
      </c>
      <c r="BE269" s="78">
        <v>-0.1002233698964119</v>
      </c>
      <c r="BF269" s="78">
        <v>-9.4749629497528076E-2</v>
      </c>
      <c r="BG269" s="78">
        <v>-8.6504198610782623E-2</v>
      </c>
      <c r="BH269" s="78">
        <v>-8.1626147031784058E-2</v>
      </c>
      <c r="BI269" s="78">
        <v>-8.1368528306484222E-2</v>
      </c>
      <c r="BJ269" s="78">
        <v>-8.1632949411869049E-2</v>
      </c>
      <c r="BK269" s="78">
        <v>-5.9847608208656311E-2</v>
      </c>
      <c r="BL269" s="78">
        <v>-2.5718405842781067E-2</v>
      </c>
      <c r="BM269" s="78">
        <v>-1.8880994990468025E-2</v>
      </c>
      <c r="BN269" s="78">
        <v>-1.9646627828478813E-2</v>
      </c>
      <c r="BO269" s="78">
        <v>-2.8817394748330116E-2</v>
      </c>
      <c r="BP269" s="78">
        <v>-2.819112129509449E-2</v>
      </c>
      <c r="BQ269" s="78">
        <v>-2.8219664469361305E-2</v>
      </c>
      <c r="BR269" s="78">
        <v>-3.944949246942997E-3</v>
      </c>
      <c r="BS269" s="78">
        <v>-5.2623692899942398E-3</v>
      </c>
      <c r="BT269" s="78">
        <v>1.296843308955431E-2</v>
      </c>
      <c r="BU269" s="78">
        <v>6.0612447559833527E-2</v>
      </c>
      <c r="BV269" s="78">
        <v>6.8330295383930206E-2</v>
      </c>
      <c r="BW269" s="78">
        <v>7.7355660498142242E-2</v>
      </c>
      <c r="BX269" s="78">
        <v>8.62249955534935E-2</v>
      </c>
      <c r="BY269" s="78">
        <v>8.7268806993961334E-2</v>
      </c>
      <c r="BZ269" s="78">
        <v>-3.8100656121969223E-2</v>
      </c>
      <c r="CA269" s="78">
        <v>-8.3503365516662598E-2</v>
      </c>
      <c r="CB269" s="78">
        <v>-9.8356097936630249E-2</v>
      </c>
      <c r="CC269" s="78">
        <v>-8.3451367914676666E-2</v>
      </c>
      <c r="CD269" s="78">
        <v>-7.8316859900951385E-2</v>
      </c>
      <c r="CE269" s="78">
        <v>-7.0466324687004089E-2</v>
      </c>
      <c r="CF269" s="78">
        <v>-6.5381564199924469E-2</v>
      </c>
      <c r="CG269" s="78">
        <v>-6.5269455313682556E-2</v>
      </c>
      <c r="CH269" s="78">
        <v>-6.5744608640670776E-2</v>
      </c>
      <c r="CI269" s="78">
        <v>-4.4203098863363266E-2</v>
      </c>
      <c r="CJ269" s="78">
        <v>-9.3814777210354805E-3</v>
      </c>
      <c r="CK269" s="78">
        <v>-2.9306034557521343E-3</v>
      </c>
      <c r="CL269" s="78">
        <v>-5.543877836316824E-3</v>
      </c>
      <c r="CM269" s="78">
        <v>-1.4990035444498062E-2</v>
      </c>
      <c r="CN269" s="78">
        <v>-1.4606147073209286E-2</v>
      </c>
      <c r="CO269" s="78">
        <v>-1.4683076180517673E-2</v>
      </c>
      <c r="CP269" s="78">
        <v>9.625445120036602E-3</v>
      </c>
      <c r="CQ269" s="78">
        <v>7.9579511657357216E-3</v>
      </c>
      <c r="CR269" s="78">
        <v>2.5602547451853752E-2</v>
      </c>
      <c r="CS269" s="78">
        <v>7.3409736156463623E-2</v>
      </c>
      <c r="CT269" s="78">
        <v>8.2090511918067932E-2</v>
      </c>
      <c r="CU269" s="78">
        <v>9.1987334191799164E-2</v>
      </c>
      <c r="CV269" s="78">
        <v>0.10128948837518692</v>
      </c>
      <c r="CW269" s="78">
        <v>0.10179942846298218</v>
      </c>
      <c r="CX269" s="78">
        <v>-2.1773817017674446E-2</v>
      </c>
      <c r="CY269" s="78">
        <v>-6.6420577466487885E-2</v>
      </c>
      <c r="CZ269" s="78">
        <v>-8.1401191651821136E-2</v>
      </c>
      <c r="DA269" s="78">
        <v>-6.6679373383522034E-2</v>
      </c>
      <c r="DB269" s="78">
        <v>-6.1884094029664993E-2</v>
      </c>
      <c r="DC269" s="78">
        <v>-5.4428447037935257E-2</v>
      </c>
      <c r="DD269" s="78">
        <v>-4.913698136806488E-2</v>
      </c>
      <c r="DE269" s="78">
        <v>-4.9170397222042084E-2</v>
      </c>
      <c r="DF269" s="78">
        <v>-4.9856260418891907E-2</v>
      </c>
      <c r="DG269" s="78">
        <v>-2.855859138071537E-2</v>
      </c>
      <c r="DH269" s="78">
        <v>6.9554499350488186E-3</v>
      </c>
      <c r="DI269" s="78">
        <v>1.3019789941608906E-2</v>
      </c>
      <c r="DJ269" s="78">
        <v>8.5588730871677399E-3</v>
      </c>
      <c r="DK269" s="78">
        <v>-1.162675442174077E-3</v>
      </c>
      <c r="DL269" s="78">
        <v>-1.0211723856627941E-3</v>
      </c>
      <c r="DM269" s="78">
        <v>-1.1464883573353291E-3</v>
      </c>
      <c r="DN269" s="78">
        <v>2.3195840418338776E-2</v>
      </c>
      <c r="DO269" s="78">
        <v>2.1178271621465683E-2</v>
      </c>
      <c r="DP269" s="78">
        <v>3.8236662745475769E-2</v>
      </c>
      <c r="DQ269" s="78">
        <v>8.6207017302513123E-2</v>
      </c>
      <c r="DR269" s="78">
        <v>9.5850728452205658E-2</v>
      </c>
      <c r="DS269" s="78">
        <v>0.10661900788545609</v>
      </c>
      <c r="DT269" s="78">
        <v>0.11635397374629974</v>
      </c>
      <c r="DU269" s="78">
        <v>0.11633006483316422</v>
      </c>
      <c r="DV269" s="78">
        <v>-5.4469751194119453E-3</v>
      </c>
      <c r="DW269" s="78">
        <v>-4.9337789416313171E-2</v>
      </c>
      <c r="DX269" s="78">
        <v>-6.4446285367012024E-2</v>
      </c>
      <c r="DY269" s="78">
        <v>-4.2463269084692001E-2</v>
      </c>
      <c r="DZ269" s="78">
        <v>-3.8157779723405838E-2</v>
      </c>
      <c r="EA269" s="78">
        <v>-3.127230703830719E-2</v>
      </c>
      <c r="EB269" s="78">
        <v>-2.5682395324110985E-2</v>
      </c>
      <c r="EC269" s="78">
        <v>-2.5925906375050545E-2</v>
      </c>
      <c r="ED269" s="78">
        <v>-2.6916014030575752E-2</v>
      </c>
      <c r="EE269" s="78">
        <v>-5.9704091399908066E-3</v>
      </c>
      <c r="EF269" s="78">
        <v>3.0543383210897446E-2</v>
      </c>
      <c r="EG269" s="78">
        <v>3.6049623042345047E-2</v>
      </c>
      <c r="EH269" s="78">
        <v>2.8921004384756088E-2</v>
      </c>
      <c r="EI269" s="78">
        <v>1.8801836296916008E-2</v>
      </c>
      <c r="EJ269" s="78">
        <v>1.8593374639749527E-2</v>
      </c>
      <c r="EK269" s="78">
        <v>1.8398195505142212E-2</v>
      </c>
      <c r="EL269" s="78">
        <v>4.2789336293935776E-2</v>
      </c>
      <c r="EM269" s="78">
        <v>4.0266312658786774E-2</v>
      </c>
      <c r="EN269" s="78">
        <v>5.6478314101696014E-2</v>
      </c>
      <c r="EO269" s="78">
        <v>0.1046842634677887</v>
      </c>
      <c r="EP269" s="78">
        <v>0.11571827530860901</v>
      </c>
      <c r="EQ269" s="78">
        <v>0.12774482369422913</v>
      </c>
      <c r="ER269" s="78">
        <v>0.13810469210147858</v>
      </c>
      <c r="ES269" s="78">
        <v>0.1373099684715271</v>
      </c>
      <c r="ET269" s="78">
        <v>1.8126390874385834E-2</v>
      </c>
      <c r="EU269" s="78">
        <v>-2.4672951549291611E-2</v>
      </c>
      <c r="EV269" s="78">
        <v>-3.9966095238924026E-2</v>
      </c>
      <c r="EW269" s="78">
        <v>48.4603271484375</v>
      </c>
      <c r="EX269" s="78">
        <v>47.843914031982422</v>
      </c>
      <c r="EY269" s="78">
        <v>47.443576812744141</v>
      </c>
      <c r="EZ269" s="78">
        <v>46.963432312011719</v>
      </c>
      <c r="FA269" s="78">
        <v>46.656009674072266</v>
      </c>
      <c r="FB269" s="78">
        <v>46.378761291503906</v>
      </c>
      <c r="FC269" s="78">
        <v>46.297122955322266</v>
      </c>
      <c r="FD269" s="78">
        <v>46.299785614013672</v>
      </c>
      <c r="FE269" s="78">
        <v>47.659984588623047</v>
      </c>
      <c r="FF269" s="78">
        <v>50.540569305419922</v>
      </c>
      <c r="FG269" s="78">
        <v>53.063255310058594</v>
      </c>
      <c r="FH269" s="78">
        <v>55.070285797119141</v>
      </c>
      <c r="FI269" s="78">
        <v>56.556461334228516</v>
      </c>
      <c r="FJ269" s="78">
        <v>57.695724487304688</v>
      </c>
      <c r="FK269" s="78">
        <v>58.576255798339844</v>
      </c>
      <c r="FL269" s="78">
        <v>58.616291046142578</v>
      </c>
      <c r="FM269" s="78">
        <v>57.736625671386719</v>
      </c>
      <c r="FN269" s="78">
        <v>55.565826416015625</v>
      </c>
      <c r="FO269" s="78">
        <v>53.837245941162109</v>
      </c>
      <c r="FP269" s="78">
        <v>52.555751800537109</v>
      </c>
      <c r="FQ269" s="78">
        <v>51.559799194335938</v>
      </c>
      <c r="FR269" s="78">
        <v>50.864082336425781</v>
      </c>
      <c r="FS269" s="78">
        <v>49.995189666748047</v>
      </c>
      <c r="FT269" s="78">
        <v>49.324687957763672</v>
      </c>
      <c r="FU269" s="78">
        <v>2.282337099313736E-2</v>
      </c>
      <c r="FV269" s="78">
        <v>2.4956896901130676E-2</v>
      </c>
      <c r="FW269" s="78">
        <v>2.3981412872672081E-2</v>
      </c>
      <c r="FX269" s="78">
        <v>0</v>
      </c>
      <c r="FY269" s="78">
        <v>846.1363525390625</v>
      </c>
      <c r="FZ269" s="78">
        <v>1</v>
      </c>
    </row>
    <row r="270" spans="1:182" x14ac:dyDescent="0.2">
      <c r="A270" t="s">
        <v>186</v>
      </c>
      <c r="B270" t="s">
        <v>236</v>
      </c>
      <c r="C270" t="s">
        <v>194</v>
      </c>
      <c r="D270" t="s">
        <v>202</v>
      </c>
      <c r="E270" t="s">
        <v>239</v>
      </c>
      <c r="F270" t="s">
        <v>179</v>
      </c>
      <c r="G270" t="s">
        <v>1</v>
      </c>
      <c r="H270" s="78">
        <v>442</v>
      </c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F270" s="78"/>
      <c r="DG270" s="78"/>
      <c r="DH270" s="78"/>
      <c r="DI270" s="78"/>
      <c r="DJ270" s="78"/>
      <c r="DK270" s="78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>
        <v>0</v>
      </c>
      <c r="FY270" s="78">
        <v>84.545455932617188</v>
      </c>
      <c r="FZ270" s="78">
        <v>0</v>
      </c>
    </row>
    <row r="271" spans="1:182" x14ac:dyDescent="0.2">
      <c r="A271" t="s">
        <v>186</v>
      </c>
      <c r="B271" t="s">
        <v>236</v>
      </c>
      <c r="C271" t="s">
        <v>194</v>
      </c>
      <c r="D271" t="s">
        <v>202</v>
      </c>
      <c r="E271" t="s">
        <v>239</v>
      </c>
      <c r="F271" t="s">
        <v>180</v>
      </c>
      <c r="G271" t="s">
        <v>1</v>
      </c>
      <c r="H271" s="78">
        <v>129</v>
      </c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  <c r="CU271" s="78"/>
      <c r="CV271" s="78"/>
      <c r="CW271" s="78"/>
      <c r="CX271" s="78"/>
      <c r="CY271" s="78"/>
      <c r="CZ271" s="78"/>
      <c r="DA271" s="78"/>
      <c r="DB271" s="78"/>
      <c r="DC271" s="78"/>
      <c r="DD271" s="78"/>
      <c r="DE271" s="78"/>
      <c r="DF271" s="78"/>
      <c r="DG271" s="78"/>
      <c r="DH271" s="78"/>
      <c r="DI271" s="78"/>
      <c r="DJ271" s="78"/>
      <c r="DK271" s="78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>
        <v>0</v>
      </c>
      <c r="FY271" s="78">
        <v>58.045455932617188</v>
      </c>
      <c r="FZ271" s="78">
        <v>0</v>
      </c>
    </row>
    <row r="272" spans="1:182" x14ac:dyDescent="0.2">
      <c r="A272" t="s">
        <v>186</v>
      </c>
      <c r="B272" t="s">
        <v>236</v>
      </c>
      <c r="C272" t="s">
        <v>194</v>
      </c>
      <c r="D272" t="s">
        <v>202</v>
      </c>
      <c r="E272" t="s">
        <v>239</v>
      </c>
      <c r="F272" t="s">
        <v>181</v>
      </c>
      <c r="G272" t="s">
        <v>1</v>
      </c>
      <c r="H272" s="78">
        <v>126</v>
      </c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  <c r="CU272" s="78"/>
      <c r="CV272" s="78"/>
      <c r="CW272" s="78"/>
      <c r="CX272" s="78"/>
      <c r="CY272" s="78"/>
      <c r="CZ272" s="78"/>
      <c r="DA272" s="78"/>
      <c r="DB272" s="78"/>
      <c r="DC272" s="78"/>
      <c r="DD272" s="78"/>
      <c r="DE272" s="78"/>
      <c r="DF272" s="78"/>
      <c r="DG272" s="78"/>
      <c r="DH272" s="78"/>
      <c r="DI272" s="78"/>
      <c r="DJ272" s="78"/>
      <c r="DK272" s="78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>
        <v>0</v>
      </c>
      <c r="FY272" s="78">
        <v>20.136363983154297</v>
      </c>
      <c r="FZ272" s="78">
        <v>0</v>
      </c>
    </row>
    <row r="273" spans="1:182" x14ac:dyDescent="0.2">
      <c r="A273" t="s">
        <v>186</v>
      </c>
      <c r="B273" t="s">
        <v>236</v>
      </c>
      <c r="C273" t="s">
        <v>194</v>
      </c>
      <c r="D273" t="s">
        <v>202</v>
      </c>
      <c r="E273" t="s">
        <v>239</v>
      </c>
      <c r="F273" t="s">
        <v>182</v>
      </c>
      <c r="G273" t="s">
        <v>1</v>
      </c>
      <c r="H273" s="78">
        <v>513</v>
      </c>
      <c r="I273" s="78">
        <v>1.6642864942550659</v>
      </c>
      <c r="J273" s="78">
        <v>1.6351636648178101</v>
      </c>
      <c r="K273" s="78">
        <v>1.5964498519897461</v>
      </c>
      <c r="L273" s="78">
        <v>1.5715776681900024</v>
      </c>
      <c r="M273" s="78">
        <v>1.5911335945129395</v>
      </c>
      <c r="N273" s="78">
        <v>1.6817848682403564</v>
      </c>
      <c r="O273" s="78">
        <v>1.9227075576782227</v>
      </c>
      <c r="P273" s="78">
        <v>2.1305563449859619</v>
      </c>
      <c r="Q273" s="78">
        <v>2.0946576595306396</v>
      </c>
      <c r="R273" s="78">
        <v>2.0541749000549316</v>
      </c>
      <c r="S273" s="78">
        <v>2.0254967212677002</v>
      </c>
      <c r="T273" s="78">
        <v>1.8841500282287598</v>
      </c>
      <c r="U273" s="78">
        <v>1.7878962755203247</v>
      </c>
      <c r="V273" s="78">
        <v>1.7375696897506714</v>
      </c>
      <c r="W273" s="78">
        <v>1.6678315401077271</v>
      </c>
      <c r="X273" s="78">
        <v>1.6511907577514648</v>
      </c>
      <c r="Y273" s="78">
        <v>1.7702904939651489</v>
      </c>
      <c r="Z273" s="78">
        <v>2.0601217746734619</v>
      </c>
      <c r="AA273" s="78">
        <v>2.2173585891723633</v>
      </c>
      <c r="AB273" s="78">
        <v>2.2410881519317627</v>
      </c>
      <c r="AC273" s="78">
        <v>2.1812207698822021</v>
      </c>
      <c r="AD273" s="78">
        <v>2.0773985385894775</v>
      </c>
      <c r="AE273" s="78">
        <v>1.8820477724075317</v>
      </c>
      <c r="AF273" s="78">
        <v>1.7369081974029541</v>
      </c>
      <c r="AG273" s="78">
        <v>-0.13456577062606812</v>
      </c>
      <c r="AH273" s="78">
        <v>-0.1381152868270874</v>
      </c>
      <c r="AI273" s="78">
        <v>-0.15212349593639374</v>
      </c>
      <c r="AJ273" s="78">
        <v>-0.14333562552928925</v>
      </c>
      <c r="AK273" s="78">
        <v>-0.11940609663724899</v>
      </c>
      <c r="AL273" s="78">
        <v>-0.13423404097557068</v>
      </c>
      <c r="AM273" s="78">
        <v>-0.15946263074874878</v>
      </c>
      <c r="AN273" s="78">
        <v>-0.17610383033752441</v>
      </c>
      <c r="AO273" s="78">
        <v>-0.13024221360683441</v>
      </c>
      <c r="AP273" s="78">
        <v>-7.1250408887863159E-2</v>
      </c>
      <c r="AQ273" s="78">
        <v>-4.9849316477775574E-2</v>
      </c>
      <c r="AR273" s="78">
        <v>-8.1610130146145821E-3</v>
      </c>
      <c r="AS273" s="78">
        <v>-4.7113854438066483E-2</v>
      </c>
      <c r="AT273" s="78">
        <v>-5.0139490514993668E-2</v>
      </c>
      <c r="AU273" s="78">
        <v>-2.2332889959216118E-2</v>
      </c>
      <c r="AV273" s="78">
        <v>-4.1944120079278946E-2</v>
      </c>
      <c r="AW273" s="78">
        <v>-2.8901262208819389E-2</v>
      </c>
      <c r="AX273" s="78">
        <v>1.7570484429597855E-2</v>
      </c>
      <c r="AY273" s="78">
        <v>3.9672195911407471E-2</v>
      </c>
      <c r="AZ273" s="78">
        <v>5.3685549646615982E-2</v>
      </c>
      <c r="BA273" s="78">
        <v>3.4841783344745636E-2</v>
      </c>
      <c r="BB273" s="78">
        <v>-6.6017456352710724E-2</v>
      </c>
      <c r="BC273" s="78">
        <v>-8.4473967552185059E-2</v>
      </c>
      <c r="BD273" s="78">
        <v>-0.13545475900173187</v>
      </c>
      <c r="BE273" s="78">
        <v>-8.2725152373313904E-2</v>
      </c>
      <c r="BF273" s="78">
        <v>-8.7414771318435669E-2</v>
      </c>
      <c r="BG273" s="78">
        <v>-0.1023673415184021</v>
      </c>
      <c r="BH273" s="78">
        <v>-9.3688197433948517E-2</v>
      </c>
      <c r="BI273" s="78">
        <v>-7.0094957947731018E-2</v>
      </c>
      <c r="BJ273" s="78">
        <v>-7.9097732901573181E-2</v>
      </c>
      <c r="BK273" s="78">
        <v>-0.10128011554479599</v>
      </c>
      <c r="BL273" s="78">
        <v>-0.11502864211797714</v>
      </c>
      <c r="BM273" s="78">
        <v>-6.9467261433601379E-2</v>
      </c>
      <c r="BN273" s="78">
        <v>-6.730466615408659E-3</v>
      </c>
      <c r="BO273" s="78">
        <v>8.6908144876360893E-3</v>
      </c>
      <c r="BP273" s="78">
        <v>2.7864282950758934E-2</v>
      </c>
      <c r="BQ273" s="78">
        <v>-1.358498353511095E-2</v>
      </c>
      <c r="BR273" s="78">
        <v>-1.4286389574408531E-2</v>
      </c>
      <c r="BS273" s="78">
        <v>1.3318942859768867E-2</v>
      </c>
      <c r="BT273" s="78">
        <v>-8.7970923632383347E-3</v>
      </c>
      <c r="BU273" s="78">
        <v>6.5632299520075321E-3</v>
      </c>
      <c r="BV273" s="78">
        <v>5.4583262652158737E-2</v>
      </c>
      <c r="BW273" s="78">
        <v>7.7815264463424683E-2</v>
      </c>
      <c r="BX273" s="78">
        <v>9.0798728168010712E-2</v>
      </c>
      <c r="BY273" s="78">
        <v>7.220904529094696E-2</v>
      </c>
      <c r="BZ273" s="78">
        <v>-2.3568643257021904E-2</v>
      </c>
      <c r="CA273" s="78">
        <v>-4.0713507682085037E-2</v>
      </c>
      <c r="CB273" s="78">
        <v>-8.6546249687671661E-2</v>
      </c>
      <c r="CC273" s="78">
        <v>-4.682048037648201E-2</v>
      </c>
      <c r="CD273" s="78">
        <v>-5.2299749106168747E-2</v>
      </c>
      <c r="CE273" s="78">
        <v>-6.7906372249126434E-2</v>
      </c>
      <c r="CF273" s="78">
        <v>-5.9302531182765961E-2</v>
      </c>
      <c r="CG273" s="78">
        <v>-3.5942219197750092E-2</v>
      </c>
      <c r="CH273" s="78">
        <v>-4.0910493582487106E-2</v>
      </c>
      <c r="CI273" s="78">
        <v>-6.0983069241046906E-2</v>
      </c>
      <c r="CJ273" s="78">
        <v>-7.2728149592876434E-2</v>
      </c>
      <c r="CK273" s="78">
        <v>-2.7374709025025368E-2</v>
      </c>
      <c r="CL273" s="78">
        <v>3.795585036277771E-2</v>
      </c>
      <c r="CM273" s="78">
        <v>4.9235530197620392E-2</v>
      </c>
      <c r="CN273" s="78">
        <v>5.281529575586319E-2</v>
      </c>
      <c r="CO273" s="78">
        <v>9.6370093524456024E-3</v>
      </c>
      <c r="CP273" s="78">
        <v>1.0545357130467892E-2</v>
      </c>
      <c r="CQ273" s="78">
        <v>3.8011293858289719E-2</v>
      </c>
      <c r="CR273" s="78">
        <v>1.4160439372062683E-2</v>
      </c>
      <c r="CS273" s="78">
        <v>3.1125826761126518E-2</v>
      </c>
      <c r="CT273" s="78">
        <v>8.0218203365802765E-2</v>
      </c>
      <c r="CU273" s="78">
        <v>0.1042330265045166</v>
      </c>
      <c r="CV273" s="78">
        <v>0.11650320142507553</v>
      </c>
      <c r="CW273" s="78">
        <v>9.8089501261711121E-2</v>
      </c>
      <c r="CX273" s="78">
        <v>5.8312732726335526E-3</v>
      </c>
      <c r="CY273" s="78">
        <v>-1.0405143722891808E-2</v>
      </c>
      <c r="CZ273" s="78">
        <v>-5.26723712682724E-2</v>
      </c>
      <c r="DA273" s="78">
        <v>-1.0915822349488735E-2</v>
      </c>
      <c r="DB273" s="78">
        <v>-1.7184728756546974E-2</v>
      </c>
      <c r="DC273" s="78">
        <v>-3.3445402979850769E-2</v>
      </c>
      <c r="DD273" s="78">
        <v>-2.4916874244809151E-2</v>
      </c>
      <c r="DE273" s="78">
        <v>-1.7894748598337173E-3</v>
      </c>
      <c r="DF273" s="78">
        <v>-2.7232524007558823E-3</v>
      </c>
      <c r="DG273" s="78">
        <v>-2.068602479994297E-2</v>
      </c>
      <c r="DH273" s="78">
        <v>-3.0427666381001472E-2</v>
      </c>
      <c r="DI273" s="78">
        <v>1.4717847108840942E-2</v>
      </c>
      <c r="DJ273" s="78">
        <v>8.2642167806625366E-2</v>
      </c>
      <c r="DK273" s="78">
        <v>8.9780256152153015E-2</v>
      </c>
      <c r="DL273" s="78">
        <v>7.7766306698322296E-2</v>
      </c>
      <c r="DM273" s="78">
        <v>3.2859001308679581E-2</v>
      </c>
      <c r="DN273" s="78">
        <v>3.5377103835344315E-2</v>
      </c>
      <c r="DO273" s="78">
        <v>6.2703639268875122E-2</v>
      </c>
      <c r="DP273" s="78">
        <v>3.7117969244718552E-2</v>
      </c>
      <c r="DQ273" s="78">
        <v>5.5688429623842239E-2</v>
      </c>
      <c r="DR273" s="78">
        <v>0.1058531329035759</v>
      </c>
      <c r="DS273" s="78">
        <v>0.13065078854560852</v>
      </c>
      <c r="DT273" s="78">
        <v>0.14220768213272095</v>
      </c>
      <c r="DU273" s="78">
        <v>0.12396994978189468</v>
      </c>
      <c r="DV273" s="78">
        <v>3.5231191664934158E-2</v>
      </c>
      <c r="DW273" s="78">
        <v>1.9903220236301422E-2</v>
      </c>
      <c r="DX273" s="78">
        <v>-1.879848912358284E-2</v>
      </c>
      <c r="DY273" s="78">
        <v>4.0924806147813797E-2</v>
      </c>
      <c r="DZ273" s="78">
        <v>3.3515781164169312E-2</v>
      </c>
      <c r="EA273" s="78">
        <v>1.6310762614011765E-2</v>
      </c>
      <c r="EB273" s="78">
        <v>2.4730561301112175E-2</v>
      </c>
      <c r="EC273" s="78">
        <v>4.7521661967039108E-2</v>
      </c>
      <c r="ED273" s="78">
        <v>5.2413061261177063E-2</v>
      </c>
      <c r="EE273" s="78">
        <v>3.7496510893106461E-2</v>
      </c>
      <c r="EF273" s="78">
        <v>3.064751997590065E-2</v>
      </c>
      <c r="EG273" s="78">
        <v>7.5492814183235168E-2</v>
      </c>
      <c r="EH273" s="78">
        <v>0.14716210961341858</v>
      </c>
      <c r="EI273" s="78">
        <v>0.14832037687301636</v>
      </c>
      <c r="EJ273" s="78">
        <v>0.11379160732030869</v>
      </c>
      <c r="EK273" s="78">
        <v>6.6387876868247986E-2</v>
      </c>
      <c r="EL273" s="78">
        <v>7.1230195462703705E-2</v>
      </c>
      <c r="EM273" s="78">
        <v>9.8355479538440704E-2</v>
      </c>
      <c r="EN273" s="78">
        <v>7.0265002548694611E-2</v>
      </c>
      <c r="EO273" s="78">
        <v>9.1152913868427277E-2</v>
      </c>
      <c r="EP273" s="78">
        <v>0.14286591112613678</v>
      </c>
      <c r="EQ273" s="78">
        <v>0.16879385709762573</v>
      </c>
      <c r="ER273" s="78">
        <v>0.17932087182998657</v>
      </c>
      <c r="ES273" s="78">
        <v>0.16133721172809601</v>
      </c>
      <c r="ET273" s="78">
        <v>7.7679999172687531E-2</v>
      </c>
      <c r="EU273" s="78">
        <v>6.3663683831691742E-2</v>
      </c>
      <c r="EV273" s="78">
        <v>3.0110012739896774E-2</v>
      </c>
      <c r="EW273" s="78">
        <v>46.013435363769531</v>
      </c>
      <c r="EX273" s="78">
        <v>45.302761077880859</v>
      </c>
      <c r="EY273" s="78">
        <v>44.905693054199219</v>
      </c>
      <c r="EZ273" s="78">
        <v>44.583667755126953</v>
      </c>
      <c r="FA273" s="78">
        <v>43.855686187744141</v>
      </c>
      <c r="FB273" s="78">
        <v>43.653141021728516</v>
      </c>
      <c r="FC273" s="78">
        <v>43.548442840576172</v>
      </c>
      <c r="FD273" s="78">
        <v>43.427860260009766</v>
      </c>
      <c r="FE273" s="78">
        <v>44.176784515380859</v>
      </c>
      <c r="FF273" s="78">
        <v>46.798305511474609</v>
      </c>
      <c r="FG273" s="78">
        <v>49.898845672607422</v>
      </c>
      <c r="FH273" s="78">
        <v>52.862689971923828</v>
      </c>
      <c r="FI273" s="78">
        <v>55.116359710693359</v>
      </c>
      <c r="FJ273" s="78">
        <v>57.106536865234375</v>
      </c>
      <c r="FK273" s="78">
        <v>58.281471252441406</v>
      </c>
      <c r="FL273" s="78">
        <v>58.465339660644531</v>
      </c>
      <c r="FM273" s="78">
        <v>57.397254943847656</v>
      </c>
      <c r="FN273" s="78">
        <v>54.555671691894531</v>
      </c>
      <c r="FO273" s="78">
        <v>52.579410552978516</v>
      </c>
      <c r="FP273" s="78">
        <v>50.932483673095703</v>
      </c>
      <c r="FQ273" s="78">
        <v>49.645191192626953</v>
      </c>
      <c r="FR273" s="78">
        <v>48.700794219970703</v>
      </c>
      <c r="FS273" s="78">
        <v>47.924388885498047</v>
      </c>
      <c r="FT273" s="78">
        <v>47.027797698974609</v>
      </c>
      <c r="FU273" s="78">
        <v>4.3677859008312225E-2</v>
      </c>
      <c r="FV273" s="78">
        <v>4.3871890753507614E-2</v>
      </c>
      <c r="FW273" s="78">
        <v>4.9192856997251511E-2</v>
      </c>
      <c r="FX273" s="78">
        <v>0</v>
      </c>
      <c r="FY273" s="78">
        <v>203</v>
      </c>
      <c r="FZ273" s="78">
        <v>1</v>
      </c>
    </row>
    <row r="274" spans="1:182" x14ac:dyDescent="0.2">
      <c r="A274" t="s">
        <v>186</v>
      </c>
      <c r="B274" t="s">
        <v>236</v>
      </c>
      <c r="C274" t="s">
        <v>194</v>
      </c>
      <c r="D274" t="s">
        <v>202</v>
      </c>
      <c r="E274" t="s">
        <v>239</v>
      </c>
      <c r="F274" t="s">
        <v>183</v>
      </c>
      <c r="G274" t="s">
        <v>1</v>
      </c>
      <c r="H274" s="78">
        <v>939</v>
      </c>
      <c r="I274" s="78">
        <v>1.6569665670394897</v>
      </c>
      <c r="J274" s="78">
        <v>1.5781433582305908</v>
      </c>
      <c r="K274" s="78">
        <v>1.5684285163879395</v>
      </c>
      <c r="L274" s="78">
        <v>1.5855973958969116</v>
      </c>
      <c r="M274" s="78">
        <v>1.6482309103012085</v>
      </c>
      <c r="N274" s="78">
        <v>1.8522145748138428</v>
      </c>
      <c r="O274" s="78">
        <v>1.9976242780685425</v>
      </c>
      <c r="P274" s="78">
        <v>1.9567201137542725</v>
      </c>
      <c r="Q274" s="78">
        <v>1.9157482385635376</v>
      </c>
      <c r="R274" s="78">
        <v>1.7218563556671143</v>
      </c>
      <c r="S274" s="78">
        <v>1.664000391960144</v>
      </c>
      <c r="T274" s="78">
        <v>1.6195956468582153</v>
      </c>
      <c r="U274" s="78">
        <v>1.5503265857696533</v>
      </c>
      <c r="V274" s="78">
        <v>1.492045521736145</v>
      </c>
      <c r="W274" s="78">
        <v>1.4707094430923462</v>
      </c>
      <c r="X274" s="78">
        <v>1.5433952808380127</v>
      </c>
      <c r="Y274" s="78">
        <v>1.7322789430618286</v>
      </c>
      <c r="Z274" s="78">
        <v>1.997616171836853</v>
      </c>
      <c r="AA274" s="78">
        <v>2.205655574798584</v>
      </c>
      <c r="AB274" s="78">
        <v>2.2185111045837402</v>
      </c>
      <c r="AC274" s="78">
        <v>2.1370410919189453</v>
      </c>
      <c r="AD274" s="78">
        <v>2.1127040386199951</v>
      </c>
      <c r="AE274" s="78">
        <v>1.9390581846237183</v>
      </c>
      <c r="AF274" s="78">
        <v>1.7861820459365845</v>
      </c>
      <c r="AG274" s="78">
        <v>-0.29308506846427917</v>
      </c>
      <c r="AH274" s="78">
        <v>-0.29566881060600281</v>
      </c>
      <c r="AI274" s="78">
        <v>-0.27732637524604797</v>
      </c>
      <c r="AJ274" s="78">
        <v>-0.2843610942363739</v>
      </c>
      <c r="AK274" s="78">
        <v>-0.31923428177833557</v>
      </c>
      <c r="AL274" s="78">
        <v>-0.29217210412025452</v>
      </c>
      <c r="AM274" s="78">
        <v>-0.35611599683761597</v>
      </c>
      <c r="AN274" s="78">
        <v>-0.35137766599655151</v>
      </c>
      <c r="AO274" s="78">
        <v>-0.39797273278236389</v>
      </c>
      <c r="AP274" s="78">
        <v>-0.32905948162078857</v>
      </c>
      <c r="AQ274" s="78">
        <v>-0.30429947376251221</v>
      </c>
      <c r="AR274" s="78">
        <v>-0.31612151861190796</v>
      </c>
      <c r="AS274" s="78">
        <v>-0.28967344760894775</v>
      </c>
      <c r="AT274" s="78">
        <v>-0.31777802109718323</v>
      </c>
      <c r="AU274" s="78">
        <v>-0.28459322452545166</v>
      </c>
      <c r="AV274" s="78">
        <v>-0.23344439268112183</v>
      </c>
      <c r="AW274" s="78">
        <v>-0.19996167719364166</v>
      </c>
      <c r="AX274" s="78">
        <v>-0.16934756934642792</v>
      </c>
      <c r="AY274" s="78">
        <v>-7.3860771954059601E-2</v>
      </c>
      <c r="AZ274" s="78">
        <v>5.1676022121682763E-4</v>
      </c>
      <c r="BA274" s="78">
        <v>9.312833659350872E-3</v>
      </c>
      <c r="BB274" s="78">
        <v>-0.1908223032951355</v>
      </c>
      <c r="BC274" s="78">
        <v>-0.28650361299514771</v>
      </c>
      <c r="BD274" s="78">
        <v>-0.28413781523704529</v>
      </c>
      <c r="BE274" s="78">
        <v>-0.18890993297100067</v>
      </c>
      <c r="BF274" s="78">
        <v>-0.19139833748340607</v>
      </c>
      <c r="BG274" s="78">
        <v>-0.17406322062015533</v>
      </c>
      <c r="BH274" s="78">
        <v>-0.18469035625457764</v>
      </c>
      <c r="BI274" s="78">
        <v>-0.21736301481723785</v>
      </c>
      <c r="BJ274" s="78">
        <v>-0.1837848573923111</v>
      </c>
      <c r="BK274" s="78">
        <v>-0.23335063457489014</v>
      </c>
      <c r="BL274" s="78">
        <v>-0.22848948836326599</v>
      </c>
      <c r="BM274" s="78">
        <v>-0.27211728692054749</v>
      </c>
      <c r="BN274" s="78">
        <v>-0.23169927299022675</v>
      </c>
      <c r="BO274" s="78">
        <v>-0.21176972985267639</v>
      </c>
      <c r="BP274" s="78">
        <v>-0.22412273287773132</v>
      </c>
      <c r="BQ274" s="78">
        <v>-0.19682595133781433</v>
      </c>
      <c r="BR274" s="78">
        <v>-0.22623544931411743</v>
      </c>
      <c r="BS274" s="78">
        <v>-0.19519436359405518</v>
      </c>
      <c r="BT274" s="78">
        <v>-0.14460983872413635</v>
      </c>
      <c r="BU274" s="78">
        <v>-0.10783529281616211</v>
      </c>
      <c r="BV274" s="78">
        <v>-7.5577959418296814E-2</v>
      </c>
      <c r="BW274" s="78">
        <v>2.4289170280098915E-2</v>
      </c>
      <c r="BX274" s="78">
        <v>8.7430119514465332E-2</v>
      </c>
      <c r="BY274" s="78">
        <v>8.6544543504714966E-2</v>
      </c>
      <c r="BZ274" s="78">
        <v>-9.8082080483436584E-2</v>
      </c>
      <c r="CA274" s="78">
        <v>-0.1774919331073761</v>
      </c>
      <c r="CB274" s="78">
        <v>-0.17572061717510223</v>
      </c>
      <c r="CC274" s="78">
        <v>-0.1167585700750351</v>
      </c>
      <c r="CD274" s="78">
        <v>-0.11918091028928757</v>
      </c>
      <c r="CE274" s="78">
        <v>-0.10254344344139099</v>
      </c>
      <c r="CF274" s="78">
        <v>-0.11565869301557541</v>
      </c>
      <c r="CG274" s="78">
        <v>-0.14680729806423187</v>
      </c>
      <c r="CH274" s="78">
        <v>-0.10871617496013641</v>
      </c>
      <c r="CI274" s="78">
        <v>-0.14832371473312378</v>
      </c>
      <c r="CJ274" s="78">
        <v>-0.14337751269340515</v>
      </c>
      <c r="CK274" s="78">
        <v>-0.18495020270347595</v>
      </c>
      <c r="CL274" s="78">
        <v>-0.1642678827047348</v>
      </c>
      <c r="CM274" s="78">
        <v>-0.14768393337726593</v>
      </c>
      <c r="CN274" s="78">
        <v>-0.16040466725826263</v>
      </c>
      <c r="CO274" s="78">
        <v>-0.13252006471157074</v>
      </c>
      <c r="CP274" s="78">
        <v>-0.16283336281776428</v>
      </c>
      <c r="CQ274" s="78">
        <v>-0.13327699899673462</v>
      </c>
      <c r="CR274" s="78">
        <v>-8.3083279430866241E-2</v>
      </c>
      <c r="CS274" s="78">
        <v>-4.4028829783201218E-2</v>
      </c>
      <c r="CT274" s="78">
        <v>-1.0633409954607487E-2</v>
      </c>
      <c r="CU274" s="78">
        <v>9.2267528176307678E-2</v>
      </c>
      <c r="CV274" s="78">
        <v>0.14762604236602783</v>
      </c>
      <c r="CW274" s="78">
        <v>0.1400350034236908</v>
      </c>
      <c r="CX274" s="78">
        <v>-3.3850483596324921E-2</v>
      </c>
      <c r="CY274" s="78">
        <v>-0.10199080407619476</v>
      </c>
      <c r="CZ274" s="78">
        <v>-0.10063119977712631</v>
      </c>
      <c r="DA274" s="78">
        <v>-4.4607203453779221E-2</v>
      </c>
      <c r="DB274" s="78">
        <v>-4.6963497996330261E-2</v>
      </c>
      <c r="DC274" s="78">
        <v>-3.1023679301142693E-2</v>
      </c>
      <c r="DD274" s="78">
        <v>-4.6627037227153778E-2</v>
      </c>
      <c r="DE274" s="78">
        <v>-7.6251588761806488E-2</v>
      </c>
      <c r="DF274" s="78">
        <v>-3.3647492527961731E-2</v>
      </c>
      <c r="DG274" s="78">
        <v>-6.3296802341938019E-2</v>
      </c>
      <c r="DH274" s="78">
        <v>-5.826554074883461E-2</v>
      </c>
      <c r="DI274" s="78">
        <v>-9.7783111035823822E-2</v>
      </c>
      <c r="DJ274" s="78">
        <v>-9.6836484968662262E-2</v>
      </c>
      <c r="DK274" s="78">
        <v>-8.3598136901855469E-2</v>
      </c>
      <c r="DL274" s="78">
        <v>-9.6686601638793945E-2</v>
      </c>
      <c r="DM274" s="78">
        <v>-6.8214163184165955E-2</v>
      </c>
      <c r="DN274" s="78">
        <v>-9.9431246519088745E-2</v>
      </c>
      <c r="DO274" s="78">
        <v>-7.1359634399414063E-2</v>
      </c>
      <c r="DP274" s="78">
        <v>-2.1556727588176727E-2</v>
      </c>
      <c r="DQ274" s="78">
        <v>1.9777623936533928E-2</v>
      </c>
      <c r="DR274" s="78">
        <v>5.431114137172699E-2</v>
      </c>
      <c r="DS274" s="78">
        <v>0.1602458655834198</v>
      </c>
      <c r="DT274" s="78">
        <v>0.20782196521759033</v>
      </c>
      <c r="DU274" s="78">
        <v>0.19352544844150543</v>
      </c>
      <c r="DV274" s="78">
        <v>3.0381107702851295E-2</v>
      </c>
      <c r="DW274" s="78">
        <v>-2.6489663869142532E-2</v>
      </c>
      <c r="DX274" s="78">
        <v>-2.5541774928569794E-2</v>
      </c>
      <c r="DY274" s="78">
        <v>5.9567913413047791E-2</v>
      </c>
      <c r="DZ274" s="78">
        <v>5.7306986302137375E-2</v>
      </c>
      <c r="EA274" s="78">
        <v>7.2239503264427185E-2</v>
      </c>
      <c r="EB274" s="78">
        <v>5.3043719381093979E-2</v>
      </c>
      <c r="EC274" s="78">
        <v>2.5619657710194588E-2</v>
      </c>
      <c r="ED274" s="78">
        <v>7.4739761650562286E-2</v>
      </c>
      <c r="EE274" s="78">
        <v>5.9468559920787811E-2</v>
      </c>
      <c r="EF274" s="78">
        <v>6.4622625708580017E-2</v>
      </c>
      <c r="EG274" s="78">
        <v>2.8072323650121689E-2</v>
      </c>
      <c r="EH274" s="78">
        <v>5.237524164840579E-4</v>
      </c>
      <c r="EI274" s="78">
        <v>8.9315781369805336E-3</v>
      </c>
      <c r="EJ274" s="78">
        <v>-4.6878308057785034E-3</v>
      </c>
      <c r="EK274" s="78">
        <v>2.4633344262838364E-2</v>
      </c>
      <c r="EL274" s="78">
        <v>-7.8886654227972031E-3</v>
      </c>
      <c r="EM274" s="78">
        <v>1.8039213493466377E-2</v>
      </c>
      <c r="EN274" s="78">
        <v>6.7277848720550537E-2</v>
      </c>
      <c r="EO274" s="78">
        <v>0.11190401762723923</v>
      </c>
      <c r="EP274" s="78">
        <v>0.14808075129985809</v>
      </c>
      <c r="EQ274" s="78">
        <v>0.25839582085609436</v>
      </c>
      <c r="ER274" s="78">
        <v>0.29473531246185303</v>
      </c>
      <c r="ES274" s="78">
        <v>0.27075719833374023</v>
      </c>
      <c r="ET274" s="78">
        <v>0.12312132120132446</v>
      </c>
      <c r="EU274" s="78">
        <v>8.2521982491016388E-2</v>
      </c>
      <c r="EV274" s="78">
        <v>8.2875430583953857E-2</v>
      </c>
      <c r="EW274" s="78">
        <v>46.241691589355469</v>
      </c>
      <c r="EX274" s="78">
        <v>45.601428985595703</v>
      </c>
      <c r="EY274" s="78">
        <v>45.280387878417969</v>
      </c>
      <c r="EZ274" s="78">
        <v>44.839622497558594</v>
      </c>
      <c r="FA274" s="78">
        <v>44.500495910644531</v>
      </c>
      <c r="FB274" s="78">
        <v>44.142303466796875</v>
      </c>
      <c r="FC274" s="78">
        <v>43.996490478515625</v>
      </c>
      <c r="FD274" s="78">
        <v>43.888591766357422</v>
      </c>
      <c r="FE274" s="78">
        <v>45.138126373291016</v>
      </c>
      <c r="FF274" s="78">
        <v>48.342735290527344</v>
      </c>
      <c r="FG274" s="78">
        <v>51.526351928710938</v>
      </c>
      <c r="FH274" s="78">
        <v>53.973468780517578</v>
      </c>
      <c r="FI274" s="78">
        <v>55.843276977539063</v>
      </c>
      <c r="FJ274" s="78">
        <v>57.212593078613281</v>
      </c>
      <c r="FK274" s="78">
        <v>57.866230010986328</v>
      </c>
      <c r="FL274" s="78">
        <v>57.676578521728516</v>
      </c>
      <c r="FM274" s="78">
        <v>56.678012847900391</v>
      </c>
      <c r="FN274" s="78">
        <v>54.369594573974609</v>
      </c>
      <c r="FO274" s="78">
        <v>52.436103820800781</v>
      </c>
      <c r="FP274" s="78">
        <v>50.851448059082031</v>
      </c>
      <c r="FQ274" s="78">
        <v>49.712223052978516</v>
      </c>
      <c r="FR274" s="78">
        <v>48.717411041259766</v>
      </c>
      <c r="FS274" s="78">
        <v>47.811611175537109</v>
      </c>
      <c r="FT274" s="78">
        <v>47.047504425048828</v>
      </c>
      <c r="FU274" s="78">
        <v>0.10490953177213669</v>
      </c>
      <c r="FV274" s="78">
        <v>0.10969100147485733</v>
      </c>
      <c r="FW274" s="78">
        <v>0.11671507358551025</v>
      </c>
      <c r="FX274" s="78">
        <v>0</v>
      </c>
      <c r="FY274" s="78">
        <v>175.40908813476563</v>
      </c>
      <c r="FZ274" s="78">
        <v>1</v>
      </c>
    </row>
    <row r="275" spans="1:182" x14ac:dyDescent="0.2">
      <c r="A275" t="s">
        <v>186</v>
      </c>
      <c r="B275" t="s">
        <v>236</v>
      </c>
      <c r="C275" t="s">
        <v>194</v>
      </c>
      <c r="D275" t="s">
        <v>202</v>
      </c>
      <c r="E275" t="s">
        <v>239</v>
      </c>
      <c r="F275" t="s">
        <v>184</v>
      </c>
      <c r="G275" t="s">
        <v>1</v>
      </c>
      <c r="H275" s="78">
        <v>452</v>
      </c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  <c r="CU275" s="78"/>
      <c r="CV275" s="78"/>
      <c r="CW275" s="78"/>
      <c r="CX275" s="78"/>
      <c r="CY275" s="78"/>
      <c r="CZ275" s="78"/>
      <c r="DA275" s="78"/>
      <c r="DB275" s="78"/>
      <c r="DC275" s="78"/>
      <c r="DD275" s="78"/>
      <c r="DE275" s="78"/>
      <c r="DF275" s="78"/>
      <c r="DG275" s="78"/>
      <c r="DH275" s="78"/>
      <c r="DI275" s="78"/>
      <c r="DJ275" s="78"/>
      <c r="DK275" s="78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>
        <v>0</v>
      </c>
      <c r="FY275" s="78">
        <v>93.636360168457031</v>
      </c>
      <c r="FZ275" s="78">
        <v>0</v>
      </c>
    </row>
    <row r="276" spans="1:182" x14ac:dyDescent="0.2">
      <c r="A276" t="s">
        <v>186</v>
      </c>
      <c r="B276" t="s">
        <v>236</v>
      </c>
      <c r="C276" t="s">
        <v>194</v>
      </c>
      <c r="D276" t="s">
        <v>202</v>
      </c>
      <c r="E276" t="s">
        <v>239</v>
      </c>
      <c r="F276" t="s">
        <v>185</v>
      </c>
      <c r="G276" t="s">
        <v>1</v>
      </c>
      <c r="H276" s="78">
        <v>188</v>
      </c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F276" s="78"/>
      <c r="DG276" s="78"/>
      <c r="DH276" s="78"/>
      <c r="DI276" s="78"/>
      <c r="DJ276" s="78"/>
      <c r="DK276" s="78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>
        <v>0</v>
      </c>
      <c r="FY276" s="78">
        <v>47.272727966308594</v>
      </c>
      <c r="FZ276" s="78">
        <v>0</v>
      </c>
    </row>
    <row r="277" spans="1:182" x14ac:dyDescent="0.2">
      <c r="A277" t="s">
        <v>186</v>
      </c>
      <c r="B277" t="s">
        <v>236</v>
      </c>
      <c r="C277" t="s">
        <v>194</v>
      </c>
      <c r="D277" t="s">
        <v>202</v>
      </c>
      <c r="E277" t="s">
        <v>240</v>
      </c>
      <c r="F277" t="s">
        <v>1</v>
      </c>
      <c r="G277" t="s">
        <v>198</v>
      </c>
      <c r="H277" s="78">
        <v>5105</v>
      </c>
      <c r="I277" s="78">
        <v>1.3507986068725586</v>
      </c>
      <c r="J277" s="78">
        <v>1.2963408231735229</v>
      </c>
      <c r="K277" s="78">
        <v>1.2624785900115967</v>
      </c>
      <c r="L277" s="78">
        <v>1.2633002996444702</v>
      </c>
      <c r="M277" s="78">
        <v>1.2930169105529785</v>
      </c>
      <c r="N277" s="78">
        <v>1.4239698648452759</v>
      </c>
      <c r="O277" s="78">
        <v>1.6295489072799683</v>
      </c>
      <c r="P277" s="78">
        <v>1.7329890727996826</v>
      </c>
      <c r="Q277" s="78">
        <v>1.6574735641479492</v>
      </c>
      <c r="R277" s="78">
        <v>1.59116530418396</v>
      </c>
      <c r="S277" s="78">
        <v>1.530619740486145</v>
      </c>
      <c r="T277" s="78">
        <v>1.4701836109161377</v>
      </c>
      <c r="U277" s="78">
        <v>1.4148530960083008</v>
      </c>
      <c r="V277" s="78">
        <v>1.367275595664978</v>
      </c>
      <c r="W277" s="78">
        <v>1.2997947931289673</v>
      </c>
      <c r="X277" s="78">
        <v>1.2924586534500122</v>
      </c>
      <c r="Y277" s="78">
        <v>1.3576990365982056</v>
      </c>
      <c r="Z277" s="78">
        <v>1.5816233158111572</v>
      </c>
      <c r="AA277" s="78">
        <v>1.8254890441894531</v>
      </c>
      <c r="AB277" s="78">
        <v>1.862883448600769</v>
      </c>
      <c r="AC277" s="78">
        <v>1.8355057239532471</v>
      </c>
      <c r="AD277" s="78">
        <v>1.7706089019775391</v>
      </c>
      <c r="AE277" s="78">
        <v>1.6029402017593384</v>
      </c>
      <c r="AF277" s="78">
        <v>1.4566123485565186</v>
      </c>
      <c r="AG277" s="78">
        <v>-0.24679122865200043</v>
      </c>
      <c r="AH277" s="78">
        <v>-0.22926932573318481</v>
      </c>
      <c r="AI277" s="78">
        <v>-0.22184568643569946</v>
      </c>
      <c r="AJ277" s="78">
        <v>-0.21750864386558533</v>
      </c>
      <c r="AK277" s="78">
        <v>-0.21741114556789398</v>
      </c>
      <c r="AL277" s="78">
        <v>-0.21184878051280975</v>
      </c>
      <c r="AM277" s="78">
        <v>-0.21044377982616425</v>
      </c>
      <c r="AN277" s="78">
        <v>-0.18201223015785217</v>
      </c>
      <c r="AO277" s="78">
        <v>-0.17437568306922913</v>
      </c>
      <c r="AP277" s="78">
        <v>-9.0106256306171417E-2</v>
      </c>
      <c r="AQ277" s="78">
        <v>-9.2128761112689972E-2</v>
      </c>
      <c r="AR277" s="78">
        <v>-0.10862121731042862</v>
      </c>
      <c r="AS277" s="78">
        <v>-0.10908889025449753</v>
      </c>
      <c r="AT277" s="78">
        <v>-8.4623612463474274E-2</v>
      </c>
      <c r="AU277" s="78">
        <v>-0.10518959164619446</v>
      </c>
      <c r="AV277" s="78">
        <v>-9.0082257986068726E-2</v>
      </c>
      <c r="AW277" s="78">
        <v>-6.7103557288646698E-2</v>
      </c>
      <c r="AX277" s="78">
        <v>-6.3840344548225403E-2</v>
      </c>
      <c r="AY277" s="78">
        <v>-5.8685917407274246E-2</v>
      </c>
      <c r="AZ277" s="78">
        <v>-6.7176789045333862E-2</v>
      </c>
      <c r="BA277" s="78">
        <v>-7.835717499256134E-2</v>
      </c>
      <c r="BB277" s="78">
        <v>-0.19856780767440796</v>
      </c>
      <c r="BC277" s="78">
        <v>-0.23516064882278442</v>
      </c>
      <c r="BD277" s="78">
        <v>-0.23944245278835297</v>
      </c>
      <c r="BE277" s="78">
        <v>-0.21339857578277588</v>
      </c>
      <c r="BF277" s="78">
        <v>-0.19645798206329346</v>
      </c>
      <c r="BG277" s="78">
        <v>-0.18900732696056366</v>
      </c>
      <c r="BH277" s="78">
        <v>-0.18227057158946991</v>
      </c>
      <c r="BI277" s="78">
        <v>-0.18214693665504456</v>
      </c>
      <c r="BJ277" s="78">
        <v>-0.17620173096656799</v>
      </c>
      <c r="BK277" s="78">
        <v>-0.17435853183269501</v>
      </c>
      <c r="BL277" s="78">
        <v>-0.14586432278156281</v>
      </c>
      <c r="BM277" s="78">
        <v>-0.13814333081245422</v>
      </c>
      <c r="BN277" s="78">
        <v>-6.0889273881912231E-2</v>
      </c>
      <c r="BO277" s="78">
        <v>-6.2781095504760742E-2</v>
      </c>
      <c r="BP277" s="78">
        <v>-7.8914575278759003E-2</v>
      </c>
      <c r="BQ277" s="78">
        <v>-8.011782169342041E-2</v>
      </c>
      <c r="BR277" s="78">
        <v>-5.6142553687095642E-2</v>
      </c>
      <c r="BS277" s="78">
        <v>-7.8148774802684784E-2</v>
      </c>
      <c r="BT277" s="78">
        <v>-6.4027383923530579E-2</v>
      </c>
      <c r="BU277" s="78">
        <v>-4.0216837078332901E-2</v>
      </c>
      <c r="BV277" s="78">
        <v>-3.4517575055360794E-2</v>
      </c>
      <c r="BW277" s="78">
        <v>-2.8892235830426216E-2</v>
      </c>
      <c r="BX277" s="78">
        <v>-3.721277043223381E-2</v>
      </c>
      <c r="BY277" s="78">
        <v>-4.8315849155187607E-2</v>
      </c>
      <c r="BZ277" s="78">
        <v>-0.16474622488021851</v>
      </c>
      <c r="CA277" s="78">
        <v>-0.20177629590034485</v>
      </c>
      <c r="CB277" s="78">
        <v>-0.20619635283946991</v>
      </c>
      <c r="CC277" s="78">
        <v>-0.19027093052864075</v>
      </c>
      <c r="CD277" s="78">
        <v>-0.17373292148113251</v>
      </c>
      <c r="CE277" s="78">
        <v>-0.16626359522342682</v>
      </c>
      <c r="CF277" s="78">
        <v>-0.1578647643327713</v>
      </c>
      <c r="CG277" s="78">
        <v>-0.15772303938865662</v>
      </c>
      <c r="CH277" s="78">
        <v>-0.15151269733905792</v>
      </c>
      <c r="CI277" s="78">
        <v>-0.14936600625514984</v>
      </c>
      <c r="CJ277" s="78">
        <v>-0.12082839757204056</v>
      </c>
      <c r="CK277" s="78">
        <v>-0.11304890364408493</v>
      </c>
      <c r="CL277" s="78">
        <v>-4.0653679519891739E-2</v>
      </c>
      <c r="CM277" s="78">
        <v>-4.2454991489648819E-2</v>
      </c>
      <c r="CN277" s="78">
        <v>-5.8339845389127731E-2</v>
      </c>
      <c r="CO277" s="78">
        <v>-6.0052558779716492E-2</v>
      </c>
      <c r="CP277" s="78">
        <v>-3.6416653543710709E-2</v>
      </c>
      <c r="CQ277" s="78">
        <v>-5.94203881919384E-2</v>
      </c>
      <c r="CR277" s="78">
        <v>-4.5981857925653458E-2</v>
      </c>
      <c r="CS277" s="78">
        <v>-2.1595166996121407E-2</v>
      </c>
      <c r="CT277" s="78">
        <v>-1.4208718203008175E-2</v>
      </c>
      <c r="CU277" s="78">
        <v>-8.2572251558303833E-3</v>
      </c>
      <c r="CV277" s="78">
        <v>-1.645977608859539E-2</v>
      </c>
      <c r="CW277" s="78">
        <v>-2.7509311214089394E-2</v>
      </c>
      <c r="CX277" s="78">
        <v>-0.14132149517536163</v>
      </c>
      <c r="CY277" s="78">
        <v>-0.17865435779094696</v>
      </c>
      <c r="CZ277" s="78">
        <v>-0.18317021429538727</v>
      </c>
      <c r="DA277" s="78">
        <v>-0.16714327037334442</v>
      </c>
      <c r="DB277" s="78">
        <v>-0.15100787580013275</v>
      </c>
      <c r="DC277" s="78">
        <v>-0.14351984858512878</v>
      </c>
      <c r="DD277" s="78">
        <v>-0.13345895707607269</v>
      </c>
      <c r="DE277" s="78">
        <v>-0.13329915702342987</v>
      </c>
      <c r="DF277" s="78">
        <v>-0.12682364881038666</v>
      </c>
      <c r="DG277" s="78">
        <v>-0.12437347322702408</v>
      </c>
      <c r="DH277" s="78">
        <v>-9.5792479813098907E-2</v>
      </c>
      <c r="DI277" s="78">
        <v>-8.7954483926296234E-2</v>
      </c>
      <c r="DJ277" s="78">
        <v>-2.0418081432580948E-2</v>
      </c>
      <c r="DK277" s="78">
        <v>-2.2128883749246597E-2</v>
      </c>
      <c r="DL277" s="78">
        <v>-3.776511549949646E-2</v>
      </c>
      <c r="DM277" s="78">
        <v>-3.9987295866012573E-2</v>
      </c>
      <c r="DN277" s="78">
        <v>-1.6690755262970924E-2</v>
      </c>
      <c r="DO277" s="78">
        <v>-4.0692005306482315E-2</v>
      </c>
      <c r="DP277" s="78">
        <v>-2.7936335653066635E-2</v>
      </c>
      <c r="DQ277" s="78">
        <v>-2.973499707877636E-3</v>
      </c>
      <c r="DR277" s="78">
        <v>6.1001377180218697E-3</v>
      </c>
      <c r="DS277" s="78">
        <v>1.2377786450088024E-2</v>
      </c>
      <c r="DT277" s="78">
        <v>4.2932149954140186E-3</v>
      </c>
      <c r="DU277" s="78">
        <v>-6.7027769982814789E-3</v>
      </c>
      <c r="DV277" s="78">
        <v>-0.11789676547050476</v>
      </c>
      <c r="DW277" s="78">
        <v>-0.15553243458271027</v>
      </c>
      <c r="DX277" s="78">
        <v>-0.16014406085014343</v>
      </c>
      <c r="DY277" s="78">
        <v>-0.13375061750411987</v>
      </c>
      <c r="DZ277" s="78">
        <v>-0.11819649487733841</v>
      </c>
      <c r="EA277" s="78">
        <v>-0.11068148165941238</v>
      </c>
      <c r="EB277" s="78">
        <v>-9.8220884799957275E-2</v>
      </c>
      <c r="EC277" s="78">
        <v>-9.8034925758838654E-2</v>
      </c>
      <c r="ED277" s="78">
        <v>-9.1176621615886688E-2</v>
      </c>
      <c r="EE277" s="78">
        <v>-8.8288247585296631E-2</v>
      </c>
      <c r="EF277" s="78">
        <v>-5.9644576162099838E-2</v>
      </c>
      <c r="EG277" s="78">
        <v>-5.1722120493650436E-2</v>
      </c>
      <c r="EH277" s="78">
        <v>8.7989047169685364E-3</v>
      </c>
      <c r="EI277" s="78">
        <v>7.2187837213277817E-3</v>
      </c>
      <c r="EJ277" s="78">
        <v>-8.0584771931171417E-3</v>
      </c>
      <c r="EK277" s="78">
        <v>-1.1016239412128925E-2</v>
      </c>
      <c r="EL277" s="78">
        <v>1.179030817002058E-2</v>
      </c>
      <c r="EM277" s="78">
        <v>-1.3651186600327492E-2</v>
      </c>
      <c r="EN277" s="78">
        <v>-1.8814658978953958E-3</v>
      </c>
      <c r="EO277" s="78">
        <v>2.3913228884339333E-2</v>
      </c>
      <c r="EP277" s="78">
        <v>3.5422902554273605E-2</v>
      </c>
      <c r="EQ277" s="78">
        <v>4.2171463370323181E-2</v>
      </c>
      <c r="ER277" s="78">
        <v>3.425724059343338E-2</v>
      </c>
      <c r="ES277" s="78">
        <v>2.3338554427027702E-2</v>
      </c>
      <c r="ET277" s="78">
        <v>-8.4075175225734711E-2</v>
      </c>
      <c r="EU277" s="78">
        <v>-0.12214808166027069</v>
      </c>
      <c r="EV277" s="78">
        <v>-0.12689797580242157</v>
      </c>
      <c r="EW277" s="78">
        <v>48.250431060791016</v>
      </c>
      <c r="EX277" s="78">
        <v>47.219715118408203</v>
      </c>
      <c r="EY277" s="78">
        <v>46.355518341064453</v>
      </c>
      <c r="EZ277" s="78">
        <v>45.619335174560547</v>
      </c>
      <c r="FA277" s="78">
        <v>45.016887664794922</v>
      </c>
      <c r="FB277" s="78">
        <v>44.392406463623047</v>
      </c>
      <c r="FC277" s="78">
        <v>44.005821228027344</v>
      </c>
      <c r="FD277" s="78">
        <v>44.232624053955078</v>
      </c>
      <c r="FE277" s="78">
        <v>48.321743011474609</v>
      </c>
      <c r="FF277" s="78">
        <v>53.471450805664063</v>
      </c>
      <c r="FG277" s="78">
        <v>57.599227905273438</v>
      </c>
      <c r="FH277" s="78">
        <v>61.083278656005859</v>
      </c>
      <c r="FI277" s="78">
        <v>63.863265991210938</v>
      </c>
      <c r="FJ277" s="78">
        <v>65.795654296875</v>
      </c>
      <c r="FK277" s="78">
        <v>66.956817626953125</v>
      </c>
      <c r="FL277" s="78">
        <v>67.213417053222656</v>
      </c>
      <c r="FM277" s="78">
        <v>66.266311645507813</v>
      </c>
      <c r="FN277" s="78">
        <v>63.496791839599609</v>
      </c>
      <c r="FO277" s="78">
        <v>59.458240509033203</v>
      </c>
      <c r="FP277" s="78">
        <v>56.555854797363281</v>
      </c>
      <c r="FQ277" s="78">
        <v>54.291172027587891</v>
      </c>
      <c r="FR277" s="78">
        <v>52.709041595458984</v>
      </c>
      <c r="FS277" s="78">
        <v>51.279003143310547</v>
      </c>
      <c r="FT277" s="78">
        <v>49.986618041992188</v>
      </c>
      <c r="FU277" s="78">
        <v>3.4125540405511856E-2</v>
      </c>
      <c r="FV277" s="78">
        <v>3.5552885383367538E-2</v>
      </c>
      <c r="FW277" s="78">
        <v>3.5582039505243301E-2</v>
      </c>
      <c r="FX277" s="78">
        <v>0</v>
      </c>
      <c r="FY277" s="78">
        <v>1446</v>
      </c>
      <c r="FZ277" s="78">
        <v>1</v>
      </c>
    </row>
    <row r="278" spans="1:182" x14ac:dyDescent="0.2">
      <c r="A278" t="s">
        <v>186</v>
      </c>
      <c r="B278" t="s">
        <v>236</v>
      </c>
      <c r="C278" t="s">
        <v>194</v>
      </c>
      <c r="D278" t="s">
        <v>202</v>
      </c>
      <c r="E278" t="s">
        <v>240</v>
      </c>
      <c r="F278" t="s">
        <v>1</v>
      </c>
      <c r="G278" t="s">
        <v>200</v>
      </c>
      <c r="H278" s="78">
        <v>1387</v>
      </c>
      <c r="I278" s="78">
        <v>1.1751301288604736</v>
      </c>
      <c r="J278" s="78">
        <v>1.113300085067749</v>
      </c>
      <c r="K278" s="78">
        <v>1.0825217962265015</v>
      </c>
      <c r="L278" s="78">
        <v>1.0799155235290527</v>
      </c>
      <c r="M278" s="78">
        <v>1.124488353729248</v>
      </c>
      <c r="N278" s="78">
        <v>1.2188262939453125</v>
      </c>
      <c r="O278" s="78">
        <v>1.3717769384384155</v>
      </c>
      <c r="P278" s="78">
        <v>1.4228924512863159</v>
      </c>
      <c r="Q278" s="78">
        <v>1.3035837411880493</v>
      </c>
      <c r="R278" s="78">
        <v>1.2299822568893433</v>
      </c>
      <c r="S278" s="78">
        <v>1.1586848497390747</v>
      </c>
      <c r="T278" s="78">
        <v>1.1268349885940552</v>
      </c>
      <c r="U278" s="78">
        <v>1.1092458963394165</v>
      </c>
      <c r="V278" s="78">
        <v>1.0722931623458862</v>
      </c>
      <c r="W278" s="78">
        <v>1.0418370962142944</v>
      </c>
      <c r="X278" s="78">
        <v>1.0711115598678589</v>
      </c>
      <c r="Y278" s="78">
        <v>1.1439154148101807</v>
      </c>
      <c r="Z278" s="78">
        <v>1.3250155448913574</v>
      </c>
      <c r="AA278" s="78">
        <v>1.5216923952102661</v>
      </c>
      <c r="AB278" s="78">
        <v>1.5763871669769287</v>
      </c>
      <c r="AC278" s="78">
        <v>1.5837202072143555</v>
      </c>
      <c r="AD278" s="78">
        <v>1.5263348817825317</v>
      </c>
      <c r="AE278" s="78">
        <v>1.4225516319274902</v>
      </c>
      <c r="AF278" s="78">
        <v>1.2745697498321533</v>
      </c>
      <c r="AG278" s="78">
        <v>-0.22981612384319305</v>
      </c>
      <c r="AH278" s="78">
        <v>-0.20893542468547821</v>
      </c>
      <c r="AI278" s="78">
        <v>-0.2015252560377121</v>
      </c>
      <c r="AJ278" s="78">
        <v>-0.18928085267543793</v>
      </c>
      <c r="AK278" s="78">
        <v>-0.18740420043468475</v>
      </c>
      <c r="AL278" s="78">
        <v>-0.17134490609169006</v>
      </c>
      <c r="AM278" s="78">
        <v>-0.19651870429515839</v>
      </c>
      <c r="AN278" s="78">
        <v>-0.18622565269470215</v>
      </c>
      <c r="AO278" s="78">
        <v>-0.16561099886894226</v>
      </c>
      <c r="AP278" s="78">
        <v>-0.11336901038885117</v>
      </c>
      <c r="AQ278" s="78">
        <v>-0.1463218480348587</v>
      </c>
      <c r="AR278" s="78">
        <v>-0.14898602664470673</v>
      </c>
      <c r="AS278" s="78">
        <v>-0.11114797741174698</v>
      </c>
      <c r="AT278" s="78">
        <v>-0.11631212383508682</v>
      </c>
      <c r="AU278" s="78">
        <v>-0.11767861992120743</v>
      </c>
      <c r="AV278" s="78">
        <v>-9.1963358223438263E-2</v>
      </c>
      <c r="AW278" s="78">
        <v>-8.6279332637786865E-2</v>
      </c>
      <c r="AX278" s="78">
        <v>-8.3930514752864838E-2</v>
      </c>
      <c r="AY278" s="78">
        <v>-0.10045427083969116</v>
      </c>
      <c r="AZ278" s="78">
        <v>-7.9528369009494781E-2</v>
      </c>
      <c r="BA278" s="78">
        <v>-0.10236753523349762</v>
      </c>
      <c r="BB278" s="78">
        <v>-0.21194739639759064</v>
      </c>
      <c r="BC278" s="78">
        <v>-0.22348296642303467</v>
      </c>
      <c r="BD278" s="78">
        <v>-0.23598822951316833</v>
      </c>
      <c r="BE278" s="78">
        <v>-0.18838883936405182</v>
      </c>
      <c r="BF278" s="78">
        <v>-0.16843873262405396</v>
      </c>
      <c r="BG278" s="78">
        <v>-0.16120137274265289</v>
      </c>
      <c r="BH278" s="78">
        <v>-0.14905820786952972</v>
      </c>
      <c r="BI278" s="78">
        <v>-0.14675149321556091</v>
      </c>
      <c r="BJ278" s="78">
        <v>-0.13305027782917023</v>
      </c>
      <c r="BK278" s="78">
        <v>-0.15788838267326355</v>
      </c>
      <c r="BL278" s="78">
        <v>-0.14747177064418793</v>
      </c>
      <c r="BM278" s="78">
        <v>-0.13088896870613098</v>
      </c>
      <c r="BN278" s="78">
        <v>-8.4450311958789825E-2</v>
      </c>
      <c r="BO278" s="78">
        <v>-0.11891238391399384</v>
      </c>
      <c r="BP278" s="78">
        <v>-0.12203296273946762</v>
      </c>
      <c r="BQ278" s="78">
        <v>-8.4350861608982086E-2</v>
      </c>
      <c r="BR278" s="78">
        <v>-9.0034425258636475E-2</v>
      </c>
      <c r="BS278" s="78">
        <v>-9.231170266866684E-2</v>
      </c>
      <c r="BT278" s="78">
        <v>-6.7816965281963348E-2</v>
      </c>
      <c r="BU278" s="78">
        <v>-6.1303582042455673E-2</v>
      </c>
      <c r="BV278" s="78">
        <v>-5.440061166882515E-2</v>
      </c>
      <c r="BW278" s="78">
        <v>-6.9569014012813568E-2</v>
      </c>
      <c r="BX278" s="78">
        <v>-4.9176659435033798E-2</v>
      </c>
      <c r="BY278" s="78">
        <v>-6.8345457315444946E-2</v>
      </c>
      <c r="BZ278" s="78">
        <v>-0.17217203974723816</v>
      </c>
      <c r="CA278" s="78">
        <v>-0.18180458247661591</v>
      </c>
      <c r="CB278" s="78">
        <v>-0.19491344690322876</v>
      </c>
      <c r="CC278" s="78">
        <v>-0.15969642996788025</v>
      </c>
      <c r="CD278" s="78">
        <v>-0.14039085805416107</v>
      </c>
      <c r="CE278" s="78">
        <v>-0.13327318429946899</v>
      </c>
      <c r="CF278" s="78">
        <v>-0.12120013684034348</v>
      </c>
      <c r="CG278" s="78">
        <v>-0.11859556287527084</v>
      </c>
      <c r="CH278" s="78">
        <v>-0.10652752220630646</v>
      </c>
      <c r="CI278" s="78">
        <v>-0.13113313913345337</v>
      </c>
      <c r="CJ278" s="78">
        <v>-0.12063095718622208</v>
      </c>
      <c r="CK278" s="78">
        <v>-0.106840580701828</v>
      </c>
      <c r="CL278" s="78">
        <v>-6.4421296119689941E-2</v>
      </c>
      <c r="CM278" s="78">
        <v>-9.9928654730319977E-2</v>
      </c>
      <c r="CN278" s="78">
        <v>-0.10336534678936005</v>
      </c>
      <c r="CO278" s="78">
        <v>-6.5791264176368713E-2</v>
      </c>
      <c r="CP278" s="78">
        <v>-7.1834571659564972E-2</v>
      </c>
      <c r="CQ278" s="78">
        <v>-7.4742652475833893E-2</v>
      </c>
      <c r="CR278" s="78">
        <v>-5.1093250513076782E-2</v>
      </c>
      <c r="CS278" s="78">
        <v>-4.4005453586578369E-2</v>
      </c>
      <c r="CT278" s="78">
        <v>-3.3948283642530441E-2</v>
      </c>
      <c r="CU278" s="78">
        <v>-4.8177968710660934E-2</v>
      </c>
      <c r="CV278" s="78">
        <v>-2.8155157342553139E-2</v>
      </c>
      <c r="CW278" s="78">
        <v>-4.4781871140003204E-2</v>
      </c>
      <c r="CX278" s="78">
        <v>-0.14462374150753021</v>
      </c>
      <c r="CY278" s="78">
        <v>-0.15293827652931213</v>
      </c>
      <c r="CZ278" s="78">
        <v>-0.166465163230896</v>
      </c>
      <c r="DA278" s="78">
        <v>-0.13100402057170868</v>
      </c>
      <c r="DB278" s="78">
        <v>-0.11234296858310699</v>
      </c>
      <c r="DC278" s="78">
        <v>-0.10534496605396271</v>
      </c>
      <c r="DD278" s="78">
        <v>-9.3342065811157227E-2</v>
      </c>
      <c r="DE278" s="78">
        <v>-9.043961763381958E-2</v>
      </c>
      <c r="DF278" s="78">
        <v>-8.0004781484603882E-2</v>
      </c>
      <c r="DG278" s="78">
        <v>-0.10437789559364319</v>
      </c>
      <c r="DH278" s="78">
        <v>-9.3790143728256226E-2</v>
      </c>
      <c r="DI278" s="78">
        <v>-8.2792207598686218E-2</v>
      </c>
      <c r="DJ278" s="78">
        <v>-4.4392291456460953E-2</v>
      </c>
      <c r="DK278" s="78">
        <v>-8.0944940447807312E-2</v>
      </c>
      <c r="DL278" s="78">
        <v>-8.4697738289833069E-2</v>
      </c>
      <c r="DM278" s="78">
        <v>-4.7231655567884445E-2</v>
      </c>
      <c r="DN278" s="78">
        <v>-5.3634714335203171E-2</v>
      </c>
      <c r="DO278" s="78">
        <v>-5.7173602283000946E-2</v>
      </c>
      <c r="DP278" s="78">
        <v>-3.4369532018899918E-2</v>
      </c>
      <c r="DQ278" s="78">
        <v>-2.6707323268055916E-2</v>
      </c>
      <c r="DR278" s="78">
        <v>-1.3495957478880882E-2</v>
      </c>
      <c r="DS278" s="78">
        <v>-2.6786927133798599E-2</v>
      </c>
      <c r="DT278" s="78">
        <v>-7.1336529217660427E-3</v>
      </c>
      <c r="DU278" s="78">
        <v>-2.1218281239271164E-2</v>
      </c>
      <c r="DV278" s="78">
        <v>-0.11707545071840286</v>
      </c>
      <c r="DW278" s="78">
        <v>-0.12407195568084717</v>
      </c>
      <c r="DX278" s="78">
        <v>-0.13801687955856323</v>
      </c>
      <c r="DY278" s="78">
        <v>-8.9576736092567444E-2</v>
      </c>
      <c r="DZ278" s="78">
        <v>-7.1846291422843933E-2</v>
      </c>
      <c r="EA278" s="78">
        <v>-6.5021082758903503E-2</v>
      </c>
      <c r="EB278" s="78">
        <v>-5.3119439631700516E-2</v>
      </c>
      <c r="EC278" s="78">
        <v>-4.9786917865276337E-2</v>
      </c>
      <c r="ED278" s="78">
        <v>-4.1710138320922852E-2</v>
      </c>
      <c r="EE278" s="78">
        <v>-6.5747581422328949E-2</v>
      </c>
      <c r="EF278" s="78">
        <v>-5.5036276578903198E-2</v>
      </c>
      <c r="EG278" s="78">
        <v>-4.8070166260004044E-2</v>
      </c>
      <c r="EH278" s="78">
        <v>-1.547358650714159E-2</v>
      </c>
      <c r="EI278" s="78">
        <v>-5.353546142578125E-2</v>
      </c>
      <c r="EJ278" s="78">
        <v>-5.774465948343277E-2</v>
      </c>
      <c r="EK278" s="78">
        <v>-2.0434543490409851E-2</v>
      </c>
      <c r="EL278" s="78">
        <v>-2.7357015758752823E-2</v>
      </c>
      <c r="EM278" s="78">
        <v>-3.1806685030460358E-2</v>
      </c>
      <c r="EN278" s="78">
        <v>-1.0223137214779854E-2</v>
      </c>
      <c r="EO278" s="78">
        <v>-1.7315713921561837E-3</v>
      </c>
      <c r="EP278" s="78">
        <v>1.6033951193094254E-2</v>
      </c>
      <c r="EQ278" s="78">
        <v>4.0983366779983044E-3</v>
      </c>
      <c r="ER278" s="78">
        <v>2.3218059912323952E-2</v>
      </c>
      <c r="ES278" s="78">
        <v>1.2803798541426659E-2</v>
      </c>
      <c r="ET278" s="78">
        <v>-7.7300094068050385E-2</v>
      </c>
      <c r="EU278" s="78">
        <v>-8.23935866355896E-2</v>
      </c>
      <c r="EV278" s="78">
        <v>-9.6942104399204254E-2</v>
      </c>
      <c r="EW278" s="78">
        <v>47.741619110107422</v>
      </c>
      <c r="EX278" s="78">
        <v>46.656795501708984</v>
      </c>
      <c r="EY278" s="78">
        <v>45.748760223388672</v>
      </c>
      <c r="EZ278" s="78">
        <v>44.97332763671875</v>
      </c>
      <c r="FA278" s="78">
        <v>44.369220733642578</v>
      </c>
      <c r="FB278" s="78">
        <v>43.827156066894531</v>
      </c>
      <c r="FC278" s="78">
        <v>43.232616424560547</v>
      </c>
      <c r="FD278" s="78">
        <v>43.319320678710938</v>
      </c>
      <c r="FE278" s="78">
        <v>47.498329162597656</v>
      </c>
      <c r="FF278" s="78">
        <v>52.687717437744141</v>
      </c>
      <c r="FG278" s="78">
        <v>57.086944580078125</v>
      </c>
      <c r="FH278" s="78">
        <v>60.737590789794922</v>
      </c>
      <c r="FI278" s="78">
        <v>63.524425506591797</v>
      </c>
      <c r="FJ278" s="78">
        <v>65.536781311035156</v>
      </c>
      <c r="FK278" s="78">
        <v>66.843673706054688</v>
      </c>
      <c r="FL278" s="78">
        <v>67.295478820800781</v>
      </c>
      <c r="FM278" s="78">
        <v>66.483299255371094</v>
      </c>
      <c r="FN278" s="78">
        <v>63.870868682861328</v>
      </c>
      <c r="FO278" s="78">
        <v>59.857204437255859</v>
      </c>
      <c r="FP278" s="78">
        <v>56.696212768554688</v>
      </c>
      <c r="FQ278" s="78">
        <v>54.277690887451172</v>
      </c>
      <c r="FR278" s="78">
        <v>52.535331726074219</v>
      </c>
      <c r="FS278" s="78">
        <v>50.920917510986328</v>
      </c>
      <c r="FT278" s="78">
        <v>49.640422821044922</v>
      </c>
      <c r="FU278" s="78">
        <v>3.5344634205102921E-2</v>
      </c>
      <c r="FV278" s="78">
        <v>3.4834288060665131E-2</v>
      </c>
      <c r="FW278" s="78">
        <v>3.7612628191709518E-2</v>
      </c>
      <c r="FX278" s="78">
        <v>0</v>
      </c>
      <c r="FY278" s="78">
        <v>703</v>
      </c>
      <c r="FZ278" s="78">
        <v>1</v>
      </c>
    </row>
    <row r="279" spans="1:182" x14ac:dyDescent="0.2">
      <c r="A279" t="s">
        <v>186</v>
      </c>
      <c r="B279" t="s">
        <v>236</v>
      </c>
      <c r="C279" t="s">
        <v>194</v>
      </c>
      <c r="D279" t="s">
        <v>202</v>
      </c>
      <c r="E279" t="s">
        <v>240</v>
      </c>
      <c r="F279" t="s">
        <v>1</v>
      </c>
      <c r="G279" t="s">
        <v>1</v>
      </c>
      <c r="H279" s="78">
        <v>6492</v>
      </c>
      <c r="I279" s="78">
        <v>1.3132674694061279</v>
      </c>
      <c r="J279" s="78">
        <v>1.2572345733642578</v>
      </c>
      <c r="K279" s="78">
        <v>1.2240313291549683</v>
      </c>
      <c r="L279" s="78">
        <v>1.2241206169128418</v>
      </c>
      <c r="M279" s="78">
        <v>1.2570111751556396</v>
      </c>
      <c r="N279" s="78">
        <v>1.3801413774490356</v>
      </c>
      <c r="O279" s="78">
        <v>1.5744765996932983</v>
      </c>
      <c r="P279" s="78">
        <v>1.6667376756668091</v>
      </c>
      <c r="Q279" s="78">
        <v>1.5818657875061035</v>
      </c>
      <c r="R279" s="78">
        <v>1.5139994621276855</v>
      </c>
      <c r="S279" s="78">
        <v>1.4511567354202271</v>
      </c>
      <c r="T279" s="78">
        <v>1.3968280553817749</v>
      </c>
      <c r="U279" s="78">
        <v>1.3495609760284424</v>
      </c>
      <c r="V279" s="78">
        <v>1.3042533397674561</v>
      </c>
      <c r="W279" s="78">
        <v>1.244682788848877</v>
      </c>
      <c r="X279" s="78">
        <v>1.2451683282852173</v>
      </c>
      <c r="Y279" s="78">
        <v>1.312024712562561</v>
      </c>
      <c r="Z279" s="78">
        <v>1.5267999172210693</v>
      </c>
      <c r="AA279" s="78">
        <v>1.7605836391448975</v>
      </c>
      <c r="AB279" s="78">
        <v>1.8016742467880249</v>
      </c>
      <c r="AC279" s="78">
        <v>1.7817122936248779</v>
      </c>
      <c r="AD279" s="78">
        <v>1.7184202671051025</v>
      </c>
      <c r="AE279" s="78">
        <v>1.5644005537033081</v>
      </c>
      <c r="AF279" s="78">
        <v>1.4177193641662598</v>
      </c>
      <c r="AG279" s="78">
        <v>-0.23064051568508148</v>
      </c>
      <c r="AH279" s="78">
        <v>-0.21267063915729523</v>
      </c>
      <c r="AI279" s="78">
        <v>-0.20529067516326904</v>
      </c>
      <c r="AJ279" s="78">
        <v>-0.19913624227046967</v>
      </c>
      <c r="AK279" s="78">
        <v>-0.19854781031608582</v>
      </c>
      <c r="AL279" s="78">
        <v>-0.19132678210735321</v>
      </c>
      <c r="AM279" s="78">
        <v>-0.19548957049846649</v>
      </c>
      <c r="AN279" s="78">
        <v>-0.17089773714542389</v>
      </c>
      <c r="AO279" s="78">
        <v>-0.16155479848384857</v>
      </c>
      <c r="AP279" s="78">
        <v>-8.6000315845012665E-2</v>
      </c>
      <c r="AQ279" s="78">
        <v>-9.5033146440982819E-2</v>
      </c>
      <c r="AR279" s="78">
        <v>-0.10868193954229355</v>
      </c>
      <c r="AS279" s="78">
        <v>-0.10103744268417358</v>
      </c>
      <c r="AT279" s="78">
        <v>-8.3064153790473938E-2</v>
      </c>
      <c r="AU279" s="78">
        <v>-9.9835291504859924E-2</v>
      </c>
      <c r="AV279" s="78">
        <v>-8.2834765315055847E-2</v>
      </c>
      <c r="AW279" s="78">
        <v>-6.3290849328041077E-2</v>
      </c>
      <c r="AX279" s="78">
        <v>-5.8888513594865799E-2</v>
      </c>
      <c r="AY279" s="78">
        <v>-5.7983733713626862E-2</v>
      </c>
      <c r="AZ279" s="78">
        <v>-6.0322672128677368E-2</v>
      </c>
      <c r="BA279" s="78">
        <v>-7.3033891618251801E-2</v>
      </c>
      <c r="BB279" s="78">
        <v>-0.18928487598896027</v>
      </c>
      <c r="BC279" s="78">
        <v>-0.22008058428764343</v>
      </c>
      <c r="BD279" s="78">
        <v>-0.22627745568752289</v>
      </c>
      <c r="BE279" s="78">
        <v>-0.20293055474758148</v>
      </c>
      <c r="BF279" s="78">
        <v>-0.18545733392238617</v>
      </c>
      <c r="BG279" s="78">
        <v>-0.17806895077228546</v>
      </c>
      <c r="BH279" s="78">
        <v>-0.17012472450733185</v>
      </c>
      <c r="BI279" s="78">
        <v>-0.16948935389518738</v>
      </c>
      <c r="BJ279" s="78">
        <v>-0.16212604939937592</v>
      </c>
      <c r="BK279" s="78">
        <v>-0.16593794524669647</v>
      </c>
      <c r="BL279" s="78">
        <v>-0.14129143953323364</v>
      </c>
      <c r="BM279" s="78">
        <v>-0.13211347162723541</v>
      </c>
      <c r="BN279" s="78">
        <v>-6.2209218740463257E-2</v>
      </c>
      <c r="BO279" s="78">
        <v>-7.1224138140678406E-2</v>
      </c>
      <c r="BP279" s="78">
        <v>-8.4622748196125031E-2</v>
      </c>
      <c r="BQ279" s="78">
        <v>-7.7547609806060791E-2</v>
      </c>
      <c r="BR279" s="78">
        <v>-5.9975050389766693E-2</v>
      </c>
      <c r="BS279" s="78">
        <v>-7.7891886234283447E-2</v>
      </c>
      <c r="BT279" s="78">
        <v>-6.1706952750682831E-2</v>
      </c>
      <c r="BU279" s="78">
        <v>-4.1485432535409927E-2</v>
      </c>
      <c r="BV279" s="78">
        <v>-3.4982949495315552E-2</v>
      </c>
      <c r="BW279" s="78">
        <v>-3.3643893897533417E-2</v>
      </c>
      <c r="BX279" s="78">
        <v>-3.588436171412468E-2</v>
      </c>
      <c r="BY279" s="78">
        <v>-4.831782728433609E-2</v>
      </c>
      <c r="BZ279" s="78">
        <v>-0.16136455535888672</v>
      </c>
      <c r="CA279" s="78">
        <v>-0.19235962629318237</v>
      </c>
      <c r="CB279" s="78">
        <v>-0.19870075583457947</v>
      </c>
      <c r="CC279" s="78">
        <v>-0.18373875319957733</v>
      </c>
      <c r="CD279" s="78">
        <v>-0.16660948097705841</v>
      </c>
      <c r="CE279" s="78">
        <v>-0.15921527147293091</v>
      </c>
      <c r="CF279" s="78">
        <v>-0.1500314474105835</v>
      </c>
      <c r="CG279" s="78">
        <v>-0.14936354756355286</v>
      </c>
      <c r="CH279" s="78">
        <v>-0.14190171658992767</v>
      </c>
      <c r="CI279" s="78">
        <v>-0.14547058939933777</v>
      </c>
      <c r="CJ279" s="78">
        <v>-0.12078621238470078</v>
      </c>
      <c r="CK279" s="78">
        <v>-0.11172250658273697</v>
      </c>
      <c r="CL279" s="78">
        <v>-4.5731574296951294E-2</v>
      </c>
      <c r="CM279" s="78">
        <v>-5.473409965634346E-2</v>
      </c>
      <c r="CN279" s="78">
        <v>-6.7959435284137726E-2</v>
      </c>
      <c r="CO279" s="78">
        <v>-6.127861887216568E-2</v>
      </c>
      <c r="CP279" s="78">
        <v>-4.398360475897789E-2</v>
      </c>
      <c r="CQ279" s="78">
        <v>-6.2693960964679718E-2</v>
      </c>
      <c r="CR279" s="78">
        <v>-4.707389697432518E-2</v>
      </c>
      <c r="CS279" s="78">
        <v>-2.6383070275187492E-2</v>
      </c>
      <c r="CT279" s="78">
        <v>-1.842602901160717E-2</v>
      </c>
      <c r="CU279" s="78">
        <v>-1.6786195337772369E-2</v>
      </c>
      <c r="CV279" s="78">
        <v>-1.8958466127514839E-2</v>
      </c>
      <c r="CW279" s="78">
        <v>-3.1199553981423378E-2</v>
      </c>
      <c r="CX279" s="78">
        <v>-0.14202700555324554</v>
      </c>
      <c r="CY279" s="78">
        <v>-0.17316018044948578</v>
      </c>
      <c r="CZ279" s="78">
        <v>-0.17960122227668762</v>
      </c>
      <c r="DA279" s="78">
        <v>-0.16454695165157318</v>
      </c>
      <c r="DB279" s="78">
        <v>-0.14776161313056946</v>
      </c>
      <c r="DC279" s="78">
        <v>-0.14036157727241516</v>
      </c>
      <c r="DD279" s="78">
        <v>-0.12993818521499634</v>
      </c>
      <c r="DE279" s="78">
        <v>-0.12923775613307953</v>
      </c>
      <c r="DF279" s="78">
        <v>-0.12167738378047943</v>
      </c>
      <c r="DG279" s="78">
        <v>-0.12500323355197906</v>
      </c>
      <c r="DH279" s="78">
        <v>-0.10028098523616791</v>
      </c>
      <c r="DI279" s="78">
        <v>-9.1331541538238525E-2</v>
      </c>
      <c r="DJ279" s="78">
        <v>-2.9253927990794182E-2</v>
      </c>
      <c r="DK279" s="78">
        <v>-3.8244061172008514E-2</v>
      </c>
      <c r="DL279" s="78">
        <v>-5.1296118646860123E-2</v>
      </c>
      <c r="DM279" s="78">
        <v>-4.5009631663560867E-2</v>
      </c>
      <c r="DN279" s="78">
        <v>-2.7992164716124535E-2</v>
      </c>
      <c r="DO279" s="78">
        <v>-4.7496017068624496E-2</v>
      </c>
      <c r="DP279" s="78">
        <v>-3.2440841197967529E-2</v>
      </c>
      <c r="DQ279" s="78">
        <v>-1.1280708014965057E-2</v>
      </c>
      <c r="DR279" s="78">
        <v>-1.8691089935600758E-3</v>
      </c>
      <c r="DS279" s="78">
        <v>7.1503280196338892E-5</v>
      </c>
      <c r="DT279" s="78">
        <v>-2.0325684454292059E-3</v>
      </c>
      <c r="DU279" s="78">
        <v>-1.4081276021897793E-2</v>
      </c>
      <c r="DV279" s="78">
        <v>-0.12268948554992676</v>
      </c>
      <c r="DW279" s="78">
        <v>-0.15396073460578918</v>
      </c>
      <c r="DX279" s="78">
        <v>-0.16050170361995697</v>
      </c>
      <c r="DY279" s="78">
        <v>-0.13683700561523438</v>
      </c>
      <c r="DZ279" s="78">
        <v>-0.1205483004450798</v>
      </c>
      <c r="EA279" s="78">
        <v>-0.11313984543085098</v>
      </c>
      <c r="EB279" s="78">
        <v>-0.10092667490243912</v>
      </c>
      <c r="EC279" s="78">
        <v>-0.10017929226160049</v>
      </c>
      <c r="ED279" s="78">
        <v>-9.2476651072502136E-2</v>
      </c>
      <c r="EE279" s="78">
        <v>-9.5451638102531433E-2</v>
      </c>
      <c r="EF279" s="78">
        <v>-7.0674687623977661E-2</v>
      </c>
      <c r="EG279" s="78">
        <v>-6.1890225857496262E-2</v>
      </c>
      <c r="EH279" s="78">
        <v>-5.4628294892609119E-3</v>
      </c>
      <c r="EI279" s="78">
        <v>-1.4435058459639549E-2</v>
      </c>
      <c r="EJ279" s="78">
        <v>-2.7236936613917351E-2</v>
      </c>
      <c r="EK279" s="78">
        <v>-2.1519802510738373E-2</v>
      </c>
      <c r="EL279" s="78">
        <v>-4.9030627124011517E-3</v>
      </c>
      <c r="EM279" s="78">
        <v>-2.5552613660693169E-2</v>
      </c>
      <c r="EN279" s="78">
        <v>-1.1313032358884811E-2</v>
      </c>
      <c r="EO279" s="78">
        <v>1.0524703189730644E-2</v>
      </c>
      <c r="EP279" s="78">
        <v>2.2036455571651459E-2</v>
      </c>
      <c r="EQ279" s="78">
        <v>2.4411343038082123E-2</v>
      </c>
      <c r="ER279" s="78">
        <v>2.2405738011002541E-2</v>
      </c>
      <c r="ES279" s="78">
        <v>1.063479483127594E-2</v>
      </c>
      <c r="ET279" s="78">
        <v>-9.476914256811142E-2</v>
      </c>
      <c r="EU279" s="78">
        <v>-0.12623979151248932</v>
      </c>
      <c r="EV279" s="78">
        <v>-0.13292500376701355</v>
      </c>
      <c r="EW279" s="78">
        <v>48.153499603271484</v>
      </c>
      <c r="EX279" s="78">
        <v>47.113822937011719</v>
      </c>
      <c r="EY279" s="78">
        <v>46.2415771484375</v>
      </c>
      <c r="EZ279" s="78">
        <v>45.498695373535156</v>
      </c>
      <c r="FA279" s="78">
        <v>44.894580841064453</v>
      </c>
      <c r="FB279" s="78">
        <v>44.287246704101563</v>
      </c>
      <c r="FC279" s="78">
        <v>43.861473083496094</v>
      </c>
      <c r="FD279" s="78">
        <v>44.064132690429688</v>
      </c>
      <c r="FE279" s="78">
        <v>48.175239562988281</v>
      </c>
      <c r="FF279" s="78">
        <v>53.332492828369141</v>
      </c>
      <c r="FG279" s="78">
        <v>57.50775146484375</v>
      </c>
      <c r="FH279" s="78">
        <v>61.021251678466797</v>
      </c>
      <c r="FI279" s="78">
        <v>63.802970886230469</v>
      </c>
      <c r="FJ279" s="78">
        <v>65.74871826171875</v>
      </c>
      <c r="FK279" s="78">
        <v>66.936172485351563</v>
      </c>
      <c r="FL279" s="78">
        <v>67.228645324707031</v>
      </c>
      <c r="FM279" s="78">
        <v>66.307456970214844</v>
      </c>
      <c r="FN279" s="78">
        <v>63.56707763671875</v>
      </c>
      <c r="FO279" s="78">
        <v>59.533527374267578</v>
      </c>
      <c r="FP279" s="78">
        <v>56.582283020019531</v>
      </c>
      <c r="FQ279" s="78">
        <v>54.288585662841797</v>
      </c>
      <c r="FR279" s="78">
        <v>52.675708770751953</v>
      </c>
      <c r="FS279" s="78">
        <v>51.209632873535156</v>
      </c>
      <c r="FT279" s="78">
        <v>49.919891357421875</v>
      </c>
      <c r="FU279" s="78">
        <v>2.7876930311322212E-2</v>
      </c>
      <c r="FV279" s="78">
        <v>2.8930719941854477E-2</v>
      </c>
      <c r="FW279" s="78">
        <v>2.91111059486866E-2</v>
      </c>
      <c r="FX279" s="78">
        <v>0</v>
      </c>
      <c r="FY279" s="78">
        <v>2149</v>
      </c>
      <c r="FZ279" s="78">
        <v>1</v>
      </c>
    </row>
    <row r="280" spans="1:182" x14ac:dyDescent="0.2">
      <c r="A280" t="s">
        <v>186</v>
      </c>
      <c r="B280" t="s">
        <v>236</v>
      </c>
      <c r="C280" t="s">
        <v>194</v>
      </c>
      <c r="D280" t="s">
        <v>202</v>
      </c>
      <c r="E280" t="s">
        <v>240</v>
      </c>
      <c r="F280" t="s">
        <v>178</v>
      </c>
      <c r="G280" t="s">
        <v>1</v>
      </c>
      <c r="H280" s="78">
        <v>3324</v>
      </c>
      <c r="I280" s="78">
        <v>1.2169492244720459</v>
      </c>
      <c r="J280" s="78">
        <v>1.1251628398895264</v>
      </c>
      <c r="K280" s="78">
        <v>1.0847347974777222</v>
      </c>
      <c r="L280" s="78">
        <v>1.0802383422851563</v>
      </c>
      <c r="M280" s="78">
        <v>1.1036543846130371</v>
      </c>
      <c r="N280" s="78">
        <v>1.1860916614532471</v>
      </c>
      <c r="O280" s="78">
        <v>1.37852942943573</v>
      </c>
      <c r="P280" s="78">
        <v>1.5023734569549561</v>
      </c>
      <c r="Q280" s="78">
        <v>1.4258629083633423</v>
      </c>
      <c r="R280" s="78">
        <v>1.4070695638656616</v>
      </c>
      <c r="S280" s="78">
        <v>1.3718708753585815</v>
      </c>
      <c r="T280" s="78">
        <v>1.3385821580886841</v>
      </c>
      <c r="U280" s="78">
        <v>1.3089562654495239</v>
      </c>
      <c r="V280" s="78">
        <v>1.2551892995834351</v>
      </c>
      <c r="W280" s="78">
        <v>1.2058027982711792</v>
      </c>
      <c r="X280" s="78">
        <v>1.192369818687439</v>
      </c>
      <c r="Y280" s="78">
        <v>1.2538728713989258</v>
      </c>
      <c r="Z280" s="78">
        <v>1.465939998626709</v>
      </c>
      <c r="AA280" s="78">
        <v>1.7259973287582397</v>
      </c>
      <c r="AB280" s="78">
        <v>1.7752132415771484</v>
      </c>
      <c r="AC280" s="78">
        <v>1.7470729351043701</v>
      </c>
      <c r="AD280" s="78">
        <v>1.671917200088501</v>
      </c>
      <c r="AE280" s="78">
        <v>1.5122064352035522</v>
      </c>
      <c r="AF280" s="78">
        <v>1.3462545871734619</v>
      </c>
      <c r="AG280" s="78">
        <v>-0.16991046071052551</v>
      </c>
      <c r="AH280" s="78">
        <v>-0.16322140395641327</v>
      </c>
      <c r="AI280" s="78">
        <v>-0.14438676834106445</v>
      </c>
      <c r="AJ280" s="78">
        <v>-0.12941499054431915</v>
      </c>
      <c r="AK280" s="78">
        <v>-0.1261524111032486</v>
      </c>
      <c r="AL280" s="78">
        <v>-0.12189266830682755</v>
      </c>
      <c r="AM280" s="78">
        <v>-9.6569642424583435E-2</v>
      </c>
      <c r="AN280" s="78">
        <v>-9.2611223459243774E-2</v>
      </c>
      <c r="AO280" s="78">
        <v>-8.5698865354061127E-2</v>
      </c>
      <c r="AP280" s="78">
        <v>-4.9623187631368637E-2</v>
      </c>
      <c r="AQ280" s="78">
        <v>-6.3015416264533997E-2</v>
      </c>
      <c r="AR280" s="78">
        <v>-6.3483916223049164E-2</v>
      </c>
      <c r="AS280" s="78">
        <v>-3.9735786616802216E-2</v>
      </c>
      <c r="AT280" s="78">
        <v>-2.7298184111714363E-2</v>
      </c>
      <c r="AU280" s="78">
        <v>-3.6731928586959839E-2</v>
      </c>
      <c r="AV280" s="78">
        <v>-2.7895824983716011E-2</v>
      </c>
      <c r="AW280" s="78">
        <v>1.0621780529618263E-3</v>
      </c>
      <c r="AX280" s="78">
        <v>-9.4308992847800255E-3</v>
      </c>
      <c r="AY280" s="78">
        <v>9.5085902139544487E-3</v>
      </c>
      <c r="AZ280" s="78">
        <v>2.666936069726944E-2</v>
      </c>
      <c r="BA280" s="78">
        <v>1.7564414069056511E-2</v>
      </c>
      <c r="BB280" s="78">
        <v>-0.11572595685720444</v>
      </c>
      <c r="BC280" s="78">
        <v>-0.14462213218212128</v>
      </c>
      <c r="BD280" s="78">
        <v>-0.16507726907730103</v>
      </c>
      <c r="BE280" s="78">
        <v>-0.14522472023963928</v>
      </c>
      <c r="BF280" s="78">
        <v>-0.13930845260620117</v>
      </c>
      <c r="BG280" s="78">
        <v>-0.12050072103738785</v>
      </c>
      <c r="BH280" s="78">
        <v>-0.10511834174394608</v>
      </c>
      <c r="BI280" s="78">
        <v>-0.10206356644630432</v>
      </c>
      <c r="BJ280" s="78">
        <v>-9.8318368196487427E-2</v>
      </c>
      <c r="BK280" s="78">
        <v>-7.237522304058075E-2</v>
      </c>
      <c r="BL280" s="78">
        <v>-6.8495713174343109E-2</v>
      </c>
      <c r="BM280" s="78">
        <v>-6.2620460987091064E-2</v>
      </c>
      <c r="BN280" s="78">
        <v>-2.9287226498126984E-2</v>
      </c>
      <c r="BO280" s="78">
        <v>-4.2913626879453659E-2</v>
      </c>
      <c r="BP280" s="78">
        <v>-4.2771711945533752E-2</v>
      </c>
      <c r="BQ280" s="78">
        <v>-1.9556902348995209E-2</v>
      </c>
      <c r="BR280" s="78">
        <v>-8.1215016543865204E-3</v>
      </c>
      <c r="BS280" s="78">
        <v>-1.790618896484375E-2</v>
      </c>
      <c r="BT280" s="78">
        <v>-9.3435542657971382E-3</v>
      </c>
      <c r="BU280" s="78">
        <v>1.8641378730535507E-2</v>
      </c>
      <c r="BV280" s="78">
        <v>9.6852350980043411E-3</v>
      </c>
      <c r="BW280" s="78">
        <v>3.0596820637583733E-2</v>
      </c>
      <c r="BX280" s="78">
        <v>4.7671902924776077E-2</v>
      </c>
      <c r="BY280" s="78">
        <v>3.9007179439067841E-2</v>
      </c>
      <c r="BZ280" s="78">
        <v>-9.0196192264556885E-2</v>
      </c>
      <c r="CA280" s="78">
        <v>-0.11909677088260651</v>
      </c>
      <c r="CB280" s="78">
        <v>-0.13966816663742065</v>
      </c>
      <c r="CC280" s="78">
        <v>-0.12812744081020355</v>
      </c>
      <c r="CD280" s="78">
        <v>-0.12274642288684845</v>
      </c>
      <c r="CE280" s="78">
        <v>-0.10395732522010803</v>
      </c>
      <c r="CF280" s="78">
        <v>-8.8290564715862274E-2</v>
      </c>
      <c r="CG280" s="78">
        <v>-8.5379712283611298E-2</v>
      </c>
      <c r="CH280" s="78">
        <v>-8.1990890204906464E-2</v>
      </c>
      <c r="CI280" s="78">
        <v>-5.5618241429328918E-2</v>
      </c>
      <c r="CJ280" s="78">
        <v>-5.1793381571769714E-2</v>
      </c>
      <c r="CK280" s="78">
        <v>-4.6636439859867096E-2</v>
      </c>
      <c r="CL280" s="78">
        <v>-1.5202601440250874E-2</v>
      </c>
      <c r="CM280" s="78">
        <v>-2.8991183266043663E-2</v>
      </c>
      <c r="CN280" s="78">
        <v>-2.8426500037312508E-2</v>
      </c>
      <c r="CO280" s="78">
        <v>-5.5810664780437946E-3</v>
      </c>
      <c r="CP280" s="78">
        <v>5.1602115854620934E-3</v>
      </c>
      <c r="CQ280" s="78">
        <v>-4.867535550147295E-3</v>
      </c>
      <c r="CR280" s="78">
        <v>3.5056907217949629E-3</v>
      </c>
      <c r="CS280" s="78">
        <v>3.0816677957773209E-2</v>
      </c>
      <c r="CT280" s="78">
        <v>2.2925011813640594E-2</v>
      </c>
      <c r="CU280" s="78">
        <v>4.5202463865280151E-2</v>
      </c>
      <c r="CV280" s="78">
        <v>6.221819669008255E-2</v>
      </c>
      <c r="CW280" s="78">
        <v>5.3858373314142227E-2</v>
      </c>
      <c r="CX280" s="78">
        <v>-7.2514362633228302E-2</v>
      </c>
      <c r="CY280" s="78">
        <v>-0.10141799598932266</v>
      </c>
      <c r="CZ280" s="78">
        <v>-0.12206988781690598</v>
      </c>
      <c r="DA280" s="78">
        <v>-0.11103017628192902</v>
      </c>
      <c r="DB280" s="78">
        <v>-0.10618439316749573</v>
      </c>
      <c r="DC280" s="78">
        <v>-8.741392195224762E-2</v>
      </c>
      <c r="DD280" s="78">
        <v>-7.1462787687778473E-2</v>
      </c>
      <c r="DE280" s="78">
        <v>-6.8695850670337677E-2</v>
      </c>
      <c r="DF280" s="78">
        <v>-6.5663397312164307E-2</v>
      </c>
      <c r="DG280" s="78">
        <v>-3.8861263543367386E-2</v>
      </c>
      <c r="DH280" s="78">
        <v>-3.5091046243906021E-2</v>
      </c>
      <c r="DI280" s="78">
        <v>-3.065241314470768E-2</v>
      </c>
      <c r="DJ280" s="78">
        <v>-1.1179762659594417E-3</v>
      </c>
      <c r="DK280" s="78">
        <v>-1.5068741515278816E-2</v>
      </c>
      <c r="DL280" s="78">
        <v>-1.4081289060413837E-2</v>
      </c>
      <c r="DM280" s="78">
        <v>8.3947693929076195E-3</v>
      </c>
      <c r="DN280" s="78">
        <v>1.8441924825310707E-2</v>
      </c>
      <c r="DO280" s="78">
        <v>8.1711169332265854E-3</v>
      </c>
      <c r="DP280" s="78">
        <v>1.6354935243725777E-2</v>
      </c>
      <c r="DQ280" s="78">
        <v>4.299197718501091E-2</v>
      </c>
      <c r="DR280" s="78">
        <v>3.6164786666631699E-2</v>
      </c>
      <c r="DS280" s="78">
        <v>5.9808108955621719E-2</v>
      </c>
      <c r="DT280" s="78">
        <v>7.6764494180679321E-2</v>
      </c>
      <c r="DU280" s="78">
        <v>6.8709567189216614E-2</v>
      </c>
      <c r="DV280" s="78">
        <v>-5.4832533001899719E-2</v>
      </c>
      <c r="DW280" s="78">
        <v>-8.3739206194877625E-2</v>
      </c>
      <c r="DX280" s="78">
        <v>-0.10447161644697189</v>
      </c>
      <c r="DY280" s="78">
        <v>-8.6344428360462189E-2</v>
      </c>
      <c r="DZ280" s="78">
        <v>-8.227144181728363E-2</v>
      </c>
      <c r="EA280" s="78">
        <v>-6.3527882099151611E-2</v>
      </c>
      <c r="EB280" s="78">
        <v>-4.7166142612695694E-2</v>
      </c>
      <c r="EC280" s="78">
        <v>-4.4607009738683701E-2</v>
      </c>
      <c r="ED280" s="78">
        <v>-4.2089100927114487E-2</v>
      </c>
      <c r="EE280" s="78">
        <v>-1.4666843228042126E-2</v>
      </c>
      <c r="EF280" s="78">
        <v>-1.097552664577961E-2</v>
      </c>
      <c r="EG280" s="78">
        <v>-7.5740166939795017E-3</v>
      </c>
      <c r="EH280" s="78">
        <v>1.921798475086689E-2</v>
      </c>
      <c r="EI280" s="78">
        <v>5.0330520607531071E-3</v>
      </c>
      <c r="EJ280" s="78">
        <v>6.6309175454080105E-3</v>
      </c>
      <c r="EK280" s="78">
        <v>2.8573658317327499E-2</v>
      </c>
      <c r="EL280" s="78">
        <v>3.7618603557348251E-2</v>
      </c>
      <c r="EM280" s="78">
        <v>2.6996860280632973E-2</v>
      </c>
      <c r="EN280" s="78">
        <v>3.4907203167676926E-2</v>
      </c>
      <c r="EO280" s="78">
        <v>6.0571178793907166E-2</v>
      </c>
      <c r="EP280" s="78">
        <v>5.5280920118093491E-2</v>
      </c>
      <c r="EQ280" s="78">
        <v>8.0896347761154175E-2</v>
      </c>
      <c r="ER280" s="78">
        <v>9.776703268289566E-2</v>
      </c>
      <c r="ES280" s="78">
        <v>9.0152330696582794E-2</v>
      </c>
      <c r="ET280" s="78">
        <v>-2.9302777722477913E-2</v>
      </c>
      <c r="EU280" s="78">
        <v>-5.8213852345943451E-2</v>
      </c>
      <c r="EV280" s="78">
        <v>-7.9062521457672119E-2</v>
      </c>
      <c r="EW280" s="78">
        <v>50.103206634521484</v>
      </c>
      <c r="EX280" s="78">
        <v>49.268131256103516</v>
      </c>
      <c r="EY280" s="78">
        <v>48.435840606689453</v>
      </c>
      <c r="EZ280" s="78">
        <v>47.795803070068359</v>
      </c>
      <c r="FA280" s="78">
        <v>47.158668518066406</v>
      </c>
      <c r="FB280" s="78">
        <v>46.645736694335938</v>
      </c>
      <c r="FC280" s="78">
        <v>46.499374389648438</v>
      </c>
      <c r="FD280" s="78">
        <v>46.668651580810547</v>
      </c>
      <c r="FE280" s="78">
        <v>50.640506744384766</v>
      </c>
      <c r="FF280" s="78">
        <v>55.018989562988281</v>
      </c>
      <c r="FG280" s="78">
        <v>58.523029327392578</v>
      </c>
      <c r="FH280" s="78">
        <v>61.421787261962891</v>
      </c>
      <c r="FI280" s="78">
        <v>64.058677673339844</v>
      </c>
      <c r="FJ280" s="78">
        <v>65.851600646972656</v>
      </c>
      <c r="FK280" s="78">
        <v>66.921546936035156</v>
      </c>
      <c r="FL280" s="78">
        <v>67.139877319335938</v>
      </c>
      <c r="FM280" s="78">
        <v>66.347877502441406</v>
      </c>
      <c r="FN280" s="78">
        <v>63.779304504394531</v>
      </c>
      <c r="FO280" s="78">
        <v>60.038314819335938</v>
      </c>
      <c r="FP280" s="78">
        <v>57.373699188232422</v>
      </c>
      <c r="FQ280" s="78">
        <v>55.319671630859375</v>
      </c>
      <c r="FR280" s="78">
        <v>54.006633758544922</v>
      </c>
      <c r="FS280" s="78">
        <v>52.802371978759766</v>
      </c>
      <c r="FT280" s="78">
        <v>51.655609130859375</v>
      </c>
      <c r="FU280" s="78">
        <v>2.2458607330918312E-2</v>
      </c>
      <c r="FV280" s="78">
        <v>2.3275682702660561E-2</v>
      </c>
      <c r="FW280" s="78">
        <v>2.3826664313673973E-2</v>
      </c>
      <c r="FX280" s="78">
        <v>0</v>
      </c>
      <c r="FY280" s="78">
        <v>1222.26318359375</v>
      </c>
      <c r="FZ280" s="78">
        <v>1</v>
      </c>
    </row>
    <row r="281" spans="1:182" x14ac:dyDescent="0.2">
      <c r="A281" t="s">
        <v>186</v>
      </c>
      <c r="B281" t="s">
        <v>236</v>
      </c>
      <c r="C281" t="s">
        <v>194</v>
      </c>
      <c r="D281" t="s">
        <v>202</v>
      </c>
      <c r="E281" t="s">
        <v>240</v>
      </c>
      <c r="F281" t="s">
        <v>179</v>
      </c>
      <c r="G281" t="s">
        <v>1</v>
      </c>
      <c r="H281" s="78">
        <v>492</v>
      </c>
      <c r="I281" s="78">
        <v>1.2222582101821899</v>
      </c>
      <c r="J281" s="78">
        <v>1.2266156673431396</v>
      </c>
      <c r="K281" s="78">
        <v>1.1652921438217163</v>
      </c>
      <c r="L281" s="78">
        <v>1.1585592031478882</v>
      </c>
      <c r="M281" s="78">
        <v>1.1811068058013916</v>
      </c>
      <c r="N281" s="78">
        <v>1.278637170791626</v>
      </c>
      <c r="O281" s="78">
        <v>1.4100217819213867</v>
      </c>
      <c r="P281" s="78">
        <v>1.4468245506286621</v>
      </c>
      <c r="Q281" s="78">
        <v>1.3448222875595093</v>
      </c>
      <c r="R281" s="78">
        <v>1.3637256622314453</v>
      </c>
      <c r="S281" s="78">
        <v>1.3208693265914917</v>
      </c>
      <c r="T281" s="78">
        <v>1.22099769115448</v>
      </c>
      <c r="U281" s="78">
        <v>1.2077867984771729</v>
      </c>
      <c r="V281" s="78">
        <v>1.2160094976425171</v>
      </c>
      <c r="W281" s="78">
        <v>1.1707147359848022</v>
      </c>
      <c r="X281" s="78">
        <v>1.1327531337738037</v>
      </c>
      <c r="Y281" s="78">
        <v>1.1465326547622681</v>
      </c>
      <c r="Z281" s="78">
        <v>1.302268385887146</v>
      </c>
      <c r="AA281" s="78">
        <v>1.5153087377548218</v>
      </c>
      <c r="AB281" s="78">
        <v>1.4799062013626099</v>
      </c>
      <c r="AC281" s="78">
        <v>1.5370885133743286</v>
      </c>
      <c r="AD281" s="78">
        <v>1.5406570434570313</v>
      </c>
      <c r="AE281" s="78">
        <v>1.4440486431121826</v>
      </c>
      <c r="AF281" s="78">
        <v>1.2893447875976563</v>
      </c>
      <c r="AG281" s="78">
        <v>-0.63912969827651978</v>
      </c>
      <c r="AH281" s="78">
        <v>-0.60073035955429077</v>
      </c>
      <c r="AI281" s="78">
        <v>-0.66464817523956299</v>
      </c>
      <c r="AJ281" s="78">
        <v>-0.65831929445266724</v>
      </c>
      <c r="AK281" s="78">
        <v>-0.56855350732803345</v>
      </c>
      <c r="AL281" s="78">
        <v>-0.49165576696395874</v>
      </c>
      <c r="AM281" s="78">
        <v>-0.53625935316085815</v>
      </c>
      <c r="AN281" s="78">
        <v>-0.43789726495742798</v>
      </c>
      <c r="AO281" s="78">
        <v>-0.36798539757728577</v>
      </c>
      <c r="AP281" s="78">
        <v>-0.18531268835067749</v>
      </c>
      <c r="AQ281" s="78">
        <v>-0.21193154156208038</v>
      </c>
      <c r="AR281" s="78">
        <v>-0.29191428422927856</v>
      </c>
      <c r="AS281" s="78">
        <v>-0.27302998304367065</v>
      </c>
      <c r="AT281" s="78">
        <v>-0.20645773410797119</v>
      </c>
      <c r="AU281" s="78">
        <v>-0.24006374180316925</v>
      </c>
      <c r="AV281" s="78">
        <v>-0.24324935674667358</v>
      </c>
      <c r="AW281" s="78">
        <v>-0.40513044595718384</v>
      </c>
      <c r="AX281" s="78">
        <v>-0.52930724620819092</v>
      </c>
      <c r="AY281" s="78">
        <v>-0.50676268339157104</v>
      </c>
      <c r="AZ281" s="78">
        <v>-0.53607994318008423</v>
      </c>
      <c r="BA281" s="78">
        <v>-0.56218767166137695</v>
      </c>
      <c r="BB281" s="78">
        <v>-0.5739256739616394</v>
      </c>
      <c r="BC281" s="78">
        <v>-0.57916522026062012</v>
      </c>
      <c r="BD281" s="78">
        <v>-0.61739581823348999</v>
      </c>
      <c r="BE281" s="78">
        <v>-0.45289674401283264</v>
      </c>
      <c r="BF281" s="78">
        <v>-0.41584432125091553</v>
      </c>
      <c r="BG281" s="78">
        <v>-0.47915703058242798</v>
      </c>
      <c r="BH281" s="78">
        <v>-0.46923166513442993</v>
      </c>
      <c r="BI281" s="78">
        <v>-0.40039491653442383</v>
      </c>
      <c r="BJ281" s="78">
        <v>-0.34027662873268127</v>
      </c>
      <c r="BK281" s="78">
        <v>-0.38475674390792847</v>
      </c>
      <c r="BL281" s="78">
        <v>-0.28984075784683228</v>
      </c>
      <c r="BM281" s="78">
        <v>-0.23978973925113678</v>
      </c>
      <c r="BN281" s="78">
        <v>-5.811614915728569E-2</v>
      </c>
      <c r="BO281" s="78">
        <v>-8.0527566373348236E-2</v>
      </c>
      <c r="BP281" s="78">
        <v>-0.16631703078746796</v>
      </c>
      <c r="BQ281" s="78">
        <v>-0.14397957921028137</v>
      </c>
      <c r="BR281" s="78">
        <v>-7.2979912161827087E-2</v>
      </c>
      <c r="BS281" s="78">
        <v>-0.11691230535507202</v>
      </c>
      <c r="BT281" s="78">
        <v>-0.13054463267326355</v>
      </c>
      <c r="BU281" s="78">
        <v>-0.26657402515411377</v>
      </c>
      <c r="BV281" s="78">
        <v>-0.36445048451423645</v>
      </c>
      <c r="BW281" s="78">
        <v>-0.33800607919692993</v>
      </c>
      <c r="BX281" s="78">
        <v>-0.37167865037918091</v>
      </c>
      <c r="BY281" s="78">
        <v>-0.38899761438369751</v>
      </c>
      <c r="BZ281" s="78">
        <v>-0.39222022891044617</v>
      </c>
      <c r="CA281" s="78">
        <v>-0.3989318311214447</v>
      </c>
      <c r="CB281" s="78">
        <v>-0.43035569787025452</v>
      </c>
      <c r="CC281" s="78">
        <v>-0.3239123523235321</v>
      </c>
      <c r="CD281" s="78">
        <v>-0.28779277205467224</v>
      </c>
      <c r="CE281" s="78">
        <v>-0.35068637132644653</v>
      </c>
      <c r="CF281" s="78">
        <v>-0.33827018737792969</v>
      </c>
      <c r="CG281" s="78">
        <v>-0.28392881155014038</v>
      </c>
      <c r="CH281" s="78">
        <v>-0.23543184995651245</v>
      </c>
      <c r="CI281" s="78">
        <v>-0.27982649207115173</v>
      </c>
      <c r="CJ281" s="78">
        <v>-0.1872972697019577</v>
      </c>
      <c r="CK281" s="78">
        <v>-0.15100179612636566</v>
      </c>
      <c r="CL281" s="78">
        <v>2.9979785904288292E-2</v>
      </c>
      <c r="CM281" s="78">
        <v>1.0482431389391422E-2</v>
      </c>
      <c r="CN281" s="78">
        <v>-7.9328760504722595E-2</v>
      </c>
      <c r="CO281" s="78">
        <v>-5.459965392947197E-2</v>
      </c>
      <c r="CP281" s="78">
        <v>1.9466400146484375E-2</v>
      </c>
      <c r="CQ281" s="78">
        <v>-3.1617987900972366E-2</v>
      </c>
      <c r="CR281" s="78">
        <v>-5.2485696971416473E-2</v>
      </c>
      <c r="CS281" s="78">
        <v>-0.17061024904251099</v>
      </c>
      <c r="CT281" s="78">
        <v>-0.25027117133140564</v>
      </c>
      <c r="CU281" s="78">
        <v>-0.22112573683261871</v>
      </c>
      <c r="CV281" s="78">
        <v>-0.25781479477882385</v>
      </c>
      <c r="CW281" s="78">
        <v>-0.26904669404029846</v>
      </c>
      <c r="CX281" s="78">
        <v>-0.26637160778045654</v>
      </c>
      <c r="CY281" s="78">
        <v>-0.27410271763801575</v>
      </c>
      <c r="CZ281" s="78">
        <v>-0.30081227421760559</v>
      </c>
      <c r="DA281" s="78">
        <v>-0.19492797553539276</v>
      </c>
      <c r="DB281" s="78">
        <v>-0.15974120795726776</v>
      </c>
      <c r="DC281" s="78">
        <v>-0.22221575677394867</v>
      </c>
      <c r="DD281" s="78">
        <v>-0.20730866491794586</v>
      </c>
      <c r="DE281" s="78">
        <v>-0.16746267676353455</v>
      </c>
      <c r="DF281" s="78">
        <v>-0.13058708608150482</v>
      </c>
      <c r="DG281" s="78">
        <v>-0.17489622533321381</v>
      </c>
      <c r="DH281" s="78">
        <v>-8.4753789007663727E-2</v>
      </c>
      <c r="DI281" s="78">
        <v>-6.2213867902755737E-2</v>
      </c>
      <c r="DJ281" s="78">
        <v>0.11807571351528168</v>
      </c>
      <c r="DK281" s="78">
        <v>0.10149242728948593</v>
      </c>
      <c r="DL281" s="78">
        <v>7.659505121409893E-3</v>
      </c>
      <c r="DM281" s="78">
        <v>3.4780263900756836E-2</v>
      </c>
      <c r="DN281" s="78">
        <v>0.11191271990537643</v>
      </c>
      <c r="DO281" s="78">
        <v>5.3676333278417587E-2</v>
      </c>
      <c r="DP281" s="78">
        <v>2.55732461810112E-2</v>
      </c>
      <c r="DQ281" s="78">
        <v>-7.4646502733230591E-2</v>
      </c>
      <c r="DR281" s="78">
        <v>-0.13609188795089722</v>
      </c>
      <c r="DS281" s="78">
        <v>-0.10424540191888809</v>
      </c>
      <c r="DT281" s="78">
        <v>-0.14395095407962799</v>
      </c>
      <c r="DU281" s="78">
        <v>-0.14909578859806061</v>
      </c>
      <c r="DV281" s="78">
        <v>-0.14052300155162811</v>
      </c>
      <c r="DW281" s="78">
        <v>-0.14927363395690918</v>
      </c>
      <c r="DX281" s="78">
        <v>-0.17126886546611786</v>
      </c>
      <c r="DY281" s="78">
        <v>-8.6949979886412621E-3</v>
      </c>
      <c r="DZ281" s="78">
        <v>2.5144888088107109E-2</v>
      </c>
      <c r="EA281" s="78">
        <v>-3.6724578589200974E-2</v>
      </c>
      <c r="EB281" s="78">
        <v>-1.8221059814095497E-2</v>
      </c>
      <c r="EC281" s="78">
        <v>6.95892667863518E-4</v>
      </c>
      <c r="ED281" s="78">
        <v>2.0792094990611076E-2</v>
      </c>
      <c r="EE281" s="78">
        <v>-2.339361235499382E-2</v>
      </c>
      <c r="EF281" s="78">
        <v>6.3302710652351379E-2</v>
      </c>
      <c r="EG281" s="78">
        <v>6.5981797873973846E-2</v>
      </c>
      <c r="EH281" s="78">
        <v>0.24527226388454437</v>
      </c>
      <c r="EI281" s="78">
        <v>0.23289641737937927</v>
      </c>
      <c r="EJ281" s="78">
        <v>0.13325674831867218</v>
      </c>
      <c r="EK281" s="78">
        <v>0.16383068263530731</v>
      </c>
      <c r="EL281" s="78">
        <v>0.24539051949977875</v>
      </c>
      <c r="EM281" s="78">
        <v>0.17682777345180511</v>
      </c>
      <c r="EN281" s="78">
        <v>0.13827796280384064</v>
      </c>
      <c r="EO281" s="78">
        <v>6.3909925520420074E-2</v>
      </c>
      <c r="EP281" s="78">
        <v>2.8764877468347549E-2</v>
      </c>
      <c r="EQ281" s="78">
        <v>6.4511232078075409E-2</v>
      </c>
      <c r="ER281" s="78">
        <v>2.0450334995985031E-2</v>
      </c>
      <c r="ES281" s="78">
        <v>2.4094259366393089E-2</v>
      </c>
      <c r="ET281" s="78">
        <v>4.1182421147823334E-2</v>
      </c>
      <c r="EU281" s="78">
        <v>3.0959745869040489E-2</v>
      </c>
      <c r="EV281" s="78">
        <v>1.5771221369504929E-2</v>
      </c>
      <c r="EW281" s="78">
        <v>48.093761444091797</v>
      </c>
      <c r="EX281" s="78">
        <v>46.913795471191406</v>
      </c>
      <c r="EY281" s="78">
        <v>46.040775299072266</v>
      </c>
      <c r="EZ281" s="78">
        <v>45.083164215087891</v>
      </c>
      <c r="FA281" s="78">
        <v>44.310214996337891</v>
      </c>
      <c r="FB281" s="78">
        <v>43.601436614990234</v>
      </c>
      <c r="FC281" s="78">
        <v>42.928073883056641</v>
      </c>
      <c r="FD281" s="78">
        <v>42.934112548828125</v>
      </c>
      <c r="FE281" s="78">
        <v>46.795402526855469</v>
      </c>
      <c r="FF281" s="78">
        <v>52.25738525390625</v>
      </c>
      <c r="FG281" s="78">
        <v>56.762481689453125</v>
      </c>
      <c r="FH281" s="78">
        <v>60.571006774902344</v>
      </c>
      <c r="FI281" s="78">
        <v>63.387393951416016</v>
      </c>
      <c r="FJ281" s="78">
        <v>65.27215576171875</v>
      </c>
      <c r="FK281" s="78">
        <v>66.953773498535156</v>
      </c>
      <c r="FL281" s="78">
        <v>67.706649780273438</v>
      </c>
      <c r="FM281" s="78">
        <v>67.344131469726563</v>
      </c>
      <c r="FN281" s="78">
        <v>65.802963256835938</v>
      </c>
      <c r="FO281" s="78">
        <v>62.305454254150391</v>
      </c>
      <c r="FP281" s="78">
        <v>59.144794464111328</v>
      </c>
      <c r="FQ281" s="78">
        <v>56.445186614990234</v>
      </c>
      <c r="FR281" s="78">
        <v>54.361289978027344</v>
      </c>
      <c r="FS281" s="78">
        <v>52.349067687988281</v>
      </c>
      <c r="FT281" s="78">
        <v>50.802242279052734</v>
      </c>
      <c r="FU281" s="78">
        <v>0.17934755980968475</v>
      </c>
      <c r="FV281" s="78">
        <v>0.20307853817939758</v>
      </c>
      <c r="FW281" s="78">
        <v>0.17902033030986786</v>
      </c>
      <c r="FX281" s="78">
        <v>0</v>
      </c>
      <c r="FY281" s="78">
        <v>118.10526275634766</v>
      </c>
      <c r="FZ281" s="78">
        <v>1</v>
      </c>
    </row>
    <row r="282" spans="1:182" x14ac:dyDescent="0.2">
      <c r="A282" t="s">
        <v>186</v>
      </c>
      <c r="B282" t="s">
        <v>236</v>
      </c>
      <c r="C282" t="s">
        <v>194</v>
      </c>
      <c r="D282" t="s">
        <v>202</v>
      </c>
      <c r="E282" t="s">
        <v>240</v>
      </c>
      <c r="F282" t="s">
        <v>180</v>
      </c>
      <c r="G282" t="s">
        <v>1</v>
      </c>
      <c r="H282" s="78">
        <v>165</v>
      </c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  <c r="CU282" s="78"/>
      <c r="CV282" s="78"/>
      <c r="CW282" s="78"/>
      <c r="CX282" s="78"/>
      <c r="CY282" s="78"/>
      <c r="CZ282" s="78"/>
      <c r="DA282" s="78"/>
      <c r="DB282" s="78"/>
      <c r="DC282" s="78"/>
      <c r="DD282" s="78"/>
      <c r="DE282" s="78"/>
      <c r="DF282" s="78"/>
      <c r="DG282" s="78"/>
      <c r="DH282" s="78"/>
      <c r="DI282" s="78"/>
      <c r="DJ282" s="78"/>
      <c r="DK282" s="78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>
        <v>0</v>
      </c>
      <c r="FY282" s="78">
        <v>76.526313781738281</v>
      </c>
      <c r="FZ282" s="78">
        <v>0</v>
      </c>
    </row>
    <row r="283" spans="1:182" x14ac:dyDescent="0.2">
      <c r="A283" t="s">
        <v>186</v>
      </c>
      <c r="B283" t="s">
        <v>236</v>
      </c>
      <c r="C283" t="s">
        <v>194</v>
      </c>
      <c r="D283" t="s">
        <v>202</v>
      </c>
      <c r="E283" t="s">
        <v>240</v>
      </c>
      <c r="F283" t="s">
        <v>181</v>
      </c>
      <c r="G283" t="s">
        <v>1</v>
      </c>
      <c r="H283" s="78">
        <v>126</v>
      </c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F283" s="78"/>
      <c r="DG283" s="78"/>
      <c r="DH283" s="78"/>
      <c r="DI283" s="78"/>
      <c r="DJ283" s="78"/>
      <c r="DK283" s="78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>
        <v>0</v>
      </c>
      <c r="FY283" s="78">
        <v>22</v>
      </c>
      <c r="FZ283" s="78">
        <v>0</v>
      </c>
    </row>
    <row r="284" spans="1:182" x14ac:dyDescent="0.2">
      <c r="A284" t="s">
        <v>186</v>
      </c>
      <c r="B284" t="s">
        <v>236</v>
      </c>
      <c r="C284" t="s">
        <v>194</v>
      </c>
      <c r="D284" t="s">
        <v>202</v>
      </c>
      <c r="E284" t="s">
        <v>240</v>
      </c>
      <c r="F284" t="s">
        <v>182</v>
      </c>
      <c r="G284" t="s">
        <v>1</v>
      </c>
      <c r="H284" s="78">
        <v>638</v>
      </c>
      <c r="I284" s="78">
        <v>1.49528968334198</v>
      </c>
      <c r="J284" s="78">
        <v>1.4566582441329956</v>
      </c>
      <c r="K284" s="78">
        <v>1.4386415481567383</v>
      </c>
      <c r="L284" s="78">
        <v>1.4551616907119751</v>
      </c>
      <c r="M284" s="78">
        <v>1.5502759218215942</v>
      </c>
      <c r="N284" s="78">
        <v>1.6683567762374878</v>
      </c>
      <c r="O284" s="78">
        <v>1.8929041624069214</v>
      </c>
      <c r="P284" s="78">
        <v>2.0715324878692627</v>
      </c>
      <c r="Q284" s="78">
        <v>1.9791417121887207</v>
      </c>
      <c r="R284" s="78">
        <v>1.8977515697479248</v>
      </c>
      <c r="S284" s="78">
        <v>1.8105071783065796</v>
      </c>
      <c r="T284" s="78">
        <v>1.726314902305603</v>
      </c>
      <c r="U284" s="78">
        <v>1.6252049207687378</v>
      </c>
      <c r="V284" s="78">
        <v>1.5721046924591064</v>
      </c>
      <c r="W284" s="78">
        <v>1.4914015531539917</v>
      </c>
      <c r="X284" s="78">
        <v>1.4936314821243286</v>
      </c>
      <c r="Y284" s="78">
        <v>1.5883022546768188</v>
      </c>
      <c r="Z284" s="78">
        <v>1.8110551834106445</v>
      </c>
      <c r="AA284" s="78">
        <v>2.047457218170166</v>
      </c>
      <c r="AB284" s="78">
        <v>2.0974917411804199</v>
      </c>
      <c r="AC284" s="78">
        <v>2.0388228893280029</v>
      </c>
      <c r="AD284" s="78">
        <v>1.8964946269989014</v>
      </c>
      <c r="AE284" s="78">
        <v>1.7205106019973755</v>
      </c>
      <c r="AF284" s="78">
        <v>1.5999207496643066</v>
      </c>
      <c r="AG284" s="78">
        <v>-0.21422933042049408</v>
      </c>
      <c r="AH284" s="78">
        <v>-0.20386588573455811</v>
      </c>
      <c r="AI284" s="78">
        <v>-0.21053391695022583</v>
      </c>
      <c r="AJ284" s="78">
        <v>-0.16823972761631012</v>
      </c>
      <c r="AK284" s="78">
        <v>-9.5429457724094391E-2</v>
      </c>
      <c r="AL284" s="78">
        <v>-0.12864120304584503</v>
      </c>
      <c r="AM284" s="78">
        <v>-0.20688563585281372</v>
      </c>
      <c r="AN284" s="78">
        <v>-0.12655429542064667</v>
      </c>
      <c r="AO284" s="78">
        <v>-7.7633216977119446E-2</v>
      </c>
      <c r="AP284" s="78">
        <v>-1.3006855733692646E-2</v>
      </c>
      <c r="AQ284" s="78">
        <v>-8.0701243132352829E-3</v>
      </c>
      <c r="AR284" s="78">
        <v>-3.0868362635374069E-2</v>
      </c>
      <c r="AS284" s="78">
        <v>-8.6304403841495514E-2</v>
      </c>
      <c r="AT284" s="78">
        <v>-8.4801360964775085E-2</v>
      </c>
      <c r="AU284" s="78">
        <v>-8.8016927242279053E-2</v>
      </c>
      <c r="AV284" s="78">
        <v>-7.6646536588668823E-2</v>
      </c>
      <c r="AW284" s="78">
        <v>1.1332389898598194E-2</v>
      </c>
      <c r="AX284" s="78">
        <v>3.2377969473600388E-2</v>
      </c>
      <c r="AY284" s="78">
        <v>6.1047125607728958E-2</v>
      </c>
      <c r="AZ284" s="78">
        <v>2.0903123542666435E-2</v>
      </c>
      <c r="BA284" s="78">
        <v>-4.270210862159729E-2</v>
      </c>
      <c r="BB284" s="78">
        <v>-0.12011928111314774</v>
      </c>
      <c r="BC284" s="78">
        <v>-0.17062993347644806</v>
      </c>
      <c r="BD284" s="78">
        <v>-0.17614276707172394</v>
      </c>
      <c r="BE284" s="78">
        <v>-0.15154688060283661</v>
      </c>
      <c r="BF284" s="78">
        <v>-0.14819750189781189</v>
      </c>
      <c r="BG284" s="78">
        <v>-0.157581627368927</v>
      </c>
      <c r="BH284" s="78">
        <v>-0.11589421331882477</v>
      </c>
      <c r="BI284" s="78">
        <v>-3.2745953649282455E-2</v>
      </c>
      <c r="BJ284" s="78">
        <v>-5.8142919093370438E-2</v>
      </c>
      <c r="BK284" s="78">
        <v>-0.1402391791343689</v>
      </c>
      <c r="BL284" s="78">
        <v>-6.0732316225767136E-2</v>
      </c>
      <c r="BM284" s="78">
        <v>-1.6917886212468147E-2</v>
      </c>
      <c r="BN284" s="78">
        <v>4.4624023139476776E-2</v>
      </c>
      <c r="BO284" s="78">
        <v>4.5730095356702805E-2</v>
      </c>
      <c r="BP284" s="78">
        <v>2.4160973727703094E-2</v>
      </c>
      <c r="BQ284" s="78">
        <v>-3.5780683159828186E-2</v>
      </c>
      <c r="BR284" s="78">
        <v>-3.4440923482179642E-2</v>
      </c>
      <c r="BS284" s="78">
        <v>-4.1124358773231506E-2</v>
      </c>
      <c r="BT284" s="78">
        <v>-3.0090074986219406E-2</v>
      </c>
      <c r="BU284" s="78">
        <v>6.9316290318965912E-2</v>
      </c>
      <c r="BV284" s="78">
        <v>9.1323234140872955E-2</v>
      </c>
      <c r="BW284" s="78">
        <v>0.11955361813306808</v>
      </c>
      <c r="BX284" s="78">
        <v>8.2019194960594177E-2</v>
      </c>
      <c r="BY284" s="78">
        <v>2.2083314135670662E-2</v>
      </c>
      <c r="BZ284" s="78">
        <v>-5.615442618727684E-2</v>
      </c>
      <c r="CA284" s="78">
        <v>-0.10911240428686142</v>
      </c>
      <c r="CB284" s="78">
        <v>-0.11373738199472427</v>
      </c>
      <c r="CC284" s="78">
        <v>-0.10813321173191071</v>
      </c>
      <c r="CD284" s="78">
        <v>-0.10964173823595047</v>
      </c>
      <c r="CE284" s="78">
        <v>-0.12090703099966049</v>
      </c>
      <c r="CF284" s="78">
        <v>-7.9639866948127747E-2</v>
      </c>
      <c r="CG284" s="78">
        <v>1.0668452829122543E-2</v>
      </c>
      <c r="CH284" s="78">
        <v>-9.3160253018140793E-3</v>
      </c>
      <c r="CI284" s="78">
        <v>-9.4080030918121338E-2</v>
      </c>
      <c r="CJ284" s="78">
        <v>-1.5144213102757931E-2</v>
      </c>
      <c r="CK284" s="78">
        <v>2.5133369490504265E-2</v>
      </c>
      <c r="CL284" s="78">
        <v>8.453899621963501E-2</v>
      </c>
      <c r="CM284" s="78">
        <v>8.2991965115070343E-2</v>
      </c>
      <c r="CN284" s="78">
        <v>6.2274128198623657E-2</v>
      </c>
      <c r="CO284" s="78">
        <v>-7.8811164712533355E-4</v>
      </c>
      <c r="CP284" s="78">
        <v>4.3856163392774761E-4</v>
      </c>
      <c r="CQ284" s="78">
        <v>-8.646717295050621E-3</v>
      </c>
      <c r="CR284" s="78">
        <v>2.1547898650169373E-3</v>
      </c>
      <c r="CS284" s="78">
        <v>0.1094757467508316</v>
      </c>
      <c r="CT284" s="78">
        <v>0.13214854896068573</v>
      </c>
      <c r="CU284" s="78">
        <v>0.16007503867149353</v>
      </c>
      <c r="CV284" s="78">
        <v>0.1243479922413826</v>
      </c>
      <c r="CW284" s="78">
        <v>6.6953502595424652E-2</v>
      </c>
      <c r="CX284" s="78">
        <v>-1.1852560564875603E-2</v>
      </c>
      <c r="CY284" s="78">
        <v>-6.6505566239356995E-2</v>
      </c>
      <c r="CZ284" s="78">
        <v>-7.051561027765274E-2</v>
      </c>
      <c r="DA284" s="78">
        <v>-6.4719542860984802E-2</v>
      </c>
      <c r="DB284" s="78">
        <v>-7.1085982024669647E-2</v>
      </c>
      <c r="DC284" s="78">
        <v>-8.4232427179813385E-2</v>
      </c>
      <c r="DD284" s="78">
        <v>-4.3385520577430725E-2</v>
      </c>
      <c r="DE284" s="78">
        <v>5.4082859307527542E-2</v>
      </c>
      <c r="DF284" s="78">
        <v>3.9510864764451981E-2</v>
      </c>
      <c r="DG284" s="78">
        <v>-4.7920886427164078E-2</v>
      </c>
      <c r="DH284" s="78">
        <v>3.0443888157606125E-2</v>
      </c>
      <c r="DI284" s="78">
        <v>6.7184619605541229E-2</v>
      </c>
      <c r="DJ284" s="78">
        <v>0.12445396184921265</v>
      </c>
      <c r="DK284" s="78">
        <v>0.12025383114814758</v>
      </c>
      <c r="DL284" s="78">
        <v>0.10038727521896362</v>
      </c>
      <c r="DM284" s="78">
        <v>3.4204460680484772E-2</v>
      </c>
      <c r="DN284" s="78">
        <v>3.5318046808242798E-2</v>
      </c>
      <c r="DO284" s="78">
        <v>2.3830929771065712E-2</v>
      </c>
      <c r="DP284" s="78">
        <v>3.4399654716253281E-2</v>
      </c>
      <c r="DQ284" s="78">
        <v>0.14963522553443909</v>
      </c>
      <c r="DR284" s="78">
        <v>0.1729738712310791</v>
      </c>
      <c r="DS284" s="78">
        <v>0.20059645175933838</v>
      </c>
      <c r="DT284" s="78">
        <v>0.16667678952217102</v>
      </c>
      <c r="DU284" s="78">
        <v>0.11182368546724319</v>
      </c>
      <c r="DV284" s="78">
        <v>3.2449301332235336E-2</v>
      </c>
      <c r="DW284" s="78">
        <v>-2.3898711428046227E-2</v>
      </c>
      <c r="DX284" s="78">
        <v>-2.729383297264576E-2</v>
      </c>
      <c r="DY284" s="78">
        <v>-2.0370932761579752E-3</v>
      </c>
      <c r="DZ284" s="78">
        <v>-1.5417594462633133E-2</v>
      </c>
      <c r="EA284" s="78">
        <v>-3.128013014793396E-2</v>
      </c>
      <c r="EB284" s="78">
        <v>8.9599946513772011E-3</v>
      </c>
      <c r="EC284" s="78">
        <v>0.11676636338233948</v>
      </c>
      <c r="ED284" s="78">
        <v>0.11000914126634598</v>
      </c>
      <c r="EE284" s="78">
        <v>1.8725579604506493E-2</v>
      </c>
      <c r="EF284" s="78">
        <v>9.626585990190506E-2</v>
      </c>
      <c r="EG284" s="78">
        <v>0.12789995968341827</v>
      </c>
      <c r="EH284" s="78">
        <v>0.18208484351634979</v>
      </c>
      <c r="EI284" s="78">
        <v>0.17405404150485992</v>
      </c>
      <c r="EJ284" s="78">
        <v>0.15541660785675049</v>
      </c>
      <c r="EK284" s="78">
        <v>8.4728173911571503E-2</v>
      </c>
      <c r="EL284" s="78">
        <v>8.5678480565547943E-2</v>
      </c>
      <c r="EM284" s="78">
        <v>7.0723496377468109E-2</v>
      </c>
      <c r="EN284" s="78">
        <v>8.0956123769283295E-2</v>
      </c>
      <c r="EO284" s="78">
        <v>0.20761911571025848</v>
      </c>
      <c r="EP284" s="78">
        <v>0.23191915452480316</v>
      </c>
      <c r="EQ284" s="78">
        <v>0.25910294055938721</v>
      </c>
      <c r="ER284" s="78">
        <v>0.22779285907745361</v>
      </c>
      <c r="ES284" s="78">
        <v>0.1766090989112854</v>
      </c>
      <c r="ET284" s="78">
        <v>9.6414148807525635E-2</v>
      </c>
      <c r="EU284" s="78">
        <v>3.7618815898895264E-2</v>
      </c>
      <c r="EV284" s="78">
        <v>3.5111550241708755E-2</v>
      </c>
      <c r="EW284" s="78">
        <v>45.755607604980469</v>
      </c>
      <c r="EX284" s="78">
        <v>44.809547424316406</v>
      </c>
      <c r="EY284" s="78">
        <v>44.206817626953125</v>
      </c>
      <c r="EZ284" s="78">
        <v>42.811042785644531</v>
      </c>
      <c r="FA284" s="78">
        <v>42.209007263183594</v>
      </c>
      <c r="FB284" s="78">
        <v>41.790592193603516</v>
      </c>
      <c r="FC284" s="78">
        <v>40.954734802246094</v>
      </c>
      <c r="FD284" s="78">
        <v>40.91375732421875</v>
      </c>
      <c r="FE284" s="78">
        <v>44.717151641845703</v>
      </c>
      <c r="FF284" s="78">
        <v>50.731723785400391</v>
      </c>
      <c r="FG284" s="78">
        <v>55.925411224365234</v>
      </c>
      <c r="FH284" s="78">
        <v>60.766384124755859</v>
      </c>
      <c r="FI284" s="78">
        <v>63.966606140136719</v>
      </c>
      <c r="FJ284" s="78">
        <v>66.775238037109375</v>
      </c>
      <c r="FK284" s="78">
        <v>68.858757019042969</v>
      </c>
      <c r="FL284" s="78">
        <v>69.6807861328125</v>
      </c>
      <c r="FM284" s="78">
        <v>68.13128662109375</v>
      </c>
      <c r="FN284" s="78">
        <v>63.574520111083984</v>
      </c>
      <c r="FO284" s="78">
        <v>58.453346252441406</v>
      </c>
      <c r="FP284" s="78">
        <v>54.915229797363281</v>
      </c>
      <c r="FQ284" s="78">
        <v>52.234020233154297</v>
      </c>
      <c r="FR284" s="78">
        <v>50.289726257324219</v>
      </c>
      <c r="FS284" s="78">
        <v>48.624027252197266</v>
      </c>
      <c r="FT284" s="78">
        <v>47.057216644287109</v>
      </c>
      <c r="FU284" s="78">
        <v>5.8081157505512238E-2</v>
      </c>
      <c r="FV284" s="78">
        <v>7.3160409927368164E-2</v>
      </c>
      <c r="FW284" s="78">
        <v>5.8202020823955536E-2</v>
      </c>
      <c r="FX284" s="78">
        <v>0</v>
      </c>
      <c r="FY284" s="78">
        <v>279.42105102539063</v>
      </c>
      <c r="FZ284" s="78">
        <v>1</v>
      </c>
    </row>
    <row r="285" spans="1:182" x14ac:dyDescent="0.2">
      <c r="A285" t="s">
        <v>186</v>
      </c>
      <c r="B285" t="s">
        <v>236</v>
      </c>
      <c r="C285" t="s">
        <v>194</v>
      </c>
      <c r="D285" t="s">
        <v>202</v>
      </c>
      <c r="E285" t="s">
        <v>240</v>
      </c>
      <c r="F285" t="s">
        <v>183</v>
      </c>
      <c r="G285" t="s">
        <v>1</v>
      </c>
      <c r="H285" s="78">
        <v>1061</v>
      </c>
      <c r="I285" s="78">
        <v>1.4126111268997192</v>
      </c>
      <c r="J285" s="78">
        <v>1.3892921209335327</v>
      </c>
      <c r="K285" s="78">
        <v>1.3603520393371582</v>
      </c>
      <c r="L285" s="78">
        <v>1.3895243406295776</v>
      </c>
      <c r="M285" s="78">
        <v>1.4537152051925659</v>
      </c>
      <c r="N285" s="78">
        <v>1.6878323554992676</v>
      </c>
      <c r="O285" s="78">
        <v>1.8645873069763184</v>
      </c>
      <c r="P285" s="78">
        <v>1.8484938144683838</v>
      </c>
      <c r="Q285" s="78">
        <v>1.7063418626785278</v>
      </c>
      <c r="R285" s="78">
        <v>1.550422191619873</v>
      </c>
      <c r="S285" s="78">
        <v>1.4438849687576294</v>
      </c>
      <c r="T285" s="78">
        <v>1.3783469200134277</v>
      </c>
      <c r="U285" s="78">
        <v>1.3026015758514404</v>
      </c>
      <c r="V285" s="78">
        <v>1.2445461750030518</v>
      </c>
      <c r="W285" s="78">
        <v>1.177055835723877</v>
      </c>
      <c r="X285" s="78">
        <v>1.2004818916320801</v>
      </c>
      <c r="Y285" s="78">
        <v>1.2799807786941528</v>
      </c>
      <c r="Z285" s="78">
        <v>1.544590950012207</v>
      </c>
      <c r="AA285" s="78">
        <v>1.7453999519348145</v>
      </c>
      <c r="AB285" s="78">
        <v>1.7620049715042114</v>
      </c>
      <c r="AC285" s="78">
        <v>1.7038111686706543</v>
      </c>
      <c r="AD285" s="78">
        <v>1.7079590559005737</v>
      </c>
      <c r="AE285" s="78">
        <v>1.5673897266387939</v>
      </c>
      <c r="AF285" s="78">
        <v>1.451845645904541</v>
      </c>
      <c r="AG285" s="78">
        <v>-0.44611054658889771</v>
      </c>
      <c r="AH285" s="78">
        <v>-0.39797520637512207</v>
      </c>
      <c r="AI285" s="78">
        <v>-0.39576378464698792</v>
      </c>
      <c r="AJ285" s="78">
        <v>-0.46858996152877808</v>
      </c>
      <c r="AK285" s="78">
        <v>-0.52274990081787109</v>
      </c>
      <c r="AL285" s="78">
        <v>-0.48813045024871826</v>
      </c>
      <c r="AM285" s="78">
        <v>-0.49547281861305237</v>
      </c>
      <c r="AN285" s="78">
        <v>-0.48409351706504822</v>
      </c>
      <c r="AO285" s="78">
        <v>-0.57155817747116089</v>
      </c>
      <c r="AP285" s="78">
        <v>-0.35284522175788879</v>
      </c>
      <c r="AQ285" s="78">
        <v>-0.3579900860786438</v>
      </c>
      <c r="AR285" s="78">
        <v>-0.36836311221122742</v>
      </c>
      <c r="AS285" s="78">
        <v>-0.35487598180770874</v>
      </c>
      <c r="AT285" s="78">
        <v>-0.354888916015625</v>
      </c>
      <c r="AU285" s="78">
        <v>-0.37119737267494202</v>
      </c>
      <c r="AV285" s="78">
        <v>-0.33522957563400269</v>
      </c>
      <c r="AW285" s="78">
        <v>-0.30019295215606689</v>
      </c>
      <c r="AX285" s="78">
        <v>-0.2191305011510849</v>
      </c>
      <c r="AY285" s="78">
        <v>-0.26164907217025757</v>
      </c>
      <c r="AZ285" s="78">
        <v>-0.24585209786891937</v>
      </c>
      <c r="BA285" s="78">
        <v>-0.28004881739616394</v>
      </c>
      <c r="BB285" s="78">
        <v>-0.46854189038276672</v>
      </c>
      <c r="BC285" s="78">
        <v>-0.49208551645278931</v>
      </c>
      <c r="BD285" s="78">
        <v>-0.47316864132881165</v>
      </c>
      <c r="BE285" s="78">
        <v>-0.34722453355789185</v>
      </c>
      <c r="BF285" s="78">
        <v>-0.30056852102279663</v>
      </c>
      <c r="BG285" s="78">
        <v>-0.29777044057846069</v>
      </c>
      <c r="BH285" s="78">
        <v>-0.35351899266242981</v>
      </c>
      <c r="BI285" s="78">
        <v>-0.40137684345245361</v>
      </c>
      <c r="BJ285" s="78">
        <v>-0.36298617720603943</v>
      </c>
      <c r="BK285" s="78">
        <v>-0.37056565284729004</v>
      </c>
      <c r="BL285" s="78">
        <v>-0.35670062899589539</v>
      </c>
      <c r="BM285" s="78">
        <v>-0.44006827473640442</v>
      </c>
      <c r="BN285" s="78">
        <v>-0.26132801175117493</v>
      </c>
      <c r="BO285" s="78">
        <v>-0.26321148872375488</v>
      </c>
      <c r="BP285" s="78">
        <v>-0.27455267310142517</v>
      </c>
      <c r="BQ285" s="78">
        <v>-0.26334831118583679</v>
      </c>
      <c r="BR285" s="78">
        <v>-0.26443290710449219</v>
      </c>
      <c r="BS285" s="78">
        <v>-0.28479516506195068</v>
      </c>
      <c r="BT285" s="78">
        <v>-0.25401416420936584</v>
      </c>
      <c r="BU285" s="78">
        <v>-0.22063267230987549</v>
      </c>
      <c r="BV285" s="78">
        <v>-0.13272705674171448</v>
      </c>
      <c r="BW285" s="78">
        <v>-0.17515887320041656</v>
      </c>
      <c r="BX285" s="78">
        <v>-0.16147562861442566</v>
      </c>
      <c r="BY285" s="78">
        <v>-0.19931709766387939</v>
      </c>
      <c r="BZ285" s="78">
        <v>-0.37004822492599487</v>
      </c>
      <c r="CA285" s="78">
        <v>-0.39467796683311462</v>
      </c>
      <c r="CB285" s="78">
        <v>-0.37629973888397217</v>
      </c>
      <c r="CC285" s="78">
        <v>-0.27873638272285461</v>
      </c>
      <c r="CD285" s="78">
        <v>-0.23310494422912598</v>
      </c>
      <c r="CE285" s="78">
        <v>-0.22990050911903381</v>
      </c>
      <c r="CF285" s="78">
        <v>-0.27382120490074158</v>
      </c>
      <c r="CG285" s="78">
        <v>-0.31731417775154114</v>
      </c>
      <c r="CH285" s="78">
        <v>-0.27631160616874695</v>
      </c>
      <c r="CI285" s="78">
        <v>-0.28405532240867615</v>
      </c>
      <c r="CJ285" s="78">
        <v>-0.26846867799758911</v>
      </c>
      <c r="CK285" s="78">
        <v>-0.34899875521659851</v>
      </c>
      <c r="CL285" s="78">
        <v>-0.19794347882270813</v>
      </c>
      <c r="CM285" s="78">
        <v>-0.1975681334733963</v>
      </c>
      <c r="CN285" s="78">
        <v>-0.20957987010478973</v>
      </c>
      <c r="CO285" s="78">
        <v>-0.19995655119419098</v>
      </c>
      <c r="CP285" s="78">
        <v>-0.20178329944610596</v>
      </c>
      <c r="CQ285" s="78">
        <v>-0.22495323419570923</v>
      </c>
      <c r="CR285" s="78">
        <v>-0.19776460528373718</v>
      </c>
      <c r="CS285" s="78">
        <v>-0.16552947461605072</v>
      </c>
      <c r="CT285" s="78">
        <v>-7.2884298861026764E-2</v>
      </c>
      <c r="CU285" s="78">
        <v>-0.11525599658489227</v>
      </c>
      <c r="CV285" s="78">
        <v>-0.10303671658039093</v>
      </c>
      <c r="CW285" s="78">
        <v>-0.14340254664421082</v>
      </c>
      <c r="CX285" s="78">
        <v>-0.30183181166648865</v>
      </c>
      <c r="CY285" s="78">
        <v>-0.32721376419067383</v>
      </c>
      <c r="CZ285" s="78">
        <v>-0.30920863151550293</v>
      </c>
      <c r="DA285" s="78">
        <v>-0.21024823188781738</v>
      </c>
      <c r="DB285" s="78">
        <v>-0.16564136743545532</v>
      </c>
      <c r="DC285" s="78">
        <v>-0.16203059256076813</v>
      </c>
      <c r="DD285" s="78">
        <v>-0.19412341713905334</v>
      </c>
      <c r="DE285" s="78">
        <v>-0.23325152695178986</v>
      </c>
      <c r="DF285" s="78">
        <v>-0.18963707983493805</v>
      </c>
      <c r="DG285" s="78">
        <v>-0.19754502177238464</v>
      </c>
      <c r="DH285" s="78">
        <v>-0.18023675680160522</v>
      </c>
      <c r="DI285" s="78">
        <v>-0.2579292356967926</v>
      </c>
      <c r="DJ285" s="78">
        <v>-0.13455893099308014</v>
      </c>
      <c r="DK285" s="78">
        <v>-0.13192474842071533</v>
      </c>
      <c r="DL285" s="78">
        <v>-0.1446070671081543</v>
      </c>
      <c r="DM285" s="78">
        <v>-0.13656479120254517</v>
      </c>
      <c r="DN285" s="78">
        <v>-0.13913373649120331</v>
      </c>
      <c r="DO285" s="78">
        <v>-0.16511131823062897</v>
      </c>
      <c r="DP285" s="78">
        <v>-0.14151503145694733</v>
      </c>
      <c r="DQ285" s="78">
        <v>-0.11042626202106476</v>
      </c>
      <c r="DR285" s="78">
        <v>-1.3041540049016476E-2</v>
      </c>
      <c r="DS285" s="78">
        <v>-5.5353138595819473E-2</v>
      </c>
      <c r="DT285" s="78">
        <v>-4.45978082716465E-2</v>
      </c>
      <c r="DU285" s="78">
        <v>-8.7487995624542236E-2</v>
      </c>
      <c r="DV285" s="78">
        <v>-0.23361536860466003</v>
      </c>
      <c r="DW285" s="78">
        <v>-0.25974950194358826</v>
      </c>
      <c r="DX285" s="78">
        <v>-0.24211753904819489</v>
      </c>
      <c r="DY285" s="78">
        <v>-0.11136219650506973</v>
      </c>
      <c r="DZ285" s="78">
        <v>-6.8234674632549286E-2</v>
      </c>
      <c r="EA285" s="78">
        <v>-6.4037241041660309E-2</v>
      </c>
      <c r="EB285" s="78">
        <v>-7.9052470624446869E-2</v>
      </c>
      <c r="EC285" s="78">
        <v>-0.1118784174323082</v>
      </c>
      <c r="ED285" s="78">
        <v>-6.4492799341678619E-2</v>
      </c>
      <c r="EE285" s="78">
        <v>-7.2637885808944702E-2</v>
      </c>
      <c r="EF285" s="78">
        <v>-5.284387618303299E-2</v>
      </c>
      <c r="EG285" s="78">
        <v>-0.12643933296203613</v>
      </c>
      <c r="EH285" s="78">
        <v>-4.3041732162237167E-2</v>
      </c>
      <c r="EI285" s="78">
        <v>-3.7146154791116714E-2</v>
      </c>
      <c r="EJ285" s="78">
        <v>-5.0796646624803543E-2</v>
      </c>
      <c r="EK285" s="78">
        <v>-4.5037146657705307E-2</v>
      </c>
      <c r="EL285" s="78">
        <v>-4.8677712678909302E-2</v>
      </c>
      <c r="EM285" s="78">
        <v>-7.870907336473465E-2</v>
      </c>
      <c r="EN285" s="78">
        <v>-6.0299612581729889E-2</v>
      </c>
      <c r="EO285" s="78">
        <v>-3.08659877628088E-2</v>
      </c>
      <c r="EP285" s="78">
        <v>7.3361903429031372E-2</v>
      </c>
      <c r="EQ285" s="78">
        <v>3.1137079000473022E-2</v>
      </c>
      <c r="ER285" s="78">
        <v>3.9778698235750198E-2</v>
      </c>
      <c r="ES285" s="78">
        <v>-6.7562656477093697E-3</v>
      </c>
      <c r="ET285" s="78">
        <v>-0.13512170314788818</v>
      </c>
      <c r="EU285" s="78">
        <v>-0.16234190762042999</v>
      </c>
      <c r="EV285" s="78">
        <v>-0.1452486515045166</v>
      </c>
      <c r="EW285" s="78">
        <v>48.144973754882813</v>
      </c>
      <c r="EX285" s="78">
        <v>47.001163482666016</v>
      </c>
      <c r="EY285" s="78">
        <v>46.027194976806641</v>
      </c>
      <c r="EZ285" s="78">
        <v>45.319747924804688</v>
      </c>
      <c r="FA285" s="78">
        <v>44.789779663085938</v>
      </c>
      <c r="FB285" s="78">
        <v>43.988727569580078</v>
      </c>
      <c r="FC285" s="78">
        <v>43.494747161865234</v>
      </c>
      <c r="FD285" s="78">
        <v>43.537815093994141</v>
      </c>
      <c r="FE285" s="78">
        <v>47.737651824951172</v>
      </c>
      <c r="FF285" s="78">
        <v>53.211013793945313</v>
      </c>
      <c r="FG285" s="78">
        <v>57.948051452636719</v>
      </c>
      <c r="FH285" s="78">
        <v>62.236137390136719</v>
      </c>
      <c r="FI285" s="78">
        <v>65.331016540527344</v>
      </c>
      <c r="FJ285" s="78">
        <v>67.234947204589844</v>
      </c>
      <c r="FK285" s="78">
        <v>67.985870361328125</v>
      </c>
      <c r="FL285" s="78">
        <v>67.976615905761719</v>
      </c>
      <c r="FM285" s="78">
        <v>66.714866638183594</v>
      </c>
      <c r="FN285" s="78">
        <v>64.086494445800781</v>
      </c>
      <c r="FO285" s="78">
        <v>60.104438781738281</v>
      </c>
      <c r="FP285" s="78">
        <v>57.297260284423828</v>
      </c>
      <c r="FQ285" s="78">
        <v>54.710235595703125</v>
      </c>
      <c r="FR285" s="78">
        <v>52.942813873291016</v>
      </c>
      <c r="FS285" s="78">
        <v>51.249794006347656</v>
      </c>
      <c r="FT285" s="78">
        <v>49.876838684082031</v>
      </c>
      <c r="FU285" s="78">
        <v>0.11027134954929352</v>
      </c>
      <c r="FV285" s="78">
        <v>0.10128183662891388</v>
      </c>
      <c r="FW285" s="78">
        <v>0.11807417124509811</v>
      </c>
      <c r="FX285" s="78">
        <v>0</v>
      </c>
      <c r="FY285" s="78">
        <v>240.10527038574219</v>
      </c>
      <c r="FZ285" s="78">
        <v>1</v>
      </c>
    </row>
    <row r="286" spans="1:182" x14ac:dyDescent="0.2">
      <c r="A286" t="s">
        <v>186</v>
      </c>
      <c r="B286" t="s">
        <v>236</v>
      </c>
      <c r="C286" t="s">
        <v>194</v>
      </c>
      <c r="D286" t="s">
        <v>202</v>
      </c>
      <c r="E286" t="s">
        <v>240</v>
      </c>
      <c r="F286" t="s">
        <v>184</v>
      </c>
      <c r="G286" t="s">
        <v>1</v>
      </c>
      <c r="H286" s="78">
        <v>479</v>
      </c>
      <c r="I286" s="78">
        <v>1.4389427900314331</v>
      </c>
      <c r="J286" s="78">
        <v>1.4124951362609863</v>
      </c>
      <c r="K286" s="78">
        <v>1.3897418975830078</v>
      </c>
      <c r="L286" s="78">
        <v>1.3577742576599121</v>
      </c>
      <c r="M286" s="78">
        <v>1.3491328954696655</v>
      </c>
      <c r="N286" s="78">
        <v>1.5512254238128662</v>
      </c>
      <c r="O286" s="78">
        <v>1.8276982307434082</v>
      </c>
      <c r="P286" s="78">
        <v>1.9586706161499023</v>
      </c>
      <c r="Q286" s="78">
        <v>2.0366802215576172</v>
      </c>
      <c r="R286" s="78">
        <v>1.9107249975204468</v>
      </c>
      <c r="S286" s="78">
        <v>1.7463057041168213</v>
      </c>
      <c r="T286" s="78">
        <v>1.6472750902175903</v>
      </c>
      <c r="U286" s="78">
        <v>1.555310845375061</v>
      </c>
      <c r="V286" s="78">
        <v>1.5358929634094238</v>
      </c>
      <c r="W286" s="78">
        <v>1.4564781188964844</v>
      </c>
      <c r="X286" s="78">
        <v>1.5057599544525146</v>
      </c>
      <c r="Y286" s="78">
        <v>1.6215369701385498</v>
      </c>
      <c r="Z286" s="78">
        <v>1.8094246387481689</v>
      </c>
      <c r="AA286" s="78">
        <v>1.9876358509063721</v>
      </c>
      <c r="AB286" s="78">
        <v>2.0162460803985596</v>
      </c>
      <c r="AC286" s="78">
        <v>2.1007323265075684</v>
      </c>
      <c r="AD286" s="78">
        <v>1.9612642526626587</v>
      </c>
      <c r="AE286" s="78">
        <v>1.7613776922225952</v>
      </c>
      <c r="AF286" s="78">
        <v>1.5800642967224121</v>
      </c>
      <c r="AG286" s="78">
        <v>-0.18330846726894379</v>
      </c>
      <c r="AH286" s="78">
        <v>-0.18972077965736389</v>
      </c>
      <c r="AI286" s="78">
        <v>-0.16917130351066589</v>
      </c>
      <c r="AJ286" s="78">
        <v>-0.14794889092445374</v>
      </c>
      <c r="AK286" s="78">
        <v>-0.18288710713386536</v>
      </c>
      <c r="AL286" s="78">
        <v>-0.19044515490531921</v>
      </c>
      <c r="AM286" s="78">
        <v>-0.26682195067405701</v>
      </c>
      <c r="AN286" s="78">
        <v>-0.24023741483688354</v>
      </c>
      <c r="AO286" s="78">
        <v>-8.7968029081821442E-2</v>
      </c>
      <c r="AP286" s="78">
        <v>-6.2133811414241791E-2</v>
      </c>
      <c r="AQ286" s="78">
        <v>-6.3030511140823364E-2</v>
      </c>
      <c r="AR286" s="78">
        <v>-9.486369788646698E-2</v>
      </c>
      <c r="AS286" s="78">
        <v>-0.16499228775501251</v>
      </c>
      <c r="AT286" s="78">
        <v>-0.12488385289907455</v>
      </c>
      <c r="AU286" s="78">
        <v>-0.18802812695503235</v>
      </c>
      <c r="AV286" s="78">
        <v>-0.15146751701831818</v>
      </c>
      <c r="AW286" s="78">
        <v>-0.13577155768871307</v>
      </c>
      <c r="AX286" s="78">
        <v>-0.17563632130622864</v>
      </c>
      <c r="AY286" s="78">
        <v>-0.25997656583786011</v>
      </c>
      <c r="AZ286" s="78">
        <v>-0.28289631009101868</v>
      </c>
      <c r="BA286" s="78">
        <v>-0.16251112520694733</v>
      </c>
      <c r="BB286" s="78">
        <v>-0.17194037139415741</v>
      </c>
      <c r="BC286" s="78">
        <v>-0.17798243463039398</v>
      </c>
      <c r="BD286" s="78">
        <v>-0.1446877121925354</v>
      </c>
      <c r="BE286" s="78">
        <v>-0.1031365841627121</v>
      </c>
      <c r="BF286" s="78">
        <v>-0.10789693892002106</v>
      </c>
      <c r="BG286" s="78">
        <v>-8.6506277322769165E-2</v>
      </c>
      <c r="BH286" s="78">
        <v>-6.849188357591629E-2</v>
      </c>
      <c r="BI286" s="78">
        <v>-0.10634232312440872</v>
      </c>
      <c r="BJ286" s="78">
        <v>-0.10583933442831039</v>
      </c>
      <c r="BK286" s="78">
        <v>-0.17421145737171173</v>
      </c>
      <c r="BL286" s="78">
        <v>-0.14519426226615906</v>
      </c>
      <c r="BM286" s="78">
        <v>1.4227814972400665E-2</v>
      </c>
      <c r="BN286" s="78">
        <v>3.5242464393377304E-2</v>
      </c>
      <c r="BO286" s="78">
        <v>2.3568470031023026E-2</v>
      </c>
      <c r="BP286" s="78">
        <v>9.6107805147767067E-3</v>
      </c>
      <c r="BQ286" s="78">
        <v>-6.1095882207155228E-2</v>
      </c>
      <c r="BR286" s="78">
        <v>-2.3577623069286346E-2</v>
      </c>
      <c r="BS286" s="78">
        <v>-9.181678295135498E-2</v>
      </c>
      <c r="BT286" s="78">
        <v>-4.8796001821756363E-2</v>
      </c>
      <c r="BU286" s="78">
        <v>-3.641950711607933E-2</v>
      </c>
      <c r="BV286" s="78">
        <v>-8.1197060644626617E-2</v>
      </c>
      <c r="BW286" s="78">
        <v>-0.16981063783168793</v>
      </c>
      <c r="BX286" s="78">
        <v>-0.1906498521566391</v>
      </c>
      <c r="BY286" s="78">
        <v>-6.6383957862854004E-2</v>
      </c>
      <c r="BZ286" s="78">
        <v>-7.052234560251236E-2</v>
      </c>
      <c r="CA286" s="78">
        <v>-8.1823699176311493E-2</v>
      </c>
      <c r="CB286" s="78">
        <v>-7.0995606482028961E-2</v>
      </c>
      <c r="CC286" s="78">
        <v>-4.7609776258468628E-2</v>
      </c>
      <c r="CD286" s="78">
        <v>-5.122598260641098E-2</v>
      </c>
      <c r="CE286" s="78">
        <v>-2.9252726584672928E-2</v>
      </c>
      <c r="CF286" s="78">
        <v>-1.3460219837725163E-2</v>
      </c>
      <c r="CG286" s="78">
        <v>-5.3327646106481552E-2</v>
      </c>
      <c r="CH286" s="78">
        <v>-4.7241605818271637E-2</v>
      </c>
      <c r="CI286" s="78">
        <v>-0.11006969958543777</v>
      </c>
      <c r="CJ286" s="78">
        <v>-7.9367689788341522E-2</v>
      </c>
      <c r="CK286" s="78">
        <v>8.5008345544338226E-2</v>
      </c>
      <c r="CL286" s="78">
        <v>0.10268498212099075</v>
      </c>
      <c r="CM286" s="78">
        <v>8.3546653389930725E-2</v>
      </c>
      <c r="CN286" s="78">
        <v>8.1969484686851501E-2</v>
      </c>
      <c r="CO286" s="78">
        <v>1.0862461291253567E-2</v>
      </c>
      <c r="CP286" s="78">
        <v>4.6586763113737106E-2</v>
      </c>
      <c r="CQ286" s="78">
        <v>-2.518109604716301E-2</v>
      </c>
      <c r="CR286" s="78">
        <v>2.2313980385661125E-2</v>
      </c>
      <c r="CS286" s="78">
        <v>3.2391417771577835E-2</v>
      </c>
      <c r="CT286" s="78">
        <v>-1.5788717195391655E-2</v>
      </c>
      <c r="CU286" s="78">
        <v>-0.10736197233200073</v>
      </c>
      <c r="CV286" s="78">
        <v>-0.12676024436950684</v>
      </c>
      <c r="CW286" s="78">
        <v>1.9342142331879586E-4</v>
      </c>
      <c r="CX286" s="78">
        <v>-2.805315307341516E-4</v>
      </c>
      <c r="CY286" s="78">
        <v>-1.522444561123848E-2</v>
      </c>
      <c r="CZ286" s="78">
        <v>-1.9956687465310097E-2</v>
      </c>
      <c r="DA286" s="78">
        <v>7.9170260578393936E-3</v>
      </c>
      <c r="DB286" s="78">
        <v>5.444968119263649E-3</v>
      </c>
      <c r="DC286" s="78">
        <v>2.8000818565487862E-2</v>
      </c>
      <c r="DD286" s="78">
        <v>4.1571453213691711E-2</v>
      </c>
      <c r="DE286" s="78">
        <v>-3.1296940869651735E-4</v>
      </c>
      <c r="DF286" s="78">
        <v>1.1356116272509098E-2</v>
      </c>
      <c r="DG286" s="78">
        <v>-4.5927949249744415E-2</v>
      </c>
      <c r="DH286" s="78">
        <v>-1.3541108928620815E-2</v>
      </c>
      <c r="DI286" s="78">
        <v>0.15578888356685638</v>
      </c>
      <c r="DJ286" s="78">
        <v>0.17012748122215271</v>
      </c>
      <c r="DK286" s="78">
        <v>0.14352484047412872</v>
      </c>
      <c r="DL286" s="78">
        <v>0.15432818233966827</v>
      </c>
      <c r="DM286" s="78">
        <v>8.2820802927017212E-2</v>
      </c>
      <c r="DN286" s="78">
        <v>0.11675114929676056</v>
      </c>
      <c r="DO286" s="78">
        <v>4.145459458231926E-2</v>
      </c>
      <c r="DP286" s="78">
        <v>9.3423962593078613E-2</v>
      </c>
      <c r="DQ286" s="78">
        <v>0.1012023463845253</v>
      </c>
      <c r="DR286" s="78">
        <v>4.9619626253843307E-2</v>
      </c>
      <c r="DS286" s="78">
        <v>-4.4913318008184433E-2</v>
      </c>
      <c r="DT286" s="78">
        <v>-6.2870636582374573E-2</v>
      </c>
      <c r="DU286" s="78">
        <v>6.6770792007446289E-2</v>
      </c>
      <c r="DV286" s="78">
        <v>6.9961279630661011E-2</v>
      </c>
      <c r="DW286" s="78">
        <v>5.1374804228544235E-2</v>
      </c>
      <c r="DX286" s="78">
        <v>3.1082235276699066E-2</v>
      </c>
      <c r="DY286" s="78">
        <v>8.8088907301425934E-2</v>
      </c>
      <c r="DZ286" s="78">
        <v>8.7268821895122528E-2</v>
      </c>
      <c r="EA286" s="78">
        <v>0.11066584289073944</v>
      </c>
      <c r="EB286" s="78">
        <v>0.12102844566106796</v>
      </c>
      <c r="EC286" s="78">
        <v>7.6231807470321655E-2</v>
      </c>
      <c r="ED286" s="78">
        <v>9.5961920917034149E-2</v>
      </c>
      <c r="EE286" s="78">
        <v>4.6682555228471756E-2</v>
      </c>
      <c r="EF286" s="78">
        <v>8.1502020359039307E-2</v>
      </c>
      <c r="EG286" s="78">
        <v>0.25798472762107849</v>
      </c>
      <c r="EH286" s="78">
        <v>0.2675037682056427</v>
      </c>
      <c r="EI286" s="78">
        <v>0.23012383282184601</v>
      </c>
      <c r="EJ286" s="78">
        <v>0.25880268216133118</v>
      </c>
      <c r="EK286" s="78">
        <v>0.18671722710132599</v>
      </c>
      <c r="EL286" s="78">
        <v>0.21805736422538757</v>
      </c>
      <c r="EM286" s="78">
        <v>0.13766594231128693</v>
      </c>
      <c r="EN286" s="78">
        <v>0.19609548151493073</v>
      </c>
      <c r="EO286" s="78">
        <v>0.20055441558361053</v>
      </c>
      <c r="EP286" s="78">
        <v>0.14405888319015503</v>
      </c>
      <c r="EQ286" s="78">
        <v>4.5252617448568344E-2</v>
      </c>
      <c r="ER286" s="78">
        <v>2.9375812038779259E-2</v>
      </c>
      <c r="ES286" s="78">
        <v>0.16289794445037842</v>
      </c>
      <c r="ET286" s="78">
        <v>0.17137929797172546</v>
      </c>
      <c r="EU286" s="78">
        <v>0.14753355085849762</v>
      </c>
      <c r="EV286" s="78">
        <v>0.10477434098720551</v>
      </c>
      <c r="EW286" s="78">
        <v>43.944206237792969</v>
      </c>
      <c r="EX286" s="78">
        <v>42.494415283203125</v>
      </c>
      <c r="EY286" s="78">
        <v>41.674537658691406</v>
      </c>
      <c r="EZ286" s="78">
        <v>41.325035095214844</v>
      </c>
      <c r="FA286" s="78">
        <v>41.102531433105469</v>
      </c>
      <c r="FB286" s="78">
        <v>40.417671203613281</v>
      </c>
      <c r="FC286" s="78">
        <v>39.949413299560547</v>
      </c>
      <c r="FD286" s="78">
        <v>40.211845397949219</v>
      </c>
      <c r="FE286" s="78">
        <v>46.033454895019531</v>
      </c>
      <c r="FF286" s="78">
        <v>52.807239532470703</v>
      </c>
      <c r="FG286" s="78">
        <v>57.652454376220703</v>
      </c>
      <c r="FH286" s="78">
        <v>60.957614898681641</v>
      </c>
      <c r="FI286" s="78">
        <v>63.266670227050781</v>
      </c>
      <c r="FJ286" s="78">
        <v>64.946456909179688</v>
      </c>
      <c r="FK286" s="78">
        <v>66.140174865722656</v>
      </c>
      <c r="FL286" s="78">
        <v>66.348007202148438</v>
      </c>
      <c r="FM286" s="78">
        <v>65.3323974609375</v>
      </c>
      <c r="FN286" s="78">
        <v>61.96112060546875</v>
      </c>
      <c r="FO286" s="78">
        <v>56.189849853515625</v>
      </c>
      <c r="FP286" s="78">
        <v>52.506324768066406</v>
      </c>
      <c r="FQ286" s="78">
        <v>50.269702911376953</v>
      </c>
      <c r="FR286" s="78">
        <v>48.509098052978516</v>
      </c>
      <c r="FS286" s="78">
        <v>47.137413024902344</v>
      </c>
      <c r="FT286" s="78">
        <v>46.124290466308594</v>
      </c>
      <c r="FU286" s="78">
        <v>9.5545195043087006E-2</v>
      </c>
      <c r="FV286" s="78">
        <v>0.1146974191069603</v>
      </c>
      <c r="FW286" s="78">
        <v>9.3874447047710419E-2</v>
      </c>
      <c r="FX286" s="78">
        <v>0</v>
      </c>
      <c r="FY286" s="78">
        <v>131.15789794921875</v>
      </c>
      <c r="FZ286" s="78">
        <v>1</v>
      </c>
    </row>
    <row r="287" spans="1:182" x14ac:dyDescent="0.2">
      <c r="A287" t="s">
        <v>186</v>
      </c>
      <c r="B287" t="s">
        <v>236</v>
      </c>
      <c r="C287" t="s">
        <v>194</v>
      </c>
      <c r="D287" t="s">
        <v>202</v>
      </c>
      <c r="E287" t="s">
        <v>240</v>
      </c>
      <c r="F287" t="s">
        <v>185</v>
      </c>
      <c r="G287" t="s">
        <v>1</v>
      </c>
      <c r="H287" s="78">
        <v>207</v>
      </c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F287" s="78"/>
      <c r="DG287" s="78"/>
      <c r="DH287" s="78"/>
      <c r="DI287" s="78"/>
      <c r="DJ287" s="78"/>
      <c r="DK287" s="78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>
        <v>0</v>
      </c>
      <c r="FY287" s="78">
        <v>59.421051025390625</v>
      </c>
      <c r="FZ287" s="78">
        <v>0</v>
      </c>
    </row>
    <row r="288" spans="1:182" x14ac:dyDescent="0.2">
      <c r="A288" t="s">
        <v>186</v>
      </c>
      <c r="B288" t="s">
        <v>236</v>
      </c>
      <c r="C288" t="s">
        <v>194</v>
      </c>
      <c r="D288" t="s">
        <v>202</v>
      </c>
      <c r="E288" t="s">
        <v>204</v>
      </c>
      <c r="F288" t="s">
        <v>1</v>
      </c>
      <c r="G288" t="s">
        <v>198</v>
      </c>
      <c r="H288" s="78">
        <v>7449</v>
      </c>
      <c r="I288" s="78">
        <v>1.2919666767120361</v>
      </c>
      <c r="J288" s="78">
        <v>1.2132467031478882</v>
      </c>
      <c r="K288" s="78">
        <v>1.1716651916503906</v>
      </c>
      <c r="L288" s="78">
        <v>1.1588215827941895</v>
      </c>
      <c r="M288" s="78">
        <v>1.1778753995895386</v>
      </c>
      <c r="N288" s="78">
        <v>1.2677768468856812</v>
      </c>
      <c r="O288" s="78">
        <v>1.4204422235488892</v>
      </c>
      <c r="P288" s="78">
        <v>1.5847800970077515</v>
      </c>
      <c r="Q288" s="78">
        <v>1.58384108543396</v>
      </c>
      <c r="R288" s="78">
        <v>1.5792465209960938</v>
      </c>
      <c r="S288" s="78">
        <v>1.5695787668228149</v>
      </c>
      <c r="T288" s="78">
        <v>1.5536882877349854</v>
      </c>
      <c r="U288" s="78">
        <v>1.5106008052825928</v>
      </c>
      <c r="V288" s="78">
        <v>1.4664973020553589</v>
      </c>
      <c r="W288" s="78">
        <v>1.4203510284423828</v>
      </c>
      <c r="X288" s="78">
        <v>1.3924119472503662</v>
      </c>
      <c r="Y288" s="78">
        <v>1.4188946485519409</v>
      </c>
      <c r="Z288" s="78">
        <v>1.5379266738891602</v>
      </c>
      <c r="AA288" s="78">
        <v>1.6832906007766724</v>
      </c>
      <c r="AB288" s="78">
        <v>1.8114656209945679</v>
      </c>
      <c r="AC288" s="78">
        <v>1.8193849325180054</v>
      </c>
      <c r="AD288" s="78">
        <v>1.7379186153411865</v>
      </c>
      <c r="AE288" s="78">
        <v>1.5803954601287842</v>
      </c>
      <c r="AF288" s="78">
        <v>1.4215261936187744</v>
      </c>
      <c r="AG288" s="78">
        <v>-0.22435778379440308</v>
      </c>
      <c r="AH288" s="78">
        <v>-0.21379941701889038</v>
      </c>
      <c r="AI288" s="78">
        <v>-0.19918397068977356</v>
      </c>
      <c r="AJ288" s="78">
        <v>-0.20943740010261536</v>
      </c>
      <c r="AK288" s="78">
        <v>-0.21708877384662628</v>
      </c>
      <c r="AL288" s="78">
        <v>-0.22388157248497009</v>
      </c>
      <c r="AM288" s="78">
        <v>-0.22813126444816589</v>
      </c>
      <c r="AN288" s="78">
        <v>-0.19673241674900055</v>
      </c>
      <c r="AO288" s="78">
        <v>-0.22092580795288086</v>
      </c>
      <c r="AP288" s="78">
        <v>-0.19632503390312195</v>
      </c>
      <c r="AQ288" s="78">
        <v>-0.19284136593341827</v>
      </c>
      <c r="AR288" s="78">
        <v>-0.20335215330123901</v>
      </c>
      <c r="AS288" s="78">
        <v>-0.22028374671936035</v>
      </c>
      <c r="AT288" s="78">
        <v>-0.2062254399061203</v>
      </c>
      <c r="AU288" s="78">
        <v>-0.17728711664676666</v>
      </c>
      <c r="AV288" s="78">
        <v>-0.14777778089046478</v>
      </c>
      <c r="AW288" s="78">
        <v>-0.10776621103286743</v>
      </c>
      <c r="AX288" s="78">
        <v>-9.2938415706157684E-2</v>
      </c>
      <c r="AY288" s="78">
        <v>-8.4806792438030243E-2</v>
      </c>
      <c r="AZ288" s="78">
        <v>-7.3667347431182861E-2</v>
      </c>
      <c r="BA288" s="78">
        <v>-9.9363349378108978E-2</v>
      </c>
      <c r="BB288" s="78">
        <v>-0.21265298128128052</v>
      </c>
      <c r="BC288" s="78">
        <v>-0.23637881875038147</v>
      </c>
      <c r="BD288" s="78">
        <v>-0.22724109888076782</v>
      </c>
      <c r="BE288" s="78">
        <v>-0.19782736897468567</v>
      </c>
      <c r="BF288" s="78">
        <v>-0.1875847727060318</v>
      </c>
      <c r="BG288" s="78">
        <v>-0.17327958345413208</v>
      </c>
      <c r="BH288" s="78">
        <v>-0.18289297819137573</v>
      </c>
      <c r="BI288" s="78">
        <v>-0.18903191387653351</v>
      </c>
      <c r="BJ288" s="78">
        <v>-0.19493193924427032</v>
      </c>
      <c r="BK288" s="78">
        <v>-0.19754071533679962</v>
      </c>
      <c r="BL288" s="78">
        <v>-0.16470429301261902</v>
      </c>
      <c r="BM288" s="78">
        <v>-0.18966895341873169</v>
      </c>
      <c r="BN288" s="78">
        <v>-0.16767953336238861</v>
      </c>
      <c r="BO288" s="78">
        <v>-0.16668637096881866</v>
      </c>
      <c r="BP288" s="78">
        <v>-0.17824214696884155</v>
      </c>
      <c r="BQ288" s="78">
        <v>-0.19452856481075287</v>
      </c>
      <c r="BR288" s="78">
        <v>-0.1806095689535141</v>
      </c>
      <c r="BS288" s="78">
        <v>-0.15314477682113647</v>
      </c>
      <c r="BT288" s="78">
        <v>-0.12493585795164108</v>
      </c>
      <c r="BU288" s="78">
        <v>-8.6309850215911865E-2</v>
      </c>
      <c r="BV288" s="78">
        <v>-7.0792488753795624E-2</v>
      </c>
      <c r="BW288" s="78">
        <v>-6.2216967344284058E-2</v>
      </c>
      <c r="BX288" s="78">
        <v>-4.9401525408029556E-2</v>
      </c>
      <c r="BY288" s="78">
        <v>-7.4513278901576996E-2</v>
      </c>
      <c r="BZ288" s="78">
        <v>-0.18450275063514709</v>
      </c>
      <c r="CA288" s="78">
        <v>-0.20806780457496643</v>
      </c>
      <c r="CB288" s="78">
        <v>-0.20024678111076355</v>
      </c>
      <c r="CC288" s="78">
        <v>-0.17945249378681183</v>
      </c>
      <c r="CD288" s="78">
        <v>-0.16942860186100006</v>
      </c>
      <c r="CE288" s="78">
        <v>-0.15533827245235443</v>
      </c>
      <c r="CF288" s="78">
        <v>-0.1645083874464035</v>
      </c>
      <c r="CG288" s="78">
        <v>-0.16959981620311737</v>
      </c>
      <c r="CH288" s="78">
        <v>-0.17488153278827667</v>
      </c>
      <c r="CI288" s="78">
        <v>-0.1763538122177124</v>
      </c>
      <c r="CJ288" s="78">
        <v>-0.14252170920372009</v>
      </c>
      <c r="CK288" s="78">
        <v>-0.16802054643630981</v>
      </c>
      <c r="CL288" s="78">
        <v>-0.1478397399187088</v>
      </c>
      <c r="CM288" s="78">
        <v>-0.14857150614261627</v>
      </c>
      <c r="CN288" s="78">
        <v>-0.16085101664066315</v>
      </c>
      <c r="CO288" s="78">
        <v>-0.17669060826301575</v>
      </c>
      <c r="CP288" s="78">
        <v>-0.16286809742450714</v>
      </c>
      <c r="CQ288" s="78">
        <v>-0.13642387092113495</v>
      </c>
      <c r="CR288" s="78">
        <v>-0.10911561548709869</v>
      </c>
      <c r="CS288" s="78">
        <v>-7.1449257433414459E-2</v>
      </c>
      <c r="CT288" s="78">
        <v>-5.5454283952713013E-2</v>
      </c>
      <c r="CU288" s="78">
        <v>-4.6571329236030579E-2</v>
      </c>
      <c r="CV288" s="78">
        <v>-3.2595086842775345E-2</v>
      </c>
      <c r="CW288" s="78">
        <v>-5.7302191853523254E-2</v>
      </c>
      <c r="CX288" s="78">
        <v>-0.16500596702098846</v>
      </c>
      <c r="CY288" s="78">
        <v>-0.18845966458320618</v>
      </c>
      <c r="CZ288" s="78">
        <v>-0.18155059218406677</v>
      </c>
      <c r="DA288" s="78">
        <v>-0.16107760369777679</v>
      </c>
      <c r="DB288" s="78">
        <v>-0.15127243101596832</v>
      </c>
      <c r="DC288" s="78">
        <v>-0.13739699125289917</v>
      </c>
      <c r="DD288" s="78">
        <v>-0.14612379670143127</v>
      </c>
      <c r="DE288" s="78">
        <v>-0.15016773343086243</v>
      </c>
      <c r="DF288" s="78">
        <v>-0.15483111143112183</v>
      </c>
      <c r="DG288" s="78">
        <v>-0.15516689419746399</v>
      </c>
      <c r="DH288" s="78">
        <v>-0.12033912539482117</v>
      </c>
      <c r="DI288" s="78">
        <v>-0.14637212455272675</v>
      </c>
      <c r="DJ288" s="78">
        <v>-0.12799996137619019</v>
      </c>
      <c r="DK288" s="78">
        <v>-0.13045662641525269</v>
      </c>
      <c r="DL288" s="78">
        <v>-0.14345990121364594</v>
      </c>
      <c r="DM288" s="78">
        <v>-0.15885265171527863</v>
      </c>
      <c r="DN288" s="78">
        <v>-0.14512661099433899</v>
      </c>
      <c r="DO288" s="78">
        <v>-0.11970296502113342</v>
      </c>
      <c r="DP288" s="78">
        <v>-9.3295373022556305E-2</v>
      </c>
      <c r="DQ288" s="78">
        <v>-5.6588646024465561E-2</v>
      </c>
      <c r="DR288" s="78">
        <v>-4.01160828769207E-2</v>
      </c>
      <c r="DS288" s="78">
        <v>-3.0925687402486801E-2</v>
      </c>
      <c r="DT288" s="78">
        <v>-1.5788650140166283E-2</v>
      </c>
      <c r="DU288" s="78">
        <v>-4.0091104805469513E-2</v>
      </c>
      <c r="DV288" s="78">
        <v>-0.14550918340682983</v>
      </c>
      <c r="DW288" s="78">
        <v>-0.16885155439376831</v>
      </c>
      <c r="DX288" s="78">
        <v>-0.16285440325737</v>
      </c>
      <c r="DY288" s="78">
        <v>-0.13454720377922058</v>
      </c>
      <c r="DZ288" s="78">
        <v>-0.12505778670310974</v>
      </c>
      <c r="EA288" s="78">
        <v>-0.11149259656667709</v>
      </c>
      <c r="EB288" s="78">
        <v>-0.11957937479019165</v>
      </c>
      <c r="EC288" s="78">
        <v>-0.12211086601018906</v>
      </c>
      <c r="ED288" s="78">
        <v>-0.12588152289390564</v>
      </c>
      <c r="EE288" s="78">
        <v>-0.12457636743783951</v>
      </c>
      <c r="EF288" s="78">
        <v>-8.8310979306697845E-2</v>
      </c>
      <c r="EG288" s="78">
        <v>-0.11511526256799698</v>
      </c>
      <c r="EH288" s="78">
        <v>-9.9354460835456848E-2</v>
      </c>
      <c r="EI288" s="78">
        <v>-0.10430163145065308</v>
      </c>
      <c r="EJ288" s="78">
        <v>-0.11834987252950668</v>
      </c>
      <c r="EK288" s="78">
        <v>-0.13309745490550995</v>
      </c>
      <c r="EL288" s="78">
        <v>-0.11951074004173279</v>
      </c>
      <c r="EM288" s="78">
        <v>-9.5560625195503235E-2</v>
      </c>
      <c r="EN288" s="78">
        <v>-7.0453442633152008E-2</v>
      </c>
      <c r="EO288" s="78">
        <v>-3.513229638338089E-2</v>
      </c>
      <c r="EP288" s="78">
        <v>-1.7970152199268341E-2</v>
      </c>
      <c r="EQ288" s="78">
        <v>-8.3358651027083397E-3</v>
      </c>
      <c r="ER288" s="78">
        <v>8.4771746769547462E-3</v>
      </c>
      <c r="ES288" s="78">
        <v>-1.5241032466292381E-2</v>
      </c>
      <c r="ET288" s="78">
        <v>-0.11735895276069641</v>
      </c>
      <c r="EU288" s="78">
        <v>-0.14054054021835327</v>
      </c>
      <c r="EV288" s="78">
        <v>-0.13586010038852692</v>
      </c>
      <c r="EW288" s="78">
        <v>49.976818084716797</v>
      </c>
      <c r="EX288" s="78">
        <v>49.080650329589844</v>
      </c>
      <c r="EY288" s="78">
        <v>48.354480743408203</v>
      </c>
      <c r="EZ288" s="78">
        <v>47.691814422607422</v>
      </c>
      <c r="FA288" s="78">
        <v>47.165306091308594</v>
      </c>
      <c r="FB288" s="78">
        <v>46.784053802490234</v>
      </c>
      <c r="FC288" s="78">
        <v>46.556953430175781</v>
      </c>
      <c r="FD288" s="78">
        <v>46.706462860107422</v>
      </c>
      <c r="FE288" s="78">
        <v>48.701229095458984</v>
      </c>
      <c r="FF288" s="78">
        <v>51.896728515625</v>
      </c>
      <c r="FG288" s="78">
        <v>54.780364990234375</v>
      </c>
      <c r="FH288" s="78">
        <v>57.165683746337891</v>
      </c>
      <c r="FI288" s="78">
        <v>59.160209655761719</v>
      </c>
      <c r="FJ288" s="78">
        <v>60.64898681640625</v>
      </c>
      <c r="FK288" s="78">
        <v>61.551826477050781</v>
      </c>
      <c r="FL288" s="78">
        <v>61.822219848632813</v>
      </c>
      <c r="FM288" s="78">
        <v>61.559494018554688</v>
      </c>
      <c r="FN288" s="78">
        <v>60.663127899169922</v>
      </c>
      <c r="FO288" s="78">
        <v>59.031764984130859</v>
      </c>
      <c r="FP288" s="78">
        <v>56.70892333984375</v>
      </c>
      <c r="FQ288" s="78">
        <v>54.762172698974609</v>
      </c>
      <c r="FR288" s="78">
        <v>53.319618225097656</v>
      </c>
      <c r="FS288" s="78">
        <v>52.144924163818359</v>
      </c>
      <c r="FT288" s="78">
        <v>51.133731842041016</v>
      </c>
      <c r="FU288" s="78">
        <v>2.7888540178537369E-2</v>
      </c>
      <c r="FV288" s="78">
        <v>2.7711449190974236E-2</v>
      </c>
      <c r="FW288" s="78">
        <v>2.970099076628685E-2</v>
      </c>
      <c r="FX288" s="78">
        <v>0</v>
      </c>
      <c r="FY288" s="78">
        <v>1909.772705078125</v>
      </c>
      <c r="FZ288" s="78">
        <v>1</v>
      </c>
    </row>
    <row r="289" spans="1:182" x14ac:dyDescent="0.2">
      <c r="A289" t="s">
        <v>186</v>
      </c>
      <c r="B289" t="s">
        <v>236</v>
      </c>
      <c r="C289" t="s">
        <v>194</v>
      </c>
      <c r="D289" t="s">
        <v>202</v>
      </c>
      <c r="E289" t="s">
        <v>204</v>
      </c>
      <c r="F289" t="s">
        <v>1</v>
      </c>
      <c r="G289" t="s">
        <v>200</v>
      </c>
      <c r="H289" s="78">
        <v>2278</v>
      </c>
      <c r="I289" s="78">
        <v>1.1489819288253784</v>
      </c>
      <c r="J289" s="78">
        <v>1.0679371356964111</v>
      </c>
      <c r="K289" s="78">
        <v>1.0141125917434692</v>
      </c>
      <c r="L289" s="78">
        <v>0.99949675798416138</v>
      </c>
      <c r="M289" s="78">
        <v>1.0175729990005493</v>
      </c>
      <c r="N289" s="78">
        <v>1.0804570913314819</v>
      </c>
      <c r="O289" s="78">
        <v>1.2200525999069214</v>
      </c>
      <c r="P289" s="78">
        <v>1.2860027551651001</v>
      </c>
      <c r="Q289" s="78">
        <v>1.270564079284668</v>
      </c>
      <c r="R289" s="78">
        <v>1.2603796720504761</v>
      </c>
      <c r="S289" s="78">
        <v>1.2357183694839478</v>
      </c>
      <c r="T289" s="78">
        <v>1.2298628091812134</v>
      </c>
      <c r="U289" s="78">
        <v>1.2430464029312134</v>
      </c>
      <c r="V289" s="78">
        <v>1.2225440740585327</v>
      </c>
      <c r="W289" s="78">
        <v>1.2047879695892334</v>
      </c>
      <c r="X289" s="78">
        <v>1.2099894285202026</v>
      </c>
      <c r="Y289" s="78">
        <v>1.2550427913665771</v>
      </c>
      <c r="Z289" s="78">
        <v>1.3406549692153931</v>
      </c>
      <c r="AA289" s="78">
        <v>1.4384912252426147</v>
      </c>
      <c r="AB289" s="78">
        <v>1.5449262857437134</v>
      </c>
      <c r="AC289" s="78">
        <v>1.580812931060791</v>
      </c>
      <c r="AD289" s="78">
        <v>1.5252683162689209</v>
      </c>
      <c r="AE289" s="78">
        <v>1.4201583862304688</v>
      </c>
      <c r="AF289" s="78">
        <v>1.2634627819061279</v>
      </c>
      <c r="AG289" s="78">
        <v>-0.22112876176834106</v>
      </c>
      <c r="AH289" s="78">
        <v>-0.21306182444095612</v>
      </c>
      <c r="AI289" s="78">
        <v>-0.21231625974178314</v>
      </c>
      <c r="AJ289" s="78">
        <v>-0.19833894073963165</v>
      </c>
      <c r="AK289" s="78">
        <v>-0.18778765201568604</v>
      </c>
      <c r="AL289" s="78">
        <v>-0.19321081042289734</v>
      </c>
      <c r="AM289" s="78">
        <v>-0.18096812069416046</v>
      </c>
      <c r="AN289" s="78">
        <v>-0.16967841982841492</v>
      </c>
      <c r="AO289" s="78">
        <v>-0.17981104552745819</v>
      </c>
      <c r="AP289" s="78">
        <v>-0.148906409740448</v>
      </c>
      <c r="AQ289" s="78">
        <v>-0.16204096376895905</v>
      </c>
      <c r="AR289" s="78">
        <v>-0.17926342785358429</v>
      </c>
      <c r="AS289" s="78">
        <v>-0.15988831222057343</v>
      </c>
      <c r="AT289" s="78">
        <v>-0.15123052895069122</v>
      </c>
      <c r="AU289" s="78">
        <v>-0.14669007062911987</v>
      </c>
      <c r="AV289" s="78">
        <v>-0.12464077770709991</v>
      </c>
      <c r="AW289" s="78">
        <v>-8.4862537682056427E-2</v>
      </c>
      <c r="AX289" s="78">
        <v>-8.0205917358398438E-2</v>
      </c>
      <c r="AY289" s="78">
        <v>-8.5958130657672882E-2</v>
      </c>
      <c r="AZ289" s="78">
        <v>-8.3517521619796753E-2</v>
      </c>
      <c r="BA289" s="78">
        <v>-0.10476063191890717</v>
      </c>
      <c r="BB289" s="78">
        <v>-0.19187690317630768</v>
      </c>
      <c r="BC289" s="78">
        <v>-0.20513218641281128</v>
      </c>
      <c r="BD289" s="78">
        <v>-0.2217538058757782</v>
      </c>
      <c r="BE289" s="78">
        <v>-0.18998180329799652</v>
      </c>
      <c r="BF289" s="78">
        <v>-0.18237370252609253</v>
      </c>
      <c r="BG289" s="78">
        <v>-0.18197251856327057</v>
      </c>
      <c r="BH289" s="78">
        <v>-0.16828714311122894</v>
      </c>
      <c r="BI289" s="78">
        <v>-0.15754416584968567</v>
      </c>
      <c r="BJ289" s="78">
        <v>-0.16172479093074799</v>
      </c>
      <c r="BK289" s="78">
        <v>-0.14925792813301086</v>
      </c>
      <c r="BL289" s="78">
        <v>-0.13900786638259888</v>
      </c>
      <c r="BM289" s="78">
        <v>-0.15064433217048645</v>
      </c>
      <c r="BN289" s="78">
        <v>-0.12410992383956909</v>
      </c>
      <c r="BO289" s="78">
        <v>-0.1399204283952713</v>
      </c>
      <c r="BP289" s="78">
        <v>-0.15680201351642609</v>
      </c>
      <c r="BQ289" s="78">
        <v>-0.13792578876018524</v>
      </c>
      <c r="BR289" s="78">
        <v>-0.12910813093185425</v>
      </c>
      <c r="BS289" s="78">
        <v>-0.12520869076251984</v>
      </c>
      <c r="BT289" s="78">
        <v>-0.10349896550178528</v>
      </c>
      <c r="BU289" s="78">
        <v>-6.4115986227989197E-2</v>
      </c>
      <c r="BV289" s="78">
        <v>-5.8938514441251755E-2</v>
      </c>
      <c r="BW289" s="78">
        <v>-6.354176253080368E-2</v>
      </c>
      <c r="BX289" s="78">
        <v>-6.0455959290266037E-2</v>
      </c>
      <c r="BY289" s="78">
        <v>-8.1353731453418732E-2</v>
      </c>
      <c r="BZ289" s="78">
        <v>-0.16377398371696472</v>
      </c>
      <c r="CA289" s="78">
        <v>-0.17379367351531982</v>
      </c>
      <c r="CB289" s="78">
        <v>-0.19050534069538116</v>
      </c>
      <c r="CC289" s="78">
        <v>-0.16840951144695282</v>
      </c>
      <c r="CD289" s="78">
        <v>-0.16111919283866882</v>
      </c>
      <c r="CE289" s="78">
        <v>-0.16095651686191559</v>
      </c>
      <c r="CF289" s="78">
        <v>-0.14747336506843567</v>
      </c>
      <c r="CG289" s="78">
        <v>-0.13659763336181641</v>
      </c>
      <c r="CH289" s="78">
        <v>-0.13991768658161163</v>
      </c>
      <c r="CI289" s="78">
        <v>-0.12729555368423462</v>
      </c>
      <c r="CJ289" s="78">
        <v>-0.11776555329561234</v>
      </c>
      <c r="CK289" s="78">
        <v>-0.13044357299804688</v>
      </c>
      <c r="CL289" s="78">
        <v>-0.10693596303462982</v>
      </c>
      <c r="CM289" s="78">
        <v>-0.12459982931613922</v>
      </c>
      <c r="CN289" s="78">
        <v>-0.14124530553817749</v>
      </c>
      <c r="CO289" s="78">
        <v>-0.12271461635828018</v>
      </c>
      <c r="CP289" s="78">
        <v>-0.11378622055053711</v>
      </c>
      <c r="CQ289" s="78">
        <v>-0.11033076047897339</v>
      </c>
      <c r="CR289" s="78">
        <v>-8.8856197893619537E-2</v>
      </c>
      <c r="CS289" s="78">
        <v>-4.9746982753276825E-2</v>
      </c>
      <c r="CT289" s="78">
        <v>-4.4208783656358719E-2</v>
      </c>
      <c r="CU289" s="78">
        <v>-4.8016246408224106E-2</v>
      </c>
      <c r="CV289" s="78">
        <v>-4.4483598321676254E-2</v>
      </c>
      <c r="CW289" s="78">
        <v>-6.51421919465065E-2</v>
      </c>
      <c r="CX289" s="78">
        <v>-0.14430998265743256</v>
      </c>
      <c r="CY289" s="78">
        <v>-0.1520887017250061</v>
      </c>
      <c r="CZ289" s="78">
        <v>-0.16886274516582489</v>
      </c>
      <c r="DA289" s="78">
        <v>-0.14683721959590912</v>
      </c>
      <c r="DB289" s="78">
        <v>-0.13986468315124512</v>
      </c>
      <c r="DC289" s="78">
        <v>-0.1399405300617218</v>
      </c>
      <c r="DD289" s="78">
        <v>-0.12665955722332001</v>
      </c>
      <c r="DE289" s="78">
        <v>-0.11565110832452774</v>
      </c>
      <c r="DF289" s="78">
        <v>-0.11811056733131409</v>
      </c>
      <c r="DG289" s="78">
        <v>-0.10533317178487778</v>
      </c>
      <c r="DH289" s="78">
        <v>-9.65232253074646E-2</v>
      </c>
      <c r="DI289" s="78">
        <v>-0.1102428063750267</v>
      </c>
      <c r="DJ289" s="78">
        <v>-8.9761994779109955E-2</v>
      </c>
      <c r="DK289" s="78">
        <v>-0.10927923023700714</v>
      </c>
      <c r="DL289" s="78">
        <v>-0.12568856775760651</v>
      </c>
      <c r="DM289" s="78">
        <v>-0.10750342160463333</v>
      </c>
      <c r="DN289" s="78">
        <v>-9.8464310169219971E-2</v>
      </c>
      <c r="DO289" s="78">
        <v>-9.5452822744846344E-2</v>
      </c>
      <c r="DP289" s="78">
        <v>-7.4213437736034393E-2</v>
      </c>
      <c r="DQ289" s="78">
        <v>-3.5377983003854752E-2</v>
      </c>
      <c r="DR289" s="78">
        <v>-2.9479052871465683E-2</v>
      </c>
      <c r="DS289" s="78">
        <v>-3.249073401093483E-2</v>
      </c>
      <c r="DT289" s="78">
        <v>-2.8511233627796173E-2</v>
      </c>
      <c r="DU289" s="78">
        <v>-4.893064871430397E-2</v>
      </c>
      <c r="DV289" s="78">
        <v>-0.12484600394964218</v>
      </c>
      <c r="DW289" s="78">
        <v>-0.13038371503353119</v>
      </c>
      <c r="DX289" s="78">
        <v>-0.14722014963626862</v>
      </c>
      <c r="DY289" s="78">
        <v>-0.11569026112556458</v>
      </c>
      <c r="DZ289" s="78">
        <v>-0.10917655378580093</v>
      </c>
      <c r="EA289" s="78">
        <v>-0.10959678888320923</v>
      </c>
      <c r="EB289" s="78">
        <v>-9.6607759594917297E-2</v>
      </c>
      <c r="EC289" s="78">
        <v>-8.5407622158527374E-2</v>
      </c>
      <c r="ED289" s="78">
        <v>-8.6624555289745331E-2</v>
      </c>
      <c r="EE289" s="78">
        <v>-7.3622986674308777E-2</v>
      </c>
      <c r="EF289" s="78">
        <v>-6.5852686762809753E-2</v>
      </c>
      <c r="EG289" s="78">
        <v>-8.1076100468635559E-2</v>
      </c>
      <c r="EH289" s="78">
        <v>-6.4965516328811646E-2</v>
      </c>
      <c r="EI289" s="78">
        <v>-8.7158717215061188E-2</v>
      </c>
      <c r="EJ289" s="78">
        <v>-0.1032271534204483</v>
      </c>
      <c r="EK289" s="78">
        <v>-8.5540905594825745E-2</v>
      </c>
      <c r="EL289" s="78">
        <v>-7.6341912150382996E-2</v>
      </c>
      <c r="EM289" s="78">
        <v>-7.397143542766571E-2</v>
      </c>
      <c r="EN289" s="78">
        <v>-5.3071610629558563E-2</v>
      </c>
      <c r="EO289" s="78">
        <v>-1.4631427824497223E-2</v>
      </c>
      <c r="EP289" s="78">
        <v>-8.2116592675447464E-3</v>
      </c>
      <c r="EQ289" s="78">
        <v>-1.0074359364807606E-2</v>
      </c>
      <c r="ER289" s="78">
        <v>-5.4496736265718937E-3</v>
      </c>
      <c r="ES289" s="78">
        <v>-2.5523755699396133E-2</v>
      </c>
      <c r="ET289" s="78">
        <v>-9.6743077039718628E-2</v>
      </c>
      <c r="EU289" s="78">
        <v>-9.904518723487854E-2</v>
      </c>
      <c r="EV289" s="78">
        <v>-0.11597169190645218</v>
      </c>
      <c r="EW289" s="78">
        <v>49.774993896484375</v>
      </c>
      <c r="EX289" s="78">
        <v>48.87908935546875</v>
      </c>
      <c r="EY289" s="78">
        <v>48.15374755859375</v>
      </c>
      <c r="EZ289" s="78">
        <v>47.489288330078125</v>
      </c>
      <c r="FA289" s="78">
        <v>46.886737823486328</v>
      </c>
      <c r="FB289" s="78">
        <v>46.446170806884766</v>
      </c>
      <c r="FC289" s="78">
        <v>46.122840881347656</v>
      </c>
      <c r="FD289" s="78">
        <v>46.134891510009766</v>
      </c>
      <c r="FE289" s="78">
        <v>48.118408203125</v>
      </c>
      <c r="FF289" s="78">
        <v>51.124301910400391</v>
      </c>
      <c r="FG289" s="78">
        <v>54.1444091796875</v>
      </c>
      <c r="FH289" s="78">
        <v>56.633792877197266</v>
      </c>
      <c r="FI289" s="78">
        <v>58.712581634521484</v>
      </c>
      <c r="FJ289" s="78">
        <v>60.204849243164063</v>
      </c>
      <c r="FK289" s="78">
        <v>61.303821563720703</v>
      </c>
      <c r="FL289" s="78">
        <v>61.881984710693359</v>
      </c>
      <c r="FM289" s="78">
        <v>61.811649322509766</v>
      </c>
      <c r="FN289" s="78">
        <v>61.080585479736328</v>
      </c>
      <c r="FO289" s="78">
        <v>59.426399230957031</v>
      </c>
      <c r="FP289" s="78">
        <v>57.081062316894531</v>
      </c>
      <c r="FQ289" s="78">
        <v>54.969394683837891</v>
      </c>
      <c r="FR289" s="78">
        <v>53.427402496337891</v>
      </c>
      <c r="FS289" s="78">
        <v>52.157382965087891</v>
      </c>
      <c r="FT289" s="78">
        <v>51.057254791259766</v>
      </c>
      <c r="FU289" s="78">
        <v>2.7669582515954971E-2</v>
      </c>
      <c r="FV289" s="78">
        <v>2.6111848652362823E-2</v>
      </c>
      <c r="FW289" s="78">
        <v>2.9976002871990204E-2</v>
      </c>
      <c r="FX289" s="78">
        <v>0</v>
      </c>
      <c r="FY289" s="78">
        <v>949.6363525390625</v>
      </c>
      <c r="FZ289" s="78">
        <v>1</v>
      </c>
    </row>
    <row r="290" spans="1:182" x14ac:dyDescent="0.2">
      <c r="A290" t="s">
        <v>186</v>
      </c>
      <c r="B290" t="s">
        <v>236</v>
      </c>
      <c r="C290" t="s">
        <v>194</v>
      </c>
      <c r="D290" t="s">
        <v>202</v>
      </c>
      <c r="E290" t="s">
        <v>204</v>
      </c>
      <c r="F290" t="s">
        <v>1</v>
      </c>
      <c r="G290" t="s">
        <v>1</v>
      </c>
      <c r="H290" s="78">
        <v>9727</v>
      </c>
      <c r="I290" s="78">
        <v>1.2584805488586426</v>
      </c>
      <c r="J290" s="78">
        <v>1.1792160272598267</v>
      </c>
      <c r="K290" s="78">
        <v>1.1347672939300537</v>
      </c>
      <c r="L290" s="78">
        <v>1.1215087175369263</v>
      </c>
      <c r="M290" s="78">
        <v>1.1403336524963379</v>
      </c>
      <c r="N290" s="78">
        <v>1.2239077091217041</v>
      </c>
      <c r="O290" s="78">
        <v>1.3735122680664063</v>
      </c>
      <c r="P290" s="78">
        <v>1.5148084163665771</v>
      </c>
      <c r="Q290" s="78">
        <v>1.5104736089706421</v>
      </c>
      <c r="R290" s="78">
        <v>1.5045698881149292</v>
      </c>
      <c r="S290" s="78">
        <v>1.4913909435272217</v>
      </c>
      <c r="T290" s="78">
        <v>1.4778504371643066</v>
      </c>
      <c r="U290" s="78">
        <v>1.4479413032531738</v>
      </c>
      <c r="V290" s="78">
        <v>1.4093650579452515</v>
      </c>
      <c r="W290" s="78">
        <v>1.3698674440383911</v>
      </c>
      <c r="X290" s="78">
        <v>1.3496899604797363</v>
      </c>
      <c r="Y290" s="78">
        <v>1.3805216550827026</v>
      </c>
      <c r="Z290" s="78">
        <v>1.4917269945144653</v>
      </c>
      <c r="AA290" s="78">
        <v>1.6259602308273315</v>
      </c>
      <c r="AB290" s="78">
        <v>1.7490439414978027</v>
      </c>
      <c r="AC290" s="78">
        <v>1.7635129690170288</v>
      </c>
      <c r="AD290" s="78">
        <v>1.688117504119873</v>
      </c>
      <c r="AE290" s="78">
        <v>1.542868971824646</v>
      </c>
      <c r="AF290" s="78">
        <v>1.3845087289810181</v>
      </c>
      <c r="AG290" s="78">
        <v>-0.21340425312519073</v>
      </c>
      <c r="AH290" s="78">
        <v>-0.20357388257980347</v>
      </c>
      <c r="AI290" s="78">
        <v>-0.19232070446014404</v>
      </c>
      <c r="AJ290" s="78">
        <v>-0.19692963361740112</v>
      </c>
      <c r="AK290" s="78">
        <v>-0.20016330480575562</v>
      </c>
      <c r="AL290" s="78">
        <v>-0.20623895525932312</v>
      </c>
      <c r="AM290" s="78">
        <v>-0.2064608633518219</v>
      </c>
      <c r="AN290" s="78">
        <v>-0.17998246848583221</v>
      </c>
      <c r="AO290" s="78">
        <v>-0.20135281980037689</v>
      </c>
      <c r="AP290" s="78">
        <v>-0.17666968703269958</v>
      </c>
      <c r="AQ290" s="78">
        <v>-0.17797523736953735</v>
      </c>
      <c r="AR290" s="78">
        <v>-0.19000299274921417</v>
      </c>
      <c r="AS290" s="78">
        <v>-0.19855017960071564</v>
      </c>
      <c r="AT290" s="78">
        <v>-0.18571527302265167</v>
      </c>
      <c r="AU290" s="78">
        <v>-0.1627441942691803</v>
      </c>
      <c r="AV290" s="78">
        <v>-0.13514193892478943</v>
      </c>
      <c r="AW290" s="78">
        <v>-9.53688845038414E-2</v>
      </c>
      <c r="AX290" s="78">
        <v>-8.2738563418388367E-2</v>
      </c>
      <c r="AY290" s="78">
        <v>-7.750924676656723E-2</v>
      </c>
      <c r="AZ290" s="78">
        <v>-6.8134196102619171E-2</v>
      </c>
      <c r="BA290" s="78">
        <v>-9.2658683657646179E-2</v>
      </c>
      <c r="BB290" s="78">
        <v>-0.19831009209156036</v>
      </c>
      <c r="BC290" s="78">
        <v>-0.21868419647216797</v>
      </c>
      <c r="BD290" s="78">
        <v>-0.21569707989692688</v>
      </c>
      <c r="BE290" s="78">
        <v>-0.19181734323501587</v>
      </c>
      <c r="BF290" s="78">
        <v>-0.18225084245204926</v>
      </c>
      <c r="BG290" s="78">
        <v>-0.17124855518341064</v>
      </c>
      <c r="BH290" s="78">
        <v>-0.17541787028312683</v>
      </c>
      <c r="BI290" s="78">
        <v>-0.17753987014293671</v>
      </c>
      <c r="BJ290" s="78">
        <v>-0.18287500739097595</v>
      </c>
      <c r="BK290" s="78">
        <v>-0.1818854957818985</v>
      </c>
      <c r="BL290" s="78">
        <v>-0.1544249951839447</v>
      </c>
      <c r="BM290" s="78">
        <v>-0.17646054923534393</v>
      </c>
      <c r="BN290" s="78">
        <v>-0.15397712588310242</v>
      </c>
      <c r="BO290" s="78">
        <v>-0.15728648006916046</v>
      </c>
      <c r="BP290" s="78">
        <v>-0.17006704211235046</v>
      </c>
      <c r="BQ290" s="78">
        <v>-0.17816706001758575</v>
      </c>
      <c r="BR290" s="78">
        <v>-0.16542583703994751</v>
      </c>
      <c r="BS290" s="78">
        <v>-0.14358359575271606</v>
      </c>
      <c r="BT290" s="78">
        <v>-0.11696220189332962</v>
      </c>
      <c r="BU290" s="78">
        <v>-7.8234173357486725E-2</v>
      </c>
      <c r="BV290" s="78">
        <v>-6.5062828361988068E-2</v>
      </c>
      <c r="BW290" s="78">
        <v>-5.9430792927742004E-2</v>
      </c>
      <c r="BX290" s="78">
        <v>-4.8782337456941605E-2</v>
      </c>
      <c r="BY290" s="78">
        <v>-7.2854548692703247E-2</v>
      </c>
      <c r="BZ290" s="78">
        <v>-0.17577017843723297</v>
      </c>
      <c r="CA290" s="78">
        <v>-0.19579489529132843</v>
      </c>
      <c r="CB290" s="78">
        <v>-0.19376751780509949</v>
      </c>
      <c r="CC290" s="78">
        <v>-0.1768663078546524</v>
      </c>
      <c r="CD290" s="78">
        <v>-0.16748258471488953</v>
      </c>
      <c r="CE290" s="78">
        <v>-0.15665403008460999</v>
      </c>
      <c r="CF290" s="78">
        <v>-0.16051888465881348</v>
      </c>
      <c r="CG290" s="78">
        <v>-0.16187094151973724</v>
      </c>
      <c r="CH290" s="78">
        <v>-0.16669322550296783</v>
      </c>
      <c r="CI290" s="78">
        <v>-0.16486468911170959</v>
      </c>
      <c r="CJ290" s="78">
        <v>-0.13672398030757904</v>
      </c>
      <c r="CK290" s="78">
        <v>-0.15922026336193085</v>
      </c>
      <c r="CL290" s="78">
        <v>-0.13826034963130951</v>
      </c>
      <c r="CM290" s="78">
        <v>-0.14295750856399536</v>
      </c>
      <c r="CN290" s="78">
        <v>-0.15625947713851929</v>
      </c>
      <c r="CO290" s="78">
        <v>-0.16404977440834045</v>
      </c>
      <c r="CP290" s="78">
        <v>-0.15137344598770142</v>
      </c>
      <c r="CQ290" s="78">
        <v>-0.13031302392482758</v>
      </c>
      <c r="CR290" s="78">
        <v>-0.10437098890542984</v>
      </c>
      <c r="CS290" s="78">
        <v>-6.6366724669933319E-2</v>
      </c>
      <c r="CT290" s="78">
        <v>-5.2820663899183273E-2</v>
      </c>
      <c r="CU290" s="78">
        <v>-4.6909715980291367E-2</v>
      </c>
      <c r="CV290" s="78">
        <v>-3.5379301756620407E-2</v>
      </c>
      <c r="CW290" s="78">
        <v>-5.9138268232345581E-2</v>
      </c>
      <c r="CX290" s="78">
        <v>-0.16015909612178802</v>
      </c>
      <c r="CY290" s="78">
        <v>-0.17994183301925659</v>
      </c>
      <c r="CZ290" s="78">
        <v>-0.178579181432724</v>
      </c>
      <c r="DA290" s="78">
        <v>-0.16191525757312775</v>
      </c>
      <c r="DB290" s="78">
        <v>-0.1527143269777298</v>
      </c>
      <c r="DC290" s="78">
        <v>-0.14205951988697052</v>
      </c>
      <c r="DD290" s="78">
        <v>-0.14561991393566132</v>
      </c>
      <c r="DE290" s="78">
        <v>-0.14620199799537659</v>
      </c>
      <c r="DF290" s="78">
        <v>-0.15051142871379852</v>
      </c>
      <c r="DG290" s="78">
        <v>-0.1478438675403595</v>
      </c>
      <c r="DH290" s="78">
        <v>-0.11902294307947159</v>
      </c>
      <c r="DI290" s="78">
        <v>-0.14197996258735657</v>
      </c>
      <c r="DJ290" s="78">
        <v>-0.12254355847835541</v>
      </c>
      <c r="DK290" s="78">
        <v>-0.12862852215766907</v>
      </c>
      <c r="DL290" s="78">
        <v>-0.14245191216468811</v>
      </c>
      <c r="DM290" s="78">
        <v>-0.14993248879909515</v>
      </c>
      <c r="DN290" s="78">
        <v>-0.13732105493545532</v>
      </c>
      <c r="DO290" s="78">
        <v>-0.11704246699810028</v>
      </c>
      <c r="DP290" s="78">
        <v>-9.1779761016368866E-2</v>
      </c>
      <c r="DQ290" s="78">
        <v>-5.4499272257089615E-2</v>
      </c>
      <c r="DR290" s="78">
        <v>-4.0578503161668777E-2</v>
      </c>
      <c r="DS290" s="78">
        <v>-3.438863530755043E-2</v>
      </c>
      <c r="DT290" s="78">
        <v>-2.1976260468363762E-2</v>
      </c>
      <c r="DU290" s="78">
        <v>-4.5421987771987915E-2</v>
      </c>
      <c r="DV290" s="78">
        <v>-0.14454801380634308</v>
      </c>
      <c r="DW290" s="78">
        <v>-0.16408877074718475</v>
      </c>
      <c r="DX290" s="78">
        <v>-0.1633908599615097</v>
      </c>
      <c r="DY290" s="78">
        <v>-0.14032833278179169</v>
      </c>
      <c r="DZ290" s="78">
        <v>-0.13139130175113678</v>
      </c>
      <c r="EA290" s="78">
        <v>-0.12098736315965652</v>
      </c>
      <c r="EB290" s="78">
        <v>-0.12410816550254822</v>
      </c>
      <c r="EC290" s="78">
        <v>-0.12357856333255768</v>
      </c>
      <c r="ED290" s="78">
        <v>-0.12714751064777374</v>
      </c>
      <c r="EE290" s="78">
        <v>-0.12326851487159729</v>
      </c>
      <c r="EF290" s="78">
        <v>-9.3465477228164673E-2</v>
      </c>
      <c r="EG290" s="78">
        <v>-0.1170877143740654</v>
      </c>
      <c r="EH290" s="78">
        <v>-9.9851019680500031E-2</v>
      </c>
      <c r="EI290" s="78">
        <v>-0.10793976485729218</v>
      </c>
      <c r="EJ290" s="78">
        <v>-0.1225159615278244</v>
      </c>
      <c r="EK290" s="78">
        <v>-0.12954938411712646</v>
      </c>
      <c r="EL290" s="78">
        <v>-0.11703162640333176</v>
      </c>
      <c r="EM290" s="78">
        <v>-9.7881868481636047E-2</v>
      </c>
      <c r="EN290" s="78">
        <v>-7.3600038886070251E-2</v>
      </c>
      <c r="EO290" s="78">
        <v>-3.736456111073494E-2</v>
      </c>
      <c r="EP290" s="78">
        <v>-2.2902762517333031E-2</v>
      </c>
      <c r="EQ290" s="78">
        <v>-1.6310185194015503E-2</v>
      </c>
      <c r="ER290" s="78">
        <v>-2.6243990287184715E-3</v>
      </c>
      <c r="ES290" s="78">
        <v>-2.5617852807044983E-2</v>
      </c>
      <c r="ET290" s="78">
        <v>-0.12200808525085449</v>
      </c>
      <c r="EU290" s="78">
        <v>-0.14119945466518402</v>
      </c>
      <c r="EV290" s="78">
        <v>-0.14146131277084351</v>
      </c>
      <c r="EW290" s="78">
        <v>49.933437347412109</v>
      </c>
      <c r="EX290" s="78">
        <v>49.037570953369141</v>
      </c>
      <c r="EY290" s="78">
        <v>48.31170654296875</v>
      </c>
      <c r="EZ290" s="78">
        <v>47.649379730224609</v>
      </c>
      <c r="FA290" s="78">
        <v>47.10748291015625</v>
      </c>
      <c r="FB290" s="78">
        <v>46.714611053466797</v>
      </c>
      <c r="FC290" s="78">
        <v>46.467910766601563</v>
      </c>
      <c r="FD290" s="78">
        <v>46.592685699462891</v>
      </c>
      <c r="FE290" s="78">
        <v>48.586700439453125</v>
      </c>
      <c r="FF290" s="78">
        <v>51.746170043945313</v>
      </c>
      <c r="FG290" s="78">
        <v>54.656398773193359</v>
      </c>
      <c r="FH290" s="78">
        <v>57.061164855957031</v>
      </c>
      <c r="FI290" s="78">
        <v>59.071392059326172</v>
      </c>
      <c r="FJ290" s="78">
        <v>60.559928894042969</v>
      </c>
      <c r="FK290" s="78">
        <v>61.500907897949219</v>
      </c>
      <c r="FL290" s="78">
        <v>61.834720611572266</v>
      </c>
      <c r="FM290" s="78">
        <v>61.612747192382813</v>
      </c>
      <c r="FN290" s="78">
        <v>60.750785827636719</v>
      </c>
      <c r="FO290" s="78">
        <v>59.1138916015625</v>
      </c>
      <c r="FP290" s="78">
        <v>56.786548614501953</v>
      </c>
      <c r="FQ290" s="78">
        <v>54.805995941162109</v>
      </c>
      <c r="FR290" s="78">
        <v>53.342422485351563</v>
      </c>
      <c r="FS290" s="78">
        <v>52.147586822509766</v>
      </c>
      <c r="FT290" s="78">
        <v>51.117317199707031</v>
      </c>
      <c r="FU290" s="78">
        <v>2.2318646311759949E-2</v>
      </c>
      <c r="FV290" s="78">
        <v>2.2085122764110565E-2</v>
      </c>
      <c r="FW290" s="78">
        <v>2.3803941905498505E-2</v>
      </c>
      <c r="FX290" s="78">
        <v>0</v>
      </c>
      <c r="FY290" s="78">
        <v>2859.4091796875</v>
      </c>
      <c r="FZ290" s="78">
        <v>1</v>
      </c>
    </row>
    <row r="291" spans="1:182" x14ac:dyDescent="0.2">
      <c r="A291" t="s">
        <v>186</v>
      </c>
      <c r="B291" t="s">
        <v>236</v>
      </c>
      <c r="C291" t="s">
        <v>194</v>
      </c>
      <c r="D291" t="s">
        <v>202</v>
      </c>
      <c r="E291" t="s">
        <v>204</v>
      </c>
      <c r="F291" t="s">
        <v>178</v>
      </c>
      <c r="G291" t="s">
        <v>1</v>
      </c>
      <c r="H291" s="78">
        <v>5062</v>
      </c>
      <c r="I291" s="78">
        <v>1.1533732414245605</v>
      </c>
      <c r="J291" s="78">
        <v>1.055896520614624</v>
      </c>
      <c r="K291" s="78">
        <v>0.99713855981826782</v>
      </c>
      <c r="L291" s="78">
        <v>0.97509360313415527</v>
      </c>
      <c r="M291" s="78">
        <v>0.98670613765716553</v>
      </c>
      <c r="N291" s="78">
        <v>1.0580544471740723</v>
      </c>
      <c r="O291" s="78">
        <v>1.1910903453826904</v>
      </c>
      <c r="P291" s="78">
        <v>1.3481205701828003</v>
      </c>
      <c r="Q291" s="78">
        <v>1.362004280090332</v>
      </c>
      <c r="R291" s="78">
        <v>1.3852231502532959</v>
      </c>
      <c r="S291" s="78">
        <v>1.4140613079071045</v>
      </c>
      <c r="T291" s="78">
        <v>1.4222569465637207</v>
      </c>
      <c r="U291" s="78">
        <v>1.4038095474243164</v>
      </c>
      <c r="V291" s="78">
        <v>1.3629477024078369</v>
      </c>
      <c r="W291" s="78">
        <v>1.31525719165802</v>
      </c>
      <c r="X291" s="78">
        <v>1.2917468547821045</v>
      </c>
      <c r="Y291" s="78">
        <v>1.3191708326339722</v>
      </c>
      <c r="Z291" s="78">
        <v>1.4273933172225952</v>
      </c>
      <c r="AA291" s="78">
        <v>1.5699303150177002</v>
      </c>
      <c r="AB291" s="78">
        <v>1.6908645629882813</v>
      </c>
      <c r="AC291" s="78">
        <v>1.6983815431594849</v>
      </c>
      <c r="AD291" s="78">
        <v>1.6185060739517212</v>
      </c>
      <c r="AE291" s="78">
        <v>1.4682410955429077</v>
      </c>
      <c r="AF291" s="78">
        <v>1.2969015836715698</v>
      </c>
      <c r="AG291" s="78">
        <v>-0.13256317377090454</v>
      </c>
      <c r="AH291" s="78">
        <v>-0.12171122431755066</v>
      </c>
      <c r="AI291" s="78">
        <v>-0.11735855787992477</v>
      </c>
      <c r="AJ291" s="78">
        <v>-0.11603640019893646</v>
      </c>
      <c r="AK291" s="78">
        <v>-0.11312950402498245</v>
      </c>
      <c r="AL291" s="78">
        <v>-0.10486985743045807</v>
      </c>
      <c r="AM291" s="78">
        <v>-9.94100421667099E-2</v>
      </c>
      <c r="AN291" s="78">
        <v>-9.2201396822929382E-2</v>
      </c>
      <c r="AO291" s="78">
        <v>-0.11003910005092621</v>
      </c>
      <c r="AP291" s="78">
        <v>-8.7279759347438812E-2</v>
      </c>
      <c r="AQ291" s="78">
        <v>-8.7586253881454468E-2</v>
      </c>
      <c r="AR291" s="78">
        <v>-0.10959001630544662</v>
      </c>
      <c r="AS291" s="78">
        <v>-0.12027415633201599</v>
      </c>
      <c r="AT291" s="78">
        <v>-0.10303382575511932</v>
      </c>
      <c r="AU291" s="78">
        <v>-8.9715883135795593E-2</v>
      </c>
      <c r="AV291" s="78">
        <v>-6.6733486950397491E-2</v>
      </c>
      <c r="AW291" s="78">
        <v>-3.4992367029190063E-2</v>
      </c>
      <c r="AX291" s="78">
        <v>-2.435995452105999E-2</v>
      </c>
      <c r="AY291" s="78">
        <v>-1.4632681384682655E-2</v>
      </c>
      <c r="AZ291" s="78">
        <v>5.3198793902993202E-3</v>
      </c>
      <c r="BA291" s="78">
        <v>1.6084958333522081E-3</v>
      </c>
      <c r="BB291" s="78">
        <v>-0.10982280969619751</v>
      </c>
      <c r="BC291" s="78">
        <v>-0.12620849907398224</v>
      </c>
      <c r="BD291" s="78">
        <v>-0.13108144700527191</v>
      </c>
      <c r="BE291" s="78">
        <v>-0.11277101188898087</v>
      </c>
      <c r="BF291" s="78">
        <v>-0.10281279683113098</v>
      </c>
      <c r="BG291" s="78">
        <v>-9.8540507256984711E-2</v>
      </c>
      <c r="BH291" s="78">
        <v>-9.7176223993301392E-2</v>
      </c>
      <c r="BI291" s="78">
        <v>-9.4291180372238159E-2</v>
      </c>
      <c r="BJ291" s="78">
        <v>-8.574310690164566E-2</v>
      </c>
      <c r="BK291" s="78">
        <v>-7.9862631857395172E-2</v>
      </c>
      <c r="BL291" s="78">
        <v>-7.2047509253025055E-2</v>
      </c>
      <c r="BM291" s="78">
        <v>-9.0866051614284515E-2</v>
      </c>
      <c r="BN291" s="78">
        <v>-7.001996785402298E-2</v>
      </c>
      <c r="BO291" s="78">
        <v>-7.0759110152721405E-2</v>
      </c>
      <c r="BP291" s="78">
        <v>-9.2715494334697723E-2</v>
      </c>
      <c r="BQ291" s="78">
        <v>-0.10308118164539337</v>
      </c>
      <c r="BR291" s="78">
        <v>-8.6789004504680634E-2</v>
      </c>
      <c r="BS291" s="78">
        <v>-7.4115939438343048E-2</v>
      </c>
      <c r="BT291" s="78">
        <v>-5.1867913454771042E-2</v>
      </c>
      <c r="BU291" s="78">
        <v>-2.0688112825155258E-2</v>
      </c>
      <c r="BV291" s="78">
        <v>-1.0492781177163124E-2</v>
      </c>
      <c r="BW291" s="78">
        <v>2.677794145711232E-5</v>
      </c>
      <c r="BX291" s="78">
        <v>2.0978303626179695E-2</v>
      </c>
      <c r="BY291" s="78">
        <v>1.7368737608194351E-2</v>
      </c>
      <c r="BZ291" s="78">
        <v>-9.043247252702713E-2</v>
      </c>
      <c r="CA291" s="78">
        <v>-0.10652702301740646</v>
      </c>
      <c r="CB291" s="78">
        <v>-0.11129347234964371</v>
      </c>
      <c r="CC291" s="78">
        <v>-9.9063016474246979E-2</v>
      </c>
      <c r="CD291" s="78">
        <v>-8.9723803102970123E-2</v>
      </c>
      <c r="CE291" s="78">
        <v>-8.5507184267044067E-2</v>
      </c>
      <c r="CF291" s="78">
        <v>-8.4113739430904388E-2</v>
      </c>
      <c r="CG291" s="78">
        <v>-8.1243798136711121E-2</v>
      </c>
      <c r="CH291" s="78">
        <v>-7.2495974600315094E-2</v>
      </c>
      <c r="CI291" s="78">
        <v>-6.6324159502983093E-2</v>
      </c>
      <c r="CJ291" s="78">
        <v>-5.8088991791009903E-2</v>
      </c>
      <c r="CK291" s="78">
        <v>-7.7586844563484192E-2</v>
      </c>
      <c r="CL291" s="78">
        <v>-5.8065880089998245E-2</v>
      </c>
      <c r="CM291" s="78">
        <v>-5.9104681015014648E-2</v>
      </c>
      <c r="CN291" s="78">
        <v>-8.1028252840042114E-2</v>
      </c>
      <c r="CO291" s="78">
        <v>-9.1173373162746429E-2</v>
      </c>
      <c r="CP291" s="78">
        <v>-7.5537897646427155E-2</v>
      </c>
      <c r="CQ291" s="78">
        <v>-6.3311465084552765E-2</v>
      </c>
      <c r="CR291" s="78">
        <v>-4.1572049260139465E-2</v>
      </c>
      <c r="CS291" s="78">
        <v>-1.0781027376651764E-2</v>
      </c>
      <c r="CT291" s="78">
        <v>-8.8841939577832818E-4</v>
      </c>
      <c r="CU291" s="78">
        <v>1.0179874487221241E-2</v>
      </c>
      <c r="CV291" s="78">
        <v>3.1823281198740005E-2</v>
      </c>
      <c r="CW291" s="78">
        <v>2.8284231200814247E-2</v>
      </c>
      <c r="CX291" s="78">
        <v>-7.7002778649330139E-2</v>
      </c>
      <c r="CY291" s="78">
        <v>-9.289570152759552E-2</v>
      </c>
      <c r="CZ291" s="78">
        <v>-9.7588382661342621E-2</v>
      </c>
      <c r="DA291" s="78">
        <v>-8.5355013608932495E-2</v>
      </c>
      <c r="DB291" s="78">
        <v>-7.6634809374809265E-2</v>
      </c>
      <c r="DC291" s="78">
        <v>-7.2473861277103424E-2</v>
      </c>
      <c r="DD291" s="78">
        <v>-7.1051247417926788E-2</v>
      </c>
      <c r="DE291" s="78">
        <v>-6.8196430802345276E-2</v>
      </c>
      <c r="DF291" s="78">
        <v>-5.9248842298984528E-2</v>
      </c>
      <c r="DG291" s="78">
        <v>-5.2785675972700119E-2</v>
      </c>
      <c r="DH291" s="78">
        <v>-4.4130470603704453E-2</v>
      </c>
      <c r="DI291" s="78">
        <v>-6.4307652413845062E-2</v>
      </c>
      <c r="DJ291" s="78">
        <v>-4.6111796051263809E-2</v>
      </c>
      <c r="DK291" s="78">
        <v>-4.7450251877307892E-2</v>
      </c>
      <c r="DL291" s="78">
        <v>-6.9341011345386505E-2</v>
      </c>
      <c r="DM291" s="78">
        <v>-7.9265579581260681E-2</v>
      </c>
      <c r="DN291" s="78">
        <v>-6.4286798238754272E-2</v>
      </c>
      <c r="DO291" s="78">
        <v>-5.250699445605278E-2</v>
      </c>
      <c r="DP291" s="78">
        <v>-3.1276188790798187E-2</v>
      </c>
      <c r="DQ291" s="78">
        <v>-8.739434415474534E-4</v>
      </c>
      <c r="DR291" s="78">
        <v>8.7159425020217896E-3</v>
      </c>
      <c r="DS291" s="78">
        <v>2.0332971587777138E-2</v>
      </c>
      <c r="DT291" s="78">
        <v>4.2668260633945465E-2</v>
      </c>
      <c r="DU291" s="78">
        <v>3.9199728518724442E-2</v>
      </c>
      <c r="DV291" s="78">
        <v>-6.3573092222213745E-2</v>
      </c>
      <c r="DW291" s="78">
        <v>-7.9264372587203979E-2</v>
      </c>
      <c r="DX291" s="78">
        <v>-8.3883292973041534E-2</v>
      </c>
      <c r="DY291" s="78">
        <v>-6.556285172700882E-2</v>
      </c>
      <c r="DZ291" s="78">
        <v>-5.7736381888389587E-2</v>
      </c>
      <c r="EA291" s="78">
        <v>-5.3655814379453659E-2</v>
      </c>
      <c r="EB291" s="78">
        <v>-5.2191078662872314E-2</v>
      </c>
      <c r="EC291" s="78">
        <v>-4.9358092248439789E-2</v>
      </c>
      <c r="ED291" s="78">
        <v>-4.0122091770172119E-2</v>
      </c>
      <c r="EE291" s="78">
        <v>-3.3238265663385391E-2</v>
      </c>
      <c r="EF291" s="78">
        <v>-2.3976584896445274E-2</v>
      </c>
      <c r="EG291" s="78">
        <v>-4.5134596526622772E-2</v>
      </c>
      <c r="EH291" s="78">
        <v>-2.8851998969912529E-2</v>
      </c>
      <c r="EI291" s="78">
        <v>-3.0623108148574829E-2</v>
      </c>
      <c r="EJ291" s="78">
        <v>-5.2466481924057007E-2</v>
      </c>
      <c r="EK291" s="78">
        <v>-6.2072597444057465E-2</v>
      </c>
      <c r="EL291" s="78">
        <v>-4.8041980713605881E-2</v>
      </c>
      <c r="EM291" s="78">
        <v>-3.6907050758600235E-2</v>
      </c>
      <c r="EN291" s="78">
        <v>-1.6410604119300842E-2</v>
      </c>
      <c r="EO291" s="78">
        <v>1.343031320720911E-2</v>
      </c>
      <c r="EP291" s="78">
        <v>2.2583115845918655E-2</v>
      </c>
      <c r="EQ291" s="78">
        <v>3.4992430359125137E-2</v>
      </c>
      <c r="ER291" s="78">
        <v>5.8326683938503265E-2</v>
      </c>
      <c r="ES291" s="78">
        <v>5.4959967732429504E-2</v>
      </c>
      <c r="ET291" s="78">
        <v>-4.4182747602462769E-2</v>
      </c>
      <c r="EU291" s="78">
        <v>-5.9582889080047607E-2</v>
      </c>
      <c r="EV291" s="78">
        <v>-6.4095325767993927E-2</v>
      </c>
      <c r="EW291" s="78">
        <v>51.371913909912109</v>
      </c>
      <c r="EX291" s="78">
        <v>50.659881591796875</v>
      </c>
      <c r="EY291" s="78">
        <v>49.967700958251953</v>
      </c>
      <c r="EZ291" s="78">
        <v>49.387470245361328</v>
      </c>
      <c r="FA291" s="78">
        <v>49.00787353515625</v>
      </c>
      <c r="FB291" s="78">
        <v>48.698280334472656</v>
      </c>
      <c r="FC291" s="78">
        <v>48.616065979003906</v>
      </c>
      <c r="FD291" s="78">
        <v>48.676937103271484</v>
      </c>
      <c r="FE291" s="78">
        <v>50.439212799072266</v>
      </c>
      <c r="FF291" s="78">
        <v>53.341648101806641</v>
      </c>
      <c r="FG291" s="78">
        <v>55.895870208740234</v>
      </c>
      <c r="FH291" s="78">
        <v>57.89361572265625</v>
      </c>
      <c r="FI291" s="78">
        <v>59.670745849609375</v>
      </c>
      <c r="FJ291" s="78">
        <v>61.004615783691406</v>
      </c>
      <c r="FK291" s="78">
        <v>61.846015930175781</v>
      </c>
      <c r="FL291" s="78">
        <v>61.906181335449219</v>
      </c>
      <c r="FM291" s="78">
        <v>61.447830200195313</v>
      </c>
      <c r="FN291" s="78">
        <v>60.548652648925781</v>
      </c>
      <c r="FO291" s="78">
        <v>58.978134155273438</v>
      </c>
      <c r="FP291" s="78">
        <v>56.855918884277344</v>
      </c>
      <c r="FQ291" s="78">
        <v>55.264854431152344</v>
      </c>
      <c r="FR291" s="78">
        <v>54.147121429443359</v>
      </c>
      <c r="FS291" s="78">
        <v>53.141345977783203</v>
      </c>
      <c r="FT291" s="78">
        <v>52.349308013916016</v>
      </c>
      <c r="FU291" s="78">
        <v>1.7556570470333099E-2</v>
      </c>
      <c r="FV291" s="78">
        <v>1.6960754990577698E-2</v>
      </c>
      <c r="FW291" s="78">
        <v>1.8966356292366982E-2</v>
      </c>
      <c r="FX291" s="78">
        <v>0</v>
      </c>
      <c r="FY291" s="78">
        <v>1643.6363525390625</v>
      </c>
      <c r="FZ291" s="78">
        <v>1</v>
      </c>
    </row>
    <row r="292" spans="1:182" x14ac:dyDescent="0.2">
      <c r="A292" t="s">
        <v>186</v>
      </c>
      <c r="B292" t="s">
        <v>236</v>
      </c>
      <c r="C292" t="s">
        <v>194</v>
      </c>
      <c r="D292" t="s">
        <v>202</v>
      </c>
      <c r="E292" t="s">
        <v>204</v>
      </c>
      <c r="F292" t="s">
        <v>179</v>
      </c>
      <c r="G292" t="s">
        <v>1</v>
      </c>
      <c r="H292" s="78">
        <v>707</v>
      </c>
      <c r="I292" s="78">
        <v>1.2324939966201782</v>
      </c>
      <c r="J292" s="78">
        <v>1.2126866579055786</v>
      </c>
      <c r="K292" s="78">
        <v>1.1758236885070801</v>
      </c>
      <c r="L292" s="78">
        <v>1.1673294305801392</v>
      </c>
      <c r="M292" s="78">
        <v>1.171653151512146</v>
      </c>
      <c r="N292" s="78">
        <v>1.2510671615600586</v>
      </c>
      <c r="O292" s="78">
        <v>1.3193399906158447</v>
      </c>
      <c r="P292" s="78">
        <v>1.4025381803512573</v>
      </c>
      <c r="Q292" s="78">
        <v>1.3714636564254761</v>
      </c>
      <c r="R292" s="78">
        <v>1.4250197410583496</v>
      </c>
      <c r="S292" s="78">
        <v>1.3456542491912842</v>
      </c>
      <c r="T292" s="78">
        <v>1.3470180034637451</v>
      </c>
      <c r="U292" s="78">
        <v>1.3096637725830078</v>
      </c>
      <c r="V292" s="78">
        <v>1.2771552801132202</v>
      </c>
      <c r="W292" s="78">
        <v>1.3395211696624756</v>
      </c>
      <c r="X292" s="78">
        <v>1.2527409791946411</v>
      </c>
      <c r="Y292" s="78">
        <v>1.3076609373092651</v>
      </c>
      <c r="Z292" s="78">
        <v>1.381105899810791</v>
      </c>
      <c r="AA292" s="78">
        <v>1.4796668291091919</v>
      </c>
      <c r="AB292" s="78">
        <v>1.6672799587249756</v>
      </c>
      <c r="AC292" s="78">
        <v>1.6370512247085571</v>
      </c>
      <c r="AD292" s="78">
        <v>1.5931998491287231</v>
      </c>
      <c r="AE292" s="78">
        <v>1.5373283624649048</v>
      </c>
      <c r="AF292" s="78">
        <v>1.3795052766799927</v>
      </c>
      <c r="AG292" s="78">
        <v>-0.5358116626739502</v>
      </c>
      <c r="AH292" s="78">
        <v>-0.50450247526168823</v>
      </c>
      <c r="AI292" s="78">
        <v>-0.49974390864372253</v>
      </c>
      <c r="AJ292" s="78">
        <v>-0.5292198657989502</v>
      </c>
      <c r="AK292" s="78">
        <v>-0.51499742269515991</v>
      </c>
      <c r="AL292" s="78">
        <v>-0.49309548735618591</v>
      </c>
      <c r="AM292" s="78">
        <v>-0.5330314040184021</v>
      </c>
      <c r="AN292" s="78">
        <v>-0.54301726818084717</v>
      </c>
      <c r="AO292" s="78">
        <v>-0.48092439770698547</v>
      </c>
      <c r="AP292" s="78">
        <v>-0.42785811424255371</v>
      </c>
      <c r="AQ292" s="78">
        <v>-0.46985504031181335</v>
      </c>
      <c r="AR292" s="78">
        <v>-0.35661265254020691</v>
      </c>
      <c r="AS292" s="78">
        <v>-0.38747218251228333</v>
      </c>
      <c r="AT292" s="78">
        <v>-0.40945550799369812</v>
      </c>
      <c r="AU292" s="78">
        <v>-0.18349704146385193</v>
      </c>
      <c r="AV292" s="78">
        <v>-0.20191055536270142</v>
      </c>
      <c r="AW292" s="78">
        <v>-0.1871299147605896</v>
      </c>
      <c r="AX292" s="78">
        <v>-0.28700807690620422</v>
      </c>
      <c r="AY292" s="78">
        <v>-0.32144764065742493</v>
      </c>
      <c r="AZ292" s="78">
        <v>-0.32032975554466248</v>
      </c>
      <c r="BA292" s="78">
        <v>-0.3776799738407135</v>
      </c>
      <c r="BB292" s="78">
        <v>-0.58919185400009155</v>
      </c>
      <c r="BC292" s="78">
        <v>-0.55481356382369995</v>
      </c>
      <c r="BD292" s="78">
        <v>-0.52650898694992065</v>
      </c>
      <c r="BE292" s="78">
        <v>-0.39023444056510925</v>
      </c>
      <c r="BF292" s="78">
        <v>-0.35888391733169556</v>
      </c>
      <c r="BG292" s="78">
        <v>-0.35674205422401428</v>
      </c>
      <c r="BH292" s="78">
        <v>-0.38579583168029785</v>
      </c>
      <c r="BI292" s="78">
        <v>-0.37073600292205811</v>
      </c>
      <c r="BJ292" s="78">
        <v>-0.3498271107673645</v>
      </c>
      <c r="BK292" s="78">
        <v>-0.39163079857826233</v>
      </c>
      <c r="BL292" s="78">
        <v>-0.40019890666007996</v>
      </c>
      <c r="BM292" s="78">
        <v>-0.35230094194412231</v>
      </c>
      <c r="BN292" s="78">
        <v>-0.30231529474258423</v>
      </c>
      <c r="BO292" s="78">
        <v>-0.34723567962646484</v>
      </c>
      <c r="BP292" s="78">
        <v>-0.26128727197647095</v>
      </c>
      <c r="BQ292" s="78">
        <v>-0.29275146126747131</v>
      </c>
      <c r="BR292" s="78">
        <v>-0.30898675322532654</v>
      </c>
      <c r="BS292" s="78">
        <v>-0.10609596222639084</v>
      </c>
      <c r="BT292" s="78">
        <v>-0.13261762261390686</v>
      </c>
      <c r="BU292" s="78">
        <v>-0.11750218272209167</v>
      </c>
      <c r="BV292" s="78">
        <v>-0.18769186735153198</v>
      </c>
      <c r="BW292" s="78">
        <v>-0.21178476512432098</v>
      </c>
      <c r="BX292" s="78">
        <v>-0.19670717418193817</v>
      </c>
      <c r="BY292" s="78">
        <v>-0.25782808661460876</v>
      </c>
      <c r="BZ292" s="78">
        <v>-0.44567358493804932</v>
      </c>
      <c r="CA292" s="78">
        <v>-0.39928126335144043</v>
      </c>
      <c r="CB292" s="78">
        <v>-0.37546622753143311</v>
      </c>
      <c r="CC292" s="78">
        <v>-0.2894081175327301</v>
      </c>
      <c r="CD292" s="78">
        <v>-0.25802886486053467</v>
      </c>
      <c r="CE292" s="78">
        <v>-0.2576994001865387</v>
      </c>
      <c r="CF292" s="78">
        <v>-0.28646072745323181</v>
      </c>
      <c r="CG292" s="78">
        <v>-0.2708209753036499</v>
      </c>
      <c r="CH292" s="78">
        <v>-0.25059986114501953</v>
      </c>
      <c r="CI292" s="78">
        <v>-0.29369711875915527</v>
      </c>
      <c r="CJ292" s="78">
        <v>-0.30128338932991028</v>
      </c>
      <c r="CK292" s="78">
        <v>-0.2632167637348175</v>
      </c>
      <c r="CL292" s="78">
        <v>-0.21536470949649811</v>
      </c>
      <c r="CM292" s="78">
        <v>-0.26230987906455994</v>
      </c>
      <c r="CN292" s="78">
        <v>-0.19526517391204834</v>
      </c>
      <c r="CO292" s="78">
        <v>-0.22714819014072418</v>
      </c>
      <c r="CP292" s="78">
        <v>-0.2394024133682251</v>
      </c>
      <c r="CQ292" s="78">
        <v>-5.2488207817077637E-2</v>
      </c>
      <c r="CR292" s="78">
        <v>-8.4625549614429474E-2</v>
      </c>
      <c r="CS292" s="78">
        <v>-6.9278217852115631E-2</v>
      </c>
      <c r="CT292" s="78">
        <v>-0.11890577524900436</v>
      </c>
      <c r="CU292" s="78">
        <v>-0.13583257794380188</v>
      </c>
      <c r="CV292" s="78">
        <v>-0.11108656227588654</v>
      </c>
      <c r="CW292" s="78">
        <v>-0.17481902241706848</v>
      </c>
      <c r="CX292" s="78">
        <v>-0.34627321362495422</v>
      </c>
      <c r="CY292" s="78">
        <v>-0.29156005382537842</v>
      </c>
      <c r="CZ292" s="78">
        <v>-0.27085447311401367</v>
      </c>
      <c r="DA292" s="78">
        <v>-0.18858176469802856</v>
      </c>
      <c r="DB292" s="78">
        <v>-0.15717384219169617</v>
      </c>
      <c r="DC292" s="78">
        <v>-0.15865673124790192</v>
      </c>
      <c r="DD292" s="78">
        <v>-0.18712568283081055</v>
      </c>
      <c r="DE292" s="78">
        <v>-0.17090596258640289</v>
      </c>
      <c r="DF292" s="78">
        <v>-0.15137262642383575</v>
      </c>
      <c r="DG292" s="78">
        <v>-0.19576346874237061</v>
      </c>
      <c r="DH292" s="78">
        <v>-0.20236782729625702</v>
      </c>
      <c r="DI292" s="78">
        <v>-0.17413254082202911</v>
      </c>
      <c r="DJ292" s="78">
        <v>-0.12841413915157318</v>
      </c>
      <c r="DK292" s="78">
        <v>-0.17738409340381622</v>
      </c>
      <c r="DL292" s="78">
        <v>-0.12924307584762573</v>
      </c>
      <c r="DM292" s="78">
        <v>-0.16154493391513824</v>
      </c>
      <c r="DN292" s="78">
        <v>-0.16981807351112366</v>
      </c>
      <c r="DO292" s="78">
        <v>1.1195481056347489E-3</v>
      </c>
      <c r="DP292" s="78">
        <v>-3.663346916437149E-2</v>
      </c>
      <c r="DQ292" s="78">
        <v>-2.1054252982139587E-2</v>
      </c>
      <c r="DR292" s="78">
        <v>-5.0119679421186447E-2</v>
      </c>
      <c r="DS292" s="78">
        <v>-5.9880394488573074E-2</v>
      </c>
      <c r="DT292" s="78">
        <v>-2.54659503698349E-2</v>
      </c>
      <c r="DU292" s="78">
        <v>-9.1809980571269989E-2</v>
      </c>
      <c r="DV292" s="78">
        <v>-0.24687285721302032</v>
      </c>
      <c r="DW292" s="78">
        <v>-0.18383882939815521</v>
      </c>
      <c r="DX292" s="78">
        <v>-0.16624268889427185</v>
      </c>
      <c r="DY292" s="78">
        <v>-4.3004546314477921E-2</v>
      </c>
      <c r="DZ292" s="78">
        <v>-1.1555205099284649E-2</v>
      </c>
      <c r="EA292" s="78">
        <v>-1.5654852613806725E-2</v>
      </c>
      <c r="EB292" s="78">
        <v>-4.3701622635126114E-2</v>
      </c>
      <c r="EC292" s="78">
        <v>-2.6644546538591385E-2</v>
      </c>
      <c r="ED292" s="78">
        <v>-8.1042330712080002E-3</v>
      </c>
      <c r="EE292" s="78">
        <v>-5.4362811148166656E-2</v>
      </c>
      <c r="EF292" s="78">
        <v>-5.9549476951360703E-2</v>
      </c>
      <c r="EG292" s="78">
        <v>-4.5509099960327148E-2</v>
      </c>
      <c r="EH292" s="78">
        <v>-2.8713231440633535E-3</v>
      </c>
      <c r="EI292" s="78">
        <v>-5.4764728993177414E-2</v>
      </c>
      <c r="EJ292" s="78">
        <v>-3.3917680382728577E-2</v>
      </c>
      <c r="EK292" s="78">
        <v>-6.682422012090683E-2</v>
      </c>
      <c r="EL292" s="78">
        <v>-6.9349326193332672E-2</v>
      </c>
      <c r="EM292" s="78">
        <v>7.8520625829696655E-2</v>
      </c>
      <c r="EN292" s="78">
        <v>3.2659471035003662E-2</v>
      </c>
      <c r="EO292" s="78">
        <v>4.8573493957519531E-2</v>
      </c>
      <c r="EP292" s="78">
        <v>4.91965152323246E-2</v>
      </c>
      <c r="EQ292" s="78">
        <v>4.9782499670982361E-2</v>
      </c>
      <c r="ER292" s="78">
        <v>9.8156623542308807E-2</v>
      </c>
      <c r="ES292" s="78">
        <v>2.804189920425415E-2</v>
      </c>
      <c r="ET292" s="78">
        <v>-0.10335457324981689</v>
      </c>
      <c r="EU292" s="78">
        <v>-2.8306502848863602E-2</v>
      </c>
      <c r="EV292" s="78">
        <v>-1.5199911780655384E-2</v>
      </c>
      <c r="EW292" s="78">
        <v>51.509998321533203</v>
      </c>
      <c r="EX292" s="78">
        <v>50.451263427734375</v>
      </c>
      <c r="EY292" s="78">
        <v>49.800254821777344</v>
      </c>
      <c r="EZ292" s="78">
        <v>49.295612335205078</v>
      </c>
      <c r="FA292" s="78">
        <v>48.531078338623047</v>
      </c>
      <c r="FB292" s="78">
        <v>47.792980194091797</v>
      </c>
      <c r="FC292" s="78">
        <v>47.270717620849609</v>
      </c>
      <c r="FD292" s="78">
        <v>47.394962310791016</v>
      </c>
      <c r="FE292" s="78">
        <v>49.687164306640625</v>
      </c>
      <c r="FF292" s="78">
        <v>52.419925689697266</v>
      </c>
      <c r="FG292" s="78">
        <v>55.543060302734375</v>
      </c>
      <c r="FH292" s="78">
        <v>58.305633544921875</v>
      </c>
      <c r="FI292" s="78">
        <v>60.321811676025391</v>
      </c>
      <c r="FJ292" s="78">
        <v>61.9083251953125</v>
      </c>
      <c r="FK292" s="78">
        <v>63.028160095214844</v>
      </c>
      <c r="FL292" s="78">
        <v>63.698825836181641</v>
      </c>
      <c r="FM292" s="78">
        <v>64.342292785644531</v>
      </c>
      <c r="FN292" s="78">
        <v>63.749259948730469</v>
      </c>
      <c r="FO292" s="78">
        <v>62.429462432861328</v>
      </c>
      <c r="FP292" s="78">
        <v>60.080081939697266</v>
      </c>
      <c r="FQ292" s="78">
        <v>58.017234802246094</v>
      </c>
      <c r="FR292" s="78">
        <v>55.767738342285156</v>
      </c>
      <c r="FS292" s="78">
        <v>54.627407073974609</v>
      </c>
      <c r="FT292" s="78">
        <v>53.263885498046875</v>
      </c>
      <c r="FU292" s="78">
        <v>0.13370867073535919</v>
      </c>
      <c r="FV292" s="78">
        <v>0.1301751583814621</v>
      </c>
      <c r="FW292" s="78">
        <v>0.14193378388881683</v>
      </c>
      <c r="FX292" s="78">
        <v>0</v>
      </c>
      <c r="FY292" s="78">
        <v>151.63636779785156</v>
      </c>
      <c r="FZ292" s="78">
        <v>1</v>
      </c>
    </row>
    <row r="293" spans="1:182" x14ac:dyDescent="0.2">
      <c r="A293" t="s">
        <v>186</v>
      </c>
      <c r="B293" t="s">
        <v>236</v>
      </c>
      <c r="C293" t="s">
        <v>194</v>
      </c>
      <c r="D293" t="s">
        <v>202</v>
      </c>
      <c r="E293" t="s">
        <v>204</v>
      </c>
      <c r="F293" t="s">
        <v>180</v>
      </c>
      <c r="G293" t="s">
        <v>1</v>
      </c>
      <c r="H293" s="78">
        <v>255</v>
      </c>
      <c r="I293" s="78">
        <v>2.2668464183807373</v>
      </c>
      <c r="J293" s="78">
        <v>2.1934854984283447</v>
      </c>
      <c r="K293" s="78">
        <v>2.1699051856994629</v>
      </c>
      <c r="L293" s="78">
        <v>2.1777591705322266</v>
      </c>
      <c r="M293" s="78">
        <v>2.1633193492889404</v>
      </c>
      <c r="N293" s="78">
        <v>2.1733357906341553</v>
      </c>
      <c r="O293" s="78">
        <v>2.3278677463531494</v>
      </c>
      <c r="P293" s="78">
        <v>2.4206409454345703</v>
      </c>
      <c r="Q293" s="78">
        <v>2.3483457565307617</v>
      </c>
      <c r="R293" s="78">
        <v>2.1247017383575439</v>
      </c>
      <c r="S293" s="78">
        <v>1.9469234943389893</v>
      </c>
      <c r="T293" s="78">
        <v>1.7796589136123657</v>
      </c>
      <c r="U293" s="78">
        <v>1.6515326499938965</v>
      </c>
      <c r="V293" s="78">
        <v>1.6331719160079956</v>
      </c>
      <c r="W293" s="78">
        <v>1.6164236068725586</v>
      </c>
      <c r="X293" s="78">
        <v>1.5882753133773804</v>
      </c>
      <c r="Y293" s="78">
        <v>1.6928179264068604</v>
      </c>
      <c r="Z293" s="78">
        <v>1.9632946252822876</v>
      </c>
      <c r="AA293" s="78">
        <v>2.200322151184082</v>
      </c>
      <c r="AB293" s="78">
        <v>2.323394775390625</v>
      </c>
      <c r="AC293" s="78">
        <v>2.4000086784362793</v>
      </c>
      <c r="AD293" s="78">
        <v>2.5015006065368652</v>
      </c>
      <c r="AE293" s="78">
        <v>2.4426140785217285</v>
      </c>
      <c r="AF293" s="78">
        <v>2.3670287132263184</v>
      </c>
      <c r="AG293" s="78">
        <v>-1.0636186599731445</v>
      </c>
      <c r="AH293" s="78">
        <v>-1.1207551956176758</v>
      </c>
      <c r="AI293" s="78">
        <v>-1.1773216724395752</v>
      </c>
      <c r="AJ293" s="78">
        <v>-1.2150857448577881</v>
      </c>
      <c r="AK293" s="78">
        <v>-1.252752423286438</v>
      </c>
      <c r="AL293" s="78">
        <v>-1.2730119228363037</v>
      </c>
      <c r="AM293" s="78">
        <v>-1.3170205354690552</v>
      </c>
      <c r="AN293" s="78">
        <v>-1.3630874156951904</v>
      </c>
      <c r="AO293" s="78">
        <v>-1.2655339241027832</v>
      </c>
      <c r="AP293" s="78">
        <v>-1.1323744058609009</v>
      </c>
      <c r="AQ293" s="78">
        <v>-1.2012838125228882</v>
      </c>
      <c r="AR293" s="78">
        <v>-1.1270854473114014</v>
      </c>
      <c r="AS293" s="78">
        <v>-1.1386897563934326</v>
      </c>
      <c r="AT293" s="78">
        <v>-1.003031849861145</v>
      </c>
      <c r="AU293" s="78">
        <v>-0.81446212530136108</v>
      </c>
      <c r="AV293" s="78">
        <v>-0.67405396699905396</v>
      </c>
      <c r="AW293" s="78">
        <v>-0.57009977102279663</v>
      </c>
      <c r="AX293" s="78">
        <v>-0.49506530165672302</v>
      </c>
      <c r="AY293" s="78">
        <v>-0.4881155788898468</v>
      </c>
      <c r="AZ293" s="78">
        <v>-0.55548387765884399</v>
      </c>
      <c r="BA293" s="78">
        <v>-0.53319823741912842</v>
      </c>
      <c r="BB293" s="78">
        <v>-0.98374778032302856</v>
      </c>
      <c r="BC293" s="78">
        <v>-1.102738618850708</v>
      </c>
      <c r="BD293" s="78">
        <v>-1.078005313873291</v>
      </c>
      <c r="BE293" s="78">
        <v>-0.82368439435958862</v>
      </c>
      <c r="BF293" s="78">
        <v>-0.88024240732192993</v>
      </c>
      <c r="BG293" s="78">
        <v>-0.92976784706115723</v>
      </c>
      <c r="BH293" s="78">
        <v>-0.9669649600982666</v>
      </c>
      <c r="BI293" s="78">
        <v>-1.0043787956237793</v>
      </c>
      <c r="BJ293" s="78">
        <v>-1.0220105648040771</v>
      </c>
      <c r="BK293" s="78">
        <v>-1.0533534288406372</v>
      </c>
      <c r="BL293" s="78">
        <v>-1.0840295553207397</v>
      </c>
      <c r="BM293" s="78">
        <v>-0.99574345350265503</v>
      </c>
      <c r="BN293" s="78">
        <v>-0.90655344724655151</v>
      </c>
      <c r="BO293" s="78">
        <v>-0.98713803291320801</v>
      </c>
      <c r="BP293" s="78">
        <v>-0.94012844562530518</v>
      </c>
      <c r="BQ293" s="78">
        <v>-0.95289117097854614</v>
      </c>
      <c r="BR293" s="78">
        <v>-0.82626301050186157</v>
      </c>
      <c r="BS293" s="78">
        <v>-0.64934343099594116</v>
      </c>
      <c r="BT293" s="78">
        <v>-0.51497769355773926</v>
      </c>
      <c r="BU293" s="78">
        <v>-0.40989822149276733</v>
      </c>
      <c r="BV293" s="78">
        <v>-0.32168775796890259</v>
      </c>
      <c r="BW293" s="78">
        <v>-0.30045446753501892</v>
      </c>
      <c r="BX293" s="78">
        <v>-0.36740410327911377</v>
      </c>
      <c r="BY293" s="78">
        <v>-0.33929675817489624</v>
      </c>
      <c r="BZ293" s="78">
        <v>-0.74143952131271362</v>
      </c>
      <c r="CA293" s="78">
        <v>-0.86066162586212158</v>
      </c>
      <c r="CB293" s="78">
        <v>-0.83388620615005493</v>
      </c>
      <c r="CC293" s="78">
        <v>-0.65750652551651001</v>
      </c>
      <c r="CD293" s="78">
        <v>-0.71366387605667114</v>
      </c>
      <c r="CE293" s="78">
        <v>-0.7583128809928894</v>
      </c>
      <c r="CF293" s="78">
        <v>-0.79511725902557373</v>
      </c>
      <c r="CG293" s="78">
        <v>-0.83235597610473633</v>
      </c>
      <c r="CH293" s="78">
        <v>-0.84816789627075195</v>
      </c>
      <c r="CI293" s="78">
        <v>-0.87073826789855957</v>
      </c>
      <c r="CJ293" s="78">
        <v>-0.8907550573348999</v>
      </c>
      <c r="CK293" s="78">
        <v>-0.80888712406158447</v>
      </c>
      <c r="CL293" s="78">
        <v>-0.75015056133270264</v>
      </c>
      <c r="CM293" s="78">
        <v>-0.83882129192352295</v>
      </c>
      <c r="CN293" s="78">
        <v>-0.81064260005950928</v>
      </c>
      <c r="CO293" s="78">
        <v>-0.824207603931427</v>
      </c>
      <c r="CP293" s="78">
        <v>-0.70383328199386597</v>
      </c>
      <c r="CQ293" s="78">
        <v>-0.53498274087905884</v>
      </c>
      <c r="CR293" s="78">
        <v>-0.40480190515518188</v>
      </c>
      <c r="CS293" s="78">
        <v>-0.29894313216209412</v>
      </c>
      <c r="CT293" s="78">
        <v>-0.20160697400569916</v>
      </c>
      <c r="CU293" s="78">
        <v>-0.17048095166683197</v>
      </c>
      <c r="CV293" s="78">
        <v>-0.23714065551757813</v>
      </c>
      <c r="CW293" s="78">
        <v>-0.20500119030475616</v>
      </c>
      <c r="CX293" s="78">
        <v>-0.57361757755279541</v>
      </c>
      <c r="CY293" s="78">
        <v>-0.69299978017807007</v>
      </c>
      <c r="CZ293" s="78">
        <v>-0.66481006145477295</v>
      </c>
      <c r="DA293" s="78">
        <v>-0.4913286566734314</v>
      </c>
      <c r="DB293" s="78">
        <v>-0.54708534479141235</v>
      </c>
      <c r="DC293" s="78">
        <v>-0.58685785531997681</v>
      </c>
      <c r="DD293" s="78">
        <v>-0.62326961755752563</v>
      </c>
      <c r="DE293" s="78">
        <v>-0.66033321619033813</v>
      </c>
      <c r="DF293" s="78">
        <v>-0.67432504892349243</v>
      </c>
      <c r="DG293" s="78">
        <v>-0.68812328577041626</v>
      </c>
      <c r="DH293" s="78">
        <v>-0.69748038053512573</v>
      </c>
      <c r="DI293" s="78">
        <v>-0.62203097343444824</v>
      </c>
      <c r="DJ293" s="78">
        <v>-0.59374773502349854</v>
      </c>
      <c r="DK293" s="78">
        <v>-0.69050461053848267</v>
      </c>
      <c r="DL293" s="78">
        <v>-0.68115681409835815</v>
      </c>
      <c r="DM293" s="78">
        <v>-0.69552397727966309</v>
      </c>
      <c r="DN293" s="78">
        <v>-0.58140367269515991</v>
      </c>
      <c r="DO293" s="78">
        <v>-0.42062202095985413</v>
      </c>
      <c r="DP293" s="78">
        <v>-0.2946261465549469</v>
      </c>
      <c r="DQ293" s="78">
        <v>-0.18798808753490448</v>
      </c>
      <c r="DR293" s="78">
        <v>-8.1526219844818115E-2</v>
      </c>
      <c r="DS293" s="78">
        <v>-4.0507446974515915E-2</v>
      </c>
      <c r="DT293" s="78">
        <v>-0.10687719285488129</v>
      </c>
      <c r="DU293" s="78">
        <v>-7.0705622434616089E-2</v>
      </c>
      <c r="DV293" s="78">
        <v>-0.4057956337928772</v>
      </c>
      <c r="DW293" s="78">
        <v>-0.52533805370330811</v>
      </c>
      <c r="DX293" s="78">
        <v>-0.49573385715484619</v>
      </c>
      <c r="DY293" s="78">
        <v>-0.25139427185058594</v>
      </c>
      <c r="DZ293" s="78">
        <v>-0.30657246708869934</v>
      </c>
      <c r="EA293" s="78">
        <v>-0.33930405974388123</v>
      </c>
      <c r="EB293" s="78">
        <v>-0.37514889240264893</v>
      </c>
      <c r="EC293" s="78">
        <v>-0.41195955872535706</v>
      </c>
      <c r="ED293" s="78">
        <v>-0.42332375049591064</v>
      </c>
      <c r="EE293" s="78">
        <v>-0.42445617914199829</v>
      </c>
      <c r="EF293" s="78">
        <v>-0.4184226393699646</v>
      </c>
      <c r="EG293" s="78">
        <v>-0.35224029421806335</v>
      </c>
      <c r="EH293" s="78">
        <v>-0.36792668700218201</v>
      </c>
      <c r="EI293" s="78">
        <v>-0.47635886073112488</v>
      </c>
      <c r="EJ293" s="78">
        <v>-0.49419981241226196</v>
      </c>
      <c r="EK293" s="78">
        <v>-0.50972527265548706</v>
      </c>
      <c r="EL293" s="78">
        <v>-0.4046347439289093</v>
      </c>
      <c r="EM293" s="78">
        <v>-0.25550335645675659</v>
      </c>
      <c r="EN293" s="78">
        <v>-0.13554982841014862</v>
      </c>
      <c r="EO293" s="78">
        <v>-2.7786571532487869E-2</v>
      </c>
      <c r="EP293" s="78">
        <v>9.1851331293582916E-2</v>
      </c>
      <c r="EQ293" s="78">
        <v>0.14715366065502167</v>
      </c>
      <c r="ER293" s="78">
        <v>8.1202544271945953E-2</v>
      </c>
      <c r="ES293" s="78">
        <v>0.12319585680961609</v>
      </c>
      <c r="ET293" s="78">
        <v>-0.16348740458488464</v>
      </c>
      <c r="EU293" s="78">
        <v>-0.28326106071472168</v>
      </c>
      <c r="EV293" s="78">
        <v>-0.2516147792339325</v>
      </c>
      <c r="EW293" s="78">
        <v>44.355361938476563</v>
      </c>
      <c r="EX293" s="78">
        <v>43.363208770751953</v>
      </c>
      <c r="EY293" s="78">
        <v>42.586643218994141</v>
      </c>
      <c r="EZ293" s="78">
        <v>42.022537231445313</v>
      </c>
      <c r="FA293" s="78">
        <v>41.490180969238281</v>
      </c>
      <c r="FB293" s="78">
        <v>41.122116088867188</v>
      </c>
      <c r="FC293" s="78">
        <v>40.887966156005859</v>
      </c>
      <c r="FD293" s="78">
        <v>40.894271850585938</v>
      </c>
      <c r="FE293" s="78">
        <v>42.383274078369141</v>
      </c>
      <c r="FF293" s="78">
        <v>45.358345031738281</v>
      </c>
      <c r="FG293" s="78">
        <v>48.349922180175781</v>
      </c>
      <c r="FH293" s="78">
        <v>51.462543487548828</v>
      </c>
      <c r="FI293" s="78">
        <v>53.722442626953125</v>
      </c>
      <c r="FJ293" s="78">
        <v>55.066116333007813</v>
      </c>
      <c r="FK293" s="78">
        <v>55.751068115234375</v>
      </c>
      <c r="FL293" s="78">
        <v>56.102340698242188</v>
      </c>
      <c r="FM293" s="78">
        <v>55.666915893554688</v>
      </c>
      <c r="FN293" s="78">
        <v>54.673130035400391</v>
      </c>
      <c r="FO293" s="78">
        <v>53.099842071533203</v>
      </c>
      <c r="FP293" s="78">
        <v>51.449127197265625</v>
      </c>
      <c r="FQ293" s="78">
        <v>49.471675872802734</v>
      </c>
      <c r="FR293" s="78">
        <v>48.080619812011719</v>
      </c>
      <c r="FS293" s="78">
        <v>46.919120788574219</v>
      </c>
      <c r="FT293" s="78">
        <v>45.738731384277344</v>
      </c>
      <c r="FU293" s="78">
        <v>0.25176313519477844</v>
      </c>
      <c r="FV293" s="78">
        <v>0.22076596319675446</v>
      </c>
      <c r="FW293" s="78">
        <v>0.2705303430557251</v>
      </c>
      <c r="FX293" s="78">
        <v>0</v>
      </c>
      <c r="FY293" s="78">
        <v>105.63636016845703</v>
      </c>
      <c r="FZ293" s="78">
        <v>1</v>
      </c>
    </row>
    <row r="294" spans="1:182" x14ac:dyDescent="0.2">
      <c r="A294" t="s">
        <v>186</v>
      </c>
      <c r="B294" t="s">
        <v>236</v>
      </c>
      <c r="C294" t="s">
        <v>194</v>
      </c>
      <c r="D294" t="s">
        <v>202</v>
      </c>
      <c r="E294" t="s">
        <v>204</v>
      </c>
      <c r="F294" t="s">
        <v>181</v>
      </c>
      <c r="G294" t="s">
        <v>1</v>
      </c>
      <c r="H294" s="78">
        <v>190</v>
      </c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F294" s="78"/>
      <c r="DG294" s="78"/>
      <c r="DH294" s="78"/>
      <c r="DI294" s="78"/>
      <c r="DJ294" s="78"/>
      <c r="DK294" s="78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>
        <v>0</v>
      </c>
      <c r="FY294" s="78">
        <v>29.681818008422852</v>
      </c>
      <c r="FZ294" s="78">
        <v>0</v>
      </c>
    </row>
    <row r="295" spans="1:182" x14ac:dyDescent="0.2">
      <c r="A295" t="s">
        <v>186</v>
      </c>
      <c r="B295" t="s">
        <v>236</v>
      </c>
      <c r="C295" t="s">
        <v>194</v>
      </c>
      <c r="D295" t="s">
        <v>202</v>
      </c>
      <c r="E295" t="s">
        <v>204</v>
      </c>
      <c r="F295" t="s">
        <v>182</v>
      </c>
      <c r="G295" t="s">
        <v>1</v>
      </c>
      <c r="H295" s="78">
        <v>954</v>
      </c>
      <c r="I295" s="78">
        <v>1.445462703704834</v>
      </c>
      <c r="J295" s="78">
        <v>1.3684490919113159</v>
      </c>
      <c r="K295" s="78">
        <v>1.3435163497924805</v>
      </c>
      <c r="L295" s="78">
        <v>1.3307235240936279</v>
      </c>
      <c r="M295" s="78">
        <v>1.3698277473449707</v>
      </c>
      <c r="N295" s="78">
        <v>1.4657962322235107</v>
      </c>
      <c r="O295" s="78">
        <v>1.6172887086868286</v>
      </c>
      <c r="P295" s="78">
        <v>1.848726749420166</v>
      </c>
      <c r="Q295" s="78">
        <v>1.8742020130157471</v>
      </c>
      <c r="R295" s="78">
        <v>1.9208372831344604</v>
      </c>
      <c r="S295" s="78">
        <v>1.8486956357955933</v>
      </c>
      <c r="T295" s="78">
        <v>1.8042987585067749</v>
      </c>
      <c r="U295" s="78">
        <v>1.7487026453018188</v>
      </c>
      <c r="V295" s="78">
        <v>1.7088198661804199</v>
      </c>
      <c r="W295" s="78">
        <v>1.6665693521499634</v>
      </c>
      <c r="X295" s="78">
        <v>1.6442846059799194</v>
      </c>
      <c r="Y295" s="78">
        <v>1.6522362232208252</v>
      </c>
      <c r="Z295" s="78">
        <v>1.7615214586257935</v>
      </c>
      <c r="AA295" s="78">
        <v>1.9324914216995239</v>
      </c>
      <c r="AB295" s="78">
        <v>2.0446135997772217</v>
      </c>
      <c r="AC295" s="78">
        <v>2.0568218231201172</v>
      </c>
      <c r="AD295" s="78">
        <v>1.9047237634658813</v>
      </c>
      <c r="AE295" s="78">
        <v>1.6905840635299683</v>
      </c>
      <c r="AF295" s="78">
        <v>1.5818209648132324</v>
      </c>
      <c r="AG295" s="78">
        <v>-0.23937956988811493</v>
      </c>
      <c r="AH295" s="78">
        <v>-0.2417285293340683</v>
      </c>
      <c r="AI295" s="78">
        <v>-0.21257542073726654</v>
      </c>
      <c r="AJ295" s="78">
        <v>-0.23061566054821014</v>
      </c>
      <c r="AK295" s="78">
        <v>-0.1918802410364151</v>
      </c>
      <c r="AL295" s="78">
        <v>-0.21684889495372772</v>
      </c>
      <c r="AM295" s="78">
        <v>-0.30979341268539429</v>
      </c>
      <c r="AN295" s="78">
        <v>-0.24564912915229797</v>
      </c>
      <c r="AO295" s="78">
        <v>-0.19533234834671021</v>
      </c>
      <c r="AP295" s="78">
        <v>-0.10750911384820938</v>
      </c>
      <c r="AQ295" s="78">
        <v>-0.13951249420642853</v>
      </c>
      <c r="AR295" s="78">
        <v>-0.12739893794059753</v>
      </c>
      <c r="AS295" s="78">
        <v>-0.15544451773166656</v>
      </c>
      <c r="AT295" s="78">
        <v>-0.13291908800601959</v>
      </c>
      <c r="AU295" s="78">
        <v>-0.10673996061086655</v>
      </c>
      <c r="AV295" s="78">
        <v>-5.8374751359224319E-2</v>
      </c>
      <c r="AW295" s="78">
        <v>-5.6605685502290726E-2</v>
      </c>
      <c r="AX295" s="78">
        <v>-4.2399179190397263E-2</v>
      </c>
      <c r="AY295" s="78">
        <v>-3.2346197403967381E-3</v>
      </c>
      <c r="AZ295" s="78">
        <v>-2.2606970742344856E-2</v>
      </c>
      <c r="BA295" s="78">
        <v>-8.8399365544319153E-2</v>
      </c>
      <c r="BB295" s="78">
        <v>-0.18559163808822632</v>
      </c>
      <c r="BC295" s="78">
        <v>-0.2199878990650177</v>
      </c>
      <c r="BD295" s="78">
        <v>-0.19174088537693024</v>
      </c>
      <c r="BE295" s="78">
        <v>-0.17164529860019684</v>
      </c>
      <c r="BF295" s="78">
        <v>-0.17664897441864014</v>
      </c>
      <c r="BG295" s="78">
        <v>-0.15036575496196747</v>
      </c>
      <c r="BH295" s="78">
        <v>-0.16785769164562225</v>
      </c>
      <c r="BI295" s="78">
        <v>-0.12832599878311157</v>
      </c>
      <c r="BJ295" s="78">
        <v>-0.14813950657844543</v>
      </c>
      <c r="BK295" s="78">
        <v>-0.23774826526641846</v>
      </c>
      <c r="BL295" s="78">
        <v>-0.17890183627605438</v>
      </c>
      <c r="BM295" s="78">
        <v>-0.13246229290962219</v>
      </c>
      <c r="BN295" s="78">
        <v>-5.6601837277412415E-2</v>
      </c>
      <c r="BO295" s="78">
        <v>-9.0965412557125092E-2</v>
      </c>
      <c r="BP295" s="78">
        <v>-8.0839693546295166E-2</v>
      </c>
      <c r="BQ295" s="78">
        <v>-0.10878505557775497</v>
      </c>
      <c r="BR295" s="78">
        <v>-8.9831292629241943E-2</v>
      </c>
      <c r="BS295" s="78">
        <v>-6.4804226160049438E-2</v>
      </c>
      <c r="BT295" s="78">
        <v>-1.899394765496254E-2</v>
      </c>
      <c r="BU295" s="78">
        <v>-1.7355455085635185E-2</v>
      </c>
      <c r="BV295" s="78">
        <v>-1.6917671309784055E-3</v>
      </c>
      <c r="BW295" s="78">
        <v>4.3163195252418518E-2</v>
      </c>
      <c r="BX295" s="78">
        <v>2.933693490922451E-2</v>
      </c>
      <c r="BY295" s="78">
        <v>-3.3331330865621567E-2</v>
      </c>
      <c r="BZ295" s="78">
        <v>-0.12006086111068726</v>
      </c>
      <c r="CA295" s="78">
        <v>-0.15613263845443726</v>
      </c>
      <c r="CB295" s="78">
        <v>-0.12535582482814789</v>
      </c>
      <c r="CC295" s="78">
        <v>-0.12473276257514954</v>
      </c>
      <c r="CD295" s="78">
        <v>-0.1315750777721405</v>
      </c>
      <c r="CE295" s="78">
        <v>-0.10727952420711517</v>
      </c>
      <c r="CF295" s="78">
        <v>-0.12439168989658356</v>
      </c>
      <c r="CG295" s="78">
        <v>-8.4308519959449768E-2</v>
      </c>
      <c r="CH295" s="78">
        <v>-0.10055159777402878</v>
      </c>
      <c r="CI295" s="78">
        <v>-0.18784999847412109</v>
      </c>
      <c r="CJ295" s="78">
        <v>-0.13267286121845245</v>
      </c>
      <c r="CK295" s="78">
        <v>-8.8918648660182953E-2</v>
      </c>
      <c r="CL295" s="78">
        <v>-2.1343616768717766E-2</v>
      </c>
      <c r="CM295" s="78">
        <v>-5.7341843843460083E-2</v>
      </c>
      <c r="CN295" s="78">
        <v>-4.8592910170555115E-2</v>
      </c>
      <c r="CO295" s="78">
        <v>-7.6468847692012787E-2</v>
      </c>
      <c r="CP295" s="78">
        <v>-5.9988811612129211E-2</v>
      </c>
      <c r="CQ295" s="78">
        <v>-3.5759665071964264E-2</v>
      </c>
      <c r="CR295" s="78">
        <v>8.2810763269662857E-3</v>
      </c>
      <c r="CS295" s="78">
        <v>9.8291374742984772E-3</v>
      </c>
      <c r="CT295" s="78">
        <v>2.6502065360546112E-2</v>
      </c>
      <c r="CU295" s="78">
        <v>7.5298190116882324E-2</v>
      </c>
      <c r="CV295" s="78">
        <v>6.5313130617141724E-2</v>
      </c>
      <c r="CW295" s="78">
        <v>4.8086256720125675E-3</v>
      </c>
      <c r="CX295" s="78">
        <v>-7.4674442410469055E-2</v>
      </c>
      <c r="CY295" s="78">
        <v>-0.11190667003393173</v>
      </c>
      <c r="CZ295" s="78">
        <v>-7.9377748072147369E-2</v>
      </c>
      <c r="DA295" s="78">
        <v>-7.782021164894104E-2</v>
      </c>
      <c r="DB295" s="78">
        <v>-8.6501181125640869E-2</v>
      </c>
      <c r="DC295" s="78">
        <v>-6.4193308353424072E-2</v>
      </c>
      <c r="DD295" s="78">
        <v>-8.0925717949867249E-2</v>
      </c>
      <c r="DE295" s="78">
        <v>-4.0291044861078262E-2</v>
      </c>
      <c r="DF295" s="78">
        <v>-5.2963685244321823E-2</v>
      </c>
      <c r="DG295" s="78">
        <v>-0.13795174658298492</v>
      </c>
      <c r="DH295" s="78">
        <v>-8.6443886160850525E-2</v>
      </c>
      <c r="DI295" s="78">
        <v>-4.5375026762485504E-2</v>
      </c>
      <c r="DJ295" s="78">
        <v>1.3914609327912331E-2</v>
      </c>
      <c r="DK295" s="78">
        <v>-2.3718278855085373E-2</v>
      </c>
      <c r="DL295" s="78">
        <v>-1.6346123069524765E-2</v>
      </c>
      <c r="DM295" s="78">
        <v>-4.4152639806270599E-2</v>
      </c>
      <c r="DN295" s="78">
        <v>-3.014632873237133E-2</v>
      </c>
      <c r="DO295" s="78">
        <v>-6.7151077091693878E-3</v>
      </c>
      <c r="DP295" s="78">
        <v>3.5556100308895111E-2</v>
      </c>
      <c r="DQ295" s="78">
        <v>3.701372817158699E-2</v>
      </c>
      <c r="DR295" s="78">
        <v>5.4695893079042435E-2</v>
      </c>
      <c r="DS295" s="78">
        <v>0.10743317753076553</v>
      </c>
      <c r="DT295" s="78">
        <v>0.10128932446241379</v>
      </c>
      <c r="DU295" s="78">
        <v>4.2948585003614426E-2</v>
      </c>
      <c r="DV295" s="78">
        <v>-2.9288027435541153E-2</v>
      </c>
      <c r="DW295" s="78">
        <v>-6.7680716514587402E-2</v>
      </c>
      <c r="DX295" s="78">
        <v>-3.3399667590856552E-2</v>
      </c>
      <c r="DY295" s="78">
        <v>-1.0085928253829479E-2</v>
      </c>
      <c r="DZ295" s="78">
        <v>-2.1421641111373901E-2</v>
      </c>
      <c r="EA295" s="78">
        <v>-1.983637223020196E-3</v>
      </c>
      <c r="EB295" s="78">
        <v>-1.8167736008763313E-2</v>
      </c>
      <c r="EC295" s="78">
        <v>2.3263193666934967E-2</v>
      </c>
      <c r="ED295" s="78">
        <v>1.5745699405670166E-2</v>
      </c>
      <c r="EE295" s="78">
        <v>-6.5906576812267303E-2</v>
      </c>
      <c r="EF295" s="78">
        <v>-1.9696585834026337E-2</v>
      </c>
      <c r="EG295" s="78">
        <v>1.7495056614279747E-2</v>
      </c>
      <c r="EH295" s="78">
        <v>6.4821884036064148E-2</v>
      </c>
      <c r="EI295" s="78">
        <v>2.4828808382153511E-2</v>
      </c>
      <c r="EJ295" s="78">
        <v>3.0213115736842155E-2</v>
      </c>
      <c r="EK295" s="78">
        <v>2.5068246759474277E-3</v>
      </c>
      <c r="EL295" s="78">
        <v>1.2941478751599789E-2</v>
      </c>
      <c r="EM295" s="78">
        <v>3.522062674164772E-2</v>
      </c>
      <c r="EN295" s="78">
        <v>7.4936896562576294E-2</v>
      </c>
      <c r="EO295" s="78">
        <v>7.6263964176177979E-2</v>
      </c>
      <c r="EP295" s="78">
        <v>9.5403306186199188E-2</v>
      </c>
      <c r="EQ295" s="78">
        <v>0.15383099019527435</v>
      </c>
      <c r="ER295" s="78">
        <v>0.15323324501514435</v>
      </c>
      <c r="ES295" s="78">
        <v>9.8016619682312012E-2</v>
      </c>
      <c r="ET295" s="78">
        <v>3.624274954199791E-2</v>
      </c>
      <c r="EU295" s="78">
        <v>-3.8254528772085905E-3</v>
      </c>
      <c r="EV295" s="78">
        <v>3.2985378056764603E-2</v>
      </c>
      <c r="EW295" s="78">
        <v>47.400142669677734</v>
      </c>
      <c r="EX295" s="78">
        <v>46.454093933105469</v>
      </c>
      <c r="EY295" s="78">
        <v>45.599887847900391</v>
      </c>
      <c r="EZ295" s="78">
        <v>44.822959899902344</v>
      </c>
      <c r="FA295" s="78">
        <v>44.227317810058594</v>
      </c>
      <c r="FB295" s="78">
        <v>43.824409484863281</v>
      </c>
      <c r="FC295" s="78">
        <v>43.680530548095703</v>
      </c>
      <c r="FD295" s="78">
        <v>43.575408935546875</v>
      </c>
      <c r="FE295" s="78">
        <v>45.531105041503906</v>
      </c>
      <c r="FF295" s="78">
        <v>49.079982757568359</v>
      </c>
      <c r="FG295" s="78">
        <v>52.341762542724609</v>
      </c>
      <c r="FH295" s="78">
        <v>55.546337127685547</v>
      </c>
      <c r="FI295" s="78">
        <v>58.209091186523438</v>
      </c>
      <c r="FJ295" s="78">
        <v>60.016407012939453</v>
      </c>
      <c r="FK295" s="78">
        <v>61.493244171142578</v>
      </c>
      <c r="FL295" s="78">
        <v>61.897258758544922</v>
      </c>
      <c r="FM295" s="78">
        <v>61.485527038574219</v>
      </c>
      <c r="FN295" s="78">
        <v>60.248699188232422</v>
      </c>
      <c r="FO295" s="78">
        <v>58.557430267333984</v>
      </c>
      <c r="FP295" s="78">
        <v>55.490226745605469</v>
      </c>
      <c r="FQ295" s="78">
        <v>52.917827606201172</v>
      </c>
      <c r="FR295" s="78">
        <v>50.872722625732422</v>
      </c>
      <c r="FS295" s="78">
        <v>49.543102264404297</v>
      </c>
      <c r="FT295" s="78">
        <v>48.279434204101563</v>
      </c>
      <c r="FU295" s="78">
        <v>6.0004033148288727E-2</v>
      </c>
      <c r="FV295" s="78">
        <v>5.6268136948347092E-2</v>
      </c>
      <c r="FW295" s="78">
        <v>6.4955681562423706E-2</v>
      </c>
      <c r="FX295" s="78">
        <v>0</v>
      </c>
      <c r="FY295" s="78">
        <v>373.22726440429688</v>
      </c>
      <c r="FZ295" s="78">
        <v>1</v>
      </c>
    </row>
    <row r="296" spans="1:182" x14ac:dyDescent="0.2">
      <c r="A296" t="s">
        <v>186</v>
      </c>
      <c r="B296" t="s">
        <v>236</v>
      </c>
      <c r="C296" t="s">
        <v>194</v>
      </c>
      <c r="D296" t="s">
        <v>202</v>
      </c>
      <c r="E296" t="s">
        <v>204</v>
      </c>
      <c r="F296" t="s">
        <v>183</v>
      </c>
      <c r="G296" t="s">
        <v>1</v>
      </c>
      <c r="H296" s="78">
        <v>1506</v>
      </c>
      <c r="I296" s="78">
        <v>1.3193490505218506</v>
      </c>
      <c r="J296" s="78">
        <v>1.2814458608627319</v>
      </c>
      <c r="K296" s="78">
        <v>1.248033881187439</v>
      </c>
      <c r="L296" s="78">
        <v>1.2457842826843262</v>
      </c>
      <c r="M296" s="78">
        <v>1.2883261442184448</v>
      </c>
      <c r="N296" s="78">
        <v>1.4223028421401978</v>
      </c>
      <c r="O296" s="78">
        <v>1.620050311088562</v>
      </c>
      <c r="P296" s="78">
        <v>1.6397479772567749</v>
      </c>
      <c r="Q296" s="78">
        <v>1.5604598522186279</v>
      </c>
      <c r="R296" s="78">
        <v>1.4781243801116943</v>
      </c>
      <c r="S296" s="78">
        <v>1.4222580194473267</v>
      </c>
      <c r="T296" s="78">
        <v>1.3975956439971924</v>
      </c>
      <c r="U296" s="78">
        <v>1.3659809827804565</v>
      </c>
      <c r="V296" s="78">
        <v>1.3232500553131104</v>
      </c>
      <c r="W296" s="78">
        <v>1.2711254358291626</v>
      </c>
      <c r="X296" s="78">
        <v>1.2682510614395142</v>
      </c>
      <c r="Y296" s="78">
        <v>1.2860432863235474</v>
      </c>
      <c r="Z296" s="78">
        <v>1.3963875770568848</v>
      </c>
      <c r="AA296" s="78">
        <v>1.5263534784317017</v>
      </c>
      <c r="AB296" s="78">
        <v>1.6455178260803223</v>
      </c>
      <c r="AC296" s="78">
        <v>1.6900652647018433</v>
      </c>
      <c r="AD296" s="78">
        <v>1.626133918762207</v>
      </c>
      <c r="AE296" s="78">
        <v>1.5201963186264038</v>
      </c>
      <c r="AF296" s="78">
        <v>1.3792663812637329</v>
      </c>
      <c r="AG296" s="78">
        <v>-0.38936758041381836</v>
      </c>
      <c r="AH296" s="78">
        <v>-0.37405002117156982</v>
      </c>
      <c r="AI296" s="78">
        <v>-0.34592348337173462</v>
      </c>
      <c r="AJ296" s="78">
        <v>-0.37650921940803528</v>
      </c>
      <c r="AK296" s="78">
        <v>-0.45692527294158936</v>
      </c>
      <c r="AL296" s="78">
        <v>-0.4942575991153717</v>
      </c>
      <c r="AM296" s="78">
        <v>-0.44693878293037415</v>
      </c>
      <c r="AN296" s="78">
        <v>-0.43270498514175415</v>
      </c>
      <c r="AO296" s="78">
        <v>-0.54744601249694824</v>
      </c>
      <c r="AP296" s="78">
        <v>-0.52172201871871948</v>
      </c>
      <c r="AQ296" s="78">
        <v>-0.44808253645896912</v>
      </c>
      <c r="AR296" s="78">
        <v>-0.46443936228752136</v>
      </c>
      <c r="AS296" s="78">
        <v>-0.44982141256332397</v>
      </c>
      <c r="AT296" s="78">
        <v>-0.44021391868591309</v>
      </c>
      <c r="AU296" s="78">
        <v>-0.46245846152305603</v>
      </c>
      <c r="AV296" s="78">
        <v>-0.43120545148849487</v>
      </c>
      <c r="AW296" s="78">
        <v>-0.37670242786407471</v>
      </c>
      <c r="AX296" s="78">
        <v>-0.33394357562065125</v>
      </c>
      <c r="AY296" s="78">
        <v>-0.30750471353530884</v>
      </c>
      <c r="AZ296" s="78">
        <v>-0.30175486207008362</v>
      </c>
      <c r="BA296" s="78">
        <v>-0.3424089252948761</v>
      </c>
      <c r="BB296" s="78">
        <v>-0.43658292293548584</v>
      </c>
      <c r="BC296" s="78">
        <v>-0.47685754299163818</v>
      </c>
      <c r="BD296" s="78">
        <v>-0.45375904440879822</v>
      </c>
      <c r="BE296" s="78">
        <v>-0.32007035613059998</v>
      </c>
      <c r="BF296" s="78">
        <v>-0.30303308367729187</v>
      </c>
      <c r="BG296" s="78">
        <v>-0.27703136205673218</v>
      </c>
      <c r="BH296" s="78">
        <v>-0.30290380120277405</v>
      </c>
      <c r="BI296" s="78">
        <v>-0.37101989984512329</v>
      </c>
      <c r="BJ296" s="78">
        <v>-0.40368485450744629</v>
      </c>
      <c r="BK296" s="78">
        <v>-0.348091721534729</v>
      </c>
      <c r="BL296" s="78">
        <v>-0.32510295510292053</v>
      </c>
      <c r="BM296" s="78">
        <v>-0.43686872720718384</v>
      </c>
      <c r="BN296" s="78">
        <v>-0.42138108611106873</v>
      </c>
      <c r="BO296" s="78">
        <v>-0.36415323615074158</v>
      </c>
      <c r="BP296" s="78">
        <v>-0.38165789842605591</v>
      </c>
      <c r="BQ296" s="78">
        <v>-0.36646038293838501</v>
      </c>
      <c r="BR296" s="78">
        <v>-0.35621166229248047</v>
      </c>
      <c r="BS296" s="78">
        <v>-0.3809610903263092</v>
      </c>
      <c r="BT296" s="78">
        <v>-0.35402551293373108</v>
      </c>
      <c r="BU296" s="78">
        <v>-0.30870494246482849</v>
      </c>
      <c r="BV296" s="78">
        <v>-0.26776787638664246</v>
      </c>
      <c r="BW296" s="78">
        <v>-0.24322362244129181</v>
      </c>
      <c r="BX296" s="78">
        <v>-0.23389188945293427</v>
      </c>
      <c r="BY296" s="78">
        <v>-0.27259498834609985</v>
      </c>
      <c r="BZ296" s="78">
        <v>-0.36078435182571411</v>
      </c>
      <c r="CA296" s="78">
        <v>-0.40063852071762085</v>
      </c>
      <c r="CB296" s="78">
        <v>-0.38188266754150391</v>
      </c>
      <c r="CC296" s="78">
        <v>-0.27207532525062561</v>
      </c>
      <c r="CD296" s="78">
        <v>-0.25384697318077087</v>
      </c>
      <c r="CE296" s="78">
        <v>-0.22931692004203796</v>
      </c>
      <c r="CF296" s="78">
        <v>-0.25192493200302124</v>
      </c>
      <c r="CG296" s="78">
        <v>-0.31152209639549255</v>
      </c>
      <c r="CH296" s="78">
        <v>-0.34095442295074463</v>
      </c>
      <c r="CI296" s="78">
        <v>-0.27963057160377502</v>
      </c>
      <c r="CJ296" s="78">
        <v>-0.25057807564735413</v>
      </c>
      <c r="CK296" s="78">
        <v>-0.36028322577476501</v>
      </c>
      <c r="CL296" s="78">
        <v>-0.35188525915145874</v>
      </c>
      <c r="CM296" s="78">
        <v>-0.30602401494979858</v>
      </c>
      <c r="CN296" s="78">
        <v>-0.32432374358177185</v>
      </c>
      <c r="CO296" s="78">
        <v>-0.30872485041618347</v>
      </c>
      <c r="CP296" s="78">
        <v>-0.29803204536437988</v>
      </c>
      <c r="CQ296" s="78">
        <v>-0.32451623678207397</v>
      </c>
      <c r="CR296" s="78">
        <v>-0.30057093501091003</v>
      </c>
      <c r="CS296" s="78">
        <v>-0.26161009073257446</v>
      </c>
      <c r="CT296" s="78">
        <v>-0.22193476557731628</v>
      </c>
      <c r="CU296" s="78">
        <v>-0.19870275259017944</v>
      </c>
      <c r="CV296" s="78">
        <v>-0.18689019978046417</v>
      </c>
      <c r="CW296" s="78">
        <v>-0.22424203157424927</v>
      </c>
      <c r="CX296" s="78">
        <v>-0.30828648805618286</v>
      </c>
      <c r="CY296" s="78">
        <v>-0.34784945845603943</v>
      </c>
      <c r="CZ296" s="78">
        <v>-0.33210137486457825</v>
      </c>
      <c r="DA296" s="78">
        <v>-0.22408029437065125</v>
      </c>
      <c r="DB296" s="78">
        <v>-0.20466089248657227</v>
      </c>
      <c r="DC296" s="78">
        <v>-0.18160247802734375</v>
      </c>
      <c r="DD296" s="78">
        <v>-0.20094610750675201</v>
      </c>
      <c r="DE296" s="78">
        <v>-0.25202429294586182</v>
      </c>
      <c r="DF296" s="78">
        <v>-0.27822399139404297</v>
      </c>
      <c r="DG296" s="78">
        <v>-0.21116940677165985</v>
      </c>
      <c r="DH296" s="78">
        <v>-0.17605319619178772</v>
      </c>
      <c r="DI296" s="78">
        <v>-0.28369766473770142</v>
      </c>
      <c r="DJ296" s="78">
        <v>-0.28238940238952637</v>
      </c>
      <c r="DK296" s="78">
        <v>-0.24789480865001678</v>
      </c>
      <c r="DL296" s="78">
        <v>-0.26698958873748779</v>
      </c>
      <c r="DM296" s="78">
        <v>-0.25098928809165955</v>
      </c>
      <c r="DN296" s="78">
        <v>-0.23985235393047333</v>
      </c>
      <c r="DO296" s="78">
        <v>-0.26807138323783875</v>
      </c>
      <c r="DP296" s="78">
        <v>-0.24711637198925018</v>
      </c>
      <c r="DQ296" s="78">
        <v>-0.21451523900032043</v>
      </c>
      <c r="DR296" s="78">
        <v>-0.17610165476799011</v>
      </c>
      <c r="DS296" s="78">
        <v>-0.15418188273906708</v>
      </c>
      <c r="DT296" s="78">
        <v>-0.13988853991031647</v>
      </c>
      <c r="DU296" s="78">
        <v>-0.17588908970355988</v>
      </c>
      <c r="DV296" s="78">
        <v>-0.25578862428665161</v>
      </c>
      <c r="DW296" s="78">
        <v>-0.29506039619445801</v>
      </c>
      <c r="DX296" s="78">
        <v>-0.28232002258300781</v>
      </c>
      <c r="DY296" s="78">
        <v>-0.15478309988975525</v>
      </c>
      <c r="DZ296" s="78">
        <v>-0.13364392518997192</v>
      </c>
      <c r="EA296" s="78">
        <v>-0.1127103716135025</v>
      </c>
      <c r="EB296" s="78">
        <v>-0.12734070420265198</v>
      </c>
      <c r="EC296" s="78">
        <v>-0.16611893475055695</v>
      </c>
      <c r="ED296" s="78">
        <v>-0.18765126168727875</v>
      </c>
      <c r="EE296" s="78">
        <v>-0.1123223602771759</v>
      </c>
      <c r="EF296" s="78">
        <v>-6.8451143801212311E-2</v>
      </c>
      <c r="EG296" s="78">
        <v>-0.17312036454677582</v>
      </c>
      <c r="EH296" s="78">
        <v>-0.18204846978187561</v>
      </c>
      <c r="EI296" s="78">
        <v>-0.16396549344062805</v>
      </c>
      <c r="EJ296" s="78">
        <v>-0.18420815467834473</v>
      </c>
      <c r="EK296" s="78">
        <v>-0.16762831807136536</v>
      </c>
      <c r="EL296" s="78">
        <v>-0.15585017204284668</v>
      </c>
      <c r="EM296" s="78">
        <v>-0.18657399713993073</v>
      </c>
      <c r="EN296" s="78">
        <v>-0.16993646323680878</v>
      </c>
      <c r="EO296" s="78">
        <v>-0.14651778340339661</v>
      </c>
      <c r="EP296" s="78">
        <v>-0.10992595553398132</v>
      </c>
      <c r="EQ296" s="78">
        <v>-8.990081399679184E-2</v>
      </c>
      <c r="ER296" s="78">
        <v>-7.2025574743747711E-2</v>
      </c>
      <c r="ES296" s="78">
        <v>-0.10607512295246124</v>
      </c>
      <c r="ET296" s="78">
        <v>-0.17999003827571869</v>
      </c>
      <c r="EU296" s="78">
        <v>-0.21884140372276306</v>
      </c>
      <c r="EV296" s="78">
        <v>-0.21044370532035828</v>
      </c>
      <c r="EW296" s="78">
        <v>50.029945373535156</v>
      </c>
      <c r="EX296" s="78">
        <v>49.063552856445313</v>
      </c>
      <c r="EY296" s="78">
        <v>48.465492248535156</v>
      </c>
      <c r="EZ296" s="78">
        <v>47.707439422607422</v>
      </c>
      <c r="FA296" s="78">
        <v>46.970737457275391</v>
      </c>
      <c r="FB296" s="78">
        <v>46.581752777099609</v>
      </c>
      <c r="FC296" s="78">
        <v>46.081199645996094</v>
      </c>
      <c r="FD296" s="78">
        <v>46.242645263671875</v>
      </c>
      <c r="FE296" s="78">
        <v>48.467792510986328</v>
      </c>
      <c r="FF296" s="78">
        <v>51.754730224609375</v>
      </c>
      <c r="FG296" s="78">
        <v>55.018741607666016</v>
      </c>
      <c r="FH296" s="78">
        <v>57.452304840087891</v>
      </c>
      <c r="FI296" s="78">
        <v>59.449932098388672</v>
      </c>
      <c r="FJ296" s="78">
        <v>61.097751617431641</v>
      </c>
      <c r="FK296" s="78">
        <v>61.886634826660156</v>
      </c>
      <c r="FL296" s="78">
        <v>62.528408050537109</v>
      </c>
      <c r="FM296" s="78">
        <v>62.477352142333984</v>
      </c>
      <c r="FN296" s="78">
        <v>61.705574035644531</v>
      </c>
      <c r="FO296" s="78">
        <v>60.012153625488281</v>
      </c>
      <c r="FP296" s="78">
        <v>57.685997009277344</v>
      </c>
      <c r="FQ296" s="78">
        <v>55.459445953369141</v>
      </c>
      <c r="FR296" s="78">
        <v>53.970649719238281</v>
      </c>
      <c r="FS296" s="78">
        <v>52.618667602539063</v>
      </c>
      <c r="FT296" s="78">
        <v>51.5208740234375</v>
      </c>
      <c r="FU296" s="78">
        <v>8.5821583867073059E-2</v>
      </c>
      <c r="FV296" s="78">
        <v>8.1027194857597351E-2</v>
      </c>
      <c r="FW296" s="78">
        <v>9.3193553388118744E-2</v>
      </c>
      <c r="FX296" s="78">
        <v>0</v>
      </c>
      <c r="FY296" s="78">
        <v>309</v>
      </c>
      <c r="FZ296" s="78">
        <v>1</v>
      </c>
    </row>
    <row r="297" spans="1:182" x14ac:dyDescent="0.2">
      <c r="A297" t="s">
        <v>186</v>
      </c>
      <c r="B297" t="s">
        <v>236</v>
      </c>
      <c r="C297" t="s">
        <v>194</v>
      </c>
      <c r="D297" t="s">
        <v>202</v>
      </c>
      <c r="E297" t="s">
        <v>204</v>
      </c>
      <c r="F297" t="s">
        <v>184</v>
      </c>
      <c r="G297" t="s">
        <v>1</v>
      </c>
      <c r="H297" s="78">
        <v>738</v>
      </c>
      <c r="I297" s="78">
        <v>1.3910923004150391</v>
      </c>
      <c r="J297" s="78">
        <v>1.29029381275177</v>
      </c>
      <c r="K297" s="78">
        <v>1.268108606338501</v>
      </c>
      <c r="L297" s="78">
        <v>1.2653251886367798</v>
      </c>
      <c r="M297" s="78">
        <v>1.2773908376693726</v>
      </c>
      <c r="N297" s="78">
        <v>1.3543299436569214</v>
      </c>
      <c r="O297" s="78">
        <v>1.5814973115921021</v>
      </c>
      <c r="P297" s="78">
        <v>1.7993620634078979</v>
      </c>
      <c r="Q297" s="78">
        <v>1.871373176574707</v>
      </c>
      <c r="R297" s="78">
        <v>1.8374046087265015</v>
      </c>
      <c r="S297" s="78">
        <v>1.8431278467178345</v>
      </c>
      <c r="T297" s="78">
        <v>1.7703744173049927</v>
      </c>
      <c r="U297" s="78">
        <v>1.7281363010406494</v>
      </c>
      <c r="V297" s="78">
        <v>1.686070442199707</v>
      </c>
      <c r="W297" s="78">
        <v>1.6346628665924072</v>
      </c>
      <c r="X297" s="78">
        <v>1.6393387317657471</v>
      </c>
      <c r="Y297" s="78">
        <v>1.7005447149276733</v>
      </c>
      <c r="Z297" s="78">
        <v>1.8329175710678101</v>
      </c>
      <c r="AA297" s="78">
        <v>1.9433622360229492</v>
      </c>
      <c r="AB297" s="78">
        <v>2.036149263381958</v>
      </c>
      <c r="AC297" s="78">
        <v>2.0328049659729004</v>
      </c>
      <c r="AD297" s="78">
        <v>1.9619646072387695</v>
      </c>
      <c r="AE297" s="78">
        <v>1.7725566625595093</v>
      </c>
      <c r="AF297" s="78">
        <v>1.5530903339385986</v>
      </c>
      <c r="AG297" s="78">
        <v>-0.41916412115097046</v>
      </c>
      <c r="AH297" s="78">
        <v>-0.38177821040153503</v>
      </c>
      <c r="AI297" s="78">
        <v>-0.35868167877197266</v>
      </c>
      <c r="AJ297" s="78">
        <v>-0.32808127999305725</v>
      </c>
      <c r="AK297" s="78">
        <v>-0.31988206505775452</v>
      </c>
      <c r="AL297" s="78">
        <v>-0.37024945020675659</v>
      </c>
      <c r="AM297" s="78">
        <v>-0.37564399838447571</v>
      </c>
      <c r="AN297" s="78">
        <v>-0.24078848958015442</v>
      </c>
      <c r="AO297" s="78">
        <v>-0.24200397729873657</v>
      </c>
      <c r="AP297" s="78">
        <v>-0.24925923347473145</v>
      </c>
      <c r="AQ297" s="78">
        <v>-0.26024577021598816</v>
      </c>
      <c r="AR297" s="78">
        <v>-0.36708024144172668</v>
      </c>
      <c r="AS297" s="78">
        <v>-0.36248931288719177</v>
      </c>
      <c r="AT297" s="78">
        <v>-0.38607904314994812</v>
      </c>
      <c r="AU297" s="78">
        <v>-0.40452831983566284</v>
      </c>
      <c r="AV297" s="78">
        <v>-0.36397138237953186</v>
      </c>
      <c r="AW297" s="78">
        <v>-0.28298252820968628</v>
      </c>
      <c r="AX297" s="78">
        <v>-0.25890830159187317</v>
      </c>
      <c r="AY297" s="78">
        <v>-0.27893030643463135</v>
      </c>
      <c r="AZ297" s="78">
        <v>-0.28915831446647644</v>
      </c>
      <c r="BA297" s="78">
        <v>-0.39337888360023499</v>
      </c>
      <c r="BB297" s="78">
        <v>-0.38175898790359497</v>
      </c>
      <c r="BC297" s="78">
        <v>-0.36726540327072144</v>
      </c>
      <c r="BD297" s="78">
        <v>-0.38549554347991943</v>
      </c>
      <c r="BE297" s="78">
        <v>-0.34152403473854065</v>
      </c>
      <c r="BF297" s="78">
        <v>-0.30939280986785889</v>
      </c>
      <c r="BG297" s="78">
        <v>-0.28305113315582275</v>
      </c>
      <c r="BH297" s="78">
        <v>-0.25138011574745178</v>
      </c>
      <c r="BI297" s="78">
        <v>-0.24436765909194946</v>
      </c>
      <c r="BJ297" s="78">
        <v>-0.29122379422187805</v>
      </c>
      <c r="BK297" s="78">
        <v>-0.29221975803375244</v>
      </c>
      <c r="BL297" s="78">
        <v>-0.15529738366603851</v>
      </c>
      <c r="BM297" s="78">
        <v>-0.16603399813175201</v>
      </c>
      <c r="BN297" s="78">
        <v>-0.17230290174484253</v>
      </c>
      <c r="BO297" s="78">
        <v>-0.1831333339214325</v>
      </c>
      <c r="BP297" s="78">
        <v>-0.27253779768943787</v>
      </c>
      <c r="BQ297" s="78">
        <v>-0.25821837782859802</v>
      </c>
      <c r="BR297" s="78">
        <v>-0.27960988879203796</v>
      </c>
      <c r="BS297" s="78">
        <v>-0.29870510101318359</v>
      </c>
      <c r="BT297" s="78">
        <v>-0.26177409291267395</v>
      </c>
      <c r="BU297" s="78">
        <v>-0.17973591387271881</v>
      </c>
      <c r="BV297" s="78">
        <v>-0.15760241448879242</v>
      </c>
      <c r="BW297" s="78">
        <v>-0.1839049756526947</v>
      </c>
      <c r="BX297" s="78">
        <v>-0.19342002272605896</v>
      </c>
      <c r="BY297" s="78">
        <v>-0.28801122307777405</v>
      </c>
      <c r="BZ297" s="78">
        <v>-0.27759876847267151</v>
      </c>
      <c r="CA297" s="78">
        <v>-0.26773867011070251</v>
      </c>
      <c r="CB297" s="78">
        <v>-0.30973643064498901</v>
      </c>
      <c r="CC297" s="78">
        <v>-0.2877507209777832</v>
      </c>
      <c r="CD297" s="78">
        <v>-0.2592589259147644</v>
      </c>
      <c r="CE297" s="78">
        <v>-0.23066966235637665</v>
      </c>
      <c r="CF297" s="78">
        <v>-0.19825714826583862</v>
      </c>
      <c r="CG297" s="78">
        <v>-0.19206665456295013</v>
      </c>
      <c r="CH297" s="78">
        <v>-0.23649086058139801</v>
      </c>
      <c r="CI297" s="78">
        <v>-0.23444037139415741</v>
      </c>
      <c r="CJ297" s="78">
        <v>-9.6086502075195313E-2</v>
      </c>
      <c r="CK297" s="78">
        <v>-0.11341740190982819</v>
      </c>
      <c r="CL297" s="78">
        <v>-0.11900316923856735</v>
      </c>
      <c r="CM297" s="78">
        <v>-0.12972547113895416</v>
      </c>
      <c r="CN297" s="78">
        <v>-0.20705795288085938</v>
      </c>
      <c r="CO297" s="78">
        <v>-0.18600063025951385</v>
      </c>
      <c r="CP297" s="78">
        <v>-0.20586968958377838</v>
      </c>
      <c r="CQ297" s="78">
        <v>-0.22541226446628571</v>
      </c>
      <c r="CR297" s="78">
        <v>-0.19099254906177521</v>
      </c>
      <c r="CS297" s="78">
        <v>-0.10822761803865433</v>
      </c>
      <c r="CT297" s="78">
        <v>-8.7438240647315979E-2</v>
      </c>
      <c r="CU297" s="78">
        <v>-0.11809074133634567</v>
      </c>
      <c r="CV297" s="78">
        <v>-0.12711197137832642</v>
      </c>
      <c r="CW297" s="78">
        <v>-0.2150338739156723</v>
      </c>
      <c r="CX297" s="78">
        <v>-0.20545768737792969</v>
      </c>
      <c r="CY297" s="78">
        <v>-0.19880674779415131</v>
      </c>
      <c r="CZ297" s="78">
        <v>-0.25726592540740967</v>
      </c>
      <c r="DA297" s="78">
        <v>-0.23397742211818695</v>
      </c>
      <c r="DB297" s="78">
        <v>-0.20912504196166992</v>
      </c>
      <c r="DC297" s="78">
        <v>-0.17828819155693054</v>
      </c>
      <c r="DD297" s="78">
        <v>-0.14513416588306427</v>
      </c>
      <c r="DE297" s="78">
        <v>-0.13976563513278961</v>
      </c>
      <c r="DF297" s="78">
        <v>-0.18175791203975677</v>
      </c>
      <c r="DG297" s="78">
        <v>-0.17666099965572357</v>
      </c>
      <c r="DH297" s="78">
        <v>-3.687562420964241E-2</v>
      </c>
      <c r="DI297" s="78">
        <v>-6.0800813138484955E-2</v>
      </c>
      <c r="DJ297" s="78">
        <v>-6.5703436732292175E-2</v>
      </c>
      <c r="DK297" s="78">
        <v>-7.6317630708217621E-2</v>
      </c>
      <c r="DL297" s="78">
        <v>-0.14157812297344208</v>
      </c>
      <c r="DM297" s="78">
        <v>-0.11378289759159088</v>
      </c>
      <c r="DN297" s="78">
        <v>-0.1321294754743576</v>
      </c>
      <c r="DO297" s="78">
        <v>-0.15211942791938782</v>
      </c>
      <c r="DP297" s="78">
        <v>-0.12021100521087646</v>
      </c>
      <c r="DQ297" s="78">
        <v>-3.6719318479299545E-2</v>
      </c>
      <c r="DR297" s="78">
        <v>-1.7274068668484688E-2</v>
      </c>
      <c r="DS297" s="78">
        <v>-5.2276503294706345E-2</v>
      </c>
      <c r="DT297" s="78">
        <v>-6.0803920030593872E-2</v>
      </c>
      <c r="DU297" s="78">
        <v>-0.14205653965473175</v>
      </c>
      <c r="DV297" s="78">
        <v>-0.13331665098667145</v>
      </c>
      <c r="DW297" s="78">
        <v>-0.1298748254776001</v>
      </c>
      <c r="DX297" s="78">
        <v>-0.20479540526866913</v>
      </c>
      <c r="DY297" s="78">
        <v>-0.15633730590343475</v>
      </c>
      <c r="DZ297" s="78">
        <v>-0.13673964142799377</v>
      </c>
      <c r="EA297" s="78">
        <v>-0.10265766829252243</v>
      </c>
      <c r="EB297" s="78">
        <v>-6.8433009088039398E-2</v>
      </c>
      <c r="EC297" s="78">
        <v>-6.4251266419887543E-2</v>
      </c>
      <c r="ED297" s="78">
        <v>-0.10273225605487823</v>
      </c>
      <c r="EE297" s="78">
        <v>-9.3236736953258514E-2</v>
      </c>
      <c r="EF297" s="78">
        <v>4.8615485429763794E-2</v>
      </c>
      <c r="EG297" s="78">
        <v>1.5169189311563969E-2</v>
      </c>
      <c r="EH297" s="78">
        <v>1.1252900585532188E-2</v>
      </c>
      <c r="EI297" s="78">
        <v>7.9482991714030504E-4</v>
      </c>
      <c r="EJ297" s="78">
        <v>-4.7035668045282364E-2</v>
      </c>
      <c r="EK297" s="78">
        <v>-9.5119420439004898E-3</v>
      </c>
      <c r="EL297" s="78">
        <v>-2.5660319253802299E-2</v>
      </c>
      <c r="EM297" s="78">
        <v>-4.6296227723360062E-2</v>
      </c>
      <c r="EN297" s="78">
        <v>-1.8013725057244301E-2</v>
      </c>
      <c r="EO297" s="78">
        <v>6.6527314484119415E-2</v>
      </c>
      <c r="EP297" s="78">
        <v>8.4031842648983002E-2</v>
      </c>
      <c r="EQ297" s="78">
        <v>4.274880513548851E-2</v>
      </c>
      <c r="ER297" s="78">
        <v>3.4934375435113907E-2</v>
      </c>
      <c r="ES297" s="78">
        <v>-3.6688845604658127E-2</v>
      </c>
      <c r="ET297" s="78">
        <v>-2.9156407341361046E-2</v>
      </c>
      <c r="EU297" s="78">
        <v>-3.0348071828484535E-2</v>
      </c>
      <c r="EV297" s="78">
        <v>-0.12903629243373871</v>
      </c>
      <c r="EW297" s="78">
        <v>46.681392669677734</v>
      </c>
      <c r="EX297" s="78">
        <v>45.612674713134766</v>
      </c>
      <c r="EY297" s="78">
        <v>44.958030700683594</v>
      </c>
      <c r="EZ297" s="78">
        <v>44.233467102050781</v>
      </c>
      <c r="FA297" s="78">
        <v>43.729743957519531</v>
      </c>
      <c r="FB297" s="78">
        <v>43.287757873535156</v>
      </c>
      <c r="FC297" s="78">
        <v>43.120872497558594</v>
      </c>
      <c r="FD297" s="78">
        <v>43.241878509521484</v>
      </c>
      <c r="FE297" s="78">
        <v>45.752777099609375</v>
      </c>
      <c r="FF297" s="78">
        <v>49.775962829589844</v>
      </c>
      <c r="FG297" s="78">
        <v>52.790199279785156</v>
      </c>
      <c r="FH297" s="78">
        <v>55.34014892578125</v>
      </c>
      <c r="FI297" s="78">
        <v>57.498348236083984</v>
      </c>
      <c r="FJ297" s="78">
        <v>58.93365478515625</v>
      </c>
      <c r="FK297" s="78">
        <v>59.929679870605469</v>
      </c>
      <c r="FL297" s="78">
        <v>60.506031036376953</v>
      </c>
      <c r="FM297" s="78">
        <v>60.664417266845703</v>
      </c>
      <c r="FN297" s="78">
        <v>60.134880065917969</v>
      </c>
      <c r="FO297" s="78">
        <v>58.067070007324219</v>
      </c>
      <c r="FP297" s="78">
        <v>55.076770782470703</v>
      </c>
      <c r="FQ297" s="78">
        <v>52.301174163818359</v>
      </c>
      <c r="FR297" s="78">
        <v>50.401615142822266</v>
      </c>
      <c r="FS297" s="78">
        <v>48.801494598388672</v>
      </c>
      <c r="FT297" s="78">
        <v>47.661014556884766</v>
      </c>
      <c r="FU297" s="78">
        <v>9.4185076653957367E-2</v>
      </c>
      <c r="FV297" s="78">
        <v>0.1216580867767334</v>
      </c>
      <c r="FW297" s="78">
        <v>9.0849816799163818E-2</v>
      </c>
      <c r="FX297" s="78">
        <v>0</v>
      </c>
      <c r="FY297" s="78">
        <v>169.68182373046875</v>
      </c>
      <c r="FZ297" s="78">
        <v>1</v>
      </c>
    </row>
    <row r="298" spans="1:182" x14ac:dyDescent="0.2">
      <c r="A298" t="s">
        <v>186</v>
      </c>
      <c r="B298" t="s">
        <v>236</v>
      </c>
      <c r="C298" t="s">
        <v>194</v>
      </c>
      <c r="D298" t="s">
        <v>202</v>
      </c>
      <c r="E298" t="s">
        <v>204</v>
      </c>
      <c r="F298" t="s">
        <v>185</v>
      </c>
      <c r="G298" t="s">
        <v>1</v>
      </c>
      <c r="H298" s="78">
        <v>315</v>
      </c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F298" s="78"/>
      <c r="DG298" s="78"/>
      <c r="DH298" s="78"/>
      <c r="DI298" s="78"/>
      <c r="DJ298" s="78"/>
      <c r="DK298" s="78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>
        <v>0</v>
      </c>
      <c r="FY298" s="78">
        <v>76.909088134765625</v>
      </c>
      <c r="FZ298" s="78">
        <v>0</v>
      </c>
    </row>
    <row r="299" spans="1:182" x14ac:dyDescent="0.2">
      <c r="A299" t="s">
        <v>186</v>
      </c>
      <c r="B299" t="s">
        <v>236</v>
      </c>
      <c r="C299" t="s">
        <v>194</v>
      </c>
      <c r="D299" t="s">
        <v>202</v>
      </c>
      <c r="E299" t="s">
        <v>205</v>
      </c>
      <c r="F299" t="s">
        <v>1</v>
      </c>
      <c r="G299" t="s">
        <v>198</v>
      </c>
      <c r="H299" s="78">
        <v>7673</v>
      </c>
      <c r="I299" s="78">
        <v>1.1923147439956665</v>
      </c>
      <c r="J299" s="78">
        <v>1.1146924495697021</v>
      </c>
      <c r="K299" s="78">
        <v>1.0709112882614136</v>
      </c>
      <c r="L299" s="78">
        <v>1.0503369569778442</v>
      </c>
      <c r="M299" s="78">
        <v>1.0505582094192505</v>
      </c>
      <c r="N299" s="78">
        <v>1.1152987480163574</v>
      </c>
      <c r="O299" s="78">
        <v>1.2276455163955688</v>
      </c>
      <c r="P299" s="78">
        <v>1.3665870428085327</v>
      </c>
      <c r="Q299" s="78">
        <v>1.4103682041168213</v>
      </c>
      <c r="R299" s="78">
        <v>1.452051043510437</v>
      </c>
      <c r="S299" s="78">
        <v>1.4590246677398682</v>
      </c>
      <c r="T299" s="78">
        <v>1.4754061698913574</v>
      </c>
      <c r="U299" s="78">
        <v>1.4774625301361084</v>
      </c>
      <c r="V299" s="78">
        <v>1.4537314176559448</v>
      </c>
      <c r="W299" s="78">
        <v>1.4362897872924805</v>
      </c>
      <c r="X299" s="78">
        <v>1.4334591627120972</v>
      </c>
      <c r="Y299" s="78">
        <v>1.4589170217514038</v>
      </c>
      <c r="Z299" s="78">
        <v>1.5519238710403442</v>
      </c>
      <c r="AA299" s="78">
        <v>1.6407296657562256</v>
      </c>
      <c r="AB299" s="78">
        <v>1.7047063112258911</v>
      </c>
      <c r="AC299" s="78">
        <v>1.7360920906066895</v>
      </c>
      <c r="AD299" s="78">
        <v>1.6540466547012329</v>
      </c>
      <c r="AE299" s="78">
        <v>1.4961386919021606</v>
      </c>
      <c r="AF299" s="78">
        <v>1.3342846632003784</v>
      </c>
      <c r="AG299" s="78">
        <v>-0.22376345098018646</v>
      </c>
      <c r="AH299" s="78">
        <v>-0.21009416878223419</v>
      </c>
      <c r="AI299" s="78">
        <v>-0.1965232640504837</v>
      </c>
      <c r="AJ299" s="78">
        <v>-0.19696396589279175</v>
      </c>
      <c r="AK299" s="78">
        <v>-0.21383059024810791</v>
      </c>
      <c r="AL299" s="78">
        <v>-0.21839906275272369</v>
      </c>
      <c r="AM299" s="78">
        <v>-0.21288056671619415</v>
      </c>
      <c r="AN299" s="78">
        <v>-0.21649052202701569</v>
      </c>
      <c r="AO299" s="78">
        <v>-0.25613263249397278</v>
      </c>
      <c r="AP299" s="78">
        <v>-0.25144129991531372</v>
      </c>
      <c r="AQ299" s="78">
        <v>-0.26439708471298218</v>
      </c>
      <c r="AR299" s="78">
        <v>-0.2790161669254303</v>
      </c>
      <c r="AS299" s="78">
        <v>-0.28481432795524597</v>
      </c>
      <c r="AT299" s="78">
        <v>-0.2571711540222168</v>
      </c>
      <c r="AU299" s="78">
        <v>-0.21413381397724152</v>
      </c>
      <c r="AV299" s="78">
        <v>-0.16134735941886902</v>
      </c>
      <c r="AW299" s="78">
        <v>-0.12866123020648956</v>
      </c>
      <c r="AX299" s="78">
        <v>-0.12487071007490158</v>
      </c>
      <c r="AY299" s="78">
        <v>-0.10971204191446304</v>
      </c>
      <c r="AZ299" s="78">
        <v>-9.6781522035598755E-2</v>
      </c>
      <c r="BA299" s="78">
        <v>-0.12138298898935318</v>
      </c>
      <c r="BB299" s="78">
        <v>-0.22105793654918671</v>
      </c>
      <c r="BC299" s="78">
        <v>-0.21870520710945129</v>
      </c>
      <c r="BD299" s="78">
        <v>-0.20369669795036316</v>
      </c>
      <c r="BE299" s="78">
        <v>-0.20014071464538574</v>
      </c>
      <c r="BF299" s="78">
        <v>-0.18685492873191833</v>
      </c>
      <c r="BG299" s="78">
        <v>-0.17336405813694</v>
      </c>
      <c r="BH299" s="78">
        <v>-0.17331670224666595</v>
      </c>
      <c r="BI299" s="78">
        <v>-0.18919885158538818</v>
      </c>
      <c r="BJ299" s="78">
        <v>-0.19338074326515198</v>
      </c>
      <c r="BK299" s="78">
        <v>-0.18697254359722137</v>
      </c>
      <c r="BL299" s="78">
        <v>-0.18943051993846893</v>
      </c>
      <c r="BM299" s="78">
        <v>-0.22808872163295746</v>
      </c>
      <c r="BN299" s="78">
        <v>-0.22431355714797974</v>
      </c>
      <c r="BO299" s="78">
        <v>-0.23917512595653534</v>
      </c>
      <c r="BP299" s="78">
        <v>-0.25343659520149231</v>
      </c>
      <c r="BQ299" s="78">
        <v>-0.25875711441040039</v>
      </c>
      <c r="BR299" s="78">
        <v>-0.23141402006149292</v>
      </c>
      <c r="BS299" s="78">
        <v>-0.18951752781867981</v>
      </c>
      <c r="BT299" s="78">
        <v>-0.13882246613502502</v>
      </c>
      <c r="BU299" s="78">
        <v>-0.10750553011894226</v>
      </c>
      <c r="BV299" s="78">
        <v>-0.10339536517858505</v>
      </c>
      <c r="BW299" s="78">
        <v>-8.7743863463401794E-2</v>
      </c>
      <c r="BX299" s="78">
        <v>-7.4114762246608734E-2</v>
      </c>
      <c r="BY299" s="78">
        <v>-9.8786123096942902E-2</v>
      </c>
      <c r="BZ299" s="78">
        <v>-0.19640861451625824</v>
      </c>
      <c r="CA299" s="78">
        <v>-0.19390702247619629</v>
      </c>
      <c r="CB299" s="78">
        <v>-0.17968213558197021</v>
      </c>
      <c r="CC299" s="78">
        <v>-0.18377967178821564</v>
      </c>
      <c r="CD299" s="78">
        <v>-0.17075951397418976</v>
      </c>
      <c r="CE299" s="78">
        <v>-0.15732404589653015</v>
      </c>
      <c r="CF299" s="78">
        <v>-0.15693868696689606</v>
      </c>
      <c r="CG299" s="78">
        <v>-0.17213897407054901</v>
      </c>
      <c r="CH299" s="78">
        <v>-0.17605312168598175</v>
      </c>
      <c r="CI299" s="78">
        <v>-0.16902871429920197</v>
      </c>
      <c r="CJ299" s="78">
        <v>-0.17068885266780853</v>
      </c>
      <c r="CK299" s="78">
        <v>-0.20866560935974121</v>
      </c>
      <c r="CL299" s="78">
        <v>-0.2055249810218811</v>
      </c>
      <c r="CM299" s="78">
        <v>-0.22170647978782654</v>
      </c>
      <c r="CN299" s="78">
        <v>-0.23572026193141937</v>
      </c>
      <c r="CO299" s="78">
        <v>-0.24070997536182404</v>
      </c>
      <c r="CP299" s="78">
        <v>-0.21357467770576477</v>
      </c>
      <c r="CQ299" s="78">
        <v>-0.17246834933757782</v>
      </c>
      <c r="CR299" s="78">
        <v>-0.12322179228067398</v>
      </c>
      <c r="CS299" s="78">
        <v>-9.2853166162967682E-2</v>
      </c>
      <c r="CT299" s="78">
        <v>-8.8521614670753479E-2</v>
      </c>
      <c r="CU299" s="78">
        <v>-7.2528772056102753E-2</v>
      </c>
      <c r="CV299" s="78">
        <v>-5.8415833860635757E-2</v>
      </c>
      <c r="CW299" s="78">
        <v>-8.3135597407817841E-2</v>
      </c>
      <c r="CX299" s="78">
        <v>-0.1793365478515625</v>
      </c>
      <c r="CY299" s="78">
        <v>-0.17673185467720032</v>
      </c>
      <c r="CZ299" s="78">
        <v>-0.16304969787597656</v>
      </c>
      <c r="DA299" s="78">
        <v>-0.16741862893104553</v>
      </c>
      <c r="DB299" s="78">
        <v>-0.15466406941413879</v>
      </c>
      <c r="DC299" s="78">
        <v>-0.1412840336561203</v>
      </c>
      <c r="DD299" s="78">
        <v>-0.14056065678596497</v>
      </c>
      <c r="DE299" s="78">
        <v>-0.15507911145687103</v>
      </c>
      <c r="DF299" s="78">
        <v>-0.15872550010681152</v>
      </c>
      <c r="DG299" s="78">
        <v>-0.15108489990234375</v>
      </c>
      <c r="DH299" s="78">
        <v>-0.15194720029830933</v>
      </c>
      <c r="DI299" s="78">
        <v>-0.18924251198768616</v>
      </c>
      <c r="DJ299" s="78">
        <v>-0.18673638999462128</v>
      </c>
      <c r="DK299" s="78">
        <v>-0.20423781871795654</v>
      </c>
      <c r="DL299" s="78">
        <v>-0.21800392866134644</v>
      </c>
      <c r="DM299" s="78">
        <v>-0.22266282141208649</v>
      </c>
      <c r="DN299" s="78">
        <v>-0.19573535025119781</v>
      </c>
      <c r="DO299" s="78">
        <v>-0.15541920065879822</v>
      </c>
      <c r="DP299" s="78">
        <v>-0.10762111842632294</v>
      </c>
      <c r="DQ299" s="78">
        <v>-7.82008096575737E-2</v>
      </c>
      <c r="DR299" s="78">
        <v>-7.3647864162921906E-2</v>
      </c>
      <c r="DS299" s="78">
        <v>-5.7313688099384308E-2</v>
      </c>
      <c r="DT299" s="78">
        <v>-4.2716901749372482E-2</v>
      </c>
      <c r="DU299" s="78">
        <v>-6.7485079169273376E-2</v>
      </c>
      <c r="DV299" s="78">
        <v>-0.16226451098918915</v>
      </c>
      <c r="DW299" s="78">
        <v>-0.15955671668052673</v>
      </c>
      <c r="DX299" s="78">
        <v>-0.1464172750711441</v>
      </c>
      <c r="DY299" s="78">
        <v>-0.14379589259624481</v>
      </c>
      <c r="DZ299" s="78">
        <v>-0.13142482936382294</v>
      </c>
      <c r="EA299" s="78">
        <v>-0.11812481284141541</v>
      </c>
      <c r="EB299" s="78">
        <v>-0.11691340059041977</v>
      </c>
      <c r="EC299" s="78">
        <v>-0.13044737279415131</v>
      </c>
      <c r="ED299" s="78">
        <v>-0.13370718061923981</v>
      </c>
      <c r="EE299" s="78">
        <v>-0.12517689168453217</v>
      </c>
      <c r="EF299" s="78">
        <v>-0.12488719820976257</v>
      </c>
      <c r="EG299" s="78">
        <v>-0.16119858622550964</v>
      </c>
      <c r="EH299" s="78">
        <v>-0.15960864722728729</v>
      </c>
      <c r="EI299" s="78">
        <v>-0.17901583015918732</v>
      </c>
      <c r="EJ299" s="78">
        <v>-0.19242434203624725</v>
      </c>
      <c r="EK299" s="78">
        <v>-0.19660560786724091</v>
      </c>
      <c r="EL299" s="78">
        <v>-0.16997818648815155</v>
      </c>
      <c r="EM299" s="78">
        <v>-0.13080289959907532</v>
      </c>
      <c r="EN299" s="78">
        <v>-8.5096240043640137E-2</v>
      </c>
      <c r="EO299" s="78">
        <v>-5.7045113295316696E-2</v>
      </c>
      <c r="EP299" s="78">
        <v>-5.2172515541315079E-2</v>
      </c>
      <c r="EQ299" s="78">
        <v>-3.5345513373613358E-2</v>
      </c>
      <c r="ER299" s="78">
        <v>-2.005014568567276E-2</v>
      </c>
      <c r="ES299" s="78">
        <v>-4.4888213276863098E-2</v>
      </c>
      <c r="ET299" s="78">
        <v>-0.13761515915393829</v>
      </c>
      <c r="EU299" s="78">
        <v>-0.13475853204727173</v>
      </c>
      <c r="EV299" s="78">
        <v>-0.12240272015333176</v>
      </c>
      <c r="EW299" s="78">
        <v>54.755416870117188</v>
      </c>
      <c r="EX299" s="78">
        <v>53.872459411621094</v>
      </c>
      <c r="EY299" s="78">
        <v>53.110706329345703</v>
      </c>
      <c r="EZ299" s="78">
        <v>52.356056213378906</v>
      </c>
      <c r="FA299" s="78">
        <v>51.746391296386719</v>
      </c>
      <c r="FB299" s="78">
        <v>51.145153045654297</v>
      </c>
      <c r="FC299" s="78">
        <v>50.638755798339844</v>
      </c>
      <c r="FD299" s="78">
        <v>51.371059417724609</v>
      </c>
      <c r="FE299" s="78">
        <v>54.498760223388672</v>
      </c>
      <c r="FF299" s="78">
        <v>57.737167358398438</v>
      </c>
      <c r="FG299" s="78">
        <v>60.80322265625</v>
      </c>
      <c r="FH299" s="78">
        <v>63.5882568359375</v>
      </c>
      <c r="FI299" s="78">
        <v>65.949195861816406</v>
      </c>
      <c r="FJ299" s="78">
        <v>67.756538391113281</v>
      </c>
      <c r="FK299" s="78">
        <v>69.0360107421875</v>
      </c>
      <c r="FL299" s="78">
        <v>69.658004760742188</v>
      </c>
      <c r="FM299" s="78">
        <v>69.44207763671875</v>
      </c>
      <c r="FN299" s="78">
        <v>68.316200256347656</v>
      </c>
      <c r="FO299" s="78">
        <v>66.442085266113281</v>
      </c>
      <c r="FP299" s="78">
        <v>63.46685791015625</v>
      </c>
      <c r="FQ299" s="78">
        <v>60.585506439208984</v>
      </c>
      <c r="FR299" s="78">
        <v>58.804630279541016</v>
      </c>
      <c r="FS299" s="78">
        <v>57.480201721191406</v>
      </c>
      <c r="FT299" s="78">
        <v>56.287723541259766</v>
      </c>
      <c r="FU299" s="78">
        <v>2.5650955736637115E-2</v>
      </c>
      <c r="FV299" s="78">
        <v>2.6440957561135292E-2</v>
      </c>
      <c r="FW299" s="78">
        <v>2.685488760471344E-2</v>
      </c>
      <c r="FX299" s="78">
        <v>0</v>
      </c>
      <c r="FY299" s="78">
        <v>2262.04541015625</v>
      </c>
      <c r="FZ299" s="78">
        <v>1</v>
      </c>
    </row>
    <row r="300" spans="1:182" x14ac:dyDescent="0.2">
      <c r="A300" t="s">
        <v>186</v>
      </c>
      <c r="B300" t="s">
        <v>236</v>
      </c>
      <c r="C300" t="s">
        <v>194</v>
      </c>
      <c r="D300" t="s">
        <v>202</v>
      </c>
      <c r="E300" t="s">
        <v>205</v>
      </c>
      <c r="F300" t="s">
        <v>1</v>
      </c>
      <c r="G300" t="s">
        <v>200</v>
      </c>
      <c r="H300" s="78">
        <v>2516</v>
      </c>
      <c r="I300" s="78">
        <v>1.0542118549346924</v>
      </c>
      <c r="J300" s="78">
        <v>0.9732820987701416</v>
      </c>
      <c r="K300" s="78">
        <v>0.91670256853103638</v>
      </c>
      <c r="L300" s="78">
        <v>0.89362251758575439</v>
      </c>
      <c r="M300" s="78">
        <v>0.89115053415298462</v>
      </c>
      <c r="N300" s="78">
        <v>0.92154133319854736</v>
      </c>
      <c r="O300" s="78">
        <v>1.0190612077713013</v>
      </c>
      <c r="P300" s="78">
        <v>1.0982941389083862</v>
      </c>
      <c r="Q300" s="78">
        <v>1.1377395391464233</v>
      </c>
      <c r="R300" s="78">
        <v>1.1591312885284424</v>
      </c>
      <c r="S300" s="78">
        <v>1.1792147159576416</v>
      </c>
      <c r="T300" s="78">
        <v>1.2176563739776611</v>
      </c>
      <c r="U300" s="78">
        <v>1.2444472312927246</v>
      </c>
      <c r="V300" s="78">
        <v>1.2627872228622437</v>
      </c>
      <c r="W300" s="78">
        <v>1.2583990097045898</v>
      </c>
      <c r="X300" s="78">
        <v>1.2762820720672607</v>
      </c>
      <c r="Y300" s="78">
        <v>1.3402451276779175</v>
      </c>
      <c r="Z300" s="78">
        <v>1.3974173069000244</v>
      </c>
      <c r="AA300" s="78">
        <v>1.4380857944488525</v>
      </c>
      <c r="AB300" s="78">
        <v>1.4900288581848145</v>
      </c>
      <c r="AC300" s="78">
        <v>1.5438491106033325</v>
      </c>
      <c r="AD300" s="78">
        <v>1.4832223653793335</v>
      </c>
      <c r="AE300" s="78">
        <v>1.3507024049758911</v>
      </c>
      <c r="AF300" s="78">
        <v>1.1889146566390991</v>
      </c>
      <c r="AG300" s="78">
        <v>-0.24832689762115479</v>
      </c>
      <c r="AH300" s="78">
        <v>-0.24427880346775055</v>
      </c>
      <c r="AI300" s="78">
        <v>-0.23374542593955994</v>
      </c>
      <c r="AJ300" s="78">
        <v>-0.20855431258678436</v>
      </c>
      <c r="AK300" s="78">
        <v>-0.20367936789989471</v>
      </c>
      <c r="AL300" s="78">
        <v>-0.2016257643699646</v>
      </c>
      <c r="AM300" s="78">
        <v>-0.1839316338300705</v>
      </c>
      <c r="AN300" s="78">
        <v>-0.16144153475761414</v>
      </c>
      <c r="AO300" s="78">
        <v>-0.17697936296463013</v>
      </c>
      <c r="AP300" s="78">
        <v>-0.16303503513336182</v>
      </c>
      <c r="AQ300" s="78">
        <v>-0.16979654133319855</v>
      </c>
      <c r="AR300" s="78">
        <v>-0.18003891408443451</v>
      </c>
      <c r="AS300" s="78">
        <v>-0.17305566370487213</v>
      </c>
      <c r="AT300" s="78">
        <v>-0.16234174370765686</v>
      </c>
      <c r="AU300" s="78">
        <v>-0.16385605931282043</v>
      </c>
      <c r="AV300" s="78">
        <v>-0.15581244230270386</v>
      </c>
      <c r="AW300" s="78">
        <v>-0.11253786832094193</v>
      </c>
      <c r="AX300" s="78">
        <v>-9.8330870270729065E-2</v>
      </c>
      <c r="AY300" s="78">
        <v>-0.1174553707242012</v>
      </c>
      <c r="AZ300" s="78">
        <v>-0.10201514512300491</v>
      </c>
      <c r="BA300" s="78">
        <v>-0.11641103774309158</v>
      </c>
      <c r="BB300" s="78">
        <v>-0.20911848545074463</v>
      </c>
      <c r="BC300" s="78">
        <v>-0.22535157203674316</v>
      </c>
      <c r="BD300" s="78">
        <v>-0.23675203323364258</v>
      </c>
      <c r="BE300" s="78">
        <v>-0.21863746643066406</v>
      </c>
      <c r="BF300" s="78">
        <v>-0.21486848592758179</v>
      </c>
      <c r="BG300" s="78">
        <v>-0.20471999049186707</v>
      </c>
      <c r="BH300" s="78">
        <v>-0.17949575185775757</v>
      </c>
      <c r="BI300" s="78">
        <v>-0.17467023432254791</v>
      </c>
      <c r="BJ300" s="78">
        <v>-0.17214831709861755</v>
      </c>
      <c r="BK300" s="78">
        <v>-0.15490283071994781</v>
      </c>
      <c r="BL300" s="78">
        <v>-0.13228905200958252</v>
      </c>
      <c r="BM300" s="78">
        <v>-0.14966091513633728</v>
      </c>
      <c r="BN300" s="78">
        <v>-0.14085274934768677</v>
      </c>
      <c r="BO300" s="78">
        <v>-0.14848455786705017</v>
      </c>
      <c r="BP300" s="78">
        <v>-0.15832912921905518</v>
      </c>
      <c r="BQ300" s="78">
        <v>-0.15144358575344086</v>
      </c>
      <c r="BR300" s="78">
        <v>-0.14074471592903137</v>
      </c>
      <c r="BS300" s="78">
        <v>-0.14226093888282776</v>
      </c>
      <c r="BT300" s="78">
        <v>-0.1346147209405899</v>
      </c>
      <c r="BU300" s="78">
        <v>-9.1543249785900116E-2</v>
      </c>
      <c r="BV300" s="78">
        <v>-7.788597047328949E-2</v>
      </c>
      <c r="BW300" s="78">
        <v>-9.3756191432476044E-2</v>
      </c>
      <c r="BX300" s="78">
        <v>-7.7960453927516937E-2</v>
      </c>
      <c r="BY300" s="78">
        <v>-9.1078586876392365E-2</v>
      </c>
      <c r="BZ300" s="78">
        <v>-0.17983153462409973</v>
      </c>
      <c r="CA300" s="78">
        <v>-0.19486244022846222</v>
      </c>
      <c r="CB300" s="78">
        <v>-0.20677867531776428</v>
      </c>
      <c r="CC300" s="78">
        <v>-0.19807465374469757</v>
      </c>
      <c r="CD300" s="78">
        <v>-0.19449898600578308</v>
      </c>
      <c r="CE300" s="78">
        <v>-0.18461707234382629</v>
      </c>
      <c r="CF300" s="78">
        <v>-0.15936990082263947</v>
      </c>
      <c r="CG300" s="78">
        <v>-0.15457858145236969</v>
      </c>
      <c r="CH300" s="78">
        <v>-0.15173231065273285</v>
      </c>
      <c r="CI300" s="78">
        <v>-0.13479752838611603</v>
      </c>
      <c r="CJ300" s="78">
        <v>-0.11209812015295029</v>
      </c>
      <c r="CK300" s="78">
        <v>-0.13074024021625519</v>
      </c>
      <c r="CL300" s="78">
        <v>-0.12548936903476715</v>
      </c>
      <c r="CM300" s="78">
        <v>-0.13372392952442169</v>
      </c>
      <c r="CN300" s="78">
        <v>-0.14329299330711365</v>
      </c>
      <c r="CO300" s="78">
        <v>-0.13647511601448059</v>
      </c>
      <c r="CP300" s="78">
        <v>-0.1257866770029068</v>
      </c>
      <c r="CQ300" s="78">
        <v>-0.12730421125888824</v>
      </c>
      <c r="CR300" s="78">
        <v>-0.11993325501680374</v>
      </c>
      <c r="CS300" s="78">
        <v>-7.7002435922622681E-2</v>
      </c>
      <c r="CT300" s="78">
        <v>-6.3725888729095459E-2</v>
      </c>
      <c r="CU300" s="78">
        <v>-7.7342219650745392E-2</v>
      </c>
      <c r="CV300" s="78">
        <v>-6.1300240457057953E-2</v>
      </c>
      <c r="CW300" s="78">
        <v>-7.3533415794372559E-2</v>
      </c>
      <c r="CX300" s="78">
        <v>-0.15954747796058655</v>
      </c>
      <c r="CY300" s="78">
        <v>-0.1737457662820816</v>
      </c>
      <c r="CZ300" s="78">
        <v>-0.18601919710636139</v>
      </c>
      <c r="DA300" s="78">
        <v>-0.17751182615756989</v>
      </c>
      <c r="DB300" s="78">
        <v>-0.17412950098514557</v>
      </c>
      <c r="DC300" s="78">
        <v>-0.16451413929462433</v>
      </c>
      <c r="DD300" s="78">
        <v>-0.13924404978752136</v>
      </c>
      <c r="DE300" s="78">
        <v>-0.13448694348335266</v>
      </c>
      <c r="DF300" s="78">
        <v>-0.13131631910800934</v>
      </c>
      <c r="DG300" s="78">
        <v>-0.11469225585460663</v>
      </c>
      <c r="DH300" s="78">
        <v>-9.1907195746898651E-2</v>
      </c>
      <c r="DI300" s="78">
        <v>-0.11181957274675369</v>
      </c>
      <c r="DJ300" s="78">
        <v>-0.11012598872184753</v>
      </c>
      <c r="DK300" s="78">
        <v>-0.11896328628063202</v>
      </c>
      <c r="DL300" s="78">
        <v>-0.12825687229633331</v>
      </c>
      <c r="DM300" s="78">
        <v>-0.12150665372610092</v>
      </c>
      <c r="DN300" s="78">
        <v>-0.11082865297794342</v>
      </c>
      <c r="DO300" s="78">
        <v>-0.11234747618436813</v>
      </c>
      <c r="DP300" s="78">
        <v>-0.10525178164243698</v>
      </c>
      <c r="DQ300" s="78">
        <v>-6.2461629509925842E-2</v>
      </c>
      <c r="DR300" s="78">
        <v>-4.9565799534320831E-2</v>
      </c>
      <c r="DS300" s="78">
        <v>-6.092824786901474E-2</v>
      </c>
      <c r="DT300" s="78">
        <v>-4.464002326130867E-2</v>
      </c>
      <c r="DU300" s="78">
        <v>-5.5988240987062454E-2</v>
      </c>
      <c r="DV300" s="78">
        <v>-0.13926342129707336</v>
      </c>
      <c r="DW300" s="78">
        <v>-0.15262909233570099</v>
      </c>
      <c r="DX300" s="78">
        <v>-0.16525973379611969</v>
      </c>
      <c r="DY300" s="78">
        <v>-0.14782239496707916</v>
      </c>
      <c r="DZ300" s="78">
        <v>-0.14471915364265442</v>
      </c>
      <c r="EA300" s="78">
        <v>-0.13548870384693146</v>
      </c>
      <c r="EB300" s="78">
        <v>-0.11018550395965576</v>
      </c>
      <c r="EC300" s="78">
        <v>-0.10547779500484467</v>
      </c>
      <c r="ED300" s="78">
        <v>-0.10183887928724289</v>
      </c>
      <c r="EE300" s="78">
        <v>-8.5663445293903351E-2</v>
      </c>
      <c r="EF300" s="78">
        <v>-6.2754705548286438E-2</v>
      </c>
      <c r="EG300" s="78">
        <v>-8.4501117467880249E-2</v>
      </c>
      <c r="EH300" s="78">
        <v>-8.7943702936172485E-2</v>
      </c>
      <c r="EI300" s="78">
        <v>-9.7651295363903046E-2</v>
      </c>
      <c r="EJ300" s="78">
        <v>-0.10654707998037338</v>
      </c>
      <c r="EK300" s="78">
        <v>-9.989456832408905E-2</v>
      </c>
      <c r="EL300" s="78">
        <v>-8.9231625199317932E-2</v>
      </c>
      <c r="EM300" s="78">
        <v>-9.0752355754375458E-2</v>
      </c>
      <c r="EN300" s="78">
        <v>-8.4054067730903625E-2</v>
      </c>
      <c r="EO300" s="78">
        <v>-4.1467010974884033E-2</v>
      </c>
      <c r="EP300" s="78">
        <v>-2.9120886698365211E-2</v>
      </c>
      <c r="EQ300" s="78">
        <v>-3.7229076027870178E-2</v>
      </c>
      <c r="ER300" s="78">
        <v>-2.0585320889949799E-2</v>
      </c>
      <c r="ES300" s="78">
        <v>-3.0655795708298683E-2</v>
      </c>
      <c r="ET300" s="78">
        <v>-0.10997647047042847</v>
      </c>
      <c r="EU300" s="78">
        <v>-0.12213996052742004</v>
      </c>
      <c r="EV300" s="78">
        <v>-0.1352863609790802</v>
      </c>
      <c r="EW300" s="78">
        <v>55.599143981933594</v>
      </c>
      <c r="EX300" s="78">
        <v>54.604160308837891</v>
      </c>
      <c r="EY300" s="78">
        <v>53.749279022216797</v>
      </c>
      <c r="EZ300" s="78">
        <v>52.798004150390625</v>
      </c>
      <c r="FA300" s="78">
        <v>52.087848663330078</v>
      </c>
      <c r="FB300" s="78">
        <v>51.369838714599609</v>
      </c>
      <c r="FC300" s="78">
        <v>50.784976959228516</v>
      </c>
      <c r="FD300" s="78">
        <v>51.363185882568359</v>
      </c>
      <c r="FE300" s="78">
        <v>54.493808746337891</v>
      </c>
      <c r="FF300" s="78">
        <v>57.835250854492188</v>
      </c>
      <c r="FG300" s="78">
        <v>61.023899078369141</v>
      </c>
      <c r="FH300" s="78">
        <v>63.992305755615234</v>
      </c>
      <c r="FI300" s="78">
        <v>66.466560363769531</v>
      </c>
      <c r="FJ300" s="78">
        <v>68.66888427734375</v>
      </c>
      <c r="FK300" s="78">
        <v>70.108253479003906</v>
      </c>
      <c r="FL300" s="78">
        <v>71.029792785644531</v>
      </c>
      <c r="FM300" s="78">
        <v>71.180549621582031</v>
      </c>
      <c r="FN300" s="78">
        <v>70.415565490722656</v>
      </c>
      <c r="FO300" s="78">
        <v>68.737823486328125</v>
      </c>
      <c r="FP300" s="78">
        <v>65.746238708496094</v>
      </c>
      <c r="FQ300" s="78">
        <v>62.664424896240234</v>
      </c>
      <c r="FR300" s="78">
        <v>60.470970153808594</v>
      </c>
      <c r="FS300" s="78">
        <v>58.751319885253906</v>
      </c>
      <c r="FT300" s="78">
        <v>57.378921508789063</v>
      </c>
      <c r="FU300" s="78">
        <v>2.6708118617534637E-2</v>
      </c>
      <c r="FV300" s="78">
        <v>2.6512069627642632E-2</v>
      </c>
      <c r="FW300" s="78">
        <v>2.8553789481520653E-2</v>
      </c>
      <c r="FX300" s="78">
        <v>0</v>
      </c>
      <c r="FY300" s="78">
        <v>1121.5909423828125</v>
      </c>
      <c r="FZ300" s="78">
        <v>1</v>
      </c>
    </row>
    <row r="301" spans="1:182" x14ac:dyDescent="0.2">
      <c r="A301" t="s">
        <v>186</v>
      </c>
      <c r="B301" t="s">
        <v>236</v>
      </c>
      <c r="C301" t="s">
        <v>194</v>
      </c>
      <c r="D301" t="s">
        <v>202</v>
      </c>
      <c r="E301" t="s">
        <v>205</v>
      </c>
      <c r="F301" t="s">
        <v>1</v>
      </c>
      <c r="G301" t="s">
        <v>1</v>
      </c>
      <c r="H301" s="78">
        <v>10189</v>
      </c>
      <c r="I301" s="78">
        <v>1.1582126617431641</v>
      </c>
      <c r="J301" s="78">
        <v>1.0797735452651978</v>
      </c>
      <c r="K301" s="78">
        <v>1.0328319072723389</v>
      </c>
      <c r="L301" s="78">
        <v>1.0116389989852905</v>
      </c>
      <c r="M301" s="78">
        <v>1.0111953020095825</v>
      </c>
      <c r="N301" s="78">
        <v>1.0674536228179932</v>
      </c>
      <c r="O301" s="78">
        <v>1.176139235496521</v>
      </c>
      <c r="P301" s="78">
        <v>1.3003365993499756</v>
      </c>
      <c r="Q301" s="78">
        <v>1.3430472612380981</v>
      </c>
      <c r="R301" s="78">
        <v>1.3797194957733154</v>
      </c>
      <c r="S301" s="78">
        <v>1.389930248260498</v>
      </c>
      <c r="T301" s="78">
        <v>1.4117591381072998</v>
      </c>
      <c r="U301" s="78">
        <v>1.4199234247207642</v>
      </c>
      <c r="V301" s="78">
        <v>1.4065810441970825</v>
      </c>
      <c r="W301" s="78">
        <v>1.3923625946044922</v>
      </c>
      <c r="X301" s="78">
        <v>1.3946468830108643</v>
      </c>
      <c r="Y301" s="78">
        <v>1.4296129941940308</v>
      </c>
      <c r="Z301" s="78">
        <v>1.5137711763381958</v>
      </c>
      <c r="AA301" s="78">
        <v>1.5906902551651001</v>
      </c>
      <c r="AB301" s="78">
        <v>1.6516953706741333</v>
      </c>
      <c r="AC301" s="78">
        <v>1.688620924949646</v>
      </c>
      <c r="AD301" s="78">
        <v>1.6118645668029785</v>
      </c>
      <c r="AE301" s="78">
        <v>1.4602257013320923</v>
      </c>
      <c r="AF301" s="78">
        <v>1.2983880043029785</v>
      </c>
      <c r="AG301" s="78">
        <v>-0.21987676620483398</v>
      </c>
      <c r="AH301" s="78">
        <v>-0.20869244635105133</v>
      </c>
      <c r="AI301" s="78">
        <v>-0.1959788054227829</v>
      </c>
      <c r="AJ301" s="78">
        <v>-0.19003565609455109</v>
      </c>
      <c r="AK301" s="78">
        <v>-0.20145907998085022</v>
      </c>
      <c r="AL301" s="78">
        <v>-0.2042340487241745</v>
      </c>
      <c r="AM301" s="78">
        <v>-0.19575755298137665</v>
      </c>
      <c r="AN301" s="78">
        <v>-0.19280149042606354</v>
      </c>
      <c r="AO301" s="78">
        <v>-0.22694839537143707</v>
      </c>
      <c r="AP301" s="78">
        <v>-0.22156096994876862</v>
      </c>
      <c r="AQ301" s="78">
        <v>-0.23334077000617981</v>
      </c>
      <c r="AR301" s="78">
        <v>-0.24674072861671448</v>
      </c>
      <c r="AS301" s="78">
        <v>-0.24939090013504028</v>
      </c>
      <c r="AT301" s="78">
        <v>-0.22594630718231201</v>
      </c>
      <c r="AU301" s="78">
        <v>-0.19396510720252991</v>
      </c>
      <c r="AV301" s="78">
        <v>-0.15245674550533295</v>
      </c>
      <c r="AW301" s="78">
        <v>-0.11729676276445389</v>
      </c>
      <c r="AX301" s="78">
        <v>-0.1110747903585434</v>
      </c>
      <c r="AY301" s="78">
        <v>-0.10341918468475342</v>
      </c>
      <c r="AZ301" s="78">
        <v>-8.9719332754611969E-2</v>
      </c>
      <c r="BA301" s="78">
        <v>-0.11145175993442535</v>
      </c>
      <c r="BB301" s="78">
        <v>-0.20816925168037415</v>
      </c>
      <c r="BC301" s="78">
        <v>-0.21007531881332397</v>
      </c>
      <c r="BD301" s="78">
        <v>-0.20179590582847595</v>
      </c>
      <c r="BE301" s="78">
        <v>-0.20063579082489014</v>
      </c>
      <c r="BF301" s="78">
        <v>-0.18974471092224121</v>
      </c>
      <c r="BG301" s="78">
        <v>-0.17712303996086121</v>
      </c>
      <c r="BH301" s="78">
        <v>-0.17083638906478882</v>
      </c>
      <c r="BI301" s="78">
        <v>-0.18157464265823364</v>
      </c>
      <c r="BJ301" s="78">
        <v>-0.18403637409210205</v>
      </c>
      <c r="BK301" s="78">
        <v>-0.17497195303440094</v>
      </c>
      <c r="BL301" s="78">
        <v>-0.17118936777114868</v>
      </c>
      <c r="BM301" s="78">
        <v>-0.20477825403213501</v>
      </c>
      <c r="BN301" s="78">
        <v>-0.2004103809595108</v>
      </c>
      <c r="BO301" s="78">
        <v>-0.21363136172294617</v>
      </c>
      <c r="BP301" s="78">
        <v>-0.22674554586410522</v>
      </c>
      <c r="BQ301" s="78">
        <v>-0.22905533015727997</v>
      </c>
      <c r="BR301" s="78">
        <v>-0.20582966506481171</v>
      </c>
      <c r="BS301" s="78">
        <v>-0.17467565834522247</v>
      </c>
      <c r="BT301" s="78">
        <v>-0.13470473885536194</v>
      </c>
      <c r="BU301" s="78">
        <v>-0.1005428284406662</v>
      </c>
      <c r="BV301" s="78">
        <v>-9.4132736325263977E-2</v>
      </c>
      <c r="BW301" s="78">
        <v>-8.5871115326881409E-2</v>
      </c>
      <c r="BX301" s="78">
        <v>-7.1645781397819519E-2</v>
      </c>
      <c r="BY301" s="78">
        <v>-9.3321479856967926E-2</v>
      </c>
      <c r="BZ301" s="78">
        <v>-0.18824762105941772</v>
      </c>
      <c r="CA301" s="78">
        <v>-0.18994009494781494</v>
      </c>
      <c r="CB301" s="78">
        <v>-0.1822553426027298</v>
      </c>
      <c r="CC301" s="78">
        <v>-0.18730957806110382</v>
      </c>
      <c r="CD301" s="78">
        <v>-0.17662157118320465</v>
      </c>
      <c r="CE301" s="78">
        <v>-0.16406358778476715</v>
      </c>
      <c r="CF301" s="78">
        <v>-0.15753903985023499</v>
      </c>
      <c r="CG301" s="78">
        <v>-0.16780273616313934</v>
      </c>
      <c r="CH301" s="78">
        <v>-0.17004750669002533</v>
      </c>
      <c r="CI301" s="78">
        <v>-0.16057589650154114</v>
      </c>
      <c r="CJ301" s="78">
        <v>-0.15622088313102722</v>
      </c>
      <c r="CK301" s="78">
        <v>-0.18942326307296753</v>
      </c>
      <c r="CL301" s="78">
        <v>-0.18576154112815857</v>
      </c>
      <c r="CM301" s="78">
        <v>-0.19998069107532501</v>
      </c>
      <c r="CN301" s="78">
        <v>-0.212896928191185</v>
      </c>
      <c r="CO301" s="78">
        <v>-0.21497096121311188</v>
      </c>
      <c r="CP301" s="78">
        <v>-0.19189693033695221</v>
      </c>
      <c r="CQ301" s="78">
        <v>-0.16131584346294403</v>
      </c>
      <c r="CR301" s="78">
        <v>-0.12240975350141525</v>
      </c>
      <c r="CS301" s="78">
        <v>-8.8939100503921509E-2</v>
      </c>
      <c r="CT301" s="78">
        <v>-8.2398727536201477E-2</v>
      </c>
      <c r="CU301" s="78">
        <v>-7.3717385530471802E-2</v>
      </c>
      <c r="CV301" s="78">
        <v>-5.9128087013959885E-2</v>
      </c>
      <c r="CW301" s="78">
        <v>-8.0764502286911011E-2</v>
      </c>
      <c r="CX301" s="78">
        <v>-0.17444998025894165</v>
      </c>
      <c r="CY301" s="78">
        <v>-0.17599450051784515</v>
      </c>
      <c r="CZ301" s="78">
        <v>-0.16872163116931915</v>
      </c>
      <c r="DA301" s="78">
        <v>-0.17398333549499512</v>
      </c>
      <c r="DB301" s="78">
        <v>-0.1634984165430069</v>
      </c>
      <c r="DC301" s="78">
        <v>-0.15100415050983429</v>
      </c>
      <c r="DD301" s="78">
        <v>-0.14424169063568115</v>
      </c>
      <c r="DE301" s="78">
        <v>-0.15403082966804504</v>
      </c>
      <c r="DF301" s="78">
        <v>-0.1560586541891098</v>
      </c>
      <c r="DG301" s="78">
        <v>-0.14617986977100372</v>
      </c>
      <c r="DH301" s="78">
        <v>-0.14125238358974457</v>
      </c>
      <c r="DI301" s="78">
        <v>-0.17406827211380005</v>
      </c>
      <c r="DJ301" s="78">
        <v>-0.17111271619796753</v>
      </c>
      <c r="DK301" s="78">
        <v>-0.18633000552654266</v>
      </c>
      <c r="DL301" s="78">
        <v>-0.19904832541942596</v>
      </c>
      <c r="DM301" s="78">
        <v>-0.20088659226894379</v>
      </c>
      <c r="DN301" s="78">
        <v>-0.17796421051025391</v>
      </c>
      <c r="DO301" s="78">
        <v>-0.14795601367950439</v>
      </c>
      <c r="DP301" s="78">
        <v>-0.11011475324630737</v>
      </c>
      <c r="DQ301" s="78">
        <v>-7.7335380017757416E-2</v>
      </c>
      <c r="DR301" s="78">
        <v>-7.066471129655838E-2</v>
      </c>
      <c r="DS301" s="78">
        <v>-6.1563644558191299E-2</v>
      </c>
      <c r="DT301" s="78">
        <v>-4.6610403805971146E-2</v>
      </c>
      <c r="DU301" s="78">
        <v>-6.8207524716854095E-2</v>
      </c>
      <c r="DV301" s="78">
        <v>-0.16065232455730438</v>
      </c>
      <c r="DW301" s="78">
        <v>-0.16204890608787537</v>
      </c>
      <c r="DX301" s="78">
        <v>-0.15518788993358612</v>
      </c>
      <c r="DY301" s="78">
        <v>-0.15474238991737366</v>
      </c>
      <c r="DZ301" s="78">
        <v>-0.14455069601535797</v>
      </c>
      <c r="EA301" s="78">
        <v>-0.1321483850479126</v>
      </c>
      <c r="EB301" s="78">
        <v>-0.12504240870475769</v>
      </c>
      <c r="EC301" s="78">
        <v>-0.13414637744426727</v>
      </c>
      <c r="ED301" s="78">
        <v>-0.13586096465587616</v>
      </c>
      <c r="EE301" s="78">
        <v>-0.12539424002170563</v>
      </c>
      <c r="EF301" s="78">
        <v>-0.11964026838541031</v>
      </c>
      <c r="EG301" s="78">
        <v>-0.15189814567565918</v>
      </c>
      <c r="EH301" s="78">
        <v>-0.14996211230754852</v>
      </c>
      <c r="EI301" s="78">
        <v>-0.16662058234214783</v>
      </c>
      <c r="EJ301" s="78">
        <v>-0.17905315756797791</v>
      </c>
      <c r="EK301" s="78">
        <v>-0.18055100739002228</v>
      </c>
      <c r="EL301" s="78">
        <v>-0.15784755349159241</v>
      </c>
      <c r="EM301" s="78">
        <v>-0.12866656482219696</v>
      </c>
      <c r="EN301" s="78">
        <v>-9.2362739145755768E-2</v>
      </c>
      <c r="EO301" s="78">
        <v>-6.0581456869840622E-2</v>
      </c>
      <c r="EP301" s="78">
        <v>-5.3722653537988663E-2</v>
      </c>
      <c r="EQ301" s="78">
        <v>-4.4015571475028992E-2</v>
      </c>
      <c r="ER301" s="78">
        <v>-2.8536848723888397E-2</v>
      </c>
      <c r="ES301" s="78">
        <v>-5.0077252089977264E-2</v>
      </c>
      <c r="ET301" s="78">
        <v>-0.14073070883750916</v>
      </c>
      <c r="EU301" s="78">
        <v>-0.14191371202468872</v>
      </c>
      <c r="EV301" s="78">
        <v>-0.13564737141132355</v>
      </c>
      <c r="EW301" s="78">
        <v>54.949325561523438</v>
      </c>
      <c r="EX301" s="78">
        <v>54.040397644042969</v>
      </c>
      <c r="EY301" s="78">
        <v>53.25579833984375</v>
      </c>
      <c r="EZ301" s="78">
        <v>52.454341888427734</v>
      </c>
      <c r="FA301" s="78">
        <v>51.821178436279297</v>
      </c>
      <c r="FB301" s="78">
        <v>51.193271636962891</v>
      </c>
      <c r="FC301" s="78">
        <v>50.669925689697266</v>
      </c>
      <c r="FD301" s="78">
        <v>51.369441986083984</v>
      </c>
      <c r="FE301" s="78">
        <v>54.497749328613281</v>
      </c>
      <c r="FF301" s="78">
        <v>57.757041931152344</v>
      </c>
      <c r="FG301" s="78">
        <v>60.848220825195313</v>
      </c>
      <c r="FH301" s="78">
        <v>63.671836853027344</v>
      </c>
      <c r="FI301" s="78">
        <v>66.057106018066406</v>
      </c>
      <c r="FJ301" s="78">
        <v>67.952239990234375</v>
      </c>
      <c r="FK301" s="78">
        <v>69.27215576171875</v>
      </c>
      <c r="FL301" s="78">
        <v>69.969757080078125</v>
      </c>
      <c r="FM301" s="78">
        <v>69.842727661132813</v>
      </c>
      <c r="FN301" s="78">
        <v>68.790748596191406</v>
      </c>
      <c r="FO301" s="78">
        <v>66.958236694335938</v>
      </c>
      <c r="FP301" s="78">
        <v>63.977241516113281</v>
      </c>
      <c r="FQ301" s="78">
        <v>61.054759979248047</v>
      </c>
      <c r="FR301" s="78">
        <v>59.183040618896484</v>
      </c>
      <c r="FS301" s="78">
        <v>57.77264404296875</v>
      </c>
      <c r="FT301" s="78">
        <v>56.540245056152344</v>
      </c>
      <c r="FU301" s="78">
        <v>2.041170559823513E-2</v>
      </c>
      <c r="FV301" s="78">
        <v>2.0960431545972824E-2</v>
      </c>
      <c r="FW301" s="78">
        <v>2.1417422220110893E-2</v>
      </c>
      <c r="FX301" s="78">
        <v>0</v>
      </c>
      <c r="FY301" s="78">
        <v>3383.636474609375</v>
      </c>
      <c r="FZ301" s="78">
        <v>1</v>
      </c>
    </row>
    <row r="302" spans="1:182" x14ac:dyDescent="0.2">
      <c r="A302" t="s">
        <v>186</v>
      </c>
      <c r="B302" t="s">
        <v>236</v>
      </c>
      <c r="C302" t="s">
        <v>194</v>
      </c>
      <c r="D302" t="s">
        <v>202</v>
      </c>
      <c r="E302" t="s">
        <v>205</v>
      </c>
      <c r="F302" t="s">
        <v>178</v>
      </c>
      <c r="G302" t="s">
        <v>1</v>
      </c>
      <c r="H302" s="78">
        <v>5404</v>
      </c>
      <c r="I302" s="78">
        <v>1.0761332511901855</v>
      </c>
      <c r="J302" s="78">
        <v>0.97711396217346191</v>
      </c>
      <c r="K302" s="78">
        <v>0.91828089952468872</v>
      </c>
      <c r="L302" s="78">
        <v>0.88868528604507446</v>
      </c>
      <c r="M302" s="78">
        <v>0.88000762462615967</v>
      </c>
      <c r="N302" s="78">
        <v>0.91970306634902954</v>
      </c>
      <c r="O302" s="78">
        <v>1.0231801271438599</v>
      </c>
      <c r="P302" s="78">
        <v>1.1507048606872559</v>
      </c>
      <c r="Q302" s="78">
        <v>1.2251644134521484</v>
      </c>
      <c r="R302" s="78">
        <v>1.2880160808563232</v>
      </c>
      <c r="S302" s="78">
        <v>1.3346115350723267</v>
      </c>
      <c r="T302" s="78">
        <v>1.3796507120132446</v>
      </c>
      <c r="U302" s="78">
        <v>1.3870311975479126</v>
      </c>
      <c r="V302" s="78">
        <v>1.3628115653991699</v>
      </c>
      <c r="W302" s="78">
        <v>1.3274704217910767</v>
      </c>
      <c r="X302" s="78">
        <v>1.3185210227966309</v>
      </c>
      <c r="Y302" s="78">
        <v>1.3395947217941284</v>
      </c>
      <c r="Z302" s="78">
        <v>1.4211012125015259</v>
      </c>
      <c r="AA302" s="78">
        <v>1.5069316625595093</v>
      </c>
      <c r="AB302" s="78">
        <v>1.5698981285095215</v>
      </c>
      <c r="AC302" s="78">
        <v>1.6024560928344727</v>
      </c>
      <c r="AD302" s="78">
        <v>1.5247292518615723</v>
      </c>
      <c r="AE302" s="78">
        <v>1.3805292844772339</v>
      </c>
      <c r="AF302" s="78">
        <v>1.2154847383499146</v>
      </c>
      <c r="AG302" s="78">
        <v>-0.13695919513702393</v>
      </c>
      <c r="AH302" s="78">
        <v>-0.13220389187335968</v>
      </c>
      <c r="AI302" s="78">
        <v>-0.1270245760679245</v>
      </c>
      <c r="AJ302" s="78">
        <v>-0.12265662103891373</v>
      </c>
      <c r="AK302" s="78">
        <v>-0.12935265898704529</v>
      </c>
      <c r="AL302" s="78">
        <v>-0.13271041214466095</v>
      </c>
      <c r="AM302" s="78">
        <v>-0.11853749305009842</v>
      </c>
      <c r="AN302" s="78">
        <v>-0.12677295506000519</v>
      </c>
      <c r="AO302" s="78">
        <v>-0.138819620013237</v>
      </c>
      <c r="AP302" s="78">
        <v>-0.148927241563797</v>
      </c>
      <c r="AQ302" s="78">
        <v>-0.17245763540267944</v>
      </c>
      <c r="AR302" s="78">
        <v>-0.18424926698207855</v>
      </c>
      <c r="AS302" s="78">
        <v>-0.18766018748283386</v>
      </c>
      <c r="AT302" s="78">
        <v>-0.15370136499404907</v>
      </c>
      <c r="AU302" s="78">
        <v>-0.13031750917434692</v>
      </c>
      <c r="AV302" s="78">
        <v>-0.10187492519617081</v>
      </c>
      <c r="AW302" s="78">
        <v>-7.1101926267147064E-2</v>
      </c>
      <c r="AX302" s="78">
        <v>-6.6201567649841309E-2</v>
      </c>
      <c r="AY302" s="78">
        <v>-4.3745789676904678E-2</v>
      </c>
      <c r="AZ302" s="78">
        <v>-2.3951135575771332E-2</v>
      </c>
      <c r="BA302" s="78">
        <v>-3.6635767668485641E-2</v>
      </c>
      <c r="BB302" s="78">
        <v>-0.13354738056659698</v>
      </c>
      <c r="BC302" s="78">
        <v>-0.1307278573513031</v>
      </c>
      <c r="BD302" s="78">
        <v>-0.12010512501001358</v>
      </c>
      <c r="BE302" s="78">
        <v>-0.11875537037849426</v>
      </c>
      <c r="BF302" s="78">
        <v>-0.1145559549331665</v>
      </c>
      <c r="BG302" s="78">
        <v>-0.10954108834266663</v>
      </c>
      <c r="BH302" s="78">
        <v>-0.1052168607711792</v>
      </c>
      <c r="BI302" s="78">
        <v>-0.11205606907606125</v>
      </c>
      <c r="BJ302" s="78">
        <v>-0.11535848677158356</v>
      </c>
      <c r="BK302" s="78">
        <v>-0.10071644186973572</v>
      </c>
      <c r="BL302" s="78">
        <v>-0.10829702019691467</v>
      </c>
      <c r="BM302" s="78">
        <v>-0.12157803773880005</v>
      </c>
      <c r="BN302" s="78">
        <v>-0.13279938697814941</v>
      </c>
      <c r="BO302" s="78">
        <v>-0.15604454278945923</v>
      </c>
      <c r="BP302" s="78">
        <v>-0.1681639701128006</v>
      </c>
      <c r="BQ302" s="78">
        <v>-0.17134252190589905</v>
      </c>
      <c r="BR302" s="78">
        <v>-0.13782826066017151</v>
      </c>
      <c r="BS302" s="78">
        <v>-0.11464032530784607</v>
      </c>
      <c r="BT302" s="78">
        <v>-8.6490839719772339E-2</v>
      </c>
      <c r="BU302" s="78">
        <v>-5.6520063430070877E-2</v>
      </c>
      <c r="BV302" s="78">
        <v>-5.1340252161026001E-2</v>
      </c>
      <c r="BW302" s="78">
        <v>-2.8585189953446388E-2</v>
      </c>
      <c r="BX302" s="78">
        <v>-8.323068730533123E-3</v>
      </c>
      <c r="BY302" s="78">
        <v>-2.0953323692083359E-2</v>
      </c>
      <c r="BZ302" s="78">
        <v>-0.11559827625751495</v>
      </c>
      <c r="CA302" s="78">
        <v>-0.11254240572452545</v>
      </c>
      <c r="CB302" s="78">
        <v>-0.10186291486024857</v>
      </c>
      <c r="CC302" s="78">
        <v>-0.10614746809005737</v>
      </c>
      <c r="CD302" s="78">
        <v>-0.10233305394649506</v>
      </c>
      <c r="CE302" s="78">
        <v>-9.7432084381580353E-2</v>
      </c>
      <c r="CF302" s="78">
        <v>-9.3138135969638824E-2</v>
      </c>
      <c r="CG302" s="78">
        <v>-0.10007650405168533</v>
      </c>
      <c r="CH302" s="78">
        <v>-0.10334061831235886</v>
      </c>
      <c r="CI302" s="78">
        <v>-8.8373631238937378E-2</v>
      </c>
      <c r="CJ302" s="78">
        <v>-9.5500648021697998E-2</v>
      </c>
      <c r="CK302" s="78">
        <v>-0.10963656008243561</v>
      </c>
      <c r="CL302" s="78">
        <v>-0.1216292679309845</v>
      </c>
      <c r="CM302" s="78">
        <v>-0.14467689394950867</v>
      </c>
      <c r="CN302" s="78">
        <v>-0.1570233553647995</v>
      </c>
      <c r="CO302" s="78">
        <v>-0.16004094481468201</v>
      </c>
      <c r="CP302" s="78">
        <v>-0.12683460116386414</v>
      </c>
      <c r="CQ302" s="78">
        <v>-0.10378236323595047</v>
      </c>
      <c r="CR302" s="78">
        <v>-7.5835876166820526E-2</v>
      </c>
      <c r="CS302" s="78">
        <v>-4.6420708298683167E-2</v>
      </c>
      <c r="CT302" s="78">
        <v>-4.1047345846891403E-2</v>
      </c>
      <c r="CU302" s="78">
        <v>-1.8085002899169922E-2</v>
      </c>
      <c r="CV302" s="78">
        <v>2.5008823722600937E-3</v>
      </c>
      <c r="CW302" s="78">
        <v>-1.0091713629662991E-2</v>
      </c>
      <c r="CX302" s="78">
        <v>-0.10316678881645203</v>
      </c>
      <c r="CY302" s="78">
        <v>-9.9947214126586914E-2</v>
      </c>
      <c r="CZ302" s="78">
        <v>-8.9228421449661255E-2</v>
      </c>
      <c r="DA302" s="78">
        <v>-9.3539565801620483E-2</v>
      </c>
      <c r="DB302" s="78">
        <v>-9.0110160410404205E-2</v>
      </c>
      <c r="DC302" s="78">
        <v>-8.532308042049408E-2</v>
      </c>
      <c r="DD302" s="78">
        <v>-8.105941116809845E-2</v>
      </c>
      <c r="DE302" s="78">
        <v>-8.8096946477890015E-2</v>
      </c>
      <c r="DF302" s="78">
        <v>-9.1322727501392365E-2</v>
      </c>
      <c r="DG302" s="78">
        <v>-7.6030820608139038E-2</v>
      </c>
      <c r="DH302" s="78">
        <v>-8.2704275846481323E-2</v>
      </c>
      <c r="DI302" s="78">
        <v>-9.769507497549057E-2</v>
      </c>
      <c r="DJ302" s="78">
        <v>-0.11045914888381958</v>
      </c>
      <c r="DK302" s="78">
        <v>-0.13330921530723572</v>
      </c>
      <c r="DL302" s="78">
        <v>-0.14588272571563721</v>
      </c>
      <c r="DM302" s="78">
        <v>-0.14873935282230377</v>
      </c>
      <c r="DN302" s="78">
        <v>-0.11584091931581497</v>
      </c>
      <c r="DO302" s="78">
        <v>-9.2924408614635468E-2</v>
      </c>
      <c r="DP302" s="78">
        <v>-6.518089771270752E-2</v>
      </c>
      <c r="DQ302" s="78">
        <v>-3.6321349442005157E-2</v>
      </c>
      <c r="DR302" s="78">
        <v>-3.0754443258047104E-2</v>
      </c>
      <c r="DS302" s="78">
        <v>-7.5848177075386047E-3</v>
      </c>
      <c r="DT302" s="78">
        <v>1.3324834406375885E-2</v>
      </c>
      <c r="DU302" s="78">
        <v>7.698989356867969E-4</v>
      </c>
      <c r="DV302" s="78">
        <v>-9.0735301375389099E-2</v>
      </c>
      <c r="DW302" s="78">
        <v>-8.7352022528648376E-2</v>
      </c>
      <c r="DX302" s="78">
        <v>-7.6593928039073944E-2</v>
      </c>
      <c r="DY302" s="78">
        <v>-7.5335748493671417E-2</v>
      </c>
      <c r="DZ302" s="78">
        <v>-7.2462230920791626E-2</v>
      </c>
      <c r="EA302" s="78">
        <v>-6.7839592695236206E-2</v>
      </c>
      <c r="EB302" s="78">
        <v>-6.3619658350944519E-2</v>
      </c>
      <c r="EC302" s="78">
        <v>-7.0800364017486572E-2</v>
      </c>
      <c r="ED302" s="78">
        <v>-7.3970809578895569E-2</v>
      </c>
      <c r="EE302" s="78">
        <v>-5.8209754526615143E-2</v>
      </c>
      <c r="EF302" s="78">
        <v>-6.4228348433971405E-2</v>
      </c>
      <c r="EG302" s="78">
        <v>-8.0453485250473022E-2</v>
      </c>
      <c r="EH302" s="78">
        <v>-9.4331294298171997E-2</v>
      </c>
      <c r="EI302" s="78">
        <v>-0.1168961301445961</v>
      </c>
      <c r="EJ302" s="78">
        <v>-0.12979744374752045</v>
      </c>
      <c r="EK302" s="78">
        <v>-0.13242168724536896</v>
      </c>
      <c r="EL302" s="78">
        <v>-9.9967822432518005E-2</v>
      </c>
      <c r="EM302" s="78">
        <v>-7.7247224748134613E-2</v>
      </c>
      <c r="EN302" s="78">
        <v>-4.9796808511018753E-2</v>
      </c>
      <c r="EO302" s="78">
        <v>-2.173948660492897E-2</v>
      </c>
      <c r="EP302" s="78">
        <v>-1.5893124043941498E-2</v>
      </c>
      <c r="EQ302" s="78">
        <v>7.5757815502583981E-3</v>
      </c>
      <c r="ER302" s="78">
        <v>2.8952902182936668E-2</v>
      </c>
      <c r="ES302" s="78">
        <v>1.645234040915966E-2</v>
      </c>
      <c r="ET302" s="78">
        <v>-7.2786211967468262E-2</v>
      </c>
      <c r="EU302" s="78">
        <v>-6.9166578352451324E-2</v>
      </c>
      <c r="EV302" s="78">
        <v>-5.8351717889308929E-2</v>
      </c>
      <c r="EW302" s="78">
        <v>54.430198669433594</v>
      </c>
      <c r="EX302" s="78">
        <v>53.786972045898438</v>
      </c>
      <c r="EY302" s="78">
        <v>53.231475830078125</v>
      </c>
      <c r="EZ302" s="78">
        <v>52.643497467041016</v>
      </c>
      <c r="FA302" s="78">
        <v>52.216053009033203</v>
      </c>
      <c r="FB302" s="78">
        <v>51.803203582763672</v>
      </c>
      <c r="FC302" s="78">
        <v>51.410995483398438</v>
      </c>
      <c r="FD302" s="78">
        <v>51.95989990234375</v>
      </c>
      <c r="FE302" s="78">
        <v>54.663818359375</v>
      </c>
      <c r="FF302" s="78">
        <v>57.46234130859375</v>
      </c>
      <c r="FG302" s="78">
        <v>60.030719757080078</v>
      </c>
      <c r="FH302" s="78">
        <v>62.556770324707031</v>
      </c>
      <c r="FI302" s="78">
        <v>64.829170227050781</v>
      </c>
      <c r="FJ302" s="78">
        <v>66.534889221191406</v>
      </c>
      <c r="FK302" s="78">
        <v>67.679847717285156</v>
      </c>
      <c r="FL302" s="78">
        <v>68.153892517089844</v>
      </c>
      <c r="FM302" s="78">
        <v>67.684028625488281</v>
      </c>
      <c r="FN302" s="78">
        <v>66.343994140625</v>
      </c>
      <c r="FO302" s="78">
        <v>64.306137084960938</v>
      </c>
      <c r="FP302" s="78">
        <v>61.375301361083984</v>
      </c>
      <c r="FQ302" s="78">
        <v>58.911533355712891</v>
      </c>
      <c r="FR302" s="78">
        <v>57.574935913085938</v>
      </c>
      <c r="FS302" s="78">
        <v>56.537967681884766</v>
      </c>
      <c r="FT302" s="78">
        <v>55.600395202636719</v>
      </c>
      <c r="FU302" s="78">
        <v>1.6637794673442841E-2</v>
      </c>
      <c r="FV302" s="78">
        <v>1.7531570047140121E-2</v>
      </c>
      <c r="FW302" s="78">
        <v>1.7551934346556664E-2</v>
      </c>
      <c r="FX302" s="78">
        <v>0</v>
      </c>
      <c r="FY302" s="78">
        <v>1972.54541015625</v>
      </c>
      <c r="FZ302" s="78">
        <v>1</v>
      </c>
    </row>
    <row r="303" spans="1:182" x14ac:dyDescent="0.2">
      <c r="A303" t="s">
        <v>186</v>
      </c>
      <c r="B303" t="s">
        <v>236</v>
      </c>
      <c r="C303" t="s">
        <v>194</v>
      </c>
      <c r="D303" t="s">
        <v>202</v>
      </c>
      <c r="E303" t="s">
        <v>205</v>
      </c>
      <c r="F303" t="s">
        <v>179</v>
      </c>
      <c r="G303" t="s">
        <v>1</v>
      </c>
      <c r="H303" s="78">
        <v>723</v>
      </c>
      <c r="I303" s="78">
        <v>1.265544056892395</v>
      </c>
      <c r="J303" s="78">
        <v>1.222651481628418</v>
      </c>
      <c r="K303" s="78">
        <v>1.1554889678955078</v>
      </c>
      <c r="L303" s="78">
        <v>1.2035861015319824</v>
      </c>
      <c r="M303" s="78">
        <v>1.2058566808700562</v>
      </c>
      <c r="N303" s="78">
        <v>1.2436386346817017</v>
      </c>
      <c r="O303" s="78">
        <v>1.2490235567092896</v>
      </c>
      <c r="P303" s="78">
        <v>1.3157013654708862</v>
      </c>
      <c r="Q303" s="78">
        <v>1.3175631761550903</v>
      </c>
      <c r="R303" s="78">
        <v>1.3527705669403076</v>
      </c>
      <c r="S303" s="78">
        <v>1.2962051630020142</v>
      </c>
      <c r="T303" s="78">
        <v>1.3401182889938354</v>
      </c>
      <c r="U303" s="78">
        <v>1.4213553667068481</v>
      </c>
      <c r="V303" s="78">
        <v>1.4960064888000488</v>
      </c>
      <c r="W303" s="78">
        <v>1.4523136615753174</v>
      </c>
      <c r="X303" s="78">
        <v>1.4932523965835571</v>
      </c>
      <c r="Y303" s="78">
        <v>1.6335914134979248</v>
      </c>
      <c r="Z303" s="78">
        <v>1.6780295372009277</v>
      </c>
      <c r="AA303" s="78">
        <v>1.7295790910720825</v>
      </c>
      <c r="AB303" s="78">
        <v>1.7395117282867432</v>
      </c>
      <c r="AC303" s="78">
        <v>1.747313380241394</v>
      </c>
      <c r="AD303" s="78">
        <v>1.7059293985366821</v>
      </c>
      <c r="AE303" s="78">
        <v>1.6108981370925903</v>
      </c>
      <c r="AF303" s="78">
        <v>1.3909664154052734</v>
      </c>
      <c r="AG303" s="78">
        <v>-0.38282749056816101</v>
      </c>
      <c r="AH303" s="78">
        <v>-0.38153856992721558</v>
      </c>
      <c r="AI303" s="78">
        <v>-0.39136302471160889</v>
      </c>
      <c r="AJ303" s="78">
        <v>-0.31415683031082153</v>
      </c>
      <c r="AK303" s="78">
        <v>-0.33075323700904846</v>
      </c>
      <c r="AL303" s="78">
        <v>-0.31466716527938843</v>
      </c>
      <c r="AM303" s="78">
        <v>-0.27670958638191223</v>
      </c>
      <c r="AN303" s="78">
        <v>-0.31518030166625977</v>
      </c>
      <c r="AO303" s="78">
        <v>-0.40160468220710754</v>
      </c>
      <c r="AP303" s="78">
        <v>-0.47765281796455383</v>
      </c>
      <c r="AQ303" s="78">
        <v>-0.59074687957763672</v>
      </c>
      <c r="AR303" s="78">
        <v>-0.63470876216888428</v>
      </c>
      <c r="AS303" s="78">
        <v>-0.62011367082595825</v>
      </c>
      <c r="AT303" s="78">
        <v>-0.52642267942428589</v>
      </c>
      <c r="AU303" s="78">
        <v>-0.53483635187149048</v>
      </c>
      <c r="AV303" s="78">
        <v>-0.3032173216342926</v>
      </c>
      <c r="AW303" s="78">
        <v>-0.19311447441577911</v>
      </c>
      <c r="AX303" s="78">
        <v>-0.22056321799755096</v>
      </c>
      <c r="AY303" s="78">
        <v>-0.30331119894981384</v>
      </c>
      <c r="AZ303" s="78">
        <v>-0.34076684713363647</v>
      </c>
      <c r="BA303" s="78">
        <v>-0.40911895036697388</v>
      </c>
      <c r="BB303" s="78">
        <v>-0.46245622634887695</v>
      </c>
      <c r="BC303" s="78">
        <v>-0.40127637982368469</v>
      </c>
      <c r="BD303" s="78">
        <v>-0.43203672766685486</v>
      </c>
      <c r="BE303" s="78">
        <v>-0.29353675246238708</v>
      </c>
      <c r="BF303" s="78">
        <v>-0.28920429944992065</v>
      </c>
      <c r="BG303" s="78">
        <v>-0.29774641990661621</v>
      </c>
      <c r="BH303" s="78">
        <v>-0.21751070022583008</v>
      </c>
      <c r="BI303" s="78">
        <v>-0.23657317459583282</v>
      </c>
      <c r="BJ303" s="78">
        <v>-0.2227768748998642</v>
      </c>
      <c r="BK303" s="78">
        <v>-0.19951452314853668</v>
      </c>
      <c r="BL303" s="78">
        <v>-0.22884842753410339</v>
      </c>
      <c r="BM303" s="78">
        <v>-0.29962745308876038</v>
      </c>
      <c r="BN303" s="78">
        <v>-0.35287025570869446</v>
      </c>
      <c r="BO303" s="78">
        <v>-0.45783933997154236</v>
      </c>
      <c r="BP303" s="78">
        <v>-0.50083470344543457</v>
      </c>
      <c r="BQ303" s="78">
        <v>-0.48438674211502075</v>
      </c>
      <c r="BR303" s="78">
        <v>-0.38991004228591919</v>
      </c>
      <c r="BS303" s="78">
        <v>-0.40946230292320251</v>
      </c>
      <c r="BT303" s="78">
        <v>-0.22066076099872589</v>
      </c>
      <c r="BU303" s="78">
        <v>-0.11933141946792603</v>
      </c>
      <c r="BV303" s="78">
        <v>-0.15008887648582458</v>
      </c>
      <c r="BW303" s="78">
        <v>-0.21722185611724854</v>
      </c>
      <c r="BX303" s="78">
        <v>-0.23991695046424866</v>
      </c>
      <c r="BY303" s="78">
        <v>-0.31001952290534973</v>
      </c>
      <c r="BZ303" s="78">
        <v>-0.36358347535133362</v>
      </c>
      <c r="CA303" s="78">
        <v>-0.30525144934654236</v>
      </c>
      <c r="CB303" s="78">
        <v>-0.33824744820594788</v>
      </c>
      <c r="CC303" s="78">
        <v>-0.23169425129890442</v>
      </c>
      <c r="CD303" s="78">
        <v>-0.22525383532047272</v>
      </c>
      <c r="CE303" s="78">
        <v>-0.23290786147117615</v>
      </c>
      <c r="CF303" s="78">
        <v>-0.15057389438152313</v>
      </c>
      <c r="CG303" s="78">
        <v>-0.17134435474872589</v>
      </c>
      <c r="CH303" s="78">
        <v>-0.15913397073745728</v>
      </c>
      <c r="CI303" s="78">
        <v>-0.14604948461055756</v>
      </c>
      <c r="CJ303" s="78">
        <v>-0.16905522346496582</v>
      </c>
      <c r="CK303" s="78">
        <v>-0.22899836301803589</v>
      </c>
      <c r="CL303" s="78">
        <v>-0.26644620299339294</v>
      </c>
      <c r="CM303" s="78">
        <v>-0.3657880425453186</v>
      </c>
      <c r="CN303" s="78">
        <v>-0.4081139862537384</v>
      </c>
      <c r="CO303" s="78">
        <v>-0.39038267731666565</v>
      </c>
      <c r="CP303" s="78">
        <v>-0.29536175727844238</v>
      </c>
      <c r="CQ303" s="78">
        <v>-0.3226286768913269</v>
      </c>
      <c r="CR303" s="78">
        <v>-0.16348230838775635</v>
      </c>
      <c r="CS303" s="78">
        <v>-6.8229489028453827E-2</v>
      </c>
      <c r="CT303" s="78">
        <v>-0.10127856582403183</v>
      </c>
      <c r="CU303" s="78">
        <v>-0.15759663283824921</v>
      </c>
      <c r="CV303" s="78">
        <v>-0.17006859183311462</v>
      </c>
      <c r="CW303" s="78">
        <v>-0.24138358235359192</v>
      </c>
      <c r="CX303" s="78">
        <v>-0.29510444402694702</v>
      </c>
      <c r="CY303" s="78">
        <v>-0.23874489963054657</v>
      </c>
      <c r="CZ303" s="78">
        <v>-0.27328929305076599</v>
      </c>
      <c r="DA303" s="78">
        <v>-0.16985177993774414</v>
      </c>
      <c r="DB303" s="78">
        <v>-0.16130340099334717</v>
      </c>
      <c r="DC303" s="78">
        <v>-0.1680692732334137</v>
      </c>
      <c r="DD303" s="78">
        <v>-8.3637066185474396E-2</v>
      </c>
      <c r="DE303" s="78">
        <v>-0.10611552000045776</v>
      </c>
      <c r="DF303" s="78">
        <v>-9.5491044223308563E-2</v>
      </c>
      <c r="DG303" s="78">
        <v>-9.2584423720836639E-2</v>
      </c>
      <c r="DH303" s="78">
        <v>-0.10926202684640884</v>
      </c>
      <c r="DI303" s="78">
        <v>-0.15836925804615021</v>
      </c>
      <c r="DJ303" s="78">
        <v>-0.18002220988273621</v>
      </c>
      <c r="DK303" s="78">
        <v>-0.27373668551445007</v>
      </c>
      <c r="DL303" s="78">
        <v>-0.31539329886436462</v>
      </c>
      <c r="DM303" s="78">
        <v>-0.29637861251831055</v>
      </c>
      <c r="DN303" s="78">
        <v>-0.20081350207328796</v>
      </c>
      <c r="DO303" s="78">
        <v>-0.23579500615596771</v>
      </c>
      <c r="DP303" s="78">
        <v>-0.106303870677948</v>
      </c>
      <c r="DQ303" s="78">
        <v>-1.7127571627497673E-2</v>
      </c>
      <c r="DR303" s="78">
        <v>-5.2468255162239075E-2</v>
      </c>
      <c r="DS303" s="78">
        <v>-9.7971402108669281E-2</v>
      </c>
      <c r="DT303" s="78">
        <v>-0.10022025555372238</v>
      </c>
      <c r="DU303" s="78">
        <v>-0.17274762690067291</v>
      </c>
      <c r="DV303" s="78">
        <v>-0.22662548720836639</v>
      </c>
      <c r="DW303" s="78">
        <v>-0.17223834991455078</v>
      </c>
      <c r="DX303" s="78">
        <v>-0.20833116769790649</v>
      </c>
      <c r="DY303" s="78">
        <v>-8.0561049282550812E-2</v>
      </c>
      <c r="DZ303" s="78">
        <v>-6.8969123065471649E-2</v>
      </c>
      <c r="EA303" s="78">
        <v>-7.4452675879001617E-2</v>
      </c>
      <c r="EB303" s="78">
        <v>1.3009059242904186E-2</v>
      </c>
      <c r="EC303" s="78">
        <v>-1.1935451999306679E-2</v>
      </c>
      <c r="ED303" s="78">
        <v>-3.6007796879857779E-3</v>
      </c>
      <c r="EE303" s="78">
        <v>-1.5389380045235157E-2</v>
      </c>
      <c r="EF303" s="78">
        <v>-2.2930150851607323E-2</v>
      </c>
      <c r="EG303" s="78">
        <v>-5.6392069905996323E-2</v>
      </c>
      <c r="EH303" s="78">
        <v>-5.5239632725715637E-2</v>
      </c>
      <c r="EI303" s="78">
        <v>-0.14082916080951691</v>
      </c>
      <c r="EJ303" s="78">
        <v>-0.1815192699432373</v>
      </c>
      <c r="EK303" s="78">
        <v>-0.16065168380737305</v>
      </c>
      <c r="EL303" s="78">
        <v>-6.4300835132598877E-2</v>
      </c>
      <c r="EM303" s="78">
        <v>-0.11042100191116333</v>
      </c>
      <c r="EN303" s="78">
        <v>-2.3747293278574944E-2</v>
      </c>
      <c r="EO303" s="78">
        <v>5.6655488908290863E-2</v>
      </c>
      <c r="EP303" s="78">
        <v>1.8006084486842155E-2</v>
      </c>
      <c r="EQ303" s="78">
        <v>-1.18820546194911E-2</v>
      </c>
      <c r="ER303" s="78">
        <v>6.2965805409476161E-4</v>
      </c>
      <c r="ES303" s="78">
        <v>-7.3648214340209961E-2</v>
      </c>
      <c r="ET303" s="78">
        <v>-0.12775272130966187</v>
      </c>
      <c r="EU303" s="78">
        <v>-7.6213441789150238E-2</v>
      </c>
      <c r="EV303" s="78">
        <v>-0.11454193294048309</v>
      </c>
      <c r="EW303" s="78">
        <v>59.794132232666016</v>
      </c>
      <c r="EX303" s="78">
        <v>58.343723297119141</v>
      </c>
      <c r="EY303" s="78">
        <v>57.206222534179688</v>
      </c>
      <c r="EZ303" s="78">
        <v>56.062820434570313</v>
      </c>
      <c r="FA303" s="78">
        <v>55.224227905273438</v>
      </c>
      <c r="FB303" s="78">
        <v>54.414077758789063</v>
      </c>
      <c r="FC303" s="78">
        <v>53.834640502929688</v>
      </c>
      <c r="FD303" s="78">
        <v>54.450645446777344</v>
      </c>
      <c r="FE303" s="78">
        <v>56.994422912597656</v>
      </c>
      <c r="FF303" s="78">
        <v>60.256343841552734</v>
      </c>
      <c r="FG303" s="78">
        <v>63.728488922119141</v>
      </c>
      <c r="FH303" s="78">
        <v>66.472900390625</v>
      </c>
      <c r="FI303" s="78">
        <v>69.111663818359375</v>
      </c>
      <c r="FJ303" s="78">
        <v>71.423507690429688</v>
      </c>
      <c r="FK303" s="78">
        <v>73.299583435058594</v>
      </c>
      <c r="FL303" s="78">
        <v>74.542037963867188</v>
      </c>
      <c r="FM303" s="78">
        <v>75.351333618164063</v>
      </c>
      <c r="FN303" s="78">
        <v>74.908012390136719</v>
      </c>
      <c r="FO303" s="78">
        <v>73.803054809570313</v>
      </c>
      <c r="FP303" s="78">
        <v>71.448570251464844</v>
      </c>
      <c r="FQ303" s="78">
        <v>68.76129150390625</v>
      </c>
      <c r="FR303" s="78">
        <v>65.907623291015625</v>
      </c>
      <c r="FS303" s="78">
        <v>63.795352935791016</v>
      </c>
      <c r="FT303" s="78">
        <v>62.198535919189453</v>
      </c>
      <c r="FU303" s="78">
        <v>0.10302011668682098</v>
      </c>
      <c r="FV303" s="78">
        <v>0.10111259669065475</v>
      </c>
      <c r="FW303" s="78">
        <v>0.10852420330047607</v>
      </c>
      <c r="FX303" s="78">
        <v>0</v>
      </c>
      <c r="FY303" s="78">
        <v>165.22727966308594</v>
      </c>
      <c r="FZ303" s="78">
        <v>1</v>
      </c>
    </row>
    <row r="304" spans="1:182" x14ac:dyDescent="0.2">
      <c r="A304" t="s">
        <v>186</v>
      </c>
      <c r="B304" t="s">
        <v>236</v>
      </c>
      <c r="C304" t="s">
        <v>194</v>
      </c>
      <c r="D304" t="s">
        <v>202</v>
      </c>
      <c r="E304" t="s">
        <v>205</v>
      </c>
      <c r="F304" t="s">
        <v>180</v>
      </c>
      <c r="G304" t="s">
        <v>1</v>
      </c>
      <c r="H304" s="78">
        <v>281</v>
      </c>
      <c r="I304" s="78">
        <v>1.9911701679229736</v>
      </c>
      <c r="J304" s="78">
        <v>1.9349329471588135</v>
      </c>
      <c r="K304" s="78">
        <v>1.9352866411209106</v>
      </c>
      <c r="L304" s="78">
        <v>1.9058130979537964</v>
      </c>
      <c r="M304" s="78">
        <v>1.8895567655563354</v>
      </c>
      <c r="N304" s="78">
        <v>1.9120877981185913</v>
      </c>
      <c r="O304" s="78">
        <v>2.0266139507293701</v>
      </c>
      <c r="P304" s="78">
        <v>2.1842515468597412</v>
      </c>
      <c r="Q304" s="78">
        <v>2.1405394077301025</v>
      </c>
      <c r="R304" s="78">
        <v>1.9227510690689087</v>
      </c>
      <c r="S304" s="78">
        <v>1.7853283882141113</v>
      </c>
      <c r="T304" s="78">
        <v>1.5865796804428101</v>
      </c>
      <c r="U304" s="78">
        <v>1.4749120473861694</v>
      </c>
      <c r="V304" s="78">
        <v>1.4067584276199341</v>
      </c>
      <c r="W304" s="78">
        <v>1.4260958433151245</v>
      </c>
      <c r="X304" s="78">
        <v>1.4043265581130981</v>
      </c>
      <c r="Y304" s="78">
        <v>1.4625687599182129</v>
      </c>
      <c r="Z304" s="78">
        <v>1.6939672231674194</v>
      </c>
      <c r="AA304" s="78">
        <v>1.919792652130127</v>
      </c>
      <c r="AB304" s="78">
        <v>2.0813872814178467</v>
      </c>
      <c r="AC304" s="78">
        <v>2.1541836261749268</v>
      </c>
      <c r="AD304" s="78">
        <v>2.194749116897583</v>
      </c>
      <c r="AE304" s="78">
        <v>2.1525285243988037</v>
      </c>
      <c r="AF304" s="78">
        <v>2.1079528331756592</v>
      </c>
      <c r="AG304" s="78">
        <v>-1.0120011568069458</v>
      </c>
      <c r="AH304" s="78">
        <v>-1.0082052946090698</v>
      </c>
      <c r="AI304" s="78">
        <v>-0.99026060104370117</v>
      </c>
      <c r="AJ304" s="78">
        <v>-1.0582778453826904</v>
      </c>
      <c r="AK304" s="78">
        <v>-1.1298496723175049</v>
      </c>
      <c r="AL304" s="78">
        <v>-1.1178553104400635</v>
      </c>
      <c r="AM304" s="78">
        <v>-1.2333220243453979</v>
      </c>
      <c r="AN304" s="78">
        <v>-1.1547099351882935</v>
      </c>
      <c r="AO304" s="78">
        <v>-1.1556051969528198</v>
      </c>
      <c r="AP304" s="78">
        <v>-1.2372056245803833</v>
      </c>
      <c r="AQ304" s="78">
        <v>-1.170232892036438</v>
      </c>
      <c r="AR304" s="78">
        <v>-0.98784887790679932</v>
      </c>
      <c r="AS304" s="78">
        <v>-0.98511439561843872</v>
      </c>
      <c r="AT304" s="78">
        <v>-0.94855475425720215</v>
      </c>
      <c r="AU304" s="78">
        <v>-0.84422522783279419</v>
      </c>
      <c r="AV304" s="78">
        <v>-0.69345337152481079</v>
      </c>
      <c r="AW304" s="78">
        <v>-0.61667591333389282</v>
      </c>
      <c r="AX304" s="78">
        <v>-0.56852489709854126</v>
      </c>
      <c r="AY304" s="78">
        <v>-0.5238768458366394</v>
      </c>
      <c r="AZ304" s="78">
        <v>-0.50786095857620239</v>
      </c>
      <c r="BA304" s="78">
        <v>-0.62417596578598022</v>
      </c>
      <c r="BB304" s="78">
        <v>-0.88976114988327026</v>
      </c>
      <c r="BC304" s="78">
        <v>-0.88187825679779053</v>
      </c>
      <c r="BD304" s="78">
        <v>-0.95814573764801025</v>
      </c>
      <c r="BE304" s="78">
        <v>-0.80199998617172241</v>
      </c>
      <c r="BF304" s="78">
        <v>-0.80028736591339111</v>
      </c>
      <c r="BG304" s="78">
        <v>-0.77932906150817871</v>
      </c>
      <c r="BH304" s="78">
        <v>-0.84676742553710938</v>
      </c>
      <c r="BI304" s="78">
        <v>-0.91731613874435425</v>
      </c>
      <c r="BJ304" s="78">
        <v>-0.90720188617706299</v>
      </c>
      <c r="BK304" s="78">
        <v>-1.0080504417419434</v>
      </c>
      <c r="BL304" s="78">
        <v>-0.92238938808441162</v>
      </c>
      <c r="BM304" s="78">
        <v>-0.93107980489730835</v>
      </c>
      <c r="BN304" s="78">
        <v>-1.0309218168258667</v>
      </c>
      <c r="BO304" s="78">
        <v>-0.98442566394805908</v>
      </c>
      <c r="BP304" s="78">
        <v>-0.82715660333633423</v>
      </c>
      <c r="BQ304" s="78">
        <v>-0.84297144412994385</v>
      </c>
      <c r="BR304" s="78">
        <v>-0.80920761823654175</v>
      </c>
      <c r="BS304" s="78">
        <v>-0.70453131198883057</v>
      </c>
      <c r="BT304" s="78">
        <v>-0.56200945377349854</v>
      </c>
      <c r="BU304" s="78">
        <v>-0.48167333006858826</v>
      </c>
      <c r="BV304" s="78">
        <v>-0.42016321420669556</v>
      </c>
      <c r="BW304" s="78">
        <v>-0.33973914384841919</v>
      </c>
      <c r="BX304" s="78">
        <v>-0.32573157548904419</v>
      </c>
      <c r="BY304" s="78">
        <v>-0.43166199326515198</v>
      </c>
      <c r="BZ304" s="78">
        <v>-0.67544072866439819</v>
      </c>
      <c r="CA304" s="78">
        <v>-0.6782488226890564</v>
      </c>
      <c r="CB304" s="78">
        <v>-0.75079911947250366</v>
      </c>
      <c r="CC304" s="78">
        <v>-0.65655386447906494</v>
      </c>
      <c r="CD304" s="78">
        <v>-0.65628385543823242</v>
      </c>
      <c r="CE304" s="78">
        <v>-0.63323843479156494</v>
      </c>
      <c r="CF304" s="78">
        <v>-0.70027601718902588</v>
      </c>
      <c r="CG304" s="78">
        <v>-0.77011591196060181</v>
      </c>
      <c r="CH304" s="78">
        <v>-0.76130396127700806</v>
      </c>
      <c r="CI304" s="78">
        <v>-0.8520280122756958</v>
      </c>
      <c r="CJ304" s="78">
        <v>-0.76148486137390137</v>
      </c>
      <c r="CK304" s="78">
        <v>-0.77557426691055298</v>
      </c>
      <c r="CL304" s="78">
        <v>-0.888050377368927</v>
      </c>
      <c r="CM304" s="78">
        <v>-0.85573607683181763</v>
      </c>
      <c r="CN304" s="78">
        <v>-0.71586161851882935</v>
      </c>
      <c r="CO304" s="78">
        <v>-0.74452370405197144</v>
      </c>
      <c r="CP304" s="78">
        <v>-0.71269619464874268</v>
      </c>
      <c r="CQ304" s="78">
        <v>-0.60777974128723145</v>
      </c>
      <c r="CR304" s="78">
        <v>-0.47097176313400269</v>
      </c>
      <c r="CS304" s="78">
        <v>-0.38817089796066284</v>
      </c>
      <c r="CT304" s="78">
        <v>-0.31740835309028625</v>
      </c>
      <c r="CU304" s="78">
        <v>-0.21220593154430389</v>
      </c>
      <c r="CV304" s="78">
        <v>-0.19958935678005219</v>
      </c>
      <c r="CW304" s="78">
        <v>-0.29832738637924194</v>
      </c>
      <c r="CX304" s="78">
        <v>-0.52700299024581909</v>
      </c>
      <c r="CY304" s="78">
        <v>-0.53721576929092407</v>
      </c>
      <c r="CZ304" s="78">
        <v>-0.60719156265258789</v>
      </c>
      <c r="DA304" s="78">
        <v>-0.51110774278640747</v>
      </c>
      <c r="DB304" s="78">
        <v>-0.51228046417236328</v>
      </c>
      <c r="DC304" s="78">
        <v>-0.48714780807495117</v>
      </c>
      <c r="DD304" s="78">
        <v>-0.55378454923629761</v>
      </c>
      <c r="DE304" s="78">
        <v>-0.62291580438613892</v>
      </c>
      <c r="DF304" s="78">
        <v>-0.61540597677230835</v>
      </c>
      <c r="DG304" s="78">
        <v>-0.69600558280944824</v>
      </c>
      <c r="DH304" s="78">
        <v>-0.60058033466339111</v>
      </c>
      <c r="DI304" s="78">
        <v>-0.62006866931915283</v>
      </c>
      <c r="DJ304" s="78">
        <v>-0.74517881870269775</v>
      </c>
      <c r="DK304" s="78">
        <v>-0.72704648971557617</v>
      </c>
      <c r="DL304" s="78">
        <v>-0.60456663370132446</v>
      </c>
      <c r="DM304" s="78">
        <v>-0.64607590436935425</v>
      </c>
      <c r="DN304" s="78">
        <v>-0.6161847710609436</v>
      </c>
      <c r="DO304" s="78">
        <v>-0.51102811098098755</v>
      </c>
      <c r="DP304" s="78">
        <v>-0.37993413209915161</v>
      </c>
      <c r="DQ304" s="78">
        <v>-0.29466849565505981</v>
      </c>
      <c r="DR304" s="78">
        <v>-0.21465349197387695</v>
      </c>
      <c r="DS304" s="78">
        <v>-8.4672741591930389E-2</v>
      </c>
      <c r="DT304" s="78">
        <v>-7.3447108268737793E-2</v>
      </c>
      <c r="DU304" s="78">
        <v>-0.1649928092956543</v>
      </c>
      <c r="DV304" s="78">
        <v>-0.3785652220249176</v>
      </c>
      <c r="DW304" s="78">
        <v>-0.39618268609046936</v>
      </c>
      <c r="DX304" s="78">
        <v>-0.46358397603034973</v>
      </c>
      <c r="DY304" s="78">
        <v>-0.30110654234886169</v>
      </c>
      <c r="DZ304" s="78">
        <v>-0.30436235666275024</v>
      </c>
      <c r="EA304" s="78">
        <v>-0.27621617913246155</v>
      </c>
      <c r="EB304" s="78">
        <v>-0.34227412939071655</v>
      </c>
      <c r="EC304" s="78">
        <v>-0.41038215160369873</v>
      </c>
      <c r="ED304" s="78">
        <v>-0.40475252270698547</v>
      </c>
      <c r="EE304" s="78">
        <v>-0.47073400020599365</v>
      </c>
      <c r="EF304" s="78">
        <v>-0.36825981736183167</v>
      </c>
      <c r="EG304" s="78">
        <v>-0.39554333686828613</v>
      </c>
      <c r="EH304" s="78">
        <v>-0.5388951301574707</v>
      </c>
      <c r="EI304" s="78">
        <v>-0.54123926162719727</v>
      </c>
      <c r="EJ304" s="78">
        <v>-0.44387438893318176</v>
      </c>
      <c r="EK304" s="78">
        <v>-0.50393307209014893</v>
      </c>
      <c r="EL304" s="78">
        <v>-0.47683760523796082</v>
      </c>
      <c r="EM304" s="78">
        <v>-0.37133419513702393</v>
      </c>
      <c r="EN304" s="78">
        <v>-0.24849016964435577</v>
      </c>
      <c r="EO304" s="78">
        <v>-0.15966580808162689</v>
      </c>
      <c r="EP304" s="78">
        <v>-6.6291801631450653E-2</v>
      </c>
      <c r="EQ304" s="78">
        <v>9.9464938044548035E-2</v>
      </c>
      <c r="ER304" s="78">
        <v>0.10868225991725922</v>
      </c>
      <c r="ES304" s="78">
        <v>2.752113901078701E-2</v>
      </c>
      <c r="ET304" s="78">
        <v>-0.16424472630023956</v>
      </c>
      <c r="EU304" s="78">
        <v>-0.19255329668521881</v>
      </c>
      <c r="EV304" s="78">
        <v>-0.25623741745948792</v>
      </c>
      <c r="EW304" s="78">
        <v>50.159477233886719</v>
      </c>
      <c r="EX304" s="78">
        <v>49.252693176269531</v>
      </c>
      <c r="EY304" s="78">
        <v>48.520931243896484</v>
      </c>
      <c r="EZ304" s="78">
        <v>47.484180450439453</v>
      </c>
      <c r="FA304" s="78">
        <v>47.213848114013672</v>
      </c>
      <c r="FB304" s="78">
        <v>46.532806396484375</v>
      </c>
      <c r="FC304" s="78">
        <v>46.126335144042969</v>
      </c>
      <c r="FD304" s="78">
        <v>46.607929229736328</v>
      </c>
      <c r="FE304" s="78">
        <v>49.267494201660156</v>
      </c>
      <c r="FF304" s="78">
        <v>52.679615020751953</v>
      </c>
      <c r="FG304" s="78">
        <v>55.554035186767578</v>
      </c>
      <c r="FH304" s="78">
        <v>58.352649688720703</v>
      </c>
      <c r="FI304" s="78">
        <v>60.458404541015625</v>
      </c>
      <c r="FJ304" s="78">
        <v>61.796039581298828</v>
      </c>
      <c r="FK304" s="78">
        <v>62.131126403808594</v>
      </c>
      <c r="FL304" s="78">
        <v>62.492176055908203</v>
      </c>
      <c r="FM304" s="78">
        <v>62.346328735351563</v>
      </c>
      <c r="FN304" s="78">
        <v>61.541934967041016</v>
      </c>
      <c r="FO304" s="78">
        <v>59.696834564208984</v>
      </c>
      <c r="FP304" s="78">
        <v>57.980205535888672</v>
      </c>
      <c r="FQ304" s="78">
        <v>55.763797760009766</v>
      </c>
      <c r="FR304" s="78">
        <v>54.006328582763672</v>
      </c>
      <c r="FS304" s="78">
        <v>52.565254211425781</v>
      </c>
      <c r="FT304" s="78">
        <v>51.505481719970703</v>
      </c>
      <c r="FU304" s="78">
        <v>0.21045103669166565</v>
      </c>
      <c r="FV304" s="78">
        <v>0.20679251849651337</v>
      </c>
      <c r="FW304" s="78">
        <v>0.22088754177093506</v>
      </c>
      <c r="FX304" s="78">
        <v>0</v>
      </c>
      <c r="FY304" s="78">
        <v>126.27272796630859</v>
      </c>
      <c r="FZ304" s="78">
        <v>1</v>
      </c>
    </row>
    <row r="305" spans="1:182" x14ac:dyDescent="0.2">
      <c r="A305" t="s">
        <v>186</v>
      </c>
      <c r="B305" t="s">
        <v>236</v>
      </c>
      <c r="C305" t="s">
        <v>194</v>
      </c>
      <c r="D305" t="s">
        <v>202</v>
      </c>
      <c r="E305" t="s">
        <v>205</v>
      </c>
      <c r="F305" t="s">
        <v>181</v>
      </c>
      <c r="G305" t="s">
        <v>1</v>
      </c>
      <c r="H305" s="78">
        <v>191</v>
      </c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F305" s="78"/>
      <c r="DG305" s="78"/>
      <c r="DH305" s="78"/>
      <c r="DI305" s="78"/>
      <c r="DJ305" s="78"/>
      <c r="DK305" s="78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>
        <v>0</v>
      </c>
      <c r="FY305" s="78">
        <v>34.363636016845703</v>
      </c>
      <c r="FZ305" s="78">
        <v>0</v>
      </c>
    </row>
    <row r="306" spans="1:182" x14ac:dyDescent="0.2">
      <c r="A306" t="s">
        <v>186</v>
      </c>
      <c r="B306" t="s">
        <v>236</v>
      </c>
      <c r="C306" t="s">
        <v>194</v>
      </c>
      <c r="D306" t="s">
        <v>202</v>
      </c>
      <c r="E306" t="s">
        <v>205</v>
      </c>
      <c r="F306" t="s">
        <v>182</v>
      </c>
      <c r="G306" t="s">
        <v>1</v>
      </c>
      <c r="H306" s="78">
        <v>1001</v>
      </c>
      <c r="I306" s="78">
        <v>1.2243372201919556</v>
      </c>
      <c r="J306" s="78">
        <v>1.196014404296875</v>
      </c>
      <c r="K306" s="78">
        <v>1.1812417507171631</v>
      </c>
      <c r="L306" s="78">
        <v>1.158354640007019</v>
      </c>
      <c r="M306" s="78">
        <v>1.1578934192657471</v>
      </c>
      <c r="N306" s="78">
        <v>1.2251001596450806</v>
      </c>
      <c r="O306" s="78">
        <v>1.3770143985748291</v>
      </c>
      <c r="P306" s="78">
        <v>1.5473750829696655</v>
      </c>
      <c r="Q306" s="78">
        <v>1.5820006132125854</v>
      </c>
      <c r="R306" s="78">
        <v>1.6511883735656738</v>
      </c>
      <c r="S306" s="78">
        <v>1.5991185903549194</v>
      </c>
      <c r="T306" s="78">
        <v>1.5887902975082397</v>
      </c>
      <c r="U306" s="78">
        <v>1.5776296854019165</v>
      </c>
      <c r="V306" s="78">
        <v>1.544119119644165</v>
      </c>
      <c r="W306" s="78">
        <v>1.5306459665298462</v>
      </c>
      <c r="X306" s="78">
        <v>1.5319675207138062</v>
      </c>
      <c r="Y306" s="78">
        <v>1.5266286134719849</v>
      </c>
      <c r="Z306" s="78">
        <v>1.6148527860641479</v>
      </c>
      <c r="AA306" s="78">
        <v>1.7341159582138062</v>
      </c>
      <c r="AB306" s="78">
        <v>1.8037008047103882</v>
      </c>
      <c r="AC306" s="78">
        <v>1.8499472141265869</v>
      </c>
      <c r="AD306" s="78">
        <v>1.7516546249389648</v>
      </c>
      <c r="AE306" s="78">
        <v>1.5562710762023926</v>
      </c>
      <c r="AF306" s="78">
        <v>1.3770543336868286</v>
      </c>
      <c r="AG306" s="78">
        <v>-0.2849670946598053</v>
      </c>
      <c r="AH306" s="78">
        <v>-0.23750369250774384</v>
      </c>
      <c r="AI306" s="78">
        <v>-0.19980581104755402</v>
      </c>
      <c r="AJ306" s="78">
        <v>-0.20712460577487946</v>
      </c>
      <c r="AK306" s="78">
        <v>-0.20313167572021484</v>
      </c>
      <c r="AL306" s="78">
        <v>-0.21144691109657288</v>
      </c>
      <c r="AM306" s="78">
        <v>-0.24821746349334717</v>
      </c>
      <c r="AN306" s="78">
        <v>-0.24784994125366211</v>
      </c>
      <c r="AO306" s="78">
        <v>-0.29396229982376099</v>
      </c>
      <c r="AP306" s="78">
        <v>-0.17109972238540649</v>
      </c>
      <c r="AQ306" s="78">
        <v>-0.22294601798057556</v>
      </c>
      <c r="AR306" s="78">
        <v>-0.2426343560218811</v>
      </c>
      <c r="AS306" s="78">
        <v>-0.23731519281864166</v>
      </c>
      <c r="AT306" s="78">
        <v>-0.25295406579971313</v>
      </c>
      <c r="AU306" s="78">
        <v>-0.19909662008285522</v>
      </c>
      <c r="AV306" s="78">
        <v>-0.15984323620796204</v>
      </c>
      <c r="AW306" s="78">
        <v>-0.15331868827342987</v>
      </c>
      <c r="AX306" s="78">
        <v>-0.171765998005867</v>
      </c>
      <c r="AY306" s="78">
        <v>-0.13155373930931091</v>
      </c>
      <c r="AZ306" s="78">
        <v>-0.11927494406700134</v>
      </c>
      <c r="BA306" s="78">
        <v>-0.14304974675178528</v>
      </c>
      <c r="BB306" s="78">
        <v>-0.2205793708562851</v>
      </c>
      <c r="BC306" s="78">
        <v>-0.19088868796825409</v>
      </c>
      <c r="BD306" s="78">
        <v>-0.22641052305698395</v>
      </c>
      <c r="BE306" s="78">
        <v>-0.22998704016208649</v>
      </c>
      <c r="BF306" s="78">
        <v>-0.18634551763534546</v>
      </c>
      <c r="BG306" s="78">
        <v>-0.15106664597988129</v>
      </c>
      <c r="BH306" s="78">
        <v>-0.15915948152542114</v>
      </c>
      <c r="BI306" s="78">
        <v>-0.15516209602355957</v>
      </c>
      <c r="BJ306" s="78">
        <v>-0.16186967492103577</v>
      </c>
      <c r="BK306" s="78">
        <v>-0.19141602516174316</v>
      </c>
      <c r="BL306" s="78">
        <v>-0.19220450520515442</v>
      </c>
      <c r="BM306" s="78">
        <v>-0.23538392782211304</v>
      </c>
      <c r="BN306" s="78">
        <v>-0.12991760671138763</v>
      </c>
      <c r="BO306" s="78">
        <v>-0.18225996196269989</v>
      </c>
      <c r="BP306" s="78">
        <v>-0.20285540819168091</v>
      </c>
      <c r="BQ306" s="78">
        <v>-0.19707399606704712</v>
      </c>
      <c r="BR306" s="78">
        <v>-0.21407824754714966</v>
      </c>
      <c r="BS306" s="78">
        <v>-0.16119000315666199</v>
      </c>
      <c r="BT306" s="78">
        <v>-0.12068086862564087</v>
      </c>
      <c r="BU306" s="78">
        <v>-0.11285191029310226</v>
      </c>
      <c r="BV306" s="78">
        <v>-0.13024859130382538</v>
      </c>
      <c r="BW306" s="78">
        <v>-8.7703235447406769E-2</v>
      </c>
      <c r="BX306" s="78">
        <v>-7.6032035052776337E-2</v>
      </c>
      <c r="BY306" s="78">
        <v>-0.10084462910890579</v>
      </c>
      <c r="BZ306" s="78">
        <v>-0.16661155223846436</v>
      </c>
      <c r="CA306" s="78">
        <v>-0.14047835767269135</v>
      </c>
      <c r="CB306" s="78">
        <v>-0.17170427739620209</v>
      </c>
      <c r="CC306" s="78">
        <v>-0.19190801680088043</v>
      </c>
      <c r="CD306" s="78">
        <v>-0.1509135365486145</v>
      </c>
      <c r="CE306" s="78">
        <v>-0.1173100471496582</v>
      </c>
      <c r="CF306" s="78">
        <v>-0.12593898177146912</v>
      </c>
      <c r="CG306" s="78">
        <v>-0.12193852663040161</v>
      </c>
      <c r="CH306" s="78">
        <v>-0.12753261625766754</v>
      </c>
      <c r="CI306" s="78">
        <v>-0.15207552909851074</v>
      </c>
      <c r="CJ306" s="78">
        <v>-0.15366467833518982</v>
      </c>
      <c r="CK306" s="78">
        <v>-0.19481271505355835</v>
      </c>
      <c r="CL306" s="78">
        <v>-0.10139501839876175</v>
      </c>
      <c r="CM306" s="78">
        <v>-0.15408089756965637</v>
      </c>
      <c r="CN306" s="78">
        <v>-0.17530463635921478</v>
      </c>
      <c r="CO306" s="78">
        <v>-0.16920308768749237</v>
      </c>
      <c r="CP306" s="78">
        <v>-0.18715295195579529</v>
      </c>
      <c r="CQ306" s="78">
        <v>-0.13493600487709045</v>
      </c>
      <c r="CR306" s="78">
        <v>-9.3557119369506836E-2</v>
      </c>
      <c r="CS306" s="78">
        <v>-8.4824733436107635E-2</v>
      </c>
      <c r="CT306" s="78">
        <v>-0.10149376094341278</v>
      </c>
      <c r="CU306" s="78">
        <v>-5.7332515716552734E-2</v>
      </c>
      <c r="CV306" s="78">
        <v>-4.6082131564617157E-2</v>
      </c>
      <c r="CW306" s="78">
        <v>-7.1613490581512451E-2</v>
      </c>
      <c r="CX306" s="78">
        <v>-0.12923361361026764</v>
      </c>
      <c r="CY306" s="78">
        <v>-0.10556431114673615</v>
      </c>
      <c r="CZ306" s="78">
        <v>-0.13381490111351013</v>
      </c>
      <c r="DA306" s="78">
        <v>-0.15382900834083557</v>
      </c>
      <c r="DB306" s="78">
        <v>-0.11548153311014175</v>
      </c>
      <c r="DC306" s="78">
        <v>-8.355344831943512E-2</v>
      </c>
      <c r="DD306" s="78">
        <v>-9.2718489468097687E-2</v>
      </c>
      <c r="DE306" s="78">
        <v>-8.8714957237243652E-2</v>
      </c>
      <c r="DF306" s="78">
        <v>-9.319557249546051E-2</v>
      </c>
      <c r="DG306" s="78">
        <v>-0.11273503303527832</v>
      </c>
      <c r="DH306" s="78">
        <v>-0.11512483656406403</v>
      </c>
      <c r="DI306" s="78">
        <v>-0.15424151718616486</v>
      </c>
      <c r="DJ306" s="78">
        <v>-7.2872422635555267E-2</v>
      </c>
      <c r="DK306" s="78">
        <v>-0.12590186297893524</v>
      </c>
      <c r="DL306" s="78">
        <v>-0.14775387942790985</v>
      </c>
      <c r="DM306" s="78">
        <v>-0.14133217930793762</v>
      </c>
      <c r="DN306" s="78">
        <v>-0.16022767126560211</v>
      </c>
      <c r="DO306" s="78">
        <v>-0.10868200659751892</v>
      </c>
      <c r="DP306" s="78">
        <v>-6.6433370113372803E-2</v>
      </c>
      <c r="DQ306" s="78">
        <v>-5.6797560304403305E-2</v>
      </c>
      <c r="DR306" s="78">
        <v>-7.2738930583000183E-2</v>
      </c>
      <c r="DS306" s="78">
        <v>-2.6961797848343849E-2</v>
      </c>
      <c r="DT306" s="78">
        <v>-1.6132226213812828E-2</v>
      </c>
      <c r="DU306" s="78">
        <v>-4.238235205411911E-2</v>
      </c>
      <c r="DV306" s="78">
        <v>-9.1855652630329132E-2</v>
      </c>
      <c r="DW306" s="78">
        <v>-7.0650257170200348E-2</v>
      </c>
      <c r="DX306" s="78">
        <v>-9.5925524830818176E-2</v>
      </c>
      <c r="DY306" s="78">
        <v>-9.8848946392536163E-2</v>
      </c>
      <c r="DZ306" s="78">
        <v>-6.4323373138904572E-2</v>
      </c>
      <c r="EA306" s="78">
        <v>-3.4814275801181793E-2</v>
      </c>
      <c r="EB306" s="78">
        <v>-4.4753361493349075E-2</v>
      </c>
      <c r="EC306" s="78">
        <v>-4.074539989233017E-2</v>
      </c>
      <c r="ED306" s="78">
        <v>-4.3618325144052505E-2</v>
      </c>
      <c r="EE306" s="78">
        <v>-5.5933602154254913E-2</v>
      </c>
      <c r="EF306" s="78">
        <v>-5.9479426592588425E-2</v>
      </c>
      <c r="EG306" s="78">
        <v>-9.5663130283355713E-2</v>
      </c>
      <c r="EH306" s="78">
        <v>-3.1690321862697601E-2</v>
      </c>
      <c r="EI306" s="78">
        <v>-8.5215792059898376E-2</v>
      </c>
      <c r="EJ306" s="78">
        <v>-0.10797492414712906</v>
      </c>
      <c r="EK306" s="78">
        <v>-0.10109097510576248</v>
      </c>
      <c r="EL306" s="78">
        <v>-0.12135183066129684</v>
      </c>
      <c r="EM306" s="78">
        <v>-7.0775389671325684E-2</v>
      </c>
      <c r="EN306" s="78">
        <v>-2.7270998805761337E-2</v>
      </c>
      <c r="EO306" s="78">
        <v>-1.6330774873495102E-2</v>
      </c>
      <c r="EP306" s="78">
        <v>-3.1221520155668259E-2</v>
      </c>
      <c r="EQ306" s="78">
        <v>1.6888696700334549E-2</v>
      </c>
      <c r="ER306" s="78">
        <v>2.7110682800412178E-2</v>
      </c>
      <c r="ES306" s="78">
        <v>-1.77232243004255E-4</v>
      </c>
      <c r="ET306" s="78">
        <v>-3.7887837737798691E-2</v>
      </c>
      <c r="EU306" s="78">
        <v>-2.0239908248186111E-2</v>
      </c>
      <c r="EV306" s="78">
        <v>-4.1219282895326614E-2</v>
      </c>
      <c r="EW306" s="78">
        <v>52.679416656494141</v>
      </c>
      <c r="EX306" s="78">
        <v>51.521553039550781</v>
      </c>
      <c r="EY306" s="78">
        <v>50.737937927246094</v>
      </c>
      <c r="EZ306" s="78">
        <v>49.943367004394531</v>
      </c>
      <c r="FA306" s="78">
        <v>48.848682403564453</v>
      </c>
      <c r="FB306" s="78">
        <v>48.273696899414063</v>
      </c>
      <c r="FC306" s="78">
        <v>47.929576873779297</v>
      </c>
      <c r="FD306" s="78">
        <v>48.736217498779297</v>
      </c>
      <c r="FE306" s="78">
        <v>52.5516357421875</v>
      </c>
      <c r="FF306" s="78">
        <v>56.306198120117188</v>
      </c>
      <c r="FG306" s="78">
        <v>60.646110534667969</v>
      </c>
      <c r="FH306" s="78">
        <v>64.6387939453125</v>
      </c>
      <c r="FI306" s="78">
        <v>67.61962890625</v>
      </c>
      <c r="FJ306" s="78">
        <v>69.756118774414063</v>
      </c>
      <c r="FK306" s="78">
        <v>71.041366577148438</v>
      </c>
      <c r="FL306" s="78">
        <v>71.296363830566406</v>
      </c>
      <c r="FM306" s="78">
        <v>70.199012756347656</v>
      </c>
      <c r="FN306" s="78">
        <v>68.486373901367188</v>
      </c>
      <c r="FO306" s="78">
        <v>66.045524597167969</v>
      </c>
      <c r="FP306" s="78">
        <v>62.551658630371094</v>
      </c>
      <c r="FQ306" s="78">
        <v>59.418426513671875</v>
      </c>
      <c r="FR306" s="78">
        <v>57.535350799560547</v>
      </c>
      <c r="FS306" s="78">
        <v>56.131694793701172</v>
      </c>
      <c r="FT306" s="78">
        <v>54.671581268310547</v>
      </c>
      <c r="FU306" s="78">
        <v>4.5788276940584183E-2</v>
      </c>
      <c r="FV306" s="78">
        <v>5.0677679479122162E-2</v>
      </c>
      <c r="FW306" s="78">
        <v>4.8846270889043808E-2</v>
      </c>
      <c r="FX306" s="78">
        <v>0</v>
      </c>
      <c r="FY306" s="78">
        <v>446.18182373046875</v>
      </c>
      <c r="FZ306" s="78">
        <v>1</v>
      </c>
    </row>
    <row r="307" spans="1:182" x14ac:dyDescent="0.2">
      <c r="A307" t="s">
        <v>186</v>
      </c>
      <c r="B307" t="s">
        <v>236</v>
      </c>
      <c r="C307" t="s">
        <v>194</v>
      </c>
      <c r="D307" t="s">
        <v>202</v>
      </c>
      <c r="E307" t="s">
        <v>205</v>
      </c>
      <c r="F307" t="s">
        <v>183</v>
      </c>
      <c r="G307" t="s">
        <v>1</v>
      </c>
      <c r="H307" s="78">
        <v>1544</v>
      </c>
      <c r="I307" s="78">
        <v>1.1712784767150879</v>
      </c>
      <c r="J307" s="78">
        <v>1.1145492792129517</v>
      </c>
      <c r="K307" s="78">
        <v>1.0768066644668579</v>
      </c>
      <c r="L307" s="78">
        <v>1.0628353357315063</v>
      </c>
      <c r="M307" s="78">
        <v>1.0766392946243286</v>
      </c>
      <c r="N307" s="78">
        <v>1.1918796300888062</v>
      </c>
      <c r="O307" s="78">
        <v>1.3275278806686401</v>
      </c>
      <c r="P307" s="78">
        <v>1.3890688419342041</v>
      </c>
      <c r="Q307" s="78">
        <v>1.3975274562835693</v>
      </c>
      <c r="R307" s="78">
        <v>1.3974250555038452</v>
      </c>
      <c r="S307" s="78">
        <v>1.3763502836227417</v>
      </c>
      <c r="T307" s="78">
        <v>1.3975710868835449</v>
      </c>
      <c r="U307" s="78">
        <v>1.3988461494445801</v>
      </c>
      <c r="V307" s="78">
        <v>1.3822025060653687</v>
      </c>
      <c r="W307" s="78">
        <v>1.3929033279418945</v>
      </c>
      <c r="X307" s="78">
        <v>1.3965283632278442</v>
      </c>
      <c r="Y307" s="78">
        <v>1.4622020721435547</v>
      </c>
      <c r="Z307" s="78">
        <v>1.5585546493530273</v>
      </c>
      <c r="AA307" s="78">
        <v>1.5907670259475708</v>
      </c>
      <c r="AB307" s="78">
        <v>1.6227819919586182</v>
      </c>
      <c r="AC307" s="78">
        <v>1.6690545082092285</v>
      </c>
      <c r="AD307" s="78">
        <v>1.5848888158798218</v>
      </c>
      <c r="AE307" s="78">
        <v>1.4327857494354248</v>
      </c>
      <c r="AF307" s="78">
        <v>1.2873806953430176</v>
      </c>
      <c r="AG307" s="78">
        <v>-0.43818414211273193</v>
      </c>
      <c r="AH307" s="78">
        <v>-0.42696282267570496</v>
      </c>
      <c r="AI307" s="78">
        <v>-0.41216373443603516</v>
      </c>
      <c r="AJ307" s="78">
        <v>-0.41063061356544495</v>
      </c>
      <c r="AK307" s="78">
        <v>-0.4559704065322876</v>
      </c>
      <c r="AL307" s="78">
        <v>-0.4581836462020874</v>
      </c>
      <c r="AM307" s="78">
        <v>-0.42252433300018311</v>
      </c>
      <c r="AN307" s="78">
        <v>-0.43857628107070923</v>
      </c>
      <c r="AO307" s="78">
        <v>-0.51401048898696899</v>
      </c>
      <c r="AP307" s="78">
        <v>-0.46060138940811157</v>
      </c>
      <c r="AQ307" s="78">
        <v>-0.37872377038002014</v>
      </c>
      <c r="AR307" s="78">
        <v>-0.36233344674110413</v>
      </c>
      <c r="AS307" s="78">
        <v>-0.37243539094924927</v>
      </c>
      <c r="AT307" s="78">
        <v>-0.38228005170822144</v>
      </c>
      <c r="AU307" s="78">
        <v>-0.35963955521583557</v>
      </c>
      <c r="AV307" s="78">
        <v>-0.35843396186828613</v>
      </c>
      <c r="AW307" s="78">
        <v>-0.30749732255935669</v>
      </c>
      <c r="AX307" s="78">
        <v>-0.27380836009979248</v>
      </c>
      <c r="AY307" s="78">
        <v>-0.27136904001235962</v>
      </c>
      <c r="AZ307" s="78">
        <v>-0.28862354159355164</v>
      </c>
      <c r="BA307" s="78">
        <v>-0.26389047503471375</v>
      </c>
      <c r="BB307" s="78">
        <v>-0.39315611124038696</v>
      </c>
      <c r="BC307" s="78">
        <v>-0.45226112008094788</v>
      </c>
      <c r="BD307" s="78">
        <v>-0.41497820615768433</v>
      </c>
      <c r="BE307" s="78">
        <v>-0.36050760746002197</v>
      </c>
      <c r="BF307" s="78">
        <v>-0.35014653205871582</v>
      </c>
      <c r="BG307" s="78">
        <v>-0.33582904934883118</v>
      </c>
      <c r="BH307" s="78">
        <v>-0.33118695020675659</v>
      </c>
      <c r="BI307" s="78">
        <v>-0.36891373991966248</v>
      </c>
      <c r="BJ307" s="78">
        <v>-0.36868119239807129</v>
      </c>
      <c r="BK307" s="78">
        <v>-0.33075553178787231</v>
      </c>
      <c r="BL307" s="78">
        <v>-0.3433954119682312</v>
      </c>
      <c r="BM307" s="78">
        <v>-0.4137653112411499</v>
      </c>
      <c r="BN307" s="78">
        <v>-0.36724019050598145</v>
      </c>
      <c r="BO307" s="78">
        <v>-0.30141305923461914</v>
      </c>
      <c r="BP307" s="78">
        <v>-0.28514218330383301</v>
      </c>
      <c r="BQ307" s="78">
        <v>-0.29451718926429749</v>
      </c>
      <c r="BR307" s="78">
        <v>-0.30523839592933655</v>
      </c>
      <c r="BS307" s="78">
        <v>-0.28556835651397705</v>
      </c>
      <c r="BT307" s="78">
        <v>-0.28615009784698486</v>
      </c>
      <c r="BU307" s="78">
        <v>-0.24033752083778381</v>
      </c>
      <c r="BV307" s="78">
        <v>-0.20578159391880035</v>
      </c>
      <c r="BW307" s="78">
        <v>-0.20506587624549866</v>
      </c>
      <c r="BX307" s="78">
        <v>-0.222148597240448</v>
      </c>
      <c r="BY307" s="78">
        <v>-0.19994716346263885</v>
      </c>
      <c r="BZ307" s="78">
        <v>-0.32041454315185547</v>
      </c>
      <c r="CA307" s="78">
        <v>-0.37184920907020569</v>
      </c>
      <c r="CB307" s="78">
        <v>-0.33540382981300354</v>
      </c>
      <c r="CC307" s="78">
        <v>-0.30670908093452454</v>
      </c>
      <c r="CD307" s="78">
        <v>-0.2969437837600708</v>
      </c>
      <c r="CE307" s="78">
        <v>-0.28295990824699402</v>
      </c>
      <c r="CF307" s="78">
        <v>-0.27616456151008606</v>
      </c>
      <c r="CG307" s="78">
        <v>-0.30861857533454895</v>
      </c>
      <c r="CH307" s="78">
        <v>-0.30669203400611877</v>
      </c>
      <c r="CI307" s="78">
        <v>-0.26719677448272705</v>
      </c>
      <c r="CJ307" s="78">
        <v>-0.27747341990470886</v>
      </c>
      <c r="CK307" s="78">
        <v>-0.34433582425117493</v>
      </c>
      <c r="CL307" s="78">
        <v>-0.30257850885391235</v>
      </c>
      <c r="CM307" s="78">
        <v>-0.2478678971529007</v>
      </c>
      <c r="CN307" s="78">
        <v>-0.23167978227138519</v>
      </c>
      <c r="CO307" s="78">
        <v>-0.24055127799510956</v>
      </c>
      <c r="CP307" s="78">
        <v>-0.25187957286834717</v>
      </c>
      <c r="CQ307" s="78">
        <v>-0.23426683247089386</v>
      </c>
      <c r="CR307" s="78">
        <v>-0.23608650267124176</v>
      </c>
      <c r="CS307" s="78">
        <v>-0.19382284581661224</v>
      </c>
      <c r="CT307" s="78">
        <v>-0.15866643190383911</v>
      </c>
      <c r="CU307" s="78">
        <v>-0.15914452075958252</v>
      </c>
      <c r="CV307" s="78">
        <v>-0.17610827088356018</v>
      </c>
      <c r="CW307" s="78">
        <v>-0.15566021203994751</v>
      </c>
      <c r="CX307" s="78">
        <v>-0.27003398537635803</v>
      </c>
      <c r="CY307" s="78">
        <v>-0.31615614891052246</v>
      </c>
      <c r="CZ307" s="78">
        <v>-0.28029081225395203</v>
      </c>
      <c r="DA307" s="78">
        <v>-0.25291058421134949</v>
      </c>
      <c r="DB307" s="78">
        <v>-0.24374103546142578</v>
      </c>
      <c r="DC307" s="78">
        <v>-0.23009073734283447</v>
      </c>
      <c r="DD307" s="78">
        <v>-0.22114212810993195</v>
      </c>
      <c r="DE307" s="78">
        <v>-0.24832339584827423</v>
      </c>
      <c r="DF307" s="78">
        <v>-0.24470287561416626</v>
      </c>
      <c r="DG307" s="78">
        <v>-0.20363797247409821</v>
      </c>
      <c r="DH307" s="78">
        <v>-0.21155144274234772</v>
      </c>
      <c r="DI307" s="78">
        <v>-0.27490633726119995</v>
      </c>
      <c r="DJ307" s="78">
        <v>-0.23791682720184326</v>
      </c>
      <c r="DK307" s="78">
        <v>-0.19432270526885986</v>
      </c>
      <c r="DL307" s="78">
        <v>-0.17821736633777618</v>
      </c>
      <c r="DM307" s="78">
        <v>-0.18658535182476044</v>
      </c>
      <c r="DN307" s="78">
        <v>-0.19852076470851898</v>
      </c>
      <c r="DO307" s="78">
        <v>-0.18296532332897186</v>
      </c>
      <c r="DP307" s="78">
        <v>-0.18602290749549866</v>
      </c>
      <c r="DQ307" s="78">
        <v>-0.14730818569660187</v>
      </c>
      <c r="DR307" s="78">
        <v>-0.11155126988887787</v>
      </c>
      <c r="DS307" s="78">
        <v>-0.11322314292192459</v>
      </c>
      <c r="DT307" s="78">
        <v>-0.13006794452667236</v>
      </c>
      <c r="DU307" s="78">
        <v>-0.11137326061725616</v>
      </c>
      <c r="DV307" s="78">
        <v>-0.21965339779853821</v>
      </c>
      <c r="DW307" s="78">
        <v>-0.26046308875083923</v>
      </c>
      <c r="DX307" s="78">
        <v>-0.22517779469490051</v>
      </c>
      <c r="DY307" s="78">
        <v>-0.17523409426212311</v>
      </c>
      <c r="DZ307" s="78">
        <v>-0.16692474484443665</v>
      </c>
      <c r="EA307" s="78">
        <v>-0.15375608205795288</v>
      </c>
      <c r="EB307" s="78">
        <v>-0.14169850945472717</v>
      </c>
      <c r="EC307" s="78">
        <v>-0.16126677393913269</v>
      </c>
      <c r="ED307" s="78">
        <v>-0.15520042181015015</v>
      </c>
      <c r="EE307" s="78">
        <v>-0.11186918616294861</v>
      </c>
      <c r="EF307" s="78">
        <v>-0.11637056618928909</v>
      </c>
      <c r="EG307" s="78">
        <v>-0.17466117441654205</v>
      </c>
      <c r="EH307" s="78">
        <v>-0.14455561339855194</v>
      </c>
      <c r="EI307" s="78">
        <v>-0.11701198667287827</v>
      </c>
      <c r="EJ307" s="78">
        <v>-0.10102614015340805</v>
      </c>
      <c r="EK307" s="78">
        <v>-0.10866714268922806</v>
      </c>
      <c r="EL307" s="78">
        <v>-0.1214790865778923</v>
      </c>
      <c r="EM307" s="78">
        <v>-0.10889410227537155</v>
      </c>
      <c r="EN307" s="78">
        <v>-0.11373905092477798</v>
      </c>
      <c r="EO307" s="78">
        <v>-8.0148383975028992E-2</v>
      </c>
      <c r="EP307" s="78">
        <v>-4.3524477630853653E-2</v>
      </c>
      <c r="EQ307" s="78">
        <v>-4.6919982880353928E-2</v>
      </c>
      <c r="ER307" s="78">
        <v>-6.3593022525310516E-2</v>
      </c>
      <c r="ES307" s="78">
        <v>-4.7429934144020081E-2</v>
      </c>
      <c r="ET307" s="78">
        <v>-0.1469118595123291</v>
      </c>
      <c r="EU307" s="78">
        <v>-0.18005119264125824</v>
      </c>
      <c r="EV307" s="78">
        <v>-0.14560335874557495</v>
      </c>
      <c r="EW307" s="78">
        <v>56.722202301025391</v>
      </c>
      <c r="EX307" s="78">
        <v>55.601604461669922</v>
      </c>
      <c r="EY307" s="78">
        <v>54.591567993164063</v>
      </c>
      <c r="EZ307" s="78">
        <v>53.706138610839844</v>
      </c>
      <c r="FA307" s="78">
        <v>52.873348236083984</v>
      </c>
      <c r="FB307" s="78">
        <v>52.068477630615234</v>
      </c>
      <c r="FC307" s="78">
        <v>51.403881072998047</v>
      </c>
      <c r="FD307" s="78">
        <v>52.224693298339844</v>
      </c>
      <c r="FE307" s="78">
        <v>55.464485168457031</v>
      </c>
      <c r="FF307" s="78">
        <v>58.988498687744141</v>
      </c>
      <c r="FG307" s="78">
        <v>62.596462249755859</v>
      </c>
      <c r="FH307" s="78">
        <v>65.524604797363281</v>
      </c>
      <c r="FI307" s="78">
        <v>67.880928039550781</v>
      </c>
      <c r="FJ307" s="78">
        <v>69.738311767578125</v>
      </c>
      <c r="FK307" s="78">
        <v>71.083747863769531</v>
      </c>
      <c r="FL307" s="78">
        <v>72.028846740722656</v>
      </c>
      <c r="FM307" s="78">
        <v>72.26043701171875</v>
      </c>
      <c r="FN307" s="78">
        <v>71.645706176757813</v>
      </c>
      <c r="FO307" s="78">
        <v>69.899085998535156</v>
      </c>
      <c r="FP307" s="78">
        <v>66.907814025878906</v>
      </c>
      <c r="FQ307" s="78">
        <v>63.672252655029297</v>
      </c>
      <c r="FR307" s="78">
        <v>61.646018981933594</v>
      </c>
      <c r="FS307" s="78">
        <v>60.064792633056641</v>
      </c>
      <c r="FT307" s="78">
        <v>58.581264495849609</v>
      </c>
      <c r="FU307" s="78">
        <v>8.7698012590408325E-2</v>
      </c>
      <c r="FV307" s="78">
        <v>8.1007733941078186E-2</v>
      </c>
      <c r="FW307" s="78">
        <v>9.357752650976181E-2</v>
      </c>
      <c r="FX307" s="78">
        <v>0</v>
      </c>
      <c r="FY307" s="78">
        <v>354.54544067382813</v>
      </c>
      <c r="FZ307" s="78">
        <v>1</v>
      </c>
    </row>
    <row r="308" spans="1:182" x14ac:dyDescent="0.2">
      <c r="A308" t="s">
        <v>186</v>
      </c>
      <c r="B308" t="s">
        <v>236</v>
      </c>
      <c r="C308" t="s">
        <v>194</v>
      </c>
      <c r="D308" t="s">
        <v>202</v>
      </c>
      <c r="E308" t="s">
        <v>205</v>
      </c>
      <c r="F308" t="s">
        <v>184</v>
      </c>
      <c r="G308" t="s">
        <v>1</v>
      </c>
      <c r="H308" s="78">
        <v>723</v>
      </c>
      <c r="I308" s="78">
        <v>1.3118735551834106</v>
      </c>
      <c r="J308" s="78">
        <v>1.2121740579605103</v>
      </c>
      <c r="K308" s="78">
        <v>1.1780253648757935</v>
      </c>
      <c r="L308" s="78">
        <v>1.1419706344604492</v>
      </c>
      <c r="M308" s="78">
        <v>1.1859699487686157</v>
      </c>
      <c r="N308" s="78">
        <v>1.2693833112716675</v>
      </c>
      <c r="O308" s="78">
        <v>1.3731507062911987</v>
      </c>
      <c r="P308" s="78">
        <v>1.591153621673584</v>
      </c>
      <c r="Q308" s="78">
        <v>1.6281026601791382</v>
      </c>
      <c r="R308" s="78">
        <v>1.61503005027771</v>
      </c>
      <c r="S308" s="78">
        <v>1.585832953453064</v>
      </c>
      <c r="T308" s="78">
        <v>1.525707483291626</v>
      </c>
      <c r="U308" s="78">
        <v>1.4831523895263672</v>
      </c>
      <c r="V308" s="78">
        <v>1.4821915626525879</v>
      </c>
      <c r="W308" s="78">
        <v>1.5591855049133301</v>
      </c>
      <c r="X308" s="78">
        <v>1.60423743724823</v>
      </c>
      <c r="Y308" s="78">
        <v>1.6819629669189453</v>
      </c>
      <c r="Z308" s="78">
        <v>1.7513376474380493</v>
      </c>
      <c r="AA308" s="78">
        <v>1.7939947843551636</v>
      </c>
      <c r="AB308" s="78">
        <v>1.8911634683609009</v>
      </c>
      <c r="AC308" s="78">
        <v>1.9465287923812866</v>
      </c>
      <c r="AD308" s="78">
        <v>1.8757119178771973</v>
      </c>
      <c r="AE308" s="78">
        <v>1.6652191877365112</v>
      </c>
      <c r="AF308" s="78">
        <v>1.4977093935012817</v>
      </c>
      <c r="AG308" s="78">
        <v>-0.37717574834823608</v>
      </c>
      <c r="AH308" s="78">
        <v>-0.34252512454986572</v>
      </c>
      <c r="AI308" s="78">
        <v>-0.30280551314353943</v>
      </c>
      <c r="AJ308" s="78">
        <v>-0.31257420778274536</v>
      </c>
      <c r="AK308" s="78">
        <v>-0.2959589958190918</v>
      </c>
      <c r="AL308" s="78">
        <v>-0.30837225914001465</v>
      </c>
      <c r="AM308" s="78">
        <v>-0.32829007506370544</v>
      </c>
      <c r="AN308" s="78">
        <v>-0.21977737545967102</v>
      </c>
      <c r="AO308" s="78">
        <v>-0.24767635762691498</v>
      </c>
      <c r="AP308" s="78">
        <v>-0.29647114872932434</v>
      </c>
      <c r="AQ308" s="78">
        <v>-0.3475307822227478</v>
      </c>
      <c r="AR308" s="78">
        <v>-0.47741696238517761</v>
      </c>
      <c r="AS308" s="78">
        <v>-0.54629182815551758</v>
      </c>
      <c r="AT308" s="78">
        <v>-0.54641920328140259</v>
      </c>
      <c r="AU308" s="78">
        <v>-0.43144121766090393</v>
      </c>
      <c r="AV308" s="78">
        <v>-0.37270084023475647</v>
      </c>
      <c r="AW308" s="78">
        <v>-0.31101512908935547</v>
      </c>
      <c r="AX308" s="78">
        <v>-0.32667693495750427</v>
      </c>
      <c r="AY308" s="78">
        <v>-0.38973218202590942</v>
      </c>
      <c r="AZ308" s="78">
        <v>-0.31948286294937134</v>
      </c>
      <c r="BA308" s="78">
        <v>-0.43222588300704956</v>
      </c>
      <c r="BB308" s="78">
        <v>-0.47580108046531677</v>
      </c>
      <c r="BC308" s="78">
        <v>-0.46919494867324829</v>
      </c>
      <c r="BD308" s="78">
        <v>-0.38853263854980469</v>
      </c>
      <c r="BE308" s="78">
        <v>-0.31167680025100708</v>
      </c>
      <c r="BF308" s="78">
        <v>-0.27922236919403076</v>
      </c>
      <c r="BG308" s="78">
        <v>-0.2398129403591156</v>
      </c>
      <c r="BH308" s="78">
        <v>-0.24905809760093689</v>
      </c>
      <c r="BI308" s="78">
        <v>-0.23154516518115997</v>
      </c>
      <c r="BJ308" s="78">
        <v>-0.23919945955276489</v>
      </c>
      <c r="BK308" s="78">
        <v>-0.25440379977226257</v>
      </c>
      <c r="BL308" s="78">
        <v>-0.14383839070796967</v>
      </c>
      <c r="BM308" s="78">
        <v>-0.17408189177513123</v>
      </c>
      <c r="BN308" s="78">
        <v>-0.22145125269889832</v>
      </c>
      <c r="BO308" s="78">
        <v>-0.27322590351104736</v>
      </c>
      <c r="BP308" s="78">
        <v>-0.37752777338027954</v>
      </c>
      <c r="BQ308" s="78">
        <v>-0.44012218713760376</v>
      </c>
      <c r="BR308" s="78">
        <v>-0.44143527746200562</v>
      </c>
      <c r="BS308" s="78">
        <v>-0.33001360297203064</v>
      </c>
      <c r="BT308" s="78">
        <v>-0.27106946706771851</v>
      </c>
      <c r="BU308" s="78">
        <v>-0.21320447325706482</v>
      </c>
      <c r="BV308" s="78">
        <v>-0.22827260196208954</v>
      </c>
      <c r="BW308" s="78">
        <v>-0.29217025637626648</v>
      </c>
      <c r="BX308" s="78">
        <v>-0.22231268882751465</v>
      </c>
      <c r="BY308" s="78">
        <v>-0.3293672502040863</v>
      </c>
      <c r="BZ308" s="78">
        <v>-0.37566304206848145</v>
      </c>
      <c r="CA308" s="78">
        <v>-0.37633442878723145</v>
      </c>
      <c r="CB308" s="78">
        <v>-0.32319557666778564</v>
      </c>
      <c r="CC308" s="78">
        <v>-0.26631239056587219</v>
      </c>
      <c r="CD308" s="78">
        <v>-0.23537908494472504</v>
      </c>
      <c r="CE308" s="78">
        <v>-0.19618447124958038</v>
      </c>
      <c r="CF308" s="78">
        <v>-0.20506700873374939</v>
      </c>
      <c r="CG308" s="78">
        <v>-0.18693234026432037</v>
      </c>
      <c r="CH308" s="78">
        <v>-0.19129060208797455</v>
      </c>
      <c r="CI308" s="78">
        <v>-0.20323039591312408</v>
      </c>
      <c r="CJ308" s="78">
        <v>-9.1243274509906769E-2</v>
      </c>
      <c r="CK308" s="78">
        <v>-0.12311055511236191</v>
      </c>
      <c r="CL308" s="78">
        <v>-0.1694926917552948</v>
      </c>
      <c r="CM308" s="78">
        <v>-0.22176259756088257</v>
      </c>
      <c r="CN308" s="78">
        <v>-0.30834484100341797</v>
      </c>
      <c r="CO308" s="78">
        <v>-0.36658942699432373</v>
      </c>
      <c r="CP308" s="78">
        <v>-0.36872372031211853</v>
      </c>
      <c r="CQ308" s="78">
        <v>-0.2597651481628418</v>
      </c>
      <c r="CR308" s="78">
        <v>-0.20067988336086273</v>
      </c>
      <c r="CS308" s="78">
        <v>-0.14546111226081848</v>
      </c>
      <c r="CT308" s="78">
        <v>-0.16011808812618256</v>
      </c>
      <c r="CU308" s="78">
        <v>-0.22459918260574341</v>
      </c>
      <c r="CV308" s="78">
        <v>-0.15501290559768677</v>
      </c>
      <c r="CW308" s="78">
        <v>-0.25812762975692749</v>
      </c>
      <c r="CX308" s="78">
        <v>-0.30630773305892944</v>
      </c>
      <c r="CY308" s="78">
        <v>-0.31201955676078796</v>
      </c>
      <c r="CZ308" s="78">
        <v>-0.27794331312179565</v>
      </c>
      <c r="DA308" s="78">
        <v>-0.22094801068305969</v>
      </c>
      <c r="DB308" s="78">
        <v>-0.19153580069541931</v>
      </c>
      <c r="DC308" s="78">
        <v>-0.15255598723888397</v>
      </c>
      <c r="DD308" s="78">
        <v>-0.16107594966888428</v>
      </c>
      <c r="DE308" s="78">
        <v>-0.14231951534748077</v>
      </c>
      <c r="DF308" s="78">
        <v>-0.14338172972202301</v>
      </c>
      <c r="DG308" s="78">
        <v>-0.1520569771528244</v>
      </c>
      <c r="DH308" s="78">
        <v>-3.8648165762424469E-2</v>
      </c>
      <c r="DI308" s="78">
        <v>-7.2139240801334381E-2</v>
      </c>
      <c r="DJ308" s="78">
        <v>-0.11753414571285248</v>
      </c>
      <c r="DK308" s="78">
        <v>-0.17029929161071777</v>
      </c>
      <c r="DL308" s="78">
        <v>-0.2391619086265564</v>
      </c>
      <c r="DM308" s="78">
        <v>-0.2930566668510437</v>
      </c>
      <c r="DN308" s="78">
        <v>-0.29601219296455383</v>
      </c>
      <c r="DO308" s="78">
        <v>-0.18951672315597534</v>
      </c>
      <c r="DP308" s="78">
        <v>-0.13029032945632935</v>
      </c>
      <c r="DQ308" s="78">
        <v>-7.771775871515274E-2</v>
      </c>
      <c r="DR308" s="78">
        <v>-9.1963551938533783E-2</v>
      </c>
      <c r="DS308" s="78">
        <v>-0.15702810883522034</v>
      </c>
      <c r="DT308" s="78">
        <v>-8.7713137269020081E-2</v>
      </c>
      <c r="DU308" s="78">
        <v>-0.18688803911209106</v>
      </c>
      <c r="DV308" s="78">
        <v>-0.23695245385169983</v>
      </c>
      <c r="DW308" s="78">
        <v>-0.24770465493202209</v>
      </c>
      <c r="DX308" s="78">
        <v>-0.23269107937812805</v>
      </c>
      <c r="DY308" s="78">
        <v>-0.15544906258583069</v>
      </c>
      <c r="DZ308" s="78">
        <v>-0.12823304533958435</v>
      </c>
      <c r="EA308" s="78">
        <v>-8.9563407003879547E-2</v>
      </c>
      <c r="EB308" s="78">
        <v>-9.7559832036495209E-2</v>
      </c>
      <c r="EC308" s="78">
        <v>-7.7905677258968353E-2</v>
      </c>
      <c r="ED308" s="78">
        <v>-7.4208937585353851E-2</v>
      </c>
      <c r="EE308" s="78">
        <v>-7.8170694410800934E-2</v>
      </c>
      <c r="EF308" s="78">
        <v>3.7290818989276886E-2</v>
      </c>
      <c r="EG308" s="78">
        <v>1.4552511274814606E-3</v>
      </c>
      <c r="EH308" s="78">
        <v>-4.2514249682426453E-2</v>
      </c>
      <c r="EI308" s="78">
        <v>-9.5994435250759125E-2</v>
      </c>
      <c r="EJ308" s="78">
        <v>-0.13927271962165833</v>
      </c>
      <c r="EK308" s="78">
        <v>-0.18688702583312988</v>
      </c>
      <c r="EL308" s="78">
        <v>-0.19102823734283447</v>
      </c>
      <c r="EM308" s="78">
        <v>-8.8089108467102051E-2</v>
      </c>
      <c r="EN308" s="78">
        <v>-2.865896001458168E-2</v>
      </c>
      <c r="EO308" s="78">
        <v>2.0092891529202461E-2</v>
      </c>
      <c r="EP308" s="78">
        <v>6.4407638274133205E-3</v>
      </c>
      <c r="EQ308" s="78">
        <v>-5.9466186910867691E-2</v>
      </c>
      <c r="ER308" s="78">
        <v>9.4570368528366089E-3</v>
      </c>
      <c r="ES308" s="78">
        <v>-8.402937650680542E-2</v>
      </c>
      <c r="ET308" s="78">
        <v>-0.13681440055370331</v>
      </c>
      <c r="EU308" s="78">
        <v>-0.15484412014484406</v>
      </c>
      <c r="EV308" s="78">
        <v>-0.16735401749610901</v>
      </c>
      <c r="EW308" s="78">
        <v>53.535984039306641</v>
      </c>
      <c r="EX308" s="78">
        <v>52.467456817626953</v>
      </c>
      <c r="EY308" s="78">
        <v>51.439022064208984</v>
      </c>
      <c r="EZ308" s="78">
        <v>50.446063995361328</v>
      </c>
      <c r="FA308" s="78">
        <v>49.813850402832031</v>
      </c>
      <c r="FB308" s="78">
        <v>48.665264129638672</v>
      </c>
      <c r="FC308" s="78">
        <v>48.021774291992188</v>
      </c>
      <c r="FD308" s="78">
        <v>49.247062683105469</v>
      </c>
      <c r="FE308" s="78">
        <v>54.273128509521484</v>
      </c>
      <c r="FF308" s="78">
        <v>58.810062408447266</v>
      </c>
      <c r="FG308" s="78">
        <v>62.234973907470703</v>
      </c>
      <c r="FH308" s="78">
        <v>64.73712158203125</v>
      </c>
      <c r="FI308" s="78">
        <v>66.763458251953125</v>
      </c>
      <c r="FJ308" s="78">
        <v>68.841209411621094</v>
      </c>
      <c r="FK308" s="78">
        <v>70.485153198242188</v>
      </c>
      <c r="FL308" s="78">
        <v>71.833969116210938</v>
      </c>
      <c r="FM308" s="78">
        <v>72.457687377929688</v>
      </c>
      <c r="FN308" s="78">
        <v>72.209075927734375</v>
      </c>
      <c r="FO308" s="78">
        <v>71.050331115722656</v>
      </c>
      <c r="FP308" s="78">
        <v>67.405708312988281</v>
      </c>
      <c r="FQ308" s="78">
        <v>62.346843719482422</v>
      </c>
      <c r="FR308" s="78">
        <v>59.217041015625</v>
      </c>
      <c r="FS308" s="78">
        <v>56.921154022216797</v>
      </c>
      <c r="FT308" s="78">
        <v>55.519882202148438</v>
      </c>
      <c r="FU308" s="78">
        <v>8.8294439017772675E-2</v>
      </c>
      <c r="FV308" s="78">
        <v>0.12173198163509369</v>
      </c>
      <c r="FW308" s="78">
        <v>8.2958124577999115E-2</v>
      </c>
      <c r="FX308" s="78">
        <v>0</v>
      </c>
      <c r="FY308" s="78">
        <v>196.68182373046875</v>
      </c>
      <c r="FZ308" s="78">
        <v>1</v>
      </c>
    </row>
    <row r="309" spans="1:182" x14ac:dyDescent="0.2">
      <c r="A309" t="s">
        <v>186</v>
      </c>
      <c r="B309" t="s">
        <v>236</v>
      </c>
      <c r="C309" t="s">
        <v>194</v>
      </c>
      <c r="D309" t="s">
        <v>202</v>
      </c>
      <c r="E309" t="s">
        <v>205</v>
      </c>
      <c r="F309" t="s">
        <v>185</v>
      </c>
      <c r="G309" t="s">
        <v>1</v>
      </c>
      <c r="H309" s="78">
        <v>322</v>
      </c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F309" s="78"/>
      <c r="DG309" s="78"/>
      <c r="DH309" s="78"/>
      <c r="DI309" s="78"/>
      <c r="DJ309" s="78"/>
      <c r="DK309" s="78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>
        <v>0</v>
      </c>
      <c r="FY309" s="78">
        <v>87.818183898925781</v>
      </c>
      <c r="FZ309" s="78">
        <v>0</v>
      </c>
    </row>
    <row r="310" spans="1:182" x14ac:dyDescent="0.2">
      <c r="A310" t="s">
        <v>186</v>
      </c>
      <c r="B310" t="s">
        <v>236</v>
      </c>
      <c r="C310" t="s">
        <v>194</v>
      </c>
      <c r="D310" t="s">
        <v>202</v>
      </c>
      <c r="E310" t="s">
        <v>206</v>
      </c>
      <c r="F310" t="s">
        <v>1</v>
      </c>
      <c r="G310" t="s">
        <v>198</v>
      </c>
      <c r="H310" s="78">
        <v>7727</v>
      </c>
      <c r="I310" s="78">
        <v>1.2336268424987793</v>
      </c>
      <c r="J310" s="78">
        <v>1.1315641403198242</v>
      </c>
      <c r="K310" s="78">
        <v>1.0707236528396606</v>
      </c>
      <c r="L310" s="78">
        <v>1.0473560094833374</v>
      </c>
      <c r="M310" s="78">
        <v>1.0319896936416626</v>
      </c>
      <c r="N310" s="78">
        <v>1.066666841506958</v>
      </c>
      <c r="O310" s="78">
        <v>1.1640578508377075</v>
      </c>
      <c r="P310" s="78">
        <v>1.3029822111129761</v>
      </c>
      <c r="Q310" s="78">
        <v>1.3660739660263062</v>
      </c>
      <c r="R310" s="78">
        <v>1.4452368021011353</v>
      </c>
      <c r="S310" s="78">
        <v>1.5181020498275757</v>
      </c>
      <c r="T310" s="78">
        <v>1.5823003053665161</v>
      </c>
      <c r="U310" s="78">
        <v>1.6255652904510498</v>
      </c>
      <c r="V310" s="78">
        <v>1.6573227643966675</v>
      </c>
      <c r="W310" s="78">
        <v>1.6779698133468628</v>
      </c>
      <c r="X310" s="78">
        <v>1.7096279859542847</v>
      </c>
      <c r="Y310" s="78">
        <v>1.7622942924499512</v>
      </c>
      <c r="Z310" s="78">
        <v>1.8340969085693359</v>
      </c>
      <c r="AA310" s="78">
        <v>1.8705638647079468</v>
      </c>
      <c r="AB310" s="78">
        <v>1.8685097694396973</v>
      </c>
      <c r="AC310" s="78">
        <v>1.8743993043899536</v>
      </c>
      <c r="AD310" s="78">
        <v>1.8001465797424316</v>
      </c>
      <c r="AE310" s="78">
        <v>1.6081255674362183</v>
      </c>
      <c r="AF310" s="78">
        <v>1.394903302192688</v>
      </c>
      <c r="AG310" s="78">
        <v>-0.188071608543396</v>
      </c>
      <c r="AH310" s="78">
        <v>-0.17914627492427826</v>
      </c>
      <c r="AI310" s="78">
        <v>-0.17178519070148468</v>
      </c>
      <c r="AJ310" s="78">
        <v>-0.16306290030479431</v>
      </c>
      <c r="AK310" s="78">
        <v>-0.17997622489929199</v>
      </c>
      <c r="AL310" s="78">
        <v>-0.18899089097976685</v>
      </c>
      <c r="AM310" s="78">
        <v>-0.18592517077922821</v>
      </c>
      <c r="AN310" s="78">
        <v>-0.18575333058834076</v>
      </c>
      <c r="AO310" s="78">
        <v>-0.20769511163234711</v>
      </c>
      <c r="AP310" s="78">
        <v>-0.18686254322528839</v>
      </c>
      <c r="AQ310" s="78">
        <v>-0.18848748505115509</v>
      </c>
      <c r="AR310" s="78">
        <v>-0.19326989352703094</v>
      </c>
      <c r="AS310" s="78">
        <v>-0.20775382220745087</v>
      </c>
      <c r="AT310" s="78">
        <v>-0.17867141962051392</v>
      </c>
      <c r="AU310" s="78">
        <v>-0.1544235497713089</v>
      </c>
      <c r="AV310" s="78">
        <v>-0.1198851466178894</v>
      </c>
      <c r="AW310" s="78">
        <v>-6.9074220955371857E-2</v>
      </c>
      <c r="AX310" s="78">
        <v>-7.048218697309494E-2</v>
      </c>
      <c r="AY310" s="78">
        <v>-6.3174687325954437E-2</v>
      </c>
      <c r="AZ310" s="78">
        <v>-2.9135255143046379E-2</v>
      </c>
      <c r="BA310" s="78">
        <v>-4.6629559248685837E-2</v>
      </c>
      <c r="BB310" s="78">
        <v>-0.14503121376037598</v>
      </c>
      <c r="BC310" s="78">
        <v>-0.16459454596042633</v>
      </c>
      <c r="BD310" s="78">
        <v>-0.17270612716674805</v>
      </c>
      <c r="BE310" s="78">
        <v>-0.16292198002338409</v>
      </c>
      <c r="BF310" s="78">
        <v>-0.15440467000007629</v>
      </c>
      <c r="BG310" s="78">
        <v>-0.14728070795536041</v>
      </c>
      <c r="BH310" s="78">
        <v>-0.13856017589569092</v>
      </c>
      <c r="BI310" s="78">
        <v>-0.1552567332983017</v>
      </c>
      <c r="BJ310" s="78">
        <v>-0.1630748063325882</v>
      </c>
      <c r="BK310" s="78">
        <v>-0.16089294850826263</v>
      </c>
      <c r="BL310" s="78">
        <v>-0.15781250596046448</v>
      </c>
      <c r="BM310" s="78">
        <v>-0.18097215890884399</v>
      </c>
      <c r="BN310" s="78">
        <v>-0.16152392327785492</v>
      </c>
      <c r="BO310" s="78">
        <v>-0.16315929591655731</v>
      </c>
      <c r="BP310" s="78">
        <v>-0.16897666454315186</v>
      </c>
      <c r="BQ310" s="78">
        <v>-0.18258252739906311</v>
      </c>
      <c r="BR310" s="78">
        <v>-0.15359571576118469</v>
      </c>
      <c r="BS310" s="78">
        <v>-0.1304686963558197</v>
      </c>
      <c r="BT310" s="78">
        <v>-9.6125103533267975E-2</v>
      </c>
      <c r="BU310" s="78">
        <v>-4.5014169067144394E-2</v>
      </c>
      <c r="BV310" s="78">
        <v>-4.6413987874984741E-2</v>
      </c>
      <c r="BW310" s="78">
        <v>-3.9905548095703125E-2</v>
      </c>
      <c r="BX310" s="78">
        <v>-5.3735491819679737E-3</v>
      </c>
      <c r="BY310" s="78">
        <v>-2.269916795194149E-2</v>
      </c>
      <c r="BZ310" s="78">
        <v>-0.11949462443590164</v>
      </c>
      <c r="CA310" s="78">
        <v>-0.13918083906173706</v>
      </c>
      <c r="CB310" s="78">
        <v>-0.14690504968166351</v>
      </c>
      <c r="CC310" s="78">
        <v>-0.14550341665744781</v>
      </c>
      <c r="CD310" s="78">
        <v>-0.13726867735385895</v>
      </c>
      <c r="CE310" s="78">
        <v>-0.13030900061130524</v>
      </c>
      <c r="CF310" s="78">
        <v>-0.12158966809511185</v>
      </c>
      <c r="CG310" s="78">
        <v>-0.13813608884811401</v>
      </c>
      <c r="CH310" s="78">
        <v>-0.14512540400028229</v>
      </c>
      <c r="CI310" s="78">
        <v>-0.14355568587779999</v>
      </c>
      <c r="CJ310" s="78">
        <v>-0.13846075534820557</v>
      </c>
      <c r="CK310" s="78">
        <v>-0.16246391832828522</v>
      </c>
      <c r="CL310" s="78">
        <v>-0.14397446811199188</v>
      </c>
      <c r="CM310" s="78">
        <v>-0.1456170529127121</v>
      </c>
      <c r="CN310" s="78">
        <v>-0.15215122699737549</v>
      </c>
      <c r="CO310" s="78">
        <v>-0.16514898836612701</v>
      </c>
      <c r="CP310" s="78">
        <v>-0.13622836768627167</v>
      </c>
      <c r="CQ310" s="78">
        <v>-0.11387762427330017</v>
      </c>
      <c r="CR310" s="78">
        <v>-7.9668976366519928E-2</v>
      </c>
      <c r="CS310" s="78">
        <v>-2.8350245207548141E-2</v>
      </c>
      <c r="CT310" s="78">
        <v>-2.9744427651166916E-2</v>
      </c>
      <c r="CU310" s="78">
        <v>-2.3789411410689354E-2</v>
      </c>
      <c r="CV310" s="78">
        <v>1.1083736084401608E-2</v>
      </c>
      <c r="CW310" s="78">
        <v>-6.1250501312315464E-3</v>
      </c>
      <c r="CX310" s="78">
        <v>-0.10180806368589401</v>
      </c>
      <c r="CY310" s="78">
        <v>-0.1215793788433075</v>
      </c>
      <c r="CZ310" s="78">
        <v>-0.12903527915477753</v>
      </c>
      <c r="DA310" s="78">
        <v>-0.12808485329151154</v>
      </c>
      <c r="DB310" s="78">
        <v>-0.12013271450996399</v>
      </c>
      <c r="DC310" s="78">
        <v>-0.11333727091550827</v>
      </c>
      <c r="DD310" s="78">
        <v>-0.10461916774511337</v>
      </c>
      <c r="DE310" s="78">
        <v>-0.12101545184850693</v>
      </c>
      <c r="DF310" s="78">
        <v>-0.12717601656913757</v>
      </c>
      <c r="DG310" s="78">
        <v>-0.12621845304965973</v>
      </c>
      <c r="DH310" s="78">
        <v>-0.11910902708768845</v>
      </c>
      <c r="DI310" s="78">
        <v>-0.14395567774772644</v>
      </c>
      <c r="DJ310" s="78">
        <v>-0.12642499804496765</v>
      </c>
      <c r="DK310" s="78">
        <v>-0.12807482481002808</v>
      </c>
      <c r="DL310" s="78">
        <v>-0.13532580435276031</v>
      </c>
      <c r="DM310" s="78">
        <v>-0.14771544933319092</v>
      </c>
      <c r="DN310" s="78">
        <v>-0.11886101961135864</v>
      </c>
      <c r="DO310" s="78">
        <v>-9.7286559641361237E-2</v>
      </c>
      <c r="DP310" s="78">
        <v>-6.3212849199771881E-2</v>
      </c>
      <c r="DQ310" s="78">
        <v>-1.1686322279274464E-2</v>
      </c>
      <c r="DR310" s="78">
        <v>-1.3074868358671665E-2</v>
      </c>
      <c r="DS310" s="78">
        <v>-7.6732737943530083E-3</v>
      </c>
      <c r="DT310" s="78">
        <v>2.7541022747755051E-2</v>
      </c>
      <c r="DU310" s="78">
        <v>1.0449066758155823E-2</v>
      </c>
      <c r="DV310" s="78">
        <v>-8.412151038646698E-2</v>
      </c>
      <c r="DW310" s="78">
        <v>-0.10397792607545853</v>
      </c>
      <c r="DX310" s="78">
        <v>-0.11116552352905273</v>
      </c>
      <c r="DY310" s="78">
        <v>-0.10293520987033844</v>
      </c>
      <c r="DZ310" s="78">
        <v>-9.5391102135181427E-2</v>
      </c>
      <c r="EA310" s="78">
        <v>-8.8832810521125793E-2</v>
      </c>
      <c r="EB310" s="78">
        <v>-8.0116450786590576E-2</v>
      </c>
      <c r="EC310" s="78">
        <v>-9.6295960247516632E-2</v>
      </c>
      <c r="ED310" s="78">
        <v>-0.10125992447137833</v>
      </c>
      <c r="EE310" s="78">
        <v>-0.10118622332811356</v>
      </c>
      <c r="EF310" s="78">
        <v>-9.1168195009231567E-2</v>
      </c>
      <c r="EG310" s="78">
        <v>-0.11723273247480392</v>
      </c>
      <c r="EH310" s="78">
        <v>-0.10108637809753418</v>
      </c>
      <c r="EI310" s="78">
        <v>-0.1027466356754303</v>
      </c>
      <c r="EJ310" s="78">
        <v>-0.11103255301713943</v>
      </c>
      <c r="EK310" s="78">
        <v>-0.12254416942596436</v>
      </c>
      <c r="EL310" s="78">
        <v>-9.3785323202610016E-2</v>
      </c>
      <c r="EM310" s="78">
        <v>-7.3331691324710846E-2</v>
      </c>
      <c r="EN310" s="78">
        <v>-3.9452813565731049E-2</v>
      </c>
      <c r="EO310" s="78">
        <v>1.2373737059533596E-2</v>
      </c>
      <c r="EP310" s="78">
        <v>1.099332794547081E-2</v>
      </c>
      <c r="EQ310" s="78">
        <v>1.5595868229866028E-2</v>
      </c>
      <c r="ER310" s="78">
        <v>5.1302731037139893E-2</v>
      </c>
      <c r="ES310" s="78">
        <v>3.4379459917545319E-2</v>
      </c>
      <c r="ET310" s="78">
        <v>-5.8584928512573242E-2</v>
      </c>
      <c r="EU310" s="78">
        <v>-7.856421172618866E-2</v>
      </c>
      <c r="EV310" s="78">
        <v>-8.5364438593387604E-2</v>
      </c>
      <c r="EW310" s="78">
        <v>60.641803741455078</v>
      </c>
      <c r="EX310" s="78">
        <v>59.411636352539063</v>
      </c>
      <c r="EY310" s="78">
        <v>58.297817230224609</v>
      </c>
      <c r="EZ310" s="78">
        <v>57.370285034179688</v>
      </c>
      <c r="FA310" s="78">
        <v>56.510848999023438</v>
      </c>
      <c r="FB310" s="78">
        <v>55.749408721923828</v>
      </c>
      <c r="FC310" s="78">
        <v>55.252426147460938</v>
      </c>
      <c r="FD310" s="78">
        <v>57.615348815917969</v>
      </c>
      <c r="FE310" s="78">
        <v>61.245334625244141</v>
      </c>
      <c r="FF310" s="78">
        <v>64.931533813476563</v>
      </c>
      <c r="FG310" s="78">
        <v>68.275588989257813</v>
      </c>
      <c r="FH310" s="78">
        <v>71.380783081054688</v>
      </c>
      <c r="FI310" s="78">
        <v>74.251388549804688</v>
      </c>
      <c r="FJ310" s="78">
        <v>76.42724609375</v>
      </c>
      <c r="FK310" s="78">
        <v>77.994659423828125</v>
      </c>
      <c r="FL310" s="78">
        <v>78.594863891601563</v>
      </c>
      <c r="FM310" s="78">
        <v>78.485549926757813</v>
      </c>
      <c r="FN310" s="78">
        <v>77.227775573730469</v>
      </c>
      <c r="FO310" s="78">
        <v>75.138542175292969</v>
      </c>
      <c r="FP310" s="78">
        <v>71.976478576660156</v>
      </c>
      <c r="FQ310" s="78">
        <v>67.984611511230469</v>
      </c>
      <c r="FR310" s="78">
        <v>65.194770812988281</v>
      </c>
      <c r="FS310" s="78">
        <v>63.389553070068359</v>
      </c>
      <c r="FT310" s="78">
        <v>61.927421569824219</v>
      </c>
      <c r="FU310" s="78">
        <v>2.6239886879920959E-2</v>
      </c>
      <c r="FV310" s="78">
        <v>2.8660086914896965E-2</v>
      </c>
      <c r="FW310" s="78">
        <v>2.7142444625496864E-2</v>
      </c>
      <c r="FX310" s="78">
        <v>0</v>
      </c>
      <c r="FY310" s="78">
        <v>2530.14990234375</v>
      </c>
      <c r="FZ310" s="78">
        <v>1</v>
      </c>
    </row>
    <row r="311" spans="1:182" x14ac:dyDescent="0.2">
      <c r="A311" t="s">
        <v>186</v>
      </c>
      <c r="B311" t="s">
        <v>236</v>
      </c>
      <c r="C311" t="s">
        <v>194</v>
      </c>
      <c r="D311" t="s">
        <v>202</v>
      </c>
      <c r="E311" t="s">
        <v>206</v>
      </c>
      <c r="F311" t="s">
        <v>1</v>
      </c>
      <c r="G311" t="s">
        <v>200</v>
      </c>
      <c r="H311" s="78">
        <v>2573</v>
      </c>
      <c r="I311" s="78">
        <v>1.1104079484939575</v>
      </c>
      <c r="J311" s="78">
        <v>0.99751901626586914</v>
      </c>
      <c r="K311" s="78">
        <v>0.90656799077987671</v>
      </c>
      <c r="L311" s="78">
        <v>0.86334902048110962</v>
      </c>
      <c r="M311" s="78">
        <v>0.85360395908355713</v>
      </c>
      <c r="N311" s="78">
        <v>0.85570937395095825</v>
      </c>
      <c r="O311" s="78">
        <v>0.96222531795501709</v>
      </c>
      <c r="P311" s="78">
        <v>1.0299403667449951</v>
      </c>
      <c r="Q311" s="78">
        <v>1.0710146427154541</v>
      </c>
      <c r="R311" s="78">
        <v>1.1503570079803467</v>
      </c>
      <c r="S311" s="78">
        <v>1.2150639295578003</v>
      </c>
      <c r="T311" s="78">
        <v>1.305387020111084</v>
      </c>
      <c r="U311" s="78">
        <v>1.3884358406066895</v>
      </c>
      <c r="V311" s="78">
        <v>1.4331884384155273</v>
      </c>
      <c r="W311" s="78">
        <v>1.4777477979660034</v>
      </c>
      <c r="X311" s="78">
        <v>1.5555949211120605</v>
      </c>
      <c r="Y311" s="78">
        <v>1.6313246488571167</v>
      </c>
      <c r="Z311" s="78">
        <v>1.6991091966629028</v>
      </c>
      <c r="AA311" s="78">
        <v>1.7107293605804443</v>
      </c>
      <c r="AB311" s="78">
        <v>1.7005734443664551</v>
      </c>
      <c r="AC311" s="78">
        <v>1.6892483234405518</v>
      </c>
      <c r="AD311" s="78">
        <v>1.6186155080795288</v>
      </c>
      <c r="AE311" s="78">
        <v>1.4543353319168091</v>
      </c>
      <c r="AF311" s="78">
        <v>1.2609063386917114</v>
      </c>
      <c r="AG311" s="78">
        <v>-0.21663455665111542</v>
      </c>
      <c r="AH311" s="78">
        <v>-0.21627509593963623</v>
      </c>
      <c r="AI311" s="78">
        <v>-0.21900275349617004</v>
      </c>
      <c r="AJ311" s="78">
        <v>-0.21093879640102386</v>
      </c>
      <c r="AK311" s="78">
        <v>-0.19781260192394257</v>
      </c>
      <c r="AL311" s="78">
        <v>-0.19997894763946533</v>
      </c>
      <c r="AM311" s="78">
        <v>-0.14873985946178436</v>
      </c>
      <c r="AN311" s="78">
        <v>-0.12996292114257813</v>
      </c>
      <c r="AO311" s="78">
        <v>-0.15884703397750854</v>
      </c>
      <c r="AP311" s="78">
        <v>-0.1100231260061264</v>
      </c>
      <c r="AQ311" s="78">
        <v>-0.12119702994823456</v>
      </c>
      <c r="AR311" s="78">
        <v>-0.12784790992736816</v>
      </c>
      <c r="AS311" s="78">
        <v>-0.11984287202358246</v>
      </c>
      <c r="AT311" s="78">
        <v>-0.13867679238319397</v>
      </c>
      <c r="AU311" s="78">
        <v>-0.15344381332397461</v>
      </c>
      <c r="AV311" s="78">
        <v>-0.10309584438800812</v>
      </c>
      <c r="AW311" s="78">
        <v>-7.9197689890861511E-2</v>
      </c>
      <c r="AX311" s="78">
        <v>-5.5320799350738525E-2</v>
      </c>
      <c r="AY311" s="78">
        <v>-6.290503591299057E-2</v>
      </c>
      <c r="AZ311" s="78">
        <v>-4.3402086943387985E-2</v>
      </c>
      <c r="BA311" s="78">
        <v>-7.3399797081947327E-2</v>
      </c>
      <c r="BB311" s="78">
        <v>-0.17931799590587616</v>
      </c>
      <c r="BC311" s="78">
        <v>-0.20540456473827362</v>
      </c>
      <c r="BD311" s="78">
        <v>-0.21150729060173035</v>
      </c>
      <c r="BE311" s="78">
        <v>-0.18793715536594391</v>
      </c>
      <c r="BF311" s="78">
        <v>-0.18777690827846527</v>
      </c>
      <c r="BG311" s="78">
        <v>-0.19109933078289032</v>
      </c>
      <c r="BH311" s="78">
        <v>-0.1835007518529892</v>
      </c>
      <c r="BI311" s="78">
        <v>-0.17035770416259766</v>
      </c>
      <c r="BJ311" s="78">
        <v>-0.17180059850215912</v>
      </c>
      <c r="BK311" s="78">
        <v>-0.12043498456478119</v>
      </c>
      <c r="BL311" s="78">
        <v>-0.10150455683469772</v>
      </c>
      <c r="BM311" s="78">
        <v>-0.1321982741355896</v>
      </c>
      <c r="BN311" s="78">
        <v>-8.9760102331638336E-2</v>
      </c>
      <c r="BO311" s="78">
        <v>-0.10142730176448822</v>
      </c>
      <c r="BP311" s="78">
        <v>-0.10735287517309189</v>
      </c>
      <c r="BQ311" s="78">
        <v>-9.8395034670829773E-2</v>
      </c>
      <c r="BR311" s="78">
        <v>-0.11645545810461044</v>
      </c>
      <c r="BS311" s="78">
        <v>-0.13007627427577972</v>
      </c>
      <c r="BT311" s="78">
        <v>-7.9680584371089935E-2</v>
      </c>
      <c r="BU311" s="78">
        <v>-5.6089065968990326E-2</v>
      </c>
      <c r="BV311" s="78">
        <v>-3.2401453703641891E-2</v>
      </c>
      <c r="BW311" s="78">
        <v>-3.8655009120702744E-2</v>
      </c>
      <c r="BX311" s="78">
        <v>-1.9811905920505524E-2</v>
      </c>
      <c r="BY311" s="78">
        <v>-5.013691633939743E-2</v>
      </c>
      <c r="BZ311" s="78">
        <v>-0.1501966267824173</v>
      </c>
      <c r="CA311" s="78">
        <v>-0.17579358816146851</v>
      </c>
      <c r="CB311" s="78">
        <v>-0.18273648619651794</v>
      </c>
      <c r="CC311" s="78">
        <v>-0.16806142032146454</v>
      </c>
      <c r="CD311" s="78">
        <v>-0.16803917288780212</v>
      </c>
      <c r="CE311" s="78">
        <v>-0.1717735081911087</v>
      </c>
      <c r="CF311" s="78">
        <v>-0.1644972562789917</v>
      </c>
      <c r="CG311" s="78">
        <v>-0.15134251117706299</v>
      </c>
      <c r="CH311" s="78">
        <v>-0.15228433907032013</v>
      </c>
      <c r="CI311" s="78">
        <v>-0.10083111375570297</v>
      </c>
      <c r="CJ311" s="78">
        <v>-8.1794381141662598E-2</v>
      </c>
      <c r="CK311" s="78">
        <v>-0.1137414276599884</v>
      </c>
      <c r="CL311" s="78">
        <v>-7.5725995004177094E-2</v>
      </c>
      <c r="CM311" s="78">
        <v>-8.7734833359718323E-2</v>
      </c>
      <c r="CN311" s="78">
        <v>-9.3158073723316193E-2</v>
      </c>
      <c r="CO311" s="78">
        <v>-8.3540342748165131E-2</v>
      </c>
      <c r="CP311" s="78">
        <v>-0.1010650247335434</v>
      </c>
      <c r="CQ311" s="78">
        <v>-0.11389196664094925</v>
      </c>
      <c r="CR311" s="78">
        <v>-6.3463248312473297E-2</v>
      </c>
      <c r="CS311" s="78">
        <v>-4.0084101259708405E-2</v>
      </c>
      <c r="CT311" s="78">
        <v>-1.6527583822607994E-2</v>
      </c>
      <c r="CU311" s="78">
        <v>-2.1859515458345413E-2</v>
      </c>
      <c r="CV311" s="78">
        <v>-3.4734162036329508E-3</v>
      </c>
      <c r="CW311" s="78">
        <v>-3.4025117754936218E-2</v>
      </c>
      <c r="CX311" s="78">
        <v>-0.13002726435661316</v>
      </c>
      <c r="CY311" s="78">
        <v>-0.15528510510921478</v>
      </c>
      <c r="CZ311" s="78">
        <v>-0.16280992329120636</v>
      </c>
      <c r="DA311" s="78">
        <v>-0.14818568527698517</v>
      </c>
      <c r="DB311" s="78">
        <v>-0.14830143749713898</v>
      </c>
      <c r="DC311" s="78">
        <v>-0.15244771540164948</v>
      </c>
      <c r="DD311" s="78">
        <v>-0.14549374580383301</v>
      </c>
      <c r="DE311" s="78">
        <v>-0.13232731819152832</v>
      </c>
      <c r="DF311" s="78">
        <v>-0.13276806473731995</v>
      </c>
      <c r="DG311" s="78">
        <v>-8.1227242946624756E-2</v>
      </c>
      <c r="DH311" s="78">
        <v>-6.2084205448627472E-2</v>
      </c>
      <c r="DI311" s="78">
        <v>-9.5284581184387207E-2</v>
      </c>
      <c r="DJ311" s="78">
        <v>-6.1691891402006149E-2</v>
      </c>
      <c r="DK311" s="78">
        <v>-7.4042379856109619E-2</v>
      </c>
      <c r="DL311" s="78">
        <v>-7.8963279724121094E-2</v>
      </c>
      <c r="DM311" s="78">
        <v>-6.8685635924339294E-2</v>
      </c>
      <c r="DN311" s="78">
        <v>-8.5674598813056946E-2</v>
      </c>
      <c r="DO311" s="78">
        <v>-9.7707673907279968E-2</v>
      </c>
      <c r="DP311" s="78">
        <v>-4.724590852856636E-2</v>
      </c>
      <c r="DQ311" s="78">
        <v>-2.4079140275716782E-2</v>
      </c>
      <c r="DR311" s="78">
        <v>-6.5371120581403375E-4</v>
      </c>
      <c r="DS311" s="78">
        <v>-5.0640217959880829E-3</v>
      </c>
      <c r="DT311" s="78">
        <v>1.286507211625576E-2</v>
      </c>
      <c r="DU311" s="78">
        <v>-1.7913319170475006E-2</v>
      </c>
      <c r="DV311" s="78">
        <v>-0.10985791683197021</v>
      </c>
      <c r="DW311" s="78">
        <v>-0.13477662205696106</v>
      </c>
      <c r="DX311" s="78">
        <v>-0.14288336038589478</v>
      </c>
      <c r="DY311" s="78">
        <v>-0.11948830634355545</v>
      </c>
      <c r="DZ311" s="78">
        <v>-0.11980324983596802</v>
      </c>
      <c r="EA311" s="78">
        <v>-0.12454430013895035</v>
      </c>
      <c r="EB311" s="78">
        <v>-0.11805570870637894</v>
      </c>
      <c r="EC311" s="78">
        <v>-0.10487239807844162</v>
      </c>
      <c r="ED311" s="78">
        <v>-0.10458969324827194</v>
      </c>
      <c r="EE311" s="78">
        <v>-5.2922360599040985E-2</v>
      </c>
      <c r="EF311" s="78">
        <v>-3.3625833690166473E-2</v>
      </c>
      <c r="EG311" s="78">
        <v>-6.8635836243629456E-2</v>
      </c>
      <c r="EH311" s="78">
        <v>-4.142887145280838E-2</v>
      </c>
      <c r="EI311" s="78">
        <v>-5.4272640496492386E-2</v>
      </c>
      <c r="EJ311" s="78">
        <v>-5.846824124455452E-2</v>
      </c>
      <c r="EK311" s="78">
        <v>-4.7237809747457504E-2</v>
      </c>
      <c r="EL311" s="78">
        <v>-6.3453264534473419E-2</v>
      </c>
      <c r="EM311" s="78">
        <v>-7.4340119957923889E-2</v>
      </c>
      <c r="EN311" s="78">
        <v>-2.383064292371273E-2</v>
      </c>
      <c r="EO311" s="78">
        <v>-9.7051495686173439E-4</v>
      </c>
      <c r="EP311" s="78">
        <v>2.2265637293457985E-2</v>
      </c>
      <c r="EQ311" s="78">
        <v>1.9186003133654594E-2</v>
      </c>
      <c r="ER311" s="78">
        <v>3.6455255001783371E-2</v>
      </c>
      <c r="ES311" s="78">
        <v>5.3495606407523155E-3</v>
      </c>
      <c r="ET311" s="78">
        <v>-8.0736547708511353E-2</v>
      </c>
      <c r="EU311" s="78">
        <v>-0.10516563057899475</v>
      </c>
      <c r="EV311" s="78">
        <v>-0.11411258578300476</v>
      </c>
      <c r="EW311" s="78">
        <v>62.739902496337891</v>
      </c>
      <c r="EX311" s="78">
        <v>61.389144897460938</v>
      </c>
      <c r="EY311" s="78">
        <v>60.114540100097656</v>
      </c>
      <c r="EZ311" s="78">
        <v>58.947795867919922</v>
      </c>
      <c r="FA311" s="78">
        <v>57.94403076171875</v>
      </c>
      <c r="FB311" s="78">
        <v>57.042675018310547</v>
      </c>
      <c r="FC311" s="78">
        <v>56.494091033935547</v>
      </c>
      <c r="FD311" s="78">
        <v>58.726657867431641</v>
      </c>
      <c r="FE311" s="78">
        <v>62.272994995117188</v>
      </c>
      <c r="FF311" s="78">
        <v>65.98773193359375</v>
      </c>
      <c r="FG311" s="78">
        <v>69.390312194824219</v>
      </c>
      <c r="FH311" s="78">
        <v>72.614570617675781</v>
      </c>
      <c r="FI311" s="78">
        <v>75.703208923339844</v>
      </c>
      <c r="FJ311" s="78">
        <v>78.001693725585938</v>
      </c>
      <c r="FK311" s="78">
        <v>79.721466064453125</v>
      </c>
      <c r="FL311" s="78">
        <v>80.692420959472656</v>
      </c>
      <c r="FM311" s="78">
        <v>80.910011291503906</v>
      </c>
      <c r="FN311" s="78">
        <v>80.153724670410156</v>
      </c>
      <c r="FO311" s="78">
        <v>78.399871826171875</v>
      </c>
      <c r="FP311" s="78">
        <v>75.407249450683594</v>
      </c>
      <c r="FQ311" s="78">
        <v>71.47015380859375</v>
      </c>
      <c r="FR311" s="78">
        <v>68.216758728027344</v>
      </c>
      <c r="FS311" s="78">
        <v>65.977394104003906</v>
      </c>
      <c r="FT311" s="78">
        <v>64.259445190429688</v>
      </c>
      <c r="FU311" s="78">
        <v>2.5474568828940392E-2</v>
      </c>
      <c r="FV311" s="78">
        <v>2.7284016832709312E-2</v>
      </c>
      <c r="FW311" s="78">
        <v>2.712581679224968E-2</v>
      </c>
      <c r="FX311" s="78">
        <v>0</v>
      </c>
      <c r="FY311" s="78">
        <v>1225.3499755859375</v>
      </c>
      <c r="FZ311" s="78">
        <v>1</v>
      </c>
    </row>
    <row r="312" spans="1:182" x14ac:dyDescent="0.2">
      <c r="A312" t="s">
        <v>186</v>
      </c>
      <c r="B312" t="s">
        <v>236</v>
      </c>
      <c r="C312" t="s">
        <v>194</v>
      </c>
      <c r="D312" t="s">
        <v>202</v>
      </c>
      <c r="E312" t="s">
        <v>206</v>
      </c>
      <c r="F312" t="s">
        <v>1</v>
      </c>
      <c r="G312" t="s">
        <v>1</v>
      </c>
      <c r="H312" s="78">
        <v>10300</v>
      </c>
      <c r="I312" s="78">
        <v>1.2028460502624512</v>
      </c>
      <c r="J312" s="78">
        <v>1.0980788469314575</v>
      </c>
      <c r="K312" s="78">
        <v>1.0297164916992188</v>
      </c>
      <c r="L312" s="78">
        <v>1.0013900995254517</v>
      </c>
      <c r="M312" s="78">
        <v>0.98742789030075073</v>
      </c>
      <c r="N312" s="78">
        <v>1.0139684677124023</v>
      </c>
      <c r="O312" s="78">
        <v>1.1136389970779419</v>
      </c>
      <c r="P312" s="78">
        <v>1.2347747087478638</v>
      </c>
      <c r="Q312" s="78">
        <v>1.2923663854598999</v>
      </c>
      <c r="R312" s="78">
        <v>1.3715741634368896</v>
      </c>
      <c r="S312" s="78">
        <v>1.4424014091491699</v>
      </c>
      <c r="T312" s="78">
        <v>1.5131257772445679</v>
      </c>
      <c r="U312" s="78">
        <v>1.5663288831710815</v>
      </c>
      <c r="V312" s="78">
        <v>1.6013326644897461</v>
      </c>
      <c r="W312" s="78">
        <v>1.6279531717300415</v>
      </c>
      <c r="X312" s="78">
        <v>1.6711496114730835</v>
      </c>
      <c r="Y312" s="78">
        <v>1.7295774221420288</v>
      </c>
      <c r="Z312" s="78">
        <v>1.8003761768341064</v>
      </c>
      <c r="AA312" s="78">
        <v>1.8306361436843872</v>
      </c>
      <c r="AB312" s="78">
        <v>1.8265583515167236</v>
      </c>
      <c r="AC312" s="78">
        <v>1.8281475305557251</v>
      </c>
      <c r="AD312" s="78">
        <v>1.7547988891601563</v>
      </c>
      <c r="AE312" s="78">
        <v>1.5697078704833984</v>
      </c>
      <c r="AF312" s="78">
        <v>1.3614300489425659</v>
      </c>
      <c r="AG312" s="78">
        <v>-0.18530046939849854</v>
      </c>
      <c r="AH312" s="78">
        <v>-0.17860318720340729</v>
      </c>
      <c r="AI312" s="78">
        <v>-0.17394396662712097</v>
      </c>
      <c r="AJ312" s="78">
        <v>-0.1655137836933136</v>
      </c>
      <c r="AK312" s="78">
        <v>-0.17490120232105255</v>
      </c>
      <c r="AL312" s="78">
        <v>-0.18191182613372803</v>
      </c>
      <c r="AM312" s="78">
        <v>-0.16684660315513611</v>
      </c>
      <c r="AN312" s="78">
        <v>-0.16176874935626984</v>
      </c>
      <c r="AO312" s="78">
        <v>-0.18604680895805359</v>
      </c>
      <c r="AP312" s="78">
        <v>-0.16022118926048279</v>
      </c>
      <c r="AQ312" s="78">
        <v>-0.16438743472099304</v>
      </c>
      <c r="AR312" s="78">
        <v>-0.16945548355579376</v>
      </c>
      <c r="AS312" s="78">
        <v>-0.17798617482185364</v>
      </c>
      <c r="AT312" s="78">
        <v>-0.16064220666885376</v>
      </c>
      <c r="AU312" s="78">
        <v>-0.14586296677589417</v>
      </c>
      <c r="AV312" s="78">
        <v>-0.10737355798482895</v>
      </c>
      <c r="AW312" s="78">
        <v>-6.3356749713420868E-2</v>
      </c>
      <c r="AX312" s="78">
        <v>-5.8503661304712296E-2</v>
      </c>
      <c r="AY312" s="78">
        <v>-5.4582454264163971E-2</v>
      </c>
      <c r="AZ312" s="78">
        <v>-2.4330731481313705E-2</v>
      </c>
      <c r="BA312" s="78">
        <v>-4.5033205300569534E-2</v>
      </c>
      <c r="BB312" s="78">
        <v>-0.14354228973388672</v>
      </c>
      <c r="BC312" s="78">
        <v>-0.16461269557476044</v>
      </c>
      <c r="BD312" s="78">
        <v>-0.17241960763931274</v>
      </c>
      <c r="BE312" s="78">
        <v>-0.16511732339859009</v>
      </c>
      <c r="BF312" s="78">
        <v>-0.15872375667095184</v>
      </c>
      <c r="BG312" s="78">
        <v>-0.15428370237350464</v>
      </c>
      <c r="BH312" s="78">
        <v>-0.14589568972587585</v>
      </c>
      <c r="BI312" s="78">
        <v>-0.15512917935848236</v>
      </c>
      <c r="BJ312" s="78">
        <v>-0.16123466193675995</v>
      </c>
      <c r="BK312" s="78">
        <v>-0.14678053557872772</v>
      </c>
      <c r="BL312" s="78">
        <v>-0.13963496685028076</v>
      </c>
      <c r="BM312" s="78">
        <v>-0.16492302715778351</v>
      </c>
      <c r="BN312" s="78">
        <v>-0.14054988324642181</v>
      </c>
      <c r="BO312" s="78">
        <v>-0.14475506544113159</v>
      </c>
      <c r="BP312" s="78">
        <v>-0.15052534639835358</v>
      </c>
      <c r="BQ312" s="78">
        <v>-0.15835745632648468</v>
      </c>
      <c r="BR312" s="78">
        <v>-0.14102864265441895</v>
      </c>
      <c r="BS312" s="78">
        <v>-0.12696787714958191</v>
      </c>
      <c r="BT312" s="78">
        <v>-8.8613703846931458E-2</v>
      </c>
      <c r="BU312" s="78">
        <v>-4.4406387954950333E-2</v>
      </c>
      <c r="BV312" s="78">
        <v>-3.9561834186315536E-2</v>
      </c>
      <c r="BW312" s="78">
        <v>-3.6104846745729446E-2</v>
      </c>
      <c r="BX312" s="78">
        <v>-5.5560283362865448E-3</v>
      </c>
      <c r="BY312" s="78">
        <v>-2.6163646951317787E-2</v>
      </c>
      <c r="BZ312" s="78">
        <v>-0.12305018305778503</v>
      </c>
      <c r="CA312" s="78">
        <v>-0.14416280388832092</v>
      </c>
      <c r="CB312" s="78">
        <v>-0.15177249908447266</v>
      </c>
      <c r="CC312" s="78">
        <v>-0.15113852918148041</v>
      </c>
      <c r="CD312" s="78">
        <v>-0.1449553370475769</v>
      </c>
      <c r="CE312" s="78">
        <v>-0.14066706597805023</v>
      </c>
      <c r="CF312" s="78">
        <v>-0.1323082447052002</v>
      </c>
      <c r="CG312" s="78">
        <v>-0.14143513143062592</v>
      </c>
      <c r="CH312" s="78">
        <v>-0.14691375195980072</v>
      </c>
      <c r="CI312" s="78">
        <v>-0.13288283348083496</v>
      </c>
      <c r="CJ312" s="78">
        <v>-0.12430518120527267</v>
      </c>
      <c r="CK312" s="78">
        <v>-0.15029275417327881</v>
      </c>
      <c r="CL312" s="78">
        <v>-0.12692560255527496</v>
      </c>
      <c r="CM312" s="78">
        <v>-0.13115774095058441</v>
      </c>
      <c r="CN312" s="78">
        <v>-0.13741441071033478</v>
      </c>
      <c r="CO312" s="78">
        <v>-0.14476266503334045</v>
      </c>
      <c r="CP312" s="78">
        <v>-0.12744435667991638</v>
      </c>
      <c r="CQ312" s="78">
        <v>-0.11388120055198669</v>
      </c>
      <c r="CR312" s="78">
        <v>-7.5620695948600769E-2</v>
      </c>
      <c r="CS312" s="78">
        <v>-3.1281433999538422E-2</v>
      </c>
      <c r="CT312" s="78">
        <v>-2.6442784816026688E-2</v>
      </c>
      <c r="CU312" s="78">
        <v>-2.3307314142584801E-2</v>
      </c>
      <c r="CV312" s="78">
        <v>7.4472739361226559E-3</v>
      </c>
      <c r="CW312" s="78">
        <v>-1.3094647787511349E-2</v>
      </c>
      <c r="CX312" s="78">
        <v>-0.1088574007153511</v>
      </c>
      <c r="CY312" s="78">
        <v>-0.12999927997589111</v>
      </c>
      <c r="CZ312" s="78">
        <v>-0.13747237622737885</v>
      </c>
      <c r="DA312" s="78">
        <v>-0.13715976476669312</v>
      </c>
      <c r="DB312" s="78">
        <v>-0.13118691742420197</v>
      </c>
      <c r="DC312" s="78">
        <v>-0.12705044448375702</v>
      </c>
      <c r="DD312" s="78">
        <v>-0.11872079968452454</v>
      </c>
      <c r="DE312" s="78">
        <v>-0.12774109840393066</v>
      </c>
      <c r="DF312" s="78">
        <v>-0.1325928121805191</v>
      </c>
      <c r="DG312" s="78">
        <v>-0.1189851388335228</v>
      </c>
      <c r="DH312" s="78">
        <v>-0.10897538065910339</v>
      </c>
      <c r="DI312" s="78">
        <v>-0.13566248118877411</v>
      </c>
      <c r="DJ312" s="78">
        <v>-0.11330132186412811</v>
      </c>
      <c r="DK312" s="78">
        <v>-0.11756041646003723</v>
      </c>
      <c r="DL312" s="78">
        <v>-0.12430345267057419</v>
      </c>
      <c r="DM312" s="78">
        <v>-0.13116787374019623</v>
      </c>
      <c r="DN312" s="78">
        <v>-0.11386007070541382</v>
      </c>
      <c r="DO312" s="78">
        <v>-0.10079452395439148</v>
      </c>
      <c r="DP312" s="78">
        <v>-6.2627688050270081E-2</v>
      </c>
      <c r="DQ312" s="78">
        <v>-1.8156474456191063E-2</v>
      </c>
      <c r="DR312" s="78">
        <v>-1.3323734514415264E-2</v>
      </c>
      <c r="DS312" s="78">
        <v>-1.0509778745472431E-2</v>
      </c>
      <c r="DT312" s="78">
        <v>2.0450575277209282E-2</v>
      </c>
      <c r="DU312" s="78">
        <v>-2.5650298994150944E-5</v>
      </c>
      <c r="DV312" s="78">
        <v>-9.4664625823497772E-2</v>
      </c>
      <c r="DW312" s="78">
        <v>-0.11583573371171951</v>
      </c>
      <c r="DX312" s="78">
        <v>-0.12317226827144623</v>
      </c>
      <c r="DY312" s="78">
        <v>-0.11697661876678467</v>
      </c>
      <c r="DZ312" s="78">
        <v>-0.11130747944116592</v>
      </c>
      <c r="EA312" s="78">
        <v>-0.10739017277956009</v>
      </c>
      <c r="EB312" s="78">
        <v>-9.9102690815925598E-2</v>
      </c>
      <c r="EC312" s="78">
        <v>-0.10796906799077988</v>
      </c>
      <c r="ED312" s="78">
        <v>-0.11191567033529282</v>
      </c>
      <c r="EE312" s="78">
        <v>-9.8919063806533813E-2</v>
      </c>
      <c r="EF312" s="78">
        <v>-8.6841598153114319E-2</v>
      </c>
      <c r="EG312" s="78">
        <v>-0.11453870683908463</v>
      </c>
      <c r="EH312" s="78">
        <v>-9.3630030751228333E-2</v>
      </c>
      <c r="EI312" s="78">
        <v>-9.7928047180175781E-2</v>
      </c>
      <c r="EJ312" s="78">
        <v>-0.105373315513134</v>
      </c>
      <c r="EK312" s="78">
        <v>-0.11153915524482727</v>
      </c>
      <c r="EL312" s="78">
        <v>-9.4246514141559601E-2</v>
      </c>
      <c r="EM312" s="78">
        <v>-8.1899426877498627E-2</v>
      </c>
      <c r="EN312" s="78">
        <v>-4.3867841362953186E-2</v>
      </c>
      <c r="EO312" s="78">
        <v>7.9388130689039826E-4</v>
      </c>
      <c r="EP312" s="78">
        <v>5.6180902756750584E-3</v>
      </c>
      <c r="EQ312" s="78">
        <v>7.9678287729620934E-3</v>
      </c>
      <c r="ER312" s="78">
        <v>3.9225280284881592E-2</v>
      </c>
      <c r="ES312" s="78">
        <v>1.8843907862901688E-2</v>
      </c>
      <c r="ET312" s="78">
        <v>-7.4172511696815491E-2</v>
      </c>
      <c r="EU312" s="78">
        <v>-9.5385849475860596E-2</v>
      </c>
      <c r="EV312" s="78">
        <v>-0.10252515971660614</v>
      </c>
      <c r="EW312" s="78">
        <v>61.136688232421875</v>
      </c>
      <c r="EX312" s="78">
        <v>59.874839782714844</v>
      </c>
      <c r="EY312" s="78">
        <v>58.715953826904297</v>
      </c>
      <c r="EZ312" s="78">
        <v>57.727561950683594</v>
      </c>
      <c r="FA312" s="78">
        <v>56.829566955566406</v>
      </c>
      <c r="FB312" s="78">
        <v>56.029926300048828</v>
      </c>
      <c r="FC312" s="78">
        <v>55.516948699951172</v>
      </c>
      <c r="FD312" s="78">
        <v>57.842437744140625</v>
      </c>
      <c r="FE312" s="78">
        <v>61.456157684326172</v>
      </c>
      <c r="FF312" s="78">
        <v>65.147415161132813</v>
      </c>
      <c r="FG312" s="78">
        <v>68.506134033203125</v>
      </c>
      <c r="FH312" s="78">
        <v>71.641937255859375</v>
      </c>
      <c r="FI312" s="78">
        <v>74.563385009765625</v>
      </c>
      <c r="FJ312" s="78">
        <v>76.776298522949219</v>
      </c>
      <c r="FK312" s="78">
        <v>78.388824462890625</v>
      </c>
      <c r="FL312" s="78">
        <v>79.080535888671875</v>
      </c>
      <c r="FM312" s="78">
        <v>79.060432434082031</v>
      </c>
      <c r="FN312" s="78">
        <v>77.914207458496094</v>
      </c>
      <c r="FO312" s="78">
        <v>75.899909973144531</v>
      </c>
      <c r="FP312" s="78">
        <v>72.779296875</v>
      </c>
      <c r="FQ312" s="78">
        <v>68.799537658691406</v>
      </c>
      <c r="FR312" s="78">
        <v>65.903091430664063</v>
      </c>
      <c r="FS312" s="78">
        <v>64.001747131347656</v>
      </c>
      <c r="FT312" s="78">
        <v>62.480754852294922</v>
      </c>
      <c r="FU312" s="78">
        <v>2.0688069984316826E-2</v>
      </c>
      <c r="FV312" s="78">
        <v>2.2555064409971237E-2</v>
      </c>
      <c r="FW312" s="78">
        <v>2.146000973880291E-2</v>
      </c>
      <c r="FX312" s="78">
        <v>0</v>
      </c>
      <c r="FY312" s="78">
        <v>3755.5</v>
      </c>
      <c r="FZ312" s="78">
        <v>1</v>
      </c>
    </row>
    <row r="313" spans="1:182" x14ac:dyDescent="0.2">
      <c r="A313" t="s">
        <v>186</v>
      </c>
      <c r="B313" t="s">
        <v>236</v>
      </c>
      <c r="C313" t="s">
        <v>194</v>
      </c>
      <c r="D313" t="s">
        <v>202</v>
      </c>
      <c r="E313" t="s">
        <v>206</v>
      </c>
      <c r="F313" t="s">
        <v>178</v>
      </c>
      <c r="G313" t="s">
        <v>1</v>
      </c>
      <c r="H313" s="78">
        <v>5491</v>
      </c>
      <c r="I313" s="78">
        <v>1.0669224262237549</v>
      </c>
      <c r="J313" s="78">
        <v>0.95798474550247192</v>
      </c>
      <c r="K313" s="78">
        <v>0.89460426568984985</v>
      </c>
      <c r="L313" s="78">
        <v>0.85859799385070801</v>
      </c>
      <c r="M313" s="78">
        <v>0.83843123912811279</v>
      </c>
      <c r="N313" s="78">
        <v>0.87073451280593872</v>
      </c>
      <c r="O313" s="78">
        <v>0.94692140817642212</v>
      </c>
      <c r="P313" s="78">
        <v>1.0738545656204224</v>
      </c>
      <c r="Q313" s="78">
        <v>1.1521420478820801</v>
      </c>
      <c r="R313" s="78">
        <v>1.239330530166626</v>
      </c>
      <c r="S313" s="78">
        <v>1.3268637657165527</v>
      </c>
      <c r="T313" s="78">
        <v>1.4023967981338501</v>
      </c>
      <c r="U313" s="78">
        <v>1.4436285495758057</v>
      </c>
      <c r="V313" s="78">
        <v>1.4559016227722168</v>
      </c>
      <c r="W313" s="78">
        <v>1.4709813594818115</v>
      </c>
      <c r="X313" s="78">
        <v>1.4867688417434692</v>
      </c>
      <c r="Y313" s="78">
        <v>1.5197147130966187</v>
      </c>
      <c r="Z313" s="78">
        <v>1.5762166976928711</v>
      </c>
      <c r="AA313" s="78">
        <v>1.6246949434280396</v>
      </c>
      <c r="AB313" s="78">
        <v>1.6401118040084839</v>
      </c>
      <c r="AC313" s="78">
        <v>1.6463143825531006</v>
      </c>
      <c r="AD313" s="78">
        <v>1.588040828704834</v>
      </c>
      <c r="AE313" s="78">
        <v>1.4203678369522095</v>
      </c>
      <c r="AF313" s="78">
        <v>1.2247540950775146</v>
      </c>
      <c r="AG313" s="78">
        <v>-0.13396789133548737</v>
      </c>
      <c r="AH313" s="78">
        <v>-0.12683272361755371</v>
      </c>
      <c r="AI313" s="78">
        <v>-0.11950384080410004</v>
      </c>
      <c r="AJ313" s="78">
        <v>-0.11532273143529892</v>
      </c>
      <c r="AK313" s="78">
        <v>-0.12143874913454056</v>
      </c>
      <c r="AL313" s="78">
        <v>-0.1133793517947197</v>
      </c>
      <c r="AM313" s="78">
        <v>-0.11696046590805054</v>
      </c>
      <c r="AN313" s="78">
        <v>-0.10621478408575058</v>
      </c>
      <c r="AO313" s="78">
        <v>-0.12395273149013519</v>
      </c>
      <c r="AP313" s="78">
        <v>-0.13258352875709534</v>
      </c>
      <c r="AQ313" s="78">
        <v>-0.13780114054679871</v>
      </c>
      <c r="AR313" s="78">
        <v>-0.15895064175128937</v>
      </c>
      <c r="AS313" s="78">
        <v>-0.17273120582103729</v>
      </c>
      <c r="AT313" s="78">
        <v>-0.14651912450790405</v>
      </c>
      <c r="AU313" s="78">
        <v>-0.12920156121253967</v>
      </c>
      <c r="AV313" s="78">
        <v>-0.10731089115142822</v>
      </c>
      <c r="AW313" s="78">
        <v>-6.6711530089378357E-2</v>
      </c>
      <c r="AX313" s="78">
        <v>-6.9408021867275238E-2</v>
      </c>
      <c r="AY313" s="78">
        <v>-5.8351609855890274E-2</v>
      </c>
      <c r="AZ313" s="78">
        <v>-6.7483922466635704E-3</v>
      </c>
      <c r="BA313" s="78">
        <v>-1.467059925198555E-2</v>
      </c>
      <c r="BB313" s="78">
        <v>-9.4773128628730774E-2</v>
      </c>
      <c r="BC313" s="78">
        <v>-0.12155677378177643</v>
      </c>
      <c r="BD313" s="78">
        <v>-0.11971937865018845</v>
      </c>
      <c r="BE313" s="78">
        <v>-0.11673656105995178</v>
      </c>
      <c r="BF313" s="78">
        <v>-0.11025945842266083</v>
      </c>
      <c r="BG313" s="78">
        <v>-0.10282951593399048</v>
      </c>
      <c r="BH313" s="78">
        <v>-9.8479725420475006E-2</v>
      </c>
      <c r="BI313" s="78">
        <v>-0.10474369674921036</v>
      </c>
      <c r="BJ313" s="78">
        <v>-9.6417762339115143E-2</v>
      </c>
      <c r="BK313" s="78">
        <v>-9.9423401057720184E-2</v>
      </c>
      <c r="BL313" s="78">
        <v>-8.7485134601593018E-2</v>
      </c>
      <c r="BM313" s="78">
        <v>-0.10611937940120697</v>
      </c>
      <c r="BN313" s="78">
        <v>-0.11513843387365341</v>
      </c>
      <c r="BO313" s="78">
        <v>-0.12000776082277298</v>
      </c>
      <c r="BP313" s="78">
        <v>-0.14060826599597931</v>
      </c>
      <c r="BQ313" s="78">
        <v>-0.15419399738311768</v>
      </c>
      <c r="BR313" s="78">
        <v>-0.12811583280563354</v>
      </c>
      <c r="BS313" s="78">
        <v>-0.11090034246444702</v>
      </c>
      <c r="BT313" s="78">
        <v>-8.9413963258266449E-2</v>
      </c>
      <c r="BU313" s="78">
        <v>-4.9198083579540253E-2</v>
      </c>
      <c r="BV313" s="78">
        <v>-5.1740221679210663E-2</v>
      </c>
      <c r="BW313" s="78">
        <v>-4.1187677532434464E-2</v>
      </c>
      <c r="BX313" s="78">
        <v>9.8879653960466385E-3</v>
      </c>
      <c r="BY313" s="78">
        <v>1.391200115904212E-3</v>
      </c>
      <c r="BZ313" s="78">
        <v>-7.719113677740097E-2</v>
      </c>
      <c r="CA313" s="78">
        <v>-0.1036226823925972</v>
      </c>
      <c r="CB313" s="78">
        <v>-0.10210114717483521</v>
      </c>
      <c r="CC313" s="78">
        <v>-0.1048021987080574</v>
      </c>
      <c r="CD313" s="78">
        <v>-9.878087043762207E-2</v>
      </c>
      <c r="CE313" s="78">
        <v>-9.1280937194824219E-2</v>
      </c>
      <c r="CF313" s="78">
        <v>-8.6814314126968384E-2</v>
      </c>
      <c r="CG313" s="78">
        <v>-9.3180753290653229E-2</v>
      </c>
      <c r="CH313" s="78">
        <v>-8.4670208394527435E-2</v>
      </c>
      <c r="CI313" s="78">
        <v>-8.727729320526123E-2</v>
      </c>
      <c r="CJ313" s="78">
        <v>-7.4513040482997894E-2</v>
      </c>
      <c r="CK313" s="78">
        <v>-9.3768037855625153E-2</v>
      </c>
      <c r="CL313" s="78">
        <v>-0.10305600613355637</v>
      </c>
      <c r="CM313" s="78">
        <v>-0.10768411308526993</v>
      </c>
      <c r="CN313" s="78">
        <v>-0.12790437042713165</v>
      </c>
      <c r="CO313" s="78">
        <v>-0.14135520160198212</v>
      </c>
      <c r="CP313" s="78">
        <v>-0.1153697595000267</v>
      </c>
      <c r="CQ313" s="78">
        <v>-9.822496771812439E-2</v>
      </c>
      <c r="CR313" s="78">
        <v>-7.7018596231937408E-2</v>
      </c>
      <c r="CS313" s="78">
        <v>-3.706832230091095E-2</v>
      </c>
      <c r="CT313" s="78">
        <v>-3.9503559470176697E-2</v>
      </c>
      <c r="CU313" s="78">
        <v>-2.9299996793270111E-2</v>
      </c>
      <c r="CV313" s="78">
        <v>2.1410256624221802E-2</v>
      </c>
      <c r="CW313" s="78">
        <v>1.2515553273260593E-2</v>
      </c>
      <c r="CX313" s="78">
        <v>-6.5013900399208069E-2</v>
      </c>
      <c r="CY313" s="78">
        <v>-9.120158851146698E-2</v>
      </c>
      <c r="CZ313" s="78">
        <v>-8.9898817241191864E-2</v>
      </c>
      <c r="DA313" s="78">
        <v>-9.2867851257324219E-2</v>
      </c>
      <c r="DB313" s="78">
        <v>-8.7302275002002716E-2</v>
      </c>
      <c r="DC313" s="78">
        <v>-7.9732351005077362E-2</v>
      </c>
      <c r="DD313" s="78">
        <v>-7.5148887932300568E-2</v>
      </c>
      <c r="DE313" s="78">
        <v>-8.16178098320961E-2</v>
      </c>
      <c r="DF313" s="78">
        <v>-7.2922661900520325E-2</v>
      </c>
      <c r="DG313" s="78">
        <v>-7.5131192803382874E-2</v>
      </c>
      <c r="DH313" s="78">
        <v>-6.1540938913822174E-2</v>
      </c>
      <c r="DI313" s="78">
        <v>-8.1416703760623932E-2</v>
      </c>
      <c r="DJ313" s="78">
        <v>-9.0973585844039917E-2</v>
      </c>
      <c r="DK313" s="78">
        <v>-9.5360457897186279E-2</v>
      </c>
      <c r="DL313" s="78">
        <v>-0.11520048230886459</v>
      </c>
      <c r="DM313" s="78">
        <v>-0.12851637601852417</v>
      </c>
      <c r="DN313" s="78">
        <v>-0.10262368619441986</v>
      </c>
      <c r="DO313" s="78">
        <v>-8.5549592971801758E-2</v>
      </c>
      <c r="DP313" s="78">
        <v>-6.4623229205608368E-2</v>
      </c>
      <c r="DQ313" s="78">
        <v>-2.4938562884926796E-2</v>
      </c>
      <c r="DR313" s="78">
        <v>-2.7266895398497581E-2</v>
      </c>
      <c r="DS313" s="78">
        <v>-1.7412316054105759E-2</v>
      </c>
      <c r="DT313" s="78">
        <v>3.2932545989751816E-2</v>
      </c>
      <c r="DU313" s="78">
        <v>2.3639906197786331E-2</v>
      </c>
      <c r="DV313" s="78">
        <v>-5.2836649119853973E-2</v>
      </c>
      <c r="DW313" s="78">
        <v>-7.8780487179756165E-2</v>
      </c>
      <c r="DX313" s="78">
        <v>-7.7696479856967926E-2</v>
      </c>
      <c r="DY313" s="78">
        <v>-7.5636528432369232E-2</v>
      </c>
      <c r="DZ313" s="78">
        <v>-7.0728994905948639E-2</v>
      </c>
      <c r="EA313" s="78">
        <v>-6.3058033585548401E-2</v>
      </c>
      <c r="EB313" s="78">
        <v>-5.8305885642766953E-2</v>
      </c>
      <c r="EC313" s="78">
        <v>-6.49227574467659E-2</v>
      </c>
      <c r="ED313" s="78">
        <v>-5.596107617020607E-2</v>
      </c>
      <c r="EE313" s="78">
        <v>-5.7594139128923416E-2</v>
      </c>
      <c r="EF313" s="78">
        <v>-4.2811289429664612E-2</v>
      </c>
      <c r="EG313" s="78">
        <v>-6.3583336770534515E-2</v>
      </c>
      <c r="EH313" s="78">
        <v>-7.3528476059436798E-2</v>
      </c>
      <c r="EI313" s="78">
        <v>-7.756708562374115E-2</v>
      </c>
      <c r="EJ313" s="78">
        <v>-9.6858099102973938E-2</v>
      </c>
      <c r="EK313" s="78">
        <v>-0.10997917503118515</v>
      </c>
      <c r="EL313" s="78">
        <v>-8.4220387041568756E-2</v>
      </c>
      <c r="EM313" s="78">
        <v>-6.7248374223709106E-2</v>
      </c>
      <c r="EN313" s="78">
        <v>-4.6726290136575699E-2</v>
      </c>
      <c r="EO313" s="78">
        <v>-7.4251145124435425E-3</v>
      </c>
      <c r="EP313" s="78">
        <v>-9.5990942791104317E-3</v>
      </c>
      <c r="EQ313" s="78">
        <v>-2.4839118123054504E-4</v>
      </c>
      <c r="ER313" s="78">
        <v>4.9568906426429749E-2</v>
      </c>
      <c r="ES313" s="78">
        <v>3.9701707661151886E-2</v>
      </c>
      <c r="ET313" s="78">
        <v>-3.5254653543233871E-2</v>
      </c>
      <c r="EU313" s="78">
        <v>-6.0846399515867233E-2</v>
      </c>
      <c r="EV313" s="78">
        <v>-6.0078240931034088E-2</v>
      </c>
      <c r="EW313" s="78">
        <v>59.794746398925781</v>
      </c>
      <c r="EX313" s="78">
        <v>58.797672271728516</v>
      </c>
      <c r="EY313" s="78">
        <v>57.972484588623047</v>
      </c>
      <c r="EZ313" s="78">
        <v>57.160518646240234</v>
      </c>
      <c r="FA313" s="78">
        <v>56.536701202392578</v>
      </c>
      <c r="FB313" s="78">
        <v>55.959419250488281</v>
      </c>
      <c r="FC313" s="78">
        <v>55.548271179199219</v>
      </c>
      <c r="FD313" s="78">
        <v>57.740077972412109</v>
      </c>
      <c r="FE313" s="78">
        <v>60.916736602783203</v>
      </c>
      <c r="FF313" s="78">
        <v>64.281593322753906</v>
      </c>
      <c r="FG313" s="78">
        <v>67.280303955078125</v>
      </c>
      <c r="FH313" s="78">
        <v>70.17266845703125</v>
      </c>
      <c r="FI313" s="78">
        <v>73.02105712890625</v>
      </c>
      <c r="FJ313" s="78">
        <v>74.90740966796875</v>
      </c>
      <c r="FK313" s="78">
        <v>76.286163330078125</v>
      </c>
      <c r="FL313" s="78">
        <v>76.764877319335938</v>
      </c>
      <c r="FM313" s="78">
        <v>76.395965576171875</v>
      </c>
      <c r="FN313" s="78">
        <v>74.878387451171875</v>
      </c>
      <c r="FO313" s="78">
        <v>72.503868103027344</v>
      </c>
      <c r="FP313" s="78">
        <v>69.14190673828125</v>
      </c>
      <c r="FQ313" s="78">
        <v>65.53131103515625</v>
      </c>
      <c r="FR313" s="78">
        <v>63.214084625244141</v>
      </c>
      <c r="FS313" s="78">
        <v>61.772308349609375</v>
      </c>
      <c r="FT313" s="78">
        <v>60.636680603027344</v>
      </c>
      <c r="FU313" s="78">
        <v>1.7660796642303467E-2</v>
      </c>
      <c r="FV313" s="78">
        <v>2.0183760672807693E-2</v>
      </c>
      <c r="FW313" s="78">
        <v>1.8324214965105057E-2</v>
      </c>
      <c r="FX313" s="78">
        <v>0</v>
      </c>
      <c r="FY313" s="78">
        <v>2227.10009765625</v>
      </c>
      <c r="FZ313" s="78">
        <v>1</v>
      </c>
    </row>
    <row r="314" spans="1:182" x14ac:dyDescent="0.2">
      <c r="A314" t="s">
        <v>186</v>
      </c>
      <c r="B314" t="s">
        <v>236</v>
      </c>
      <c r="C314" t="s">
        <v>194</v>
      </c>
      <c r="D314" t="s">
        <v>202</v>
      </c>
      <c r="E314" t="s">
        <v>206</v>
      </c>
      <c r="F314" t="s">
        <v>179</v>
      </c>
      <c r="G314" t="s">
        <v>1</v>
      </c>
      <c r="H314" s="78">
        <v>704</v>
      </c>
      <c r="I314" s="78">
        <v>1.6106412410736084</v>
      </c>
      <c r="J314" s="78">
        <v>1.4838681221008301</v>
      </c>
      <c r="K314" s="78">
        <v>1.3856357336044312</v>
      </c>
      <c r="L314" s="78">
        <v>1.3957204818725586</v>
      </c>
      <c r="M314" s="78">
        <v>1.3887948989868164</v>
      </c>
      <c r="N314" s="78">
        <v>1.3476207256317139</v>
      </c>
      <c r="O314" s="78">
        <v>1.347191333770752</v>
      </c>
      <c r="P314" s="78">
        <v>1.4806479215621948</v>
      </c>
      <c r="Q314" s="78">
        <v>1.536084771156311</v>
      </c>
      <c r="R314" s="78">
        <v>1.670659065246582</v>
      </c>
      <c r="S314" s="78">
        <v>1.7287248373031616</v>
      </c>
      <c r="T314" s="78">
        <v>1.8659290075302124</v>
      </c>
      <c r="U314" s="78">
        <v>2.0070271492004395</v>
      </c>
      <c r="V314" s="78">
        <v>2.1292576789855957</v>
      </c>
      <c r="W314" s="78">
        <v>2.2230949401855469</v>
      </c>
      <c r="X314" s="78">
        <v>2.3785731792449951</v>
      </c>
      <c r="Y314" s="78">
        <v>2.5834419727325439</v>
      </c>
      <c r="Z314" s="78">
        <v>2.6492524147033691</v>
      </c>
      <c r="AA314" s="78">
        <v>2.5351204872131348</v>
      </c>
      <c r="AB314" s="78">
        <v>2.4969227313995361</v>
      </c>
      <c r="AC314" s="78">
        <v>2.4177625179290771</v>
      </c>
      <c r="AD314" s="78">
        <v>2.2974860668182373</v>
      </c>
      <c r="AE314" s="78">
        <v>2.1251494884490967</v>
      </c>
      <c r="AF314" s="78">
        <v>1.7931431531906128</v>
      </c>
      <c r="AG314" s="78">
        <v>-0.18823832273483276</v>
      </c>
      <c r="AH314" s="78">
        <v>-0.18921604752540588</v>
      </c>
      <c r="AI314" s="78">
        <v>-0.19349563121795654</v>
      </c>
      <c r="AJ314" s="78">
        <v>-0.14736661314964294</v>
      </c>
      <c r="AK314" s="78">
        <v>-0.13556267321109772</v>
      </c>
      <c r="AL314" s="78">
        <v>-0.16489599645137787</v>
      </c>
      <c r="AM314" s="78">
        <v>-0.19228091835975647</v>
      </c>
      <c r="AN314" s="78">
        <v>-0.29216071963310242</v>
      </c>
      <c r="AO314" s="78">
        <v>-0.26579377055168152</v>
      </c>
      <c r="AP314" s="78">
        <v>-0.24297334253787994</v>
      </c>
      <c r="AQ314" s="78">
        <v>-0.33698487281799316</v>
      </c>
      <c r="AR314" s="78">
        <v>-0.29536259174346924</v>
      </c>
      <c r="AS314" s="78">
        <v>-0.27899447083473206</v>
      </c>
      <c r="AT314" s="78">
        <v>-0.26299512386322021</v>
      </c>
      <c r="AU314" s="78">
        <v>-0.20014461874961853</v>
      </c>
      <c r="AV314" s="78">
        <v>-7.3140114545822144E-2</v>
      </c>
      <c r="AW314" s="78">
        <v>7.5408518314361572E-2</v>
      </c>
      <c r="AX314" s="78">
        <v>-1.4273298904299736E-2</v>
      </c>
      <c r="AY314" s="78">
        <v>-0.10398325324058533</v>
      </c>
      <c r="AZ314" s="78">
        <v>-8.6344048380851746E-2</v>
      </c>
      <c r="BA314" s="78">
        <v>-0.11367502808570862</v>
      </c>
      <c r="BB314" s="78">
        <v>-0.19014464318752289</v>
      </c>
      <c r="BC314" s="78">
        <v>-0.16239979863166809</v>
      </c>
      <c r="BD314" s="78">
        <v>-0.23962250351905823</v>
      </c>
      <c r="BE314" s="78">
        <v>-6.9191023707389832E-2</v>
      </c>
      <c r="BF314" s="78">
        <v>-7.0799633860588074E-2</v>
      </c>
      <c r="BG314" s="78">
        <v>-7.8630521893501282E-2</v>
      </c>
      <c r="BH314" s="78">
        <v>-3.4425161778926849E-2</v>
      </c>
      <c r="BI314" s="78">
        <v>-2.2624297067523003E-2</v>
      </c>
      <c r="BJ314" s="78">
        <v>-4.1924912482500076E-2</v>
      </c>
      <c r="BK314" s="78">
        <v>-8.8876135647296906E-2</v>
      </c>
      <c r="BL314" s="78">
        <v>-0.14355544745922089</v>
      </c>
      <c r="BM314" s="78">
        <v>-0.12008760124444962</v>
      </c>
      <c r="BN314" s="78">
        <v>-0.10228483378887177</v>
      </c>
      <c r="BO314" s="78">
        <v>-0.19582505524158478</v>
      </c>
      <c r="BP314" s="78">
        <v>-0.16176515817642212</v>
      </c>
      <c r="BQ314" s="78">
        <v>-0.13953027129173279</v>
      </c>
      <c r="BR314" s="78">
        <v>-0.12336291372776031</v>
      </c>
      <c r="BS314" s="78">
        <v>-7.285182923078537E-2</v>
      </c>
      <c r="BT314" s="78">
        <v>4.910152405500412E-2</v>
      </c>
      <c r="BU314" s="78">
        <v>0.20386967062950134</v>
      </c>
      <c r="BV314" s="78">
        <v>0.11745020747184753</v>
      </c>
      <c r="BW314" s="78">
        <v>-4.0351403877139091E-3</v>
      </c>
      <c r="BX314" s="78">
        <v>3.5966906696557999E-2</v>
      </c>
      <c r="BY314" s="78">
        <v>1.233973354101181E-2</v>
      </c>
      <c r="BZ314" s="78">
        <v>-6.5638534724712372E-2</v>
      </c>
      <c r="CA314" s="78">
        <v>-4.0120791643857956E-2</v>
      </c>
      <c r="CB314" s="78">
        <v>-0.11766175180673599</v>
      </c>
      <c r="CC314" s="78">
        <v>1.3260781764984131E-2</v>
      </c>
      <c r="CD314" s="78">
        <v>1.1215204373002052E-2</v>
      </c>
      <c r="CE314" s="78">
        <v>9.2470651725307107E-4</v>
      </c>
      <c r="CF314" s="78">
        <v>4.3797753751277924E-2</v>
      </c>
      <c r="CG314" s="78">
        <v>5.5596478283405304E-2</v>
      </c>
      <c r="CH314" s="78">
        <v>4.3244484812021255E-2</v>
      </c>
      <c r="CI314" s="78">
        <v>-1.7258301377296448E-2</v>
      </c>
      <c r="CJ314" s="78">
        <v>-4.0631897747516632E-2</v>
      </c>
      <c r="CK314" s="78">
        <v>-1.9171956926584244E-2</v>
      </c>
      <c r="CL314" s="78">
        <v>-4.8443949781358242E-3</v>
      </c>
      <c r="CM314" s="78">
        <v>-9.8058171570301056E-2</v>
      </c>
      <c r="CN314" s="78">
        <v>-6.923598051071167E-2</v>
      </c>
      <c r="CO314" s="78">
        <v>-4.2937785387039185E-2</v>
      </c>
      <c r="CP314" s="78">
        <v>-2.6654062792658806E-2</v>
      </c>
      <c r="CQ314" s="78">
        <v>1.5310759656131268E-2</v>
      </c>
      <c r="CR314" s="78">
        <v>0.13376571238040924</v>
      </c>
      <c r="CS314" s="78">
        <v>0.29284146428108215</v>
      </c>
      <c r="CT314" s="78">
        <v>0.20868150889873505</v>
      </c>
      <c r="CU314" s="78">
        <v>6.518862396478653E-2</v>
      </c>
      <c r="CV314" s="78">
        <v>0.1206791028380394</v>
      </c>
      <c r="CW314" s="78">
        <v>9.9617175757884979E-2</v>
      </c>
      <c r="CX314" s="78">
        <v>2.0594017580151558E-2</v>
      </c>
      <c r="CY314" s="78">
        <v>4.4569272547960281E-2</v>
      </c>
      <c r="CZ314" s="78">
        <v>-3.319210559129715E-2</v>
      </c>
      <c r="DA314" s="78">
        <v>9.5712579786777496E-2</v>
      </c>
      <c r="DB314" s="78">
        <v>9.3230046331882477E-2</v>
      </c>
      <c r="DC314" s="78">
        <v>8.0479942262172699E-2</v>
      </c>
      <c r="DD314" s="78">
        <v>0.1220206692814827</v>
      </c>
      <c r="DE314" s="78">
        <v>0.13381725549697876</v>
      </c>
      <c r="DF314" s="78">
        <v>0.12841388583183289</v>
      </c>
      <c r="DG314" s="78">
        <v>5.4359529167413712E-2</v>
      </c>
      <c r="DH314" s="78">
        <v>6.2291655689477921E-2</v>
      </c>
      <c r="DI314" s="78">
        <v>8.1743687391281128E-2</v>
      </c>
      <c r="DJ314" s="78">
        <v>9.2596039175987244E-2</v>
      </c>
      <c r="DK314" s="78">
        <v>-2.9130189795978367E-4</v>
      </c>
      <c r="DL314" s="78">
        <v>2.3293191567063332E-2</v>
      </c>
      <c r="DM314" s="78">
        <v>5.3654693067073822E-2</v>
      </c>
      <c r="DN314" s="78">
        <v>7.0054784417152405E-2</v>
      </c>
      <c r="DO314" s="78">
        <v>0.10347334295511246</v>
      </c>
      <c r="DP314" s="78">
        <v>0.21842989325523376</v>
      </c>
      <c r="DQ314" s="78">
        <v>0.38181325793266296</v>
      </c>
      <c r="DR314" s="78">
        <v>0.29991281032562256</v>
      </c>
      <c r="DS314" s="78">
        <v>0.13441239297389984</v>
      </c>
      <c r="DT314" s="78">
        <v>0.2053913027048111</v>
      </c>
      <c r="DU314" s="78">
        <v>0.18689461052417755</v>
      </c>
      <c r="DV314" s="78">
        <v>0.10682657361030579</v>
      </c>
      <c r="DW314" s="78">
        <v>0.12925933301448822</v>
      </c>
      <c r="DX314" s="78">
        <v>5.127754807472229E-2</v>
      </c>
      <c r="DY314" s="78">
        <v>0.21475990116596222</v>
      </c>
      <c r="DZ314" s="78">
        <v>0.21164646744728088</v>
      </c>
      <c r="EA314" s="78">
        <v>0.19534505903720856</v>
      </c>
      <c r="EB314" s="78">
        <v>0.23496212065219879</v>
      </c>
      <c r="EC314" s="78">
        <v>0.24675562977790833</v>
      </c>
      <c r="ED314" s="78">
        <v>0.25138494372367859</v>
      </c>
      <c r="EE314" s="78">
        <v>0.15776431560516357</v>
      </c>
      <c r="EF314" s="78">
        <v>0.21089692413806915</v>
      </c>
      <c r="EG314" s="78">
        <v>0.22744986414909363</v>
      </c>
      <c r="EH314" s="78">
        <v>0.23328456282615662</v>
      </c>
      <c r="EI314" s="78">
        <v>0.14086852967739105</v>
      </c>
      <c r="EJ314" s="78">
        <v>0.1568906158208847</v>
      </c>
      <c r="EK314" s="78">
        <v>0.19311890006065369</v>
      </c>
      <c r="EL314" s="78">
        <v>0.2096869945526123</v>
      </c>
      <c r="EM314" s="78">
        <v>0.23076611757278442</v>
      </c>
      <c r="EN314" s="78">
        <v>0.34067153930664063</v>
      </c>
      <c r="EO314" s="78">
        <v>0.51027441024780273</v>
      </c>
      <c r="EP314" s="78">
        <v>0.43163633346557617</v>
      </c>
      <c r="EQ314" s="78">
        <v>0.23436051607131958</v>
      </c>
      <c r="ER314" s="78">
        <v>0.32770225405693054</v>
      </c>
      <c r="ES314" s="78">
        <v>0.31290936470031738</v>
      </c>
      <c r="ET314" s="78">
        <v>0.23133267462253571</v>
      </c>
      <c r="EU314" s="78">
        <v>0.25153833627700806</v>
      </c>
      <c r="EV314" s="78">
        <v>0.17323830723762512</v>
      </c>
      <c r="EW314" s="78">
        <v>69.5137939453125</v>
      </c>
      <c r="EX314" s="78">
        <v>67.661712646484375</v>
      </c>
      <c r="EY314" s="78">
        <v>65.5523681640625</v>
      </c>
      <c r="EZ314" s="78">
        <v>64.286224365234375</v>
      </c>
      <c r="FA314" s="78">
        <v>62.612762451171875</v>
      </c>
      <c r="FB314" s="78">
        <v>61.856685638427734</v>
      </c>
      <c r="FC314" s="78">
        <v>61.138931274414063</v>
      </c>
      <c r="FD314" s="78">
        <v>62.836055755615234</v>
      </c>
      <c r="FE314" s="78">
        <v>65.960968017578125</v>
      </c>
      <c r="FF314" s="78">
        <v>69.915122985839844</v>
      </c>
      <c r="FG314" s="78">
        <v>74.007392883300781</v>
      </c>
      <c r="FH314" s="78">
        <v>77.665092468261719</v>
      </c>
      <c r="FI314" s="78">
        <v>80.663047790527344</v>
      </c>
      <c r="FJ314" s="78">
        <v>83.735549926757813</v>
      </c>
      <c r="FK314" s="78">
        <v>85.77459716796875</v>
      </c>
      <c r="FL314" s="78">
        <v>87.089019775390625</v>
      </c>
      <c r="FM314" s="78">
        <v>87.836044311523438</v>
      </c>
      <c r="FN314" s="78">
        <v>87.38665771484375</v>
      </c>
      <c r="FO314" s="78">
        <v>85.761482238769531</v>
      </c>
      <c r="FP314" s="78">
        <v>84.169807434082031</v>
      </c>
      <c r="FQ314" s="78">
        <v>80.652450561523438</v>
      </c>
      <c r="FR314" s="78">
        <v>77.227058410644531</v>
      </c>
      <c r="FS314" s="78">
        <v>74.7119140625</v>
      </c>
      <c r="FT314" s="78">
        <v>72.066917419433594</v>
      </c>
      <c r="FU314" s="78">
        <v>0.13934843242168427</v>
      </c>
      <c r="FV314" s="78">
        <v>0.15006285905838013</v>
      </c>
      <c r="FW314" s="78">
        <v>0.1424950510263443</v>
      </c>
      <c r="FX314" s="78">
        <v>0</v>
      </c>
      <c r="FY314" s="78">
        <v>173.5</v>
      </c>
      <c r="FZ314" s="78">
        <v>1</v>
      </c>
    </row>
    <row r="315" spans="1:182" x14ac:dyDescent="0.2">
      <c r="A315" t="s">
        <v>186</v>
      </c>
      <c r="B315" t="s">
        <v>236</v>
      </c>
      <c r="C315" t="s">
        <v>194</v>
      </c>
      <c r="D315" t="s">
        <v>202</v>
      </c>
      <c r="E315" t="s">
        <v>206</v>
      </c>
      <c r="F315" t="s">
        <v>180</v>
      </c>
      <c r="G315" t="s">
        <v>1</v>
      </c>
      <c r="H315" s="78">
        <v>290</v>
      </c>
      <c r="I315" s="78">
        <v>1.5603387355804443</v>
      </c>
      <c r="J315" s="78">
        <v>1.4502137899398804</v>
      </c>
      <c r="K315" s="78">
        <v>1.3972301483154297</v>
      </c>
      <c r="L315" s="78">
        <v>1.3789174556732178</v>
      </c>
      <c r="M315" s="78">
        <v>1.4430520534515381</v>
      </c>
      <c r="N315" s="78">
        <v>1.4368300437927246</v>
      </c>
      <c r="O315" s="78">
        <v>1.8488491773605347</v>
      </c>
      <c r="P315" s="78">
        <v>1.901823878288269</v>
      </c>
      <c r="Q315" s="78">
        <v>1.8385372161865234</v>
      </c>
      <c r="R315" s="78">
        <v>1.7183260917663574</v>
      </c>
      <c r="S315" s="78">
        <v>1.5689033269882202</v>
      </c>
      <c r="T315" s="78">
        <v>1.3751319646835327</v>
      </c>
      <c r="U315" s="78">
        <v>1.2794312238693237</v>
      </c>
      <c r="V315" s="78">
        <v>1.2682739496231079</v>
      </c>
      <c r="W315" s="78">
        <v>1.2428619861602783</v>
      </c>
      <c r="X315" s="78">
        <v>1.3006439208984375</v>
      </c>
      <c r="Y315" s="78">
        <v>1.3917540311813354</v>
      </c>
      <c r="Z315" s="78">
        <v>1.620364785194397</v>
      </c>
      <c r="AA315" s="78">
        <v>1.6779404878616333</v>
      </c>
      <c r="AB315" s="78">
        <v>1.7242987155914307</v>
      </c>
      <c r="AC315" s="78">
        <v>1.8602153062820435</v>
      </c>
      <c r="AD315" s="78">
        <v>1.9028768539428711</v>
      </c>
      <c r="AE315" s="78">
        <v>1.7303258180618286</v>
      </c>
      <c r="AF315" s="78">
        <v>1.6394788026809692</v>
      </c>
      <c r="AG315" s="78">
        <v>-1.6239250898361206</v>
      </c>
      <c r="AH315" s="78">
        <v>-1.7213065624237061</v>
      </c>
      <c r="AI315" s="78">
        <v>-1.7796746492385864</v>
      </c>
      <c r="AJ315" s="78">
        <v>-1.8411791324615479</v>
      </c>
      <c r="AK315" s="78">
        <v>-1.8208918571472168</v>
      </c>
      <c r="AL315" s="78">
        <v>-1.8618365526199341</v>
      </c>
      <c r="AM315" s="78">
        <v>-1.4773702621459961</v>
      </c>
      <c r="AN315" s="78">
        <v>-1.4222351312637329</v>
      </c>
      <c r="AO315" s="78">
        <v>-1.2298978567123413</v>
      </c>
      <c r="AP315" s="78">
        <v>-1.1281542778015137</v>
      </c>
      <c r="AQ315" s="78">
        <v>-1.0642967224121094</v>
      </c>
      <c r="AR315" s="78">
        <v>-0.99526649713516235</v>
      </c>
      <c r="AS315" s="78">
        <v>-0.89018434286117554</v>
      </c>
      <c r="AT315" s="78">
        <v>-0.8089756965637207</v>
      </c>
      <c r="AU315" s="78">
        <v>-0.80307608842849731</v>
      </c>
      <c r="AV315" s="78">
        <v>-0.60146313905715942</v>
      </c>
      <c r="AW315" s="78">
        <v>-0.44775766134262085</v>
      </c>
      <c r="AX315" s="78">
        <v>-0.37614703178405762</v>
      </c>
      <c r="AY315" s="78">
        <v>-0.57401227951049805</v>
      </c>
      <c r="AZ315" s="78">
        <v>-0.70536619424819946</v>
      </c>
      <c r="BA315" s="78">
        <v>-0.84969061613082886</v>
      </c>
      <c r="BB315" s="78">
        <v>-1.2307103872299194</v>
      </c>
      <c r="BC315" s="78">
        <v>-1.4445019960403442</v>
      </c>
      <c r="BD315" s="78">
        <v>-1.5583770275115967</v>
      </c>
      <c r="BE315" s="78">
        <v>-1.3296993970870972</v>
      </c>
      <c r="BF315" s="78">
        <v>-1.4217658042907715</v>
      </c>
      <c r="BG315" s="78">
        <v>-1.47792649269104</v>
      </c>
      <c r="BH315" s="78">
        <v>-1.5374464988708496</v>
      </c>
      <c r="BI315" s="78">
        <v>-1.5173463821411133</v>
      </c>
      <c r="BJ315" s="78">
        <v>-1.5630978345870972</v>
      </c>
      <c r="BK315" s="78">
        <v>-1.2357544898986816</v>
      </c>
      <c r="BL315" s="78">
        <v>-1.1827871799468994</v>
      </c>
      <c r="BM315" s="78">
        <v>-1.0114434957504272</v>
      </c>
      <c r="BN315" s="78">
        <v>-0.91522985696792603</v>
      </c>
      <c r="BO315" s="78">
        <v>-0.86634761095046997</v>
      </c>
      <c r="BP315" s="78">
        <v>-0.80718553066253662</v>
      </c>
      <c r="BQ315" s="78">
        <v>-0.71396481990814209</v>
      </c>
      <c r="BR315" s="78">
        <v>-0.63785648345947266</v>
      </c>
      <c r="BS315" s="78">
        <v>-0.63355225324630737</v>
      </c>
      <c r="BT315" s="78">
        <v>-0.44229266047477722</v>
      </c>
      <c r="BU315" s="78">
        <v>-0.29236537218093872</v>
      </c>
      <c r="BV315" s="78">
        <v>-0.22248756885528564</v>
      </c>
      <c r="BW315" s="78">
        <v>-0.34188994765281677</v>
      </c>
      <c r="BX315" s="78">
        <v>-0.47849190235137939</v>
      </c>
      <c r="BY315" s="78">
        <v>-0.60932469367980957</v>
      </c>
      <c r="BZ315" s="78">
        <v>-0.9669950008392334</v>
      </c>
      <c r="CA315" s="78">
        <v>-1.1619676351547241</v>
      </c>
      <c r="CB315" s="78">
        <v>-1.2572035789489746</v>
      </c>
      <c r="CC315" s="78">
        <v>-1.1259196996688843</v>
      </c>
      <c r="CD315" s="78">
        <v>-1.2143048048019409</v>
      </c>
      <c r="CE315" s="78">
        <v>-1.2689363956451416</v>
      </c>
      <c r="CF315" s="78">
        <v>-1.3270821571350098</v>
      </c>
      <c r="CG315" s="78">
        <v>-1.3071117401123047</v>
      </c>
      <c r="CH315" s="78">
        <v>-1.3561921119689941</v>
      </c>
      <c r="CI315" s="78">
        <v>-1.0684120655059814</v>
      </c>
      <c r="CJ315" s="78">
        <v>-1.0169460773468018</v>
      </c>
      <c r="CK315" s="78">
        <v>-0.86014252901077271</v>
      </c>
      <c r="CL315" s="78">
        <v>-0.76775890588760376</v>
      </c>
      <c r="CM315" s="78">
        <v>-0.7292487621307373</v>
      </c>
      <c r="CN315" s="78">
        <v>-0.67692124843597412</v>
      </c>
      <c r="CO315" s="78">
        <v>-0.59191560745239258</v>
      </c>
      <c r="CP315" s="78">
        <v>-0.51933979988098145</v>
      </c>
      <c r="CQ315" s="78">
        <v>-0.51614052057266235</v>
      </c>
      <c r="CR315" s="78">
        <v>-0.33205169439315796</v>
      </c>
      <c r="CS315" s="78">
        <v>-0.18474116921424866</v>
      </c>
      <c r="CT315" s="78">
        <v>-0.11606346815824509</v>
      </c>
      <c r="CU315" s="78">
        <v>-0.18112269043922424</v>
      </c>
      <c r="CV315" s="78">
        <v>-0.32135942578315735</v>
      </c>
      <c r="CW315" s="78">
        <v>-0.44284802675247192</v>
      </c>
      <c r="CX315" s="78">
        <v>-0.78434646129608154</v>
      </c>
      <c r="CY315" s="78">
        <v>-0.96628522872924805</v>
      </c>
      <c r="CZ315" s="78">
        <v>-1.0486118793487549</v>
      </c>
      <c r="DA315" s="78">
        <v>-0.92213994264602661</v>
      </c>
      <c r="DB315" s="78">
        <v>-1.0068439245223999</v>
      </c>
      <c r="DC315" s="78">
        <v>-1.0599464178085327</v>
      </c>
      <c r="DD315" s="78">
        <v>-1.1167179346084595</v>
      </c>
      <c r="DE315" s="78">
        <v>-1.0968769788742065</v>
      </c>
      <c r="DF315" s="78">
        <v>-1.1492866277694702</v>
      </c>
      <c r="DG315" s="78">
        <v>-0.90106981992721558</v>
      </c>
      <c r="DH315" s="78">
        <v>-0.85110503435134888</v>
      </c>
      <c r="DI315" s="78">
        <v>-0.70884162187576294</v>
      </c>
      <c r="DJ315" s="78">
        <v>-0.62028807401657104</v>
      </c>
      <c r="DK315" s="78">
        <v>-0.59214985370635986</v>
      </c>
      <c r="DL315" s="78">
        <v>-0.5466570258140564</v>
      </c>
      <c r="DM315" s="78">
        <v>-0.46986651420593262</v>
      </c>
      <c r="DN315" s="78">
        <v>-0.40082314610481262</v>
      </c>
      <c r="DO315" s="78">
        <v>-0.3987288773059845</v>
      </c>
      <c r="DP315" s="78">
        <v>-0.2218107283115387</v>
      </c>
      <c r="DQ315" s="78">
        <v>-7.71169513463974E-2</v>
      </c>
      <c r="DR315" s="78">
        <v>-9.6393870189785957E-3</v>
      </c>
      <c r="DS315" s="78">
        <v>-2.0355459302663803E-2</v>
      </c>
      <c r="DT315" s="78">
        <v>-0.1642269641160965</v>
      </c>
      <c r="DU315" s="78">
        <v>-0.2763713002204895</v>
      </c>
      <c r="DV315" s="78">
        <v>-0.60169804096221924</v>
      </c>
      <c r="DW315" s="78">
        <v>-0.77060282230377197</v>
      </c>
      <c r="DX315" s="78">
        <v>-0.84001994132995605</v>
      </c>
      <c r="DY315" s="78">
        <v>-0.62791436910629272</v>
      </c>
      <c r="DZ315" s="78">
        <v>-0.70730316638946533</v>
      </c>
      <c r="EA315" s="78">
        <v>-0.758198082447052</v>
      </c>
      <c r="EB315" s="78">
        <v>-0.81298536062240601</v>
      </c>
      <c r="EC315" s="78">
        <v>-0.79333150386810303</v>
      </c>
      <c r="ED315" s="78">
        <v>-0.85054785013198853</v>
      </c>
      <c r="EE315" s="78">
        <v>-0.65945404767990112</v>
      </c>
      <c r="EF315" s="78">
        <v>-0.61165690422058105</v>
      </c>
      <c r="EG315" s="78">
        <v>-0.49038714170455933</v>
      </c>
      <c r="EH315" s="78">
        <v>-0.40736359357833862</v>
      </c>
      <c r="EI315" s="78">
        <v>-0.39420080184936523</v>
      </c>
      <c r="EJ315" s="78">
        <v>-0.35857602953910828</v>
      </c>
      <c r="EK315" s="78">
        <v>-0.29364693164825439</v>
      </c>
      <c r="EL315" s="78">
        <v>-0.22970385849475861</v>
      </c>
      <c r="EM315" s="78">
        <v>-0.22920501232147217</v>
      </c>
      <c r="EN315" s="78">
        <v>-6.2640286982059479E-2</v>
      </c>
      <c r="EO315" s="78">
        <v>7.8275315463542938E-2</v>
      </c>
      <c r="EP315" s="78">
        <v>0.14402009546756744</v>
      </c>
      <c r="EQ315" s="78">
        <v>0.21176691353321075</v>
      </c>
      <c r="ER315" s="78">
        <v>6.2647372484207153E-2</v>
      </c>
      <c r="ES315" s="78">
        <v>-3.6005400121212006E-2</v>
      </c>
      <c r="ET315" s="78">
        <v>-0.33798259496688843</v>
      </c>
      <c r="EU315" s="78">
        <v>-0.48806840181350708</v>
      </c>
      <c r="EV315" s="78">
        <v>-0.53884655237197876</v>
      </c>
      <c r="EW315" s="78">
        <v>53.536773681640625</v>
      </c>
      <c r="EX315" s="78">
        <v>52.584621429443359</v>
      </c>
      <c r="EY315" s="78">
        <v>51.558963775634766</v>
      </c>
      <c r="EZ315" s="78">
        <v>50.983325958251953</v>
      </c>
      <c r="FA315" s="78">
        <v>50.366622924804688</v>
      </c>
      <c r="FB315" s="78">
        <v>49.807792663574219</v>
      </c>
      <c r="FC315" s="78">
        <v>49.406890869140625</v>
      </c>
      <c r="FD315" s="78">
        <v>51.244468688964844</v>
      </c>
      <c r="FE315" s="78">
        <v>54.415760040283203</v>
      </c>
      <c r="FF315" s="78">
        <v>57.621227264404297</v>
      </c>
      <c r="FG315" s="78">
        <v>60.182464599609375</v>
      </c>
      <c r="FH315" s="78">
        <v>62.637611389160156</v>
      </c>
      <c r="FI315" s="78">
        <v>64.783561706542969</v>
      </c>
      <c r="FJ315" s="78">
        <v>65.984207153320313</v>
      </c>
      <c r="FK315" s="78">
        <v>66.226112365722656</v>
      </c>
      <c r="FL315" s="78">
        <v>65.975959777832031</v>
      </c>
      <c r="FM315" s="78">
        <v>65.864227294921875</v>
      </c>
      <c r="FN315" s="78">
        <v>65.144210815429688</v>
      </c>
      <c r="FO315" s="78">
        <v>64.131446838378906</v>
      </c>
      <c r="FP315" s="78">
        <v>62.573932647705078</v>
      </c>
      <c r="FQ315" s="78">
        <v>59.988414764404297</v>
      </c>
      <c r="FR315" s="78">
        <v>58.101322174072266</v>
      </c>
      <c r="FS315" s="78">
        <v>56.3292236328125</v>
      </c>
      <c r="FT315" s="78">
        <v>55.253482818603516</v>
      </c>
      <c r="FU315" s="78">
        <v>0.25291064381599426</v>
      </c>
      <c r="FV315" s="78">
        <v>0.23144340515136719</v>
      </c>
      <c r="FW315" s="78">
        <v>0.26783424615859985</v>
      </c>
      <c r="FX315" s="78">
        <v>0</v>
      </c>
      <c r="FY315" s="78">
        <v>140.85000610351563</v>
      </c>
      <c r="FZ315" s="78">
        <v>1</v>
      </c>
    </row>
    <row r="316" spans="1:182" x14ac:dyDescent="0.2">
      <c r="A316" t="s">
        <v>186</v>
      </c>
      <c r="B316" t="s">
        <v>236</v>
      </c>
      <c r="C316" t="s">
        <v>194</v>
      </c>
      <c r="D316" t="s">
        <v>202</v>
      </c>
      <c r="E316" t="s">
        <v>206</v>
      </c>
      <c r="F316" t="s">
        <v>181</v>
      </c>
      <c r="G316" t="s">
        <v>1</v>
      </c>
      <c r="H316" s="78">
        <v>197</v>
      </c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  <c r="CU316" s="78"/>
      <c r="CV316" s="78"/>
      <c r="CW316" s="78"/>
      <c r="CX316" s="78"/>
      <c r="CY316" s="78"/>
      <c r="CZ316" s="78"/>
      <c r="DA316" s="78"/>
      <c r="DB316" s="78"/>
      <c r="DC316" s="78"/>
      <c r="DD316" s="78"/>
      <c r="DE316" s="78"/>
      <c r="DF316" s="78"/>
      <c r="DG316" s="78"/>
      <c r="DH316" s="78"/>
      <c r="DI316" s="78"/>
      <c r="DJ316" s="78"/>
      <c r="DK316" s="78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>
        <v>0</v>
      </c>
      <c r="FY316" s="78">
        <v>35.299999237060547</v>
      </c>
      <c r="FZ316" s="78">
        <v>0</v>
      </c>
    </row>
    <row r="317" spans="1:182" x14ac:dyDescent="0.2">
      <c r="A317" t="s">
        <v>186</v>
      </c>
      <c r="B317" t="s">
        <v>236</v>
      </c>
      <c r="C317" t="s">
        <v>194</v>
      </c>
      <c r="D317" t="s">
        <v>202</v>
      </c>
      <c r="E317" t="s">
        <v>206</v>
      </c>
      <c r="F317" t="s">
        <v>182</v>
      </c>
      <c r="G317" t="s">
        <v>1</v>
      </c>
      <c r="H317" s="78">
        <v>1023</v>
      </c>
      <c r="I317" s="78">
        <v>1.2285681962966919</v>
      </c>
      <c r="J317" s="78">
        <v>1.1761765480041504</v>
      </c>
      <c r="K317" s="78">
        <v>1.1148555278778076</v>
      </c>
      <c r="L317" s="78">
        <v>1.1041338443756104</v>
      </c>
      <c r="M317" s="78">
        <v>1.0852203369140625</v>
      </c>
      <c r="N317" s="78">
        <v>1.1202665567398071</v>
      </c>
      <c r="O317" s="78">
        <v>1.2965520620346069</v>
      </c>
      <c r="P317" s="78">
        <v>1.4659953117370605</v>
      </c>
      <c r="Q317" s="78">
        <v>1.5163246393203735</v>
      </c>
      <c r="R317" s="78">
        <v>1.6089788675308228</v>
      </c>
      <c r="S317" s="78">
        <v>1.6544238328933716</v>
      </c>
      <c r="T317" s="78">
        <v>1.6774246692657471</v>
      </c>
      <c r="U317" s="78">
        <v>1.687106728553772</v>
      </c>
      <c r="V317" s="78">
        <v>1.6961063146591187</v>
      </c>
      <c r="W317" s="78">
        <v>1.6763619184494019</v>
      </c>
      <c r="X317" s="78">
        <v>1.6836880445480347</v>
      </c>
      <c r="Y317" s="78">
        <v>1.7193976640701294</v>
      </c>
      <c r="Z317" s="78">
        <v>1.7867845296859741</v>
      </c>
      <c r="AA317" s="78">
        <v>1.8501527309417725</v>
      </c>
      <c r="AB317" s="78">
        <v>1.8317965269088745</v>
      </c>
      <c r="AC317" s="78">
        <v>1.8766958713531494</v>
      </c>
      <c r="AD317" s="78">
        <v>1.7797873020172119</v>
      </c>
      <c r="AE317" s="78">
        <v>1.5751776695251465</v>
      </c>
      <c r="AF317" s="78">
        <v>1.3778303861618042</v>
      </c>
      <c r="AG317" s="78">
        <v>-0.25453609228134155</v>
      </c>
      <c r="AH317" s="78">
        <v>-0.22096432745456696</v>
      </c>
      <c r="AI317" s="78">
        <v>-0.21648767590522766</v>
      </c>
      <c r="AJ317" s="78">
        <v>-0.20999369025230408</v>
      </c>
      <c r="AK317" s="78">
        <v>-0.21758294105529785</v>
      </c>
      <c r="AL317" s="78">
        <v>-0.24713960289955139</v>
      </c>
      <c r="AM317" s="78">
        <v>-0.20047079026699066</v>
      </c>
      <c r="AN317" s="78">
        <v>-0.19798646867275238</v>
      </c>
      <c r="AO317" s="78">
        <v>-0.20575018227100372</v>
      </c>
      <c r="AP317" s="78">
        <v>-0.11425423622131348</v>
      </c>
      <c r="AQ317" s="78">
        <v>-0.14293196797370911</v>
      </c>
      <c r="AR317" s="78">
        <v>-0.17689728736877441</v>
      </c>
      <c r="AS317" s="78">
        <v>-0.22235000133514404</v>
      </c>
      <c r="AT317" s="78">
        <v>-0.22485141456127167</v>
      </c>
      <c r="AU317" s="78">
        <v>-0.20345515012741089</v>
      </c>
      <c r="AV317" s="78">
        <v>-0.16617834568023682</v>
      </c>
      <c r="AW317" s="78">
        <v>-0.14725789427757263</v>
      </c>
      <c r="AX317" s="78">
        <v>-0.13812761008739471</v>
      </c>
      <c r="AY317" s="78">
        <v>-8.5522919893264771E-2</v>
      </c>
      <c r="AZ317" s="78">
        <v>-9.3008056282997131E-2</v>
      </c>
      <c r="BA317" s="78">
        <v>-0.10830048471689224</v>
      </c>
      <c r="BB317" s="78">
        <v>-0.20406489074230194</v>
      </c>
      <c r="BC317" s="78">
        <v>-0.16947178542613983</v>
      </c>
      <c r="BD317" s="78">
        <v>-0.20172138512134552</v>
      </c>
      <c r="BE317" s="78">
        <v>-0.19986242055892944</v>
      </c>
      <c r="BF317" s="78">
        <v>-0.17009589076042175</v>
      </c>
      <c r="BG317" s="78">
        <v>-0.16729557514190674</v>
      </c>
      <c r="BH317" s="78">
        <v>-0.16207295656204224</v>
      </c>
      <c r="BI317" s="78">
        <v>-0.16976703703403473</v>
      </c>
      <c r="BJ317" s="78">
        <v>-0.19817429780960083</v>
      </c>
      <c r="BK317" s="78">
        <v>-0.14975355565547943</v>
      </c>
      <c r="BL317" s="78">
        <v>-0.13897624611854553</v>
      </c>
      <c r="BM317" s="78">
        <v>-0.15625540912151337</v>
      </c>
      <c r="BN317" s="78">
        <v>-7.4690341949462891E-2</v>
      </c>
      <c r="BO317" s="78">
        <v>-0.10384343564510345</v>
      </c>
      <c r="BP317" s="78">
        <v>-0.13597710430622101</v>
      </c>
      <c r="BQ317" s="78">
        <v>-0.17960444092750549</v>
      </c>
      <c r="BR317" s="78">
        <v>-0.18484950065612793</v>
      </c>
      <c r="BS317" s="78">
        <v>-0.16328629851341248</v>
      </c>
      <c r="BT317" s="78">
        <v>-0.12530843913555145</v>
      </c>
      <c r="BU317" s="78">
        <v>-0.1058422327041626</v>
      </c>
      <c r="BV317" s="78">
        <v>-9.4858445227146149E-2</v>
      </c>
      <c r="BW317" s="78">
        <v>-4.2929474264383316E-2</v>
      </c>
      <c r="BX317" s="78">
        <v>-4.6427741646766663E-2</v>
      </c>
      <c r="BY317" s="78">
        <v>-6.7390628159046173E-2</v>
      </c>
      <c r="BZ317" s="78">
        <v>-0.15388187766075134</v>
      </c>
      <c r="CA317" s="78">
        <v>-0.12278088182210922</v>
      </c>
      <c r="CB317" s="78">
        <v>-0.14905783534049988</v>
      </c>
      <c r="CC317" s="78">
        <v>-0.16199558973312378</v>
      </c>
      <c r="CD317" s="78">
        <v>-0.13486456871032715</v>
      </c>
      <c r="CE317" s="78">
        <v>-0.13322527706623077</v>
      </c>
      <c r="CF317" s="78">
        <v>-0.12888318300247192</v>
      </c>
      <c r="CG317" s="78">
        <v>-0.13664987683296204</v>
      </c>
      <c r="CH317" s="78">
        <v>-0.16426108777523041</v>
      </c>
      <c r="CI317" s="78">
        <v>-0.1146269366145134</v>
      </c>
      <c r="CJ317" s="78">
        <v>-9.8105937242507935E-2</v>
      </c>
      <c r="CK317" s="78">
        <v>-0.12197547405958176</v>
      </c>
      <c r="CL317" s="78">
        <v>-4.7288503497838974E-2</v>
      </c>
      <c r="CM317" s="78">
        <v>-7.6770834624767303E-2</v>
      </c>
      <c r="CN317" s="78">
        <v>-0.10763590782880783</v>
      </c>
      <c r="CO317" s="78">
        <v>-0.1499989926815033</v>
      </c>
      <c r="CP317" s="78">
        <v>-0.15714430809020996</v>
      </c>
      <c r="CQ317" s="78">
        <v>-0.13546550273895264</v>
      </c>
      <c r="CR317" s="78">
        <v>-9.70020592212677E-2</v>
      </c>
      <c r="CS317" s="78">
        <v>-7.7157877385616302E-2</v>
      </c>
      <c r="CT317" s="78">
        <v>-6.4890347421169281E-2</v>
      </c>
      <c r="CU317" s="78">
        <v>-1.3429383747279644E-2</v>
      </c>
      <c r="CV317" s="78">
        <v>-1.4166352339088917E-2</v>
      </c>
      <c r="CW317" s="78">
        <v>-3.9056580513715744E-2</v>
      </c>
      <c r="CX317" s="78">
        <v>-0.11912526935338974</v>
      </c>
      <c r="CY317" s="78">
        <v>-9.0442903339862823E-2</v>
      </c>
      <c r="CZ317" s="78">
        <v>-0.1125832200050354</v>
      </c>
      <c r="DA317" s="78">
        <v>-0.12412876635789871</v>
      </c>
      <c r="DB317" s="78">
        <v>-9.9633246660232544E-2</v>
      </c>
      <c r="DC317" s="78">
        <v>-9.9154964089393616E-2</v>
      </c>
      <c r="DD317" s="78">
        <v>-9.5693424344062805E-2</v>
      </c>
      <c r="DE317" s="78">
        <v>-0.10353273153305054</v>
      </c>
      <c r="DF317" s="78">
        <v>-0.13034787774085999</v>
      </c>
      <c r="DG317" s="78">
        <v>-7.950032502412796E-2</v>
      </c>
      <c r="DH317" s="78">
        <v>-5.723562091588974E-2</v>
      </c>
      <c r="DI317" s="78">
        <v>-8.769555389881134E-2</v>
      </c>
      <c r="DJ317" s="78">
        <v>-1.9886668771505356E-2</v>
      </c>
      <c r="DK317" s="78">
        <v>-4.9698233604431152E-2</v>
      </c>
      <c r="DL317" s="78">
        <v>-7.9294711351394653E-2</v>
      </c>
      <c r="DM317" s="78">
        <v>-0.1203935444355011</v>
      </c>
      <c r="DN317" s="78">
        <v>-0.12943913042545319</v>
      </c>
      <c r="DO317" s="78">
        <v>-0.10764468461275101</v>
      </c>
      <c r="DP317" s="78">
        <v>-6.8695686757564545E-2</v>
      </c>
      <c r="DQ317" s="78">
        <v>-4.8473518341779709E-2</v>
      </c>
      <c r="DR317" s="78">
        <v>-3.492225706577301E-2</v>
      </c>
      <c r="DS317" s="78">
        <v>1.6070708632469177E-2</v>
      </c>
      <c r="DT317" s="78">
        <v>1.8095036968588829E-2</v>
      </c>
      <c r="DU317" s="78">
        <v>-1.0722536593675613E-2</v>
      </c>
      <c r="DV317" s="78">
        <v>-8.4368661046028137E-2</v>
      </c>
      <c r="DW317" s="78">
        <v>-5.8104928582906723E-2</v>
      </c>
      <c r="DX317" s="78">
        <v>-7.6108604669570923E-2</v>
      </c>
      <c r="DY317" s="78">
        <v>-6.9455087184906006E-2</v>
      </c>
      <c r="DZ317" s="78">
        <v>-4.8764809966087341E-2</v>
      </c>
      <c r="EA317" s="78">
        <v>-4.9962852150201797E-2</v>
      </c>
      <c r="EB317" s="78">
        <v>-4.7772675752639771E-2</v>
      </c>
      <c r="EC317" s="78">
        <v>-5.5716823786497116E-2</v>
      </c>
      <c r="ED317" s="78">
        <v>-8.1382602453231812E-2</v>
      </c>
      <c r="EE317" s="78">
        <v>-2.8783071786165237E-2</v>
      </c>
      <c r="EF317" s="78">
        <v>1.7746115336194634E-3</v>
      </c>
      <c r="EG317" s="78">
        <v>-3.8200784474611282E-2</v>
      </c>
      <c r="EH317" s="78">
        <v>1.9677229225635529E-2</v>
      </c>
      <c r="EI317" s="78">
        <v>-1.0609696619212627E-2</v>
      </c>
      <c r="EJ317" s="78">
        <v>-3.8374520838260651E-2</v>
      </c>
      <c r="EK317" s="78">
        <v>-7.7647984027862549E-2</v>
      </c>
      <c r="EL317" s="78">
        <v>-8.9437216520309448E-2</v>
      </c>
      <c r="EM317" s="78">
        <v>-6.7475855350494385E-2</v>
      </c>
      <c r="EN317" s="78">
        <v>-2.7825772762298584E-2</v>
      </c>
      <c r="EO317" s="78">
        <v>-7.0578581653535366E-3</v>
      </c>
      <c r="EP317" s="78">
        <v>8.346904069185257E-3</v>
      </c>
      <c r="EQ317" s="78">
        <v>5.8664154261350632E-2</v>
      </c>
      <c r="ER317" s="78">
        <v>6.4675360918045044E-2</v>
      </c>
      <c r="ES317" s="78">
        <v>3.0187321826815605E-2</v>
      </c>
      <c r="ET317" s="78">
        <v>-3.4185640513896942E-2</v>
      </c>
      <c r="EU317" s="78">
        <v>-1.1414031498134136E-2</v>
      </c>
      <c r="EV317" s="78">
        <v>-2.3445053026080132E-2</v>
      </c>
      <c r="EW317" s="78">
        <v>56.612503051757813</v>
      </c>
      <c r="EX317" s="78">
        <v>55.330043792724609</v>
      </c>
      <c r="EY317" s="78">
        <v>54.125034332275391</v>
      </c>
      <c r="EZ317" s="78">
        <v>53.239681243896484</v>
      </c>
      <c r="FA317" s="78">
        <v>52.445693969726563</v>
      </c>
      <c r="FB317" s="78">
        <v>51.637928009033203</v>
      </c>
      <c r="FC317" s="78">
        <v>51.272098541259766</v>
      </c>
      <c r="FD317" s="78">
        <v>53.831211090087891</v>
      </c>
      <c r="FE317" s="78">
        <v>58.083656311035156</v>
      </c>
      <c r="FF317" s="78">
        <v>62.293476104736328</v>
      </c>
      <c r="FG317" s="78">
        <v>66.290168762207031</v>
      </c>
      <c r="FH317" s="78">
        <v>69.74920654296875</v>
      </c>
      <c r="FI317" s="78">
        <v>72.940902709960938</v>
      </c>
      <c r="FJ317" s="78">
        <v>75.488960266113281</v>
      </c>
      <c r="FK317" s="78">
        <v>77.196144104003906</v>
      </c>
      <c r="FL317" s="78">
        <v>77.210075378417969</v>
      </c>
      <c r="FM317" s="78">
        <v>76.624168395996094</v>
      </c>
      <c r="FN317" s="78">
        <v>74.898895263671875</v>
      </c>
      <c r="FO317" s="78">
        <v>73.033920288085938</v>
      </c>
      <c r="FP317" s="78">
        <v>69.67535400390625</v>
      </c>
      <c r="FQ317" s="78">
        <v>65.250358581542969</v>
      </c>
      <c r="FR317" s="78">
        <v>61.893505096435547</v>
      </c>
      <c r="FS317" s="78">
        <v>59.805355072021484</v>
      </c>
      <c r="FT317" s="78">
        <v>58.087326049804688</v>
      </c>
      <c r="FU317" s="78">
        <v>4.4899601489305496E-2</v>
      </c>
      <c r="FV317" s="78">
        <v>5.0104793161153793E-2</v>
      </c>
      <c r="FW317" s="78">
        <v>4.8218302428722382E-2</v>
      </c>
      <c r="FX317" s="78">
        <v>0</v>
      </c>
      <c r="FY317" s="78">
        <v>494.29998779296875</v>
      </c>
      <c r="FZ317" s="78">
        <v>1</v>
      </c>
    </row>
    <row r="318" spans="1:182" x14ac:dyDescent="0.2">
      <c r="A318" t="s">
        <v>186</v>
      </c>
      <c r="B318" t="s">
        <v>236</v>
      </c>
      <c r="C318" t="s">
        <v>194</v>
      </c>
      <c r="D318" t="s">
        <v>202</v>
      </c>
      <c r="E318" t="s">
        <v>206</v>
      </c>
      <c r="F318" t="s">
        <v>183</v>
      </c>
      <c r="G318" t="s">
        <v>1</v>
      </c>
      <c r="H318" s="78">
        <v>1555</v>
      </c>
      <c r="I318" s="78">
        <v>1.299805760383606</v>
      </c>
      <c r="J318" s="78">
        <v>1.1908268928527832</v>
      </c>
      <c r="K318" s="78">
        <v>1.1078035831451416</v>
      </c>
      <c r="L318" s="78">
        <v>1.0900096893310547</v>
      </c>
      <c r="M318" s="78">
        <v>1.0613718032836914</v>
      </c>
      <c r="N318" s="78">
        <v>1.1242218017578125</v>
      </c>
      <c r="O318" s="78">
        <v>1.2460776567459106</v>
      </c>
      <c r="P318" s="78">
        <v>1.340600848197937</v>
      </c>
      <c r="Q318" s="78">
        <v>1.3690615892410278</v>
      </c>
      <c r="R318" s="78">
        <v>1.4068284034729004</v>
      </c>
      <c r="S318" s="78">
        <v>1.4838950634002686</v>
      </c>
      <c r="T318" s="78">
        <v>1.533254861831665</v>
      </c>
      <c r="U318" s="78">
        <v>1.594879150390625</v>
      </c>
      <c r="V318" s="78">
        <v>1.653006911277771</v>
      </c>
      <c r="W318" s="78">
        <v>1.6720763444900513</v>
      </c>
      <c r="X318" s="78">
        <v>1.7269554138183594</v>
      </c>
      <c r="Y318" s="78">
        <v>1.8214856386184692</v>
      </c>
      <c r="Z318" s="78">
        <v>1.926133394241333</v>
      </c>
      <c r="AA318" s="78">
        <v>1.9387443065643311</v>
      </c>
      <c r="AB318" s="78">
        <v>1.8990126848220825</v>
      </c>
      <c r="AC318" s="78">
        <v>1.8633928298950195</v>
      </c>
      <c r="AD318" s="78">
        <v>1.7931932210922241</v>
      </c>
      <c r="AE318" s="78">
        <v>1.6097104549407959</v>
      </c>
      <c r="AF318" s="78">
        <v>1.4207605123519897</v>
      </c>
      <c r="AG318" s="78">
        <v>-0.31277972459793091</v>
      </c>
      <c r="AH318" s="78">
        <v>-0.3136233389377594</v>
      </c>
      <c r="AI318" s="78">
        <v>-0.32374471426010132</v>
      </c>
      <c r="AJ318" s="78">
        <v>-0.30087214708328247</v>
      </c>
      <c r="AK318" s="78">
        <v>-0.36061942577362061</v>
      </c>
      <c r="AL318" s="78">
        <v>-0.36683005094528198</v>
      </c>
      <c r="AM318" s="78">
        <v>-0.32277092337608337</v>
      </c>
      <c r="AN318" s="78">
        <v>-0.31503427028656006</v>
      </c>
      <c r="AO318" s="78">
        <v>-0.38374942541122437</v>
      </c>
      <c r="AP318" s="78">
        <v>-0.27474159002304077</v>
      </c>
      <c r="AQ318" s="78">
        <v>-0.22776402533054352</v>
      </c>
      <c r="AR318" s="78">
        <v>-0.24118483066558838</v>
      </c>
      <c r="AS318" s="78">
        <v>-0.26384472846984863</v>
      </c>
      <c r="AT318" s="78">
        <v>-0.26223209500312805</v>
      </c>
      <c r="AU318" s="78">
        <v>-0.27105525135993958</v>
      </c>
      <c r="AV318" s="78">
        <v>-0.25039824843406677</v>
      </c>
      <c r="AW318" s="78">
        <v>-0.20590130984783173</v>
      </c>
      <c r="AX318" s="78">
        <v>-0.14976237714290619</v>
      </c>
      <c r="AY318" s="78">
        <v>-0.14093704521656036</v>
      </c>
      <c r="AZ318" s="78">
        <v>-0.12789693474769592</v>
      </c>
      <c r="BA318" s="78">
        <v>-0.16352154314517975</v>
      </c>
      <c r="BB318" s="78">
        <v>-0.30129924416542053</v>
      </c>
      <c r="BC318" s="78">
        <v>-0.34525182843208313</v>
      </c>
      <c r="BD318" s="78">
        <v>-0.32045441865921021</v>
      </c>
      <c r="BE318" s="78">
        <v>-0.23934890329837799</v>
      </c>
      <c r="BF318" s="78">
        <v>-0.2409837543964386</v>
      </c>
      <c r="BG318" s="78">
        <v>-0.25249892473220825</v>
      </c>
      <c r="BH318" s="78">
        <v>-0.2295440137386322</v>
      </c>
      <c r="BI318" s="78">
        <v>-0.28704491257667542</v>
      </c>
      <c r="BJ318" s="78">
        <v>-0.29258227348327637</v>
      </c>
      <c r="BK318" s="78">
        <v>-0.24866263568401337</v>
      </c>
      <c r="BL318" s="78">
        <v>-0.2381020188331604</v>
      </c>
      <c r="BM318" s="78">
        <v>-0.30756980180740356</v>
      </c>
      <c r="BN318" s="78">
        <v>-0.21005891263484955</v>
      </c>
      <c r="BO318" s="78">
        <v>-0.16358281672000885</v>
      </c>
      <c r="BP318" s="78">
        <v>-0.17672567069530487</v>
      </c>
      <c r="BQ318" s="78">
        <v>-0.19416885077953339</v>
      </c>
      <c r="BR318" s="78">
        <v>-0.19192881882190704</v>
      </c>
      <c r="BS318" s="78">
        <v>-0.20362594723701477</v>
      </c>
      <c r="BT318" s="78">
        <v>-0.18119770288467407</v>
      </c>
      <c r="BU318" s="78">
        <v>-0.13578103482723236</v>
      </c>
      <c r="BV318" s="78">
        <v>-8.226148784160614E-2</v>
      </c>
      <c r="BW318" s="78">
        <v>-7.3529362678527832E-2</v>
      </c>
      <c r="BX318" s="78">
        <v>-6.1568446457386017E-2</v>
      </c>
      <c r="BY318" s="78">
        <v>-9.5345467329025269E-2</v>
      </c>
      <c r="BZ318" s="78">
        <v>-0.22333656251430511</v>
      </c>
      <c r="CA318" s="78">
        <v>-0.26714146137237549</v>
      </c>
      <c r="CB318" s="78">
        <v>-0.24424400925636292</v>
      </c>
      <c r="CC318" s="78">
        <v>-0.18849094212055206</v>
      </c>
      <c r="CD318" s="78">
        <v>-0.19067379832267761</v>
      </c>
      <c r="CE318" s="78">
        <v>-0.2031543105840683</v>
      </c>
      <c r="CF318" s="78">
        <v>-0.18014234304428101</v>
      </c>
      <c r="CG318" s="78">
        <v>-0.23608742654323578</v>
      </c>
      <c r="CH318" s="78">
        <v>-0.24115845561027527</v>
      </c>
      <c r="CI318" s="78">
        <v>-0.19733545184135437</v>
      </c>
      <c r="CJ318" s="78">
        <v>-0.18481896817684174</v>
      </c>
      <c r="CK318" s="78">
        <v>-0.25480800867080688</v>
      </c>
      <c r="CL318" s="78">
        <v>-0.16525989770889282</v>
      </c>
      <c r="CM318" s="78">
        <v>-0.11913112550973892</v>
      </c>
      <c r="CN318" s="78">
        <v>-0.13208147883415222</v>
      </c>
      <c r="CO318" s="78">
        <v>-0.1459115743637085</v>
      </c>
      <c r="CP318" s="78">
        <v>-0.14323699474334717</v>
      </c>
      <c r="CQ318" s="78">
        <v>-0.15692459046840668</v>
      </c>
      <c r="CR318" s="78">
        <v>-0.13326960802078247</v>
      </c>
      <c r="CS318" s="78">
        <v>-8.7215952575206757E-2</v>
      </c>
      <c r="CT318" s="78">
        <v>-3.5510595887899399E-2</v>
      </c>
      <c r="CU318" s="78">
        <v>-2.6843005791306496E-2</v>
      </c>
      <c r="CV318" s="78">
        <v>-1.5629544854164124E-2</v>
      </c>
      <c r="CW318" s="78">
        <v>-4.8126924782991409E-2</v>
      </c>
      <c r="CX318" s="78">
        <v>-0.1693398654460907</v>
      </c>
      <c r="CY318" s="78">
        <v>-0.21304246783256531</v>
      </c>
      <c r="CZ318" s="78">
        <v>-0.19146089255809784</v>
      </c>
      <c r="DA318" s="78">
        <v>-0.13763301074504852</v>
      </c>
      <c r="DB318" s="78">
        <v>-0.14036384224891663</v>
      </c>
      <c r="DC318" s="78">
        <v>-0.15380968153476715</v>
      </c>
      <c r="DD318" s="78">
        <v>-0.1307407021522522</v>
      </c>
      <c r="DE318" s="78">
        <v>-0.18512992560863495</v>
      </c>
      <c r="DF318" s="78">
        <v>-0.18973465263843536</v>
      </c>
      <c r="DG318" s="78">
        <v>-0.14600826799869537</v>
      </c>
      <c r="DH318" s="78">
        <v>-0.13153594732284546</v>
      </c>
      <c r="DI318" s="78">
        <v>-0.2020462304353714</v>
      </c>
      <c r="DJ318" s="78">
        <v>-0.1204608827829361</v>
      </c>
      <c r="DK318" s="78">
        <v>-7.4679426848888397E-2</v>
      </c>
      <c r="DL318" s="78">
        <v>-8.7437272071838379E-2</v>
      </c>
      <c r="DM318" s="78">
        <v>-9.7654268145561218E-2</v>
      </c>
      <c r="DN318" s="78">
        <v>-9.4545148313045502E-2</v>
      </c>
      <c r="DO318" s="78">
        <v>-0.11022325605154037</v>
      </c>
      <c r="DP318" s="78">
        <v>-8.5341542959213257E-2</v>
      </c>
      <c r="DQ318" s="78">
        <v>-3.8650866597890854E-2</v>
      </c>
      <c r="DR318" s="78">
        <v>1.1240307241678238E-2</v>
      </c>
      <c r="DS318" s="78">
        <v>1.9843349233269691E-2</v>
      </c>
      <c r="DT318" s="78">
        <v>3.0309360474348068E-2</v>
      </c>
      <c r="DU318" s="78">
        <v>-9.0837926836684346E-4</v>
      </c>
      <c r="DV318" s="78">
        <v>-0.11534315347671509</v>
      </c>
      <c r="DW318" s="78">
        <v>-0.15894347429275513</v>
      </c>
      <c r="DX318" s="78">
        <v>-0.13867779076099396</v>
      </c>
      <c r="DY318" s="78">
        <v>-6.4202204346656799E-2</v>
      </c>
      <c r="DZ318" s="78">
        <v>-6.7724250257015228E-2</v>
      </c>
      <c r="EA318" s="78">
        <v>-8.2563892006874084E-2</v>
      </c>
      <c r="EB318" s="78">
        <v>-5.9412572532892227E-2</v>
      </c>
      <c r="EC318" s="78">
        <v>-0.11155544221401215</v>
      </c>
      <c r="ED318" s="78">
        <v>-0.11548686772584915</v>
      </c>
      <c r="EE318" s="78">
        <v>-7.1899972856044769E-2</v>
      </c>
      <c r="EF318" s="78">
        <v>-5.4603699594736099E-2</v>
      </c>
      <c r="EG318" s="78">
        <v>-0.1258666068315506</v>
      </c>
      <c r="EH318" s="78">
        <v>-5.5778216570615768E-2</v>
      </c>
      <c r="EI318" s="78">
        <v>-1.0498218238353729E-2</v>
      </c>
      <c r="EJ318" s="78">
        <v>-2.2978127002716064E-2</v>
      </c>
      <c r="EK318" s="78">
        <v>-2.7978396043181419E-2</v>
      </c>
      <c r="EL318" s="78">
        <v>-2.4241872131824493E-2</v>
      </c>
      <c r="EM318" s="78">
        <v>-4.2793929576873779E-2</v>
      </c>
      <c r="EN318" s="78">
        <v>-1.6141004860401154E-2</v>
      </c>
      <c r="EO318" s="78">
        <v>3.1469404697418213E-2</v>
      </c>
      <c r="EP318" s="78">
        <v>7.8741185367107391E-2</v>
      </c>
      <c r="EQ318" s="78">
        <v>8.7251037359237671E-2</v>
      </c>
      <c r="ER318" s="78">
        <v>9.6637845039367676E-2</v>
      </c>
      <c r="ES318" s="78">
        <v>6.7267701029777527E-2</v>
      </c>
      <c r="ET318" s="78">
        <v>-3.7380486726760864E-2</v>
      </c>
      <c r="EU318" s="78">
        <v>-8.0833107233047485E-2</v>
      </c>
      <c r="EV318" s="78">
        <v>-6.2467355281114578E-2</v>
      </c>
      <c r="EW318" s="78">
        <v>63.896610260009766</v>
      </c>
      <c r="EX318" s="78">
        <v>62.352622985839844</v>
      </c>
      <c r="EY318" s="78">
        <v>61.104095458984375</v>
      </c>
      <c r="EZ318" s="78">
        <v>60.015548706054688</v>
      </c>
      <c r="FA318" s="78">
        <v>58.910373687744141</v>
      </c>
      <c r="FB318" s="78">
        <v>57.793167114257813</v>
      </c>
      <c r="FC318" s="78">
        <v>57.229522705078125</v>
      </c>
      <c r="FD318" s="78">
        <v>59.749652862548828</v>
      </c>
      <c r="FE318" s="78">
        <v>63.630924224853516</v>
      </c>
      <c r="FF318" s="78">
        <v>67.585205078125</v>
      </c>
      <c r="FG318" s="78">
        <v>71.118133544921875</v>
      </c>
      <c r="FH318" s="78">
        <v>74.378189086914063</v>
      </c>
      <c r="FI318" s="78">
        <v>77.088981628417969</v>
      </c>
      <c r="FJ318" s="78">
        <v>79.115509033203125</v>
      </c>
      <c r="FK318" s="78">
        <v>80.564811706542969</v>
      </c>
      <c r="FL318" s="78">
        <v>81.253585815429688</v>
      </c>
      <c r="FM318" s="78">
        <v>81.197242736816406</v>
      </c>
      <c r="FN318" s="78">
        <v>80.327499389648438</v>
      </c>
      <c r="FO318" s="78">
        <v>78.535354614257813</v>
      </c>
      <c r="FP318" s="78">
        <v>75.712249755859375</v>
      </c>
      <c r="FQ318" s="78">
        <v>71.782264709472656</v>
      </c>
      <c r="FR318" s="78">
        <v>68.911064147949219</v>
      </c>
      <c r="FS318" s="78">
        <v>66.8193359375</v>
      </c>
      <c r="FT318" s="78">
        <v>65.31451416015625</v>
      </c>
      <c r="FU318" s="78">
        <v>7.5473055243492126E-2</v>
      </c>
      <c r="FV318" s="78">
        <v>8.2967676222324371E-2</v>
      </c>
      <c r="FW318" s="78">
        <v>7.8510940074920654E-2</v>
      </c>
      <c r="FX318" s="78">
        <v>0</v>
      </c>
      <c r="FY318" s="78">
        <v>374.35000610351563</v>
      </c>
      <c r="FZ318" s="78">
        <v>1</v>
      </c>
    </row>
    <row r="319" spans="1:182" x14ac:dyDescent="0.2">
      <c r="A319" t="s">
        <v>186</v>
      </c>
      <c r="B319" t="s">
        <v>236</v>
      </c>
      <c r="C319" t="s">
        <v>194</v>
      </c>
      <c r="D319" t="s">
        <v>202</v>
      </c>
      <c r="E319" t="s">
        <v>206</v>
      </c>
      <c r="F319" t="s">
        <v>184</v>
      </c>
      <c r="G319" t="s">
        <v>1</v>
      </c>
      <c r="H319" s="78">
        <v>718</v>
      </c>
      <c r="I319" s="78">
        <v>1.3507305383682251</v>
      </c>
      <c r="J319" s="78">
        <v>1.2382693290710449</v>
      </c>
      <c r="K319" s="78">
        <v>1.1794589757919312</v>
      </c>
      <c r="L319" s="78">
        <v>1.1318765878677368</v>
      </c>
      <c r="M319" s="78">
        <v>1.1732938289642334</v>
      </c>
      <c r="N319" s="78">
        <v>1.1339856386184692</v>
      </c>
      <c r="O319" s="78">
        <v>1.2293797731399536</v>
      </c>
      <c r="P319" s="78">
        <v>1.3669276237487793</v>
      </c>
      <c r="Q319" s="78">
        <v>1.4353363513946533</v>
      </c>
      <c r="R319" s="78">
        <v>1.5007160902023315</v>
      </c>
      <c r="S319" s="78">
        <v>1.5450606346130371</v>
      </c>
      <c r="T319" s="78">
        <v>1.6978652477264404</v>
      </c>
      <c r="U319" s="78">
        <v>1.7688188552856445</v>
      </c>
      <c r="V319" s="78">
        <v>1.8349100351333618</v>
      </c>
      <c r="W319" s="78">
        <v>1.9391739368438721</v>
      </c>
      <c r="X319" s="78">
        <v>2.0109672546386719</v>
      </c>
      <c r="Y319" s="78">
        <v>2.0805697441101074</v>
      </c>
      <c r="Z319" s="78">
        <v>2.1389203071594238</v>
      </c>
      <c r="AA319" s="78">
        <v>2.2381272315979004</v>
      </c>
      <c r="AB319" s="78">
        <v>2.2165181636810303</v>
      </c>
      <c r="AC319" s="78">
        <v>2.2197277545928955</v>
      </c>
      <c r="AD319" s="78">
        <v>2.1261827945709229</v>
      </c>
      <c r="AE319" s="78">
        <v>1.9033418893814087</v>
      </c>
      <c r="AF319" s="78">
        <v>1.5987753868103027</v>
      </c>
      <c r="AG319" s="78">
        <v>-0.40862849354743958</v>
      </c>
      <c r="AH319" s="78">
        <v>-0.35909122228622437</v>
      </c>
      <c r="AI319" s="78">
        <v>-0.31883829832077026</v>
      </c>
      <c r="AJ319" s="78">
        <v>-0.32531037926673889</v>
      </c>
      <c r="AK319" s="78">
        <v>-0.30666300654411316</v>
      </c>
      <c r="AL319" s="78">
        <v>-0.42666280269622803</v>
      </c>
      <c r="AM319" s="78">
        <v>-0.44708529114723206</v>
      </c>
      <c r="AN319" s="78">
        <v>-0.44112440943717957</v>
      </c>
      <c r="AO319" s="78">
        <v>-0.4746880829334259</v>
      </c>
      <c r="AP319" s="78">
        <v>-0.44501474499702454</v>
      </c>
      <c r="AQ319" s="78">
        <v>-0.45026779174804688</v>
      </c>
      <c r="AR319" s="78">
        <v>-0.30462756752967834</v>
      </c>
      <c r="AS319" s="78">
        <v>-0.31801110506057739</v>
      </c>
      <c r="AT319" s="78">
        <v>-0.33392030000686646</v>
      </c>
      <c r="AU319" s="78">
        <v>-0.28895106911659241</v>
      </c>
      <c r="AV319" s="78">
        <v>-0.25361478328704834</v>
      </c>
      <c r="AW319" s="78">
        <v>-0.25239518284797668</v>
      </c>
      <c r="AX319" s="78">
        <v>-0.27291443943977356</v>
      </c>
      <c r="AY319" s="78">
        <v>-0.18792369961738586</v>
      </c>
      <c r="AZ319" s="78">
        <v>-0.18124519288539886</v>
      </c>
      <c r="BA319" s="78">
        <v>-0.25051110982894897</v>
      </c>
      <c r="BB319" s="78">
        <v>-0.37773635983467102</v>
      </c>
      <c r="BC319" s="78">
        <v>-0.33301654458045959</v>
      </c>
      <c r="BD319" s="78">
        <v>-0.39516559243202209</v>
      </c>
      <c r="BE319" s="78">
        <v>-0.33236268162727356</v>
      </c>
      <c r="BF319" s="78">
        <v>-0.28333491086959839</v>
      </c>
      <c r="BG319" s="78">
        <v>-0.24430075287818909</v>
      </c>
      <c r="BH319" s="78">
        <v>-0.2517801821231842</v>
      </c>
      <c r="BI319" s="78">
        <v>-0.23269732296466827</v>
      </c>
      <c r="BJ319" s="78">
        <v>-0.32764735817909241</v>
      </c>
      <c r="BK319" s="78">
        <v>-0.34079551696777344</v>
      </c>
      <c r="BL319" s="78">
        <v>-0.33296579122543335</v>
      </c>
      <c r="BM319" s="78">
        <v>-0.37400835752487183</v>
      </c>
      <c r="BN319" s="78">
        <v>-0.34695243835449219</v>
      </c>
      <c r="BO319" s="78">
        <v>-0.35439607501029968</v>
      </c>
      <c r="BP319" s="78">
        <v>-0.23446977138519287</v>
      </c>
      <c r="BQ319" s="78">
        <v>-0.24557226896286011</v>
      </c>
      <c r="BR319" s="78">
        <v>-0.25992530584335327</v>
      </c>
      <c r="BS319" s="78">
        <v>-0.21669179201126099</v>
      </c>
      <c r="BT319" s="78">
        <v>-0.18067258596420288</v>
      </c>
      <c r="BU319" s="78">
        <v>-0.17929965257644653</v>
      </c>
      <c r="BV319" s="78">
        <v>-0.19828720390796661</v>
      </c>
      <c r="BW319" s="78">
        <v>-0.11254788190126419</v>
      </c>
      <c r="BX319" s="78">
        <v>-0.10605351626873016</v>
      </c>
      <c r="BY319" s="78">
        <v>-0.17846666276454926</v>
      </c>
      <c r="BZ319" s="78">
        <v>-0.30240881443023682</v>
      </c>
      <c r="CA319" s="78">
        <v>-0.26430624723434448</v>
      </c>
      <c r="CB319" s="78">
        <v>-0.32027900218963623</v>
      </c>
      <c r="CC319" s="78">
        <v>-0.27954122424125671</v>
      </c>
      <c r="CD319" s="78">
        <v>-0.23086631298065186</v>
      </c>
      <c r="CE319" s="78">
        <v>-0.19267624616622925</v>
      </c>
      <c r="CF319" s="78">
        <v>-0.2008533775806427</v>
      </c>
      <c r="CG319" s="78">
        <v>-0.18146888911724091</v>
      </c>
      <c r="CH319" s="78">
        <v>-0.2590695321559906</v>
      </c>
      <c r="CI319" s="78">
        <v>-0.26717951893806458</v>
      </c>
      <c r="CJ319" s="78">
        <v>-0.25805544853210449</v>
      </c>
      <c r="CK319" s="78">
        <v>-0.30427786707878113</v>
      </c>
      <c r="CL319" s="78">
        <v>-0.27903479337692261</v>
      </c>
      <c r="CM319" s="78">
        <v>-0.28799557685852051</v>
      </c>
      <c r="CN319" s="78">
        <v>-0.1858786940574646</v>
      </c>
      <c r="CO319" s="78">
        <v>-0.19540135562419891</v>
      </c>
      <c r="CP319" s="78">
        <v>-0.20867660641670227</v>
      </c>
      <c r="CQ319" s="78">
        <v>-0.16664524376392365</v>
      </c>
      <c r="CR319" s="78">
        <v>-0.13015305995941162</v>
      </c>
      <c r="CS319" s="78">
        <v>-0.12867391109466553</v>
      </c>
      <c r="CT319" s="78">
        <v>-0.14660058915615082</v>
      </c>
      <c r="CU319" s="78">
        <v>-6.0342814773321152E-2</v>
      </c>
      <c r="CV319" s="78">
        <v>-5.3975988179445267E-2</v>
      </c>
      <c r="CW319" s="78">
        <v>-0.12856890261173248</v>
      </c>
      <c r="CX319" s="78">
        <v>-0.25023713707923889</v>
      </c>
      <c r="CY319" s="78">
        <v>-0.21671770513057709</v>
      </c>
      <c r="CZ319" s="78">
        <v>-0.26841279864311218</v>
      </c>
      <c r="DA319" s="78">
        <v>-0.22671975195407867</v>
      </c>
      <c r="DB319" s="78">
        <v>-0.17839771509170532</v>
      </c>
      <c r="DC319" s="78">
        <v>-0.14105173945426941</v>
      </c>
      <c r="DD319" s="78">
        <v>-0.14992655813694</v>
      </c>
      <c r="DE319" s="78">
        <v>-0.13024047017097473</v>
      </c>
      <c r="DF319" s="78">
        <v>-0.19049173593521118</v>
      </c>
      <c r="DG319" s="78">
        <v>-0.19356353580951691</v>
      </c>
      <c r="DH319" s="78">
        <v>-0.18314515054225922</v>
      </c>
      <c r="DI319" s="78">
        <v>-0.23454740643501282</v>
      </c>
      <c r="DJ319" s="78">
        <v>-0.21111711859703064</v>
      </c>
      <c r="DK319" s="78">
        <v>-0.22159510850906372</v>
      </c>
      <c r="DL319" s="78">
        <v>-0.13728763163089752</v>
      </c>
      <c r="DM319" s="78">
        <v>-0.14523044228553772</v>
      </c>
      <c r="DN319" s="78">
        <v>-0.15742790699005127</v>
      </c>
      <c r="DO319" s="78">
        <v>-0.11659868806600571</v>
      </c>
      <c r="DP319" s="78">
        <v>-7.9633519053459167E-2</v>
      </c>
      <c r="DQ319" s="78">
        <v>-7.8048169612884521E-2</v>
      </c>
      <c r="DR319" s="78">
        <v>-9.4913989305496216E-2</v>
      </c>
      <c r="DS319" s="78">
        <v>-8.1377588212490082E-3</v>
      </c>
      <c r="DT319" s="78">
        <v>-1.898466027341783E-3</v>
      </c>
      <c r="DU319" s="78">
        <v>-7.867114245891571E-2</v>
      </c>
      <c r="DV319" s="78">
        <v>-0.19806548953056335</v>
      </c>
      <c r="DW319" s="78">
        <v>-0.1691291481256485</v>
      </c>
      <c r="DX319" s="78">
        <v>-0.21654659509658813</v>
      </c>
      <c r="DY319" s="78">
        <v>-0.15045396983623505</v>
      </c>
      <c r="DZ319" s="78">
        <v>-0.10264139622449875</v>
      </c>
      <c r="EA319" s="78">
        <v>-6.6514179110527039E-2</v>
      </c>
      <c r="EB319" s="78">
        <v>-7.6396360993385315E-2</v>
      </c>
      <c r="EC319" s="78">
        <v>-5.6274775415658951E-2</v>
      </c>
      <c r="ED319" s="78">
        <v>-9.1476276516914368E-2</v>
      </c>
      <c r="EE319" s="78">
        <v>-8.7273746728897095E-2</v>
      </c>
      <c r="EF319" s="78">
        <v>-7.4986547231674194E-2</v>
      </c>
      <c r="EG319" s="78">
        <v>-0.13386768102645874</v>
      </c>
      <c r="EH319" s="78">
        <v>-0.11305481195449829</v>
      </c>
      <c r="EI319" s="78">
        <v>-0.12572336196899414</v>
      </c>
      <c r="EJ319" s="78">
        <v>-6.7129835486412048E-2</v>
      </c>
      <c r="EK319" s="78">
        <v>-7.2791621088981628E-2</v>
      </c>
      <c r="EL319" s="78">
        <v>-8.343292772769928E-2</v>
      </c>
      <c r="EM319" s="78">
        <v>-4.4339414685964584E-2</v>
      </c>
      <c r="EN319" s="78">
        <v>-6.6913277842104435E-3</v>
      </c>
      <c r="EO319" s="78">
        <v>-4.9526374787092209E-3</v>
      </c>
      <c r="EP319" s="78">
        <v>-2.0286735147237778E-2</v>
      </c>
      <c r="EQ319" s="78">
        <v>6.7238055169582367E-2</v>
      </c>
      <c r="ER319" s="78">
        <v>7.3293209075927734E-2</v>
      </c>
      <c r="ES319" s="78">
        <v>-6.6267070360481739E-3</v>
      </c>
      <c r="ET319" s="78">
        <v>-0.12273789942264557</v>
      </c>
      <c r="EU319" s="78">
        <v>-0.10041885077953339</v>
      </c>
      <c r="EV319" s="78">
        <v>-0.14166003465652466</v>
      </c>
      <c r="EW319" s="78">
        <v>60.992328643798828</v>
      </c>
      <c r="EX319" s="78">
        <v>59.719825744628906</v>
      </c>
      <c r="EY319" s="78">
        <v>58.525894165039063</v>
      </c>
      <c r="EZ319" s="78">
        <v>57.415477752685547</v>
      </c>
      <c r="FA319" s="78">
        <v>56.319015502929688</v>
      </c>
      <c r="FB319" s="78">
        <v>55.363018035888672</v>
      </c>
      <c r="FC319" s="78">
        <v>54.594234466552734</v>
      </c>
      <c r="FD319" s="78">
        <v>57.675430297851563</v>
      </c>
      <c r="FE319" s="78">
        <v>62.632381439208984</v>
      </c>
      <c r="FF319" s="78">
        <v>66.600822448730469</v>
      </c>
      <c r="FG319" s="78">
        <v>69.895797729492188</v>
      </c>
      <c r="FH319" s="78">
        <v>72.909294128417969</v>
      </c>
      <c r="FI319" s="78">
        <v>75.748359680175781</v>
      </c>
      <c r="FJ319" s="78">
        <v>78.276077270507813</v>
      </c>
      <c r="FK319" s="78">
        <v>80.320701599121094</v>
      </c>
      <c r="FL319" s="78">
        <v>81.292274475097656</v>
      </c>
      <c r="FM319" s="78">
        <v>82.006240844726563</v>
      </c>
      <c r="FN319" s="78">
        <v>81.839286804199219</v>
      </c>
      <c r="FO319" s="78">
        <v>80.442352294921875</v>
      </c>
      <c r="FP319" s="78">
        <v>76.300628662109375</v>
      </c>
      <c r="FQ319" s="78">
        <v>70.665130615234375</v>
      </c>
      <c r="FR319" s="78">
        <v>66.62677001953125</v>
      </c>
      <c r="FS319" s="78">
        <v>64.177291870117188</v>
      </c>
      <c r="FT319" s="78">
        <v>62.6146240234375</v>
      </c>
      <c r="FU319" s="78">
        <v>8.6763091385364532E-2</v>
      </c>
      <c r="FV319" s="78">
        <v>8.9915305376052856E-2</v>
      </c>
      <c r="FW319" s="78">
        <v>9.0137854218482971E-2</v>
      </c>
      <c r="FX319" s="78">
        <v>0</v>
      </c>
      <c r="FY319" s="78">
        <v>215.14999389648438</v>
      </c>
      <c r="FZ319" s="78">
        <v>1</v>
      </c>
    </row>
    <row r="320" spans="1:182" x14ac:dyDescent="0.2">
      <c r="A320" t="s">
        <v>186</v>
      </c>
      <c r="B320" t="s">
        <v>236</v>
      </c>
      <c r="C320" t="s">
        <v>194</v>
      </c>
      <c r="D320" t="s">
        <v>202</v>
      </c>
      <c r="E320" t="s">
        <v>206</v>
      </c>
      <c r="F320" t="s">
        <v>185</v>
      </c>
      <c r="G320" t="s">
        <v>1</v>
      </c>
      <c r="H320" s="78">
        <v>322</v>
      </c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  <c r="CU320" s="78"/>
      <c r="CV320" s="78"/>
      <c r="CW320" s="78"/>
      <c r="CX320" s="78"/>
      <c r="CY320" s="78"/>
      <c r="CZ320" s="78"/>
      <c r="DA320" s="78"/>
      <c r="DB320" s="78"/>
      <c r="DC320" s="78"/>
      <c r="DD320" s="78"/>
      <c r="DE320" s="78"/>
      <c r="DF320" s="78"/>
      <c r="DG320" s="78"/>
      <c r="DH320" s="78"/>
      <c r="DI320" s="78"/>
      <c r="DJ320" s="78"/>
      <c r="DK320" s="78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>
        <v>0</v>
      </c>
      <c r="FY320" s="78">
        <v>94.949996948242188</v>
      </c>
      <c r="FZ320" s="78">
        <v>0</v>
      </c>
    </row>
    <row r="321" spans="1:182" x14ac:dyDescent="0.2">
      <c r="A321" t="s">
        <v>186</v>
      </c>
      <c r="B321" t="s">
        <v>236</v>
      </c>
      <c r="C321" t="s">
        <v>194</v>
      </c>
      <c r="D321" t="s">
        <v>202</v>
      </c>
      <c r="E321" t="s">
        <v>207</v>
      </c>
      <c r="F321" t="s">
        <v>1</v>
      </c>
      <c r="G321" t="s">
        <v>198</v>
      </c>
      <c r="H321" s="78">
        <v>8139</v>
      </c>
      <c r="I321" s="78">
        <v>1.2880992889404297</v>
      </c>
      <c r="J321" s="78">
        <v>1.1456819772720337</v>
      </c>
      <c r="K321" s="78">
        <v>1.0744209289550781</v>
      </c>
      <c r="L321" s="78">
        <v>1.0188939571380615</v>
      </c>
      <c r="M321" s="78">
        <v>1.0083205699920654</v>
      </c>
      <c r="N321" s="78">
        <v>1.0381921529769897</v>
      </c>
      <c r="O321" s="78">
        <v>1.1160261631011963</v>
      </c>
      <c r="P321" s="78">
        <v>1.2328555583953857</v>
      </c>
      <c r="Q321" s="78">
        <v>1.3242089748382568</v>
      </c>
      <c r="R321" s="78">
        <v>1.4176591634750366</v>
      </c>
      <c r="S321" s="78">
        <v>1.5310277938842773</v>
      </c>
      <c r="T321" s="78">
        <v>1.6616036891937256</v>
      </c>
      <c r="U321" s="78">
        <v>1.77024245262146</v>
      </c>
      <c r="V321" s="78">
        <v>1.8706563711166382</v>
      </c>
      <c r="W321" s="78">
        <v>1.9638875722885132</v>
      </c>
      <c r="X321" s="78">
        <v>2.0564227104187012</v>
      </c>
      <c r="Y321" s="78">
        <v>2.1581203937530518</v>
      </c>
      <c r="Z321" s="78">
        <v>2.2370104789733887</v>
      </c>
      <c r="AA321" s="78">
        <v>2.2371149063110352</v>
      </c>
      <c r="AB321" s="78">
        <v>2.1722748279571533</v>
      </c>
      <c r="AC321" s="78">
        <v>2.0803685188293457</v>
      </c>
      <c r="AD321" s="78">
        <v>1.9842342138290405</v>
      </c>
      <c r="AE321" s="78">
        <v>1.762399435043335</v>
      </c>
      <c r="AF321" s="78">
        <v>1.5187122821807861</v>
      </c>
      <c r="AG321" s="78">
        <v>-0.23261053860187531</v>
      </c>
      <c r="AH321" s="78">
        <v>-0.23798006772994995</v>
      </c>
      <c r="AI321" s="78">
        <v>-0.21905304491519928</v>
      </c>
      <c r="AJ321" s="78">
        <v>-0.22165359556674957</v>
      </c>
      <c r="AK321" s="78">
        <v>-0.21296767890453339</v>
      </c>
      <c r="AL321" s="78">
        <v>-0.2229466438293457</v>
      </c>
      <c r="AM321" s="78">
        <v>-0.22779862582683563</v>
      </c>
      <c r="AN321" s="78">
        <v>-0.23522591590881348</v>
      </c>
      <c r="AO321" s="78">
        <v>-0.24676384031772614</v>
      </c>
      <c r="AP321" s="78">
        <v>-0.23424962162971497</v>
      </c>
      <c r="AQ321" s="78">
        <v>-0.24126754701137543</v>
      </c>
      <c r="AR321" s="78">
        <v>-0.2316073477268219</v>
      </c>
      <c r="AS321" s="78">
        <v>-0.24973796308040619</v>
      </c>
      <c r="AT321" s="78">
        <v>-0.24789039790630341</v>
      </c>
      <c r="AU321" s="78">
        <v>-0.22122299671173096</v>
      </c>
      <c r="AV321" s="78">
        <v>-0.19108457863330841</v>
      </c>
      <c r="AW321" s="78">
        <v>-0.11580178141593933</v>
      </c>
      <c r="AX321" s="78">
        <v>-9.9309623241424561E-2</v>
      </c>
      <c r="AY321" s="78">
        <v>-0.10296894609928131</v>
      </c>
      <c r="AZ321" s="78">
        <v>-6.9481462240219116E-2</v>
      </c>
      <c r="BA321" s="78">
        <v>-0.10342517495155334</v>
      </c>
      <c r="BB321" s="78">
        <v>-0.206713005900383</v>
      </c>
      <c r="BC321" s="78">
        <v>-0.20998859405517578</v>
      </c>
      <c r="BD321" s="78">
        <v>-0.20068900287151337</v>
      </c>
      <c r="BE321" s="78">
        <v>-0.20728212594985962</v>
      </c>
      <c r="BF321" s="78">
        <v>-0.21314974129199982</v>
      </c>
      <c r="BG321" s="78">
        <v>-0.19443896412849426</v>
      </c>
      <c r="BH321" s="78">
        <v>-0.19750231504440308</v>
      </c>
      <c r="BI321" s="78">
        <v>-0.18876913189888</v>
      </c>
      <c r="BJ321" s="78">
        <v>-0.19756774604320526</v>
      </c>
      <c r="BK321" s="78">
        <v>-0.20191104710102081</v>
      </c>
      <c r="BL321" s="78">
        <v>-0.20793545246124268</v>
      </c>
      <c r="BM321" s="78">
        <v>-0.22007974982261658</v>
      </c>
      <c r="BN321" s="78">
        <v>-0.20858840644359589</v>
      </c>
      <c r="BO321" s="78">
        <v>-0.21553251147270203</v>
      </c>
      <c r="BP321" s="78">
        <v>-0.20678240060806274</v>
      </c>
      <c r="BQ321" s="78">
        <v>-0.2244562953710556</v>
      </c>
      <c r="BR321" s="78">
        <v>-0.22243395447731018</v>
      </c>
      <c r="BS321" s="78">
        <v>-0.19613490998744965</v>
      </c>
      <c r="BT321" s="78">
        <v>-0.16599957644939423</v>
      </c>
      <c r="BU321" s="78">
        <v>-9.0162433683872223E-2</v>
      </c>
      <c r="BV321" s="78">
        <v>-7.3972739279270172E-2</v>
      </c>
      <c r="BW321" s="78">
        <v>-7.6981179416179657E-2</v>
      </c>
      <c r="BX321" s="78">
        <v>-4.4289927929639816E-2</v>
      </c>
      <c r="BY321" s="78">
        <v>-7.8291080892086029E-2</v>
      </c>
      <c r="BZ321" s="78">
        <v>-0.17880578339099884</v>
      </c>
      <c r="CA321" s="78">
        <v>-0.18382342159748077</v>
      </c>
      <c r="CB321" s="78">
        <v>-0.174754798412323</v>
      </c>
      <c r="CC321" s="78">
        <v>-0.18973973393440247</v>
      </c>
      <c r="CD321" s="78">
        <v>-0.19595234096050262</v>
      </c>
      <c r="CE321" s="78">
        <v>-0.17739133536815643</v>
      </c>
      <c r="CF321" s="78">
        <v>-0.18077521026134491</v>
      </c>
      <c r="CG321" s="78">
        <v>-0.17200930416584015</v>
      </c>
      <c r="CH321" s="78">
        <v>-0.17999039590358734</v>
      </c>
      <c r="CI321" s="78">
        <v>-0.18398135900497437</v>
      </c>
      <c r="CJ321" s="78">
        <v>-0.18903416395187378</v>
      </c>
      <c r="CK321" s="78">
        <v>-0.2015984058380127</v>
      </c>
      <c r="CL321" s="78">
        <v>-0.1908155083656311</v>
      </c>
      <c r="CM321" s="78">
        <v>-0.19770848751068115</v>
      </c>
      <c r="CN321" s="78">
        <v>-0.18958868086338043</v>
      </c>
      <c r="CO321" s="78">
        <v>-0.20694629848003387</v>
      </c>
      <c r="CP321" s="78">
        <v>-0.20480291545391083</v>
      </c>
      <c r="CQ321" s="78">
        <v>-0.17875896394252777</v>
      </c>
      <c r="CR321" s="78">
        <v>-0.14862576127052307</v>
      </c>
      <c r="CS321" s="78">
        <v>-7.2404704988002777E-2</v>
      </c>
      <c r="CT321" s="78">
        <v>-5.642448365688324E-2</v>
      </c>
      <c r="CU321" s="78">
        <v>-5.8982137590646744E-2</v>
      </c>
      <c r="CV321" s="78">
        <v>-2.6842350140213966E-2</v>
      </c>
      <c r="CW321" s="78">
        <v>-6.0883276164531708E-2</v>
      </c>
      <c r="CX321" s="78">
        <v>-0.1594773530960083</v>
      </c>
      <c r="CY321" s="78">
        <v>-0.16570150852203369</v>
      </c>
      <c r="CZ321" s="78">
        <v>-0.15679286420345306</v>
      </c>
      <c r="DA321" s="78">
        <v>-0.17219732701778412</v>
      </c>
      <c r="DB321" s="78">
        <v>-0.17875492572784424</v>
      </c>
      <c r="DC321" s="78">
        <v>-0.16034369170665741</v>
      </c>
      <c r="DD321" s="78">
        <v>-0.16404810547828674</v>
      </c>
      <c r="DE321" s="78">
        <v>-0.15524944663047791</v>
      </c>
      <c r="DF321" s="78">
        <v>-0.16241304576396942</v>
      </c>
      <c r="DG321" s="78">
        <v>-0.16605170071125031</v>
      </c>
      <c r="DH321" s="78">
        <v>-0.17013287544250488</v>
      </c>
      <c r="DI321" s="78">
        <v>-0.18311706185340881</v>
      </c>
      <c r="DJ321" s="78">
        <v>-0.17304261028766632</v>
      </c>
      <c r="DK321" s="78">
        <v>-0.17988449335098267</v>
      </c>
      <c r="DL321" s="78">
        <v>-0.17239497601985931</v>
      </c>
      <c r="DM321" s="78">
        <v>-0.18943628668785095</v>
      </c>
      <c r="DN321" s="78">
        <v>-0.18717186152935028</v>
      </c>
      <c r="DO321" s="78">
        <v>-0.16138298809528351</v>
      </c>
      <c r="DP321" s="78">
        <v>-0.1312519758939743</v>
      </c>
      <c r="DQ321" s="78">
        <v>-5.4646968841552734E-2</v>
      </c>
      <c r="DR321" s="78">
        <v>-3.8876235485076904E-2</v>
      </c>
      <c r="DS321" s="78">
        <v>-4.0983095765113831E-2</v>
      </c>
      <c r="DT321" s="78">
        <v>-9.3947732821106911E-3</v>
      </c>
      <c r="DU321" s="78">
        <v>-4.3475475162267685E-2</v>
      </c>
      <c r="DV321" s="78">
        <v>-0.14014890789985657</v>
      </c>
      <c r="DW321" s="78">
        <v>-0.14757959544658661</v>
      </c>
      <c r="DX321" s="78">
        <v>-0.13883092999458313</v>
      </c>
      <c r="DY321" s="78">
        <v>-0.14686889946460724</v>
      </c>
      <c r="DZ321" s="78">
        <v>-0.15392458438873291</v>
      </c>
      <c r="EA321" s="78">
        <v>-0.13572961091995239</v>
      </c>
      <c r="EB321" s="78">
        <v>-0.13989682495594025</v>
      </c>
      <c r="EC321" s="78">
        <v>-0.13105092942714691</v>
      </c>
      <c r="ED321" s="78">
        <v>-0.13703414797782898</v>
      </c>
      <c r="EE321" s="78">
        <v>-0.14016410708427429</v>
      </c>
      <c r="EF321" s="78">
        <v>-0.14284241199493408</v>
      </c>
      <c r="EG321" s="78">
        <v>-0.15643297135829926</v>
      </c>
      <c r="EH321" s="78">
        <v>-0.14738139510154724</v>
      </c>
      <c r="EI321" s="78">
        <v>-0.15414944291114807</v>
      </c>
      <c r="EJ321" s="78">
        <v>-0.14757002890110016</v>
      </c>
      <c r="EK321" s="78">
        <v>-0.16415460407733917</v>
      </c>
      <c r="EL321" s="78">
        <v>-0.16171541810035706</v>
      </c>
      <c r="EM321" s="78">
        <v>-0.1362949013710022</v>
      </c>
      <c r="EN321" s="78">
        <v>-0.10616696625947952</v>
      </c>
      <c r="EO321" s="78">
        <v>-2.9007622972130775E-2</v>
      </c>
      <c r="EP321" s="78">
        <v>-1.3539344072341919E-2</v>
      </c>
      <c r="EQ321" s="78">
        <v>-1.499533373862505E-2</v>
      </c>
      <c r="ER321" s="78">
        <v>1.5796756371855736E-2</v>
      </c>
      <c r="ES321" s="78">
        <v>-1.8341381102800369E-2</v>
      </c>
      <c r="ET321" s="78">
        <v>-0.11224169284105301</v>
      </c>
      <c r="EU321" s="78">
        <v>-0.1214144378900528</v>
      </c>
      <c r="EV321" s="78">
        <v>-0.11289673298597336</v>
      </c>
      <c r="EW321" s="78">
        <v>64.789627075195313</v>
      </c>
      <c r="EX321" s="78">
        <v>63.654518127441406</v>
      </c>
      <c r="EY321" s="78">
        <v>62.476188659667969</v>
      </c>
      <c r="EZ321" s="78">
        <v>61.392906188964844</v>
      </c>
      <c r="FA321" s="78">
        <v>60.539325714111328</v>
      </c>
      <c r="FB321" s="78">
        <v>59.787864685058594</v>
      </c>
      <c r="FC321" s="78">
        <v>59.544452667236328</v>
      </c>
      <c r="FD321" s="78">
        <v>62.267398834228516</v>
      </c>
      <c r="FE321" s="78">
        <v>66.056747436523438</v>
      </c>
      <c r="FF321" s="78">
        <v>69.959709167480469</v>
      </c>
      <c r="FG321" s="78">
        <v>73.686660766601563</v>
      </c>
      <c r="FH321" s="78">
        <v>77.082763671875</v>
      </c>
      <c r="FI321" s="78">
        <v>80.126571655273438</v>
      </c>
      <c r="FJ321" s="78">
        <v>82.511161804199219</v>
      </c>
      <c r="FK321" s="78">
        <v>84.251884460449219</v>
      </c>
      <c r="FL321" s="78">
        <v>85.113243103027344</v>
      </c>
      <c r="FM321" s="78">
        <v>84.989418029785156</v>
      </c>
      <c r="FN321" s="78">
        <v>83.745033264160156</v>
      </c>
      <c r="FO321" s="78">
        <v>81.710006713867188</v>
      </c>
      <c r="FP321" s="78">
        <v>78.586929321289063</v>
      </c>
      <c r="FQ321" s="78">
        <v>74.253044128417969</v>
      </c>
      <c r="FR321" s="78">
        <v>70.569480895996094</v>
      </c>
      <c r="FS321" s="78">
        <v>68.240165710449219</v>
      </c>
      <c r="FT321" s="78">
        <v>66.47540283203125</v>
      </c>
      <c r="FU321" s="78">
        <v>2.6457950472831726E-2</v>
      </c>
      <c r="FV321" s="78">
        <v>3.0434455722570419E-2</v>
      </c>
      <c r="FW321" s="78">
        <v>2.7219094336032867E-2</v>
      </c>
      <c r="FX321" s="78">
        <v>0</v>
      </c>
      <c r="FY321" s="78">
        <v>2593.363525390625</v>
      </c>
      <c r="FZ321" s="78">
        <v>1</v>
      </c>
    </row>
    <row r="322" spans="1:182" x14ac:dyDescent="0.2">
      <c r="A322" t="s">
        <v>186</v>
      </c>
      <c r="B322" t="s">
        <v>236</v>
      </c>
      <c r="C322" t="s">
        <v>194</v>
      </c>
      <c r="D322" t="s">
        <v>202</v>
      </c>
      <c r="E322" t="s">
        <v>207</v>
      </c>
      <c r="F322" t="s">
        <v>1</v>
      </c>
      <c r="G322" t="s">
        <v>200</v>
      </c>
      <c r="H322" s="78">
        <v>2841</v>
      </c>
      <c r="I322" s="78">
        <v>1.3153198957443237</v>
      </c>
      <c r="J322" s="78">
        <v>1.1541773080825806</v>
      </c>
      <c r="K322" s="78">
        <v>1.0463337898254395</v>
      </c>
      <c r="L322" s="78">
        <v>0.97730940580368042</v>
      </c>
      <c r="M322" s="78">
        <v>0.93883037567138672</v>
      </c>
      <c r="N322" s="78">
        <v>0.92969560623168945</v>
      </c>
      <c r="O322" s="78">
        <v>0.99622064828872681</v>
      </c>
      <c r="P322" s="78">
        <v>1.0604162216186523</v>
      </c>
      <c r="Q322" s="78">
        <v>1.1315467357635498</v>
      </c>
      <c r="R322" s="78">
        <v>1.2286672592163086</v>
      </c>
      <c r="S322" s="78">
        <v>1.3591446876525879</v>
      </c>
      <c r="T322" s="78">
        <v>1.5188184976577759</v>
      </c>
      <c r="U322" s="78">
        <v>1.6733826398849487</v>
      </c>
      <c r="V322" s="78">
        <v>1.8140370845794678</v>
      </c>
      <c r="W322" s="78">
        <v>1.9390422105789185</v>
      </c>
      <c r="X322" s="78">
        <v>2.0567903518676758</v>
      </c>
      <c r="Y322" s="78">
        <v>2.1566867828369141</v>
      </c>
      <c r="Z322" s="78">
        <v>2.1982665061950684</v>
      </c>
      <c r="AA322" s="78">
        <v>2.2211289405822754</v>
      </c>
      <c r="AB322" s="78">
        <v>2.1495468616485596</v>
      </c>
      <c r="AC322" s="78">
        <v>2.0482420921325684</v>
      </c>
      <c r="AD322" s="78">
        <v>1.980025053024292</v>
      </c>
      <c r="AE322" s="78">
        <v>1.7892724275588989</v>
      </c>
      <c r="AF322" s="78">
        <v>1.5475904941558838</v>
      </c>
      <c r="AG322" s="78">
        <v>-0.16065043210983276</v>
      </c>
      <c r="AH322" s="78">
        <v>-0.17296363413333893</v>
      </c>
      <c r="AI322" s="78">
        <v>-0.17453925311565399</v>
      </c>
      <c r="AJ322" s="78">
        <v>-0.1794838160276413</v>
      </c>
      <c r="AK322" s="78">
        <v>-0.17405906319618225</v>
      </c>
      <c r="AL322" s="78">
        <v>-0.17475034296512604</v>
      </c>
      <c r="AM322" s="78">
        <v>-0.17475546896457672</v>
      </c>
      <c r="AN322" s="78">
        <v>-0.16817258298397064</v>
      </c>
      <c r="AO322" s="78">
        <v>-0.18501225113868713</v>
      </c>
      <c r="AP322" s="78">
        <v>-0.16259409487247467</v>
      </c>
      <c r="AQ322" s="78">
        <v>-0.14982075989246368</v>
      </c>
      <c r="AR322" s="78">
        <v>-0.15854126214981079</v>
      </c>
      <c r="AS322" s="78">
        <v>-0.15082032978534698</v>
      </c>
      <c r="AT322" s="78">
        <v>-0.13466626405715942</v>
      </c>
      <c r="AU322" s="78">
        <v>-0.13210931420326233</v>
      </c>
      <c r="AV322" s="78">
        <v>-9.3098394572734833E-2</v>
      </c>
      <c r="AW322" s="78">
        <v>-5.8930046856403351E-2</v>
      </c>
      <c r="AX322" s="78">
        <v>-6.9174997508525848E-2</v>
      </c>
      <c r="AY322" s="78">
        <v>-3.8328498601913452E-2</v>
      </c>
      <c r="AZ322" s="78">
        <v>-4.7016315162181854E-2</v>
      </c>
      <c r="BA322" s="78">
        <v>-8.6224019527435303E-2</v>
      </c>
      <c r="BB322" s="78">
        <v>-0.156727135181427</v>
      </c>
      <c r="BC322" s="78">
        <v>-0.15180251002311707</v>
      </c>
      <c r="BD322" s="78">
        <v>-0.14671902358531952</v>
      </c>
      <c r="BE322" s="78">
        <v>-0.13091437518596649</v>
      </c>
      <c r="BF322" s="78">
        <v>-0.14403338730335236</v>
      </c>
      <c r="BG322" s="78">
        <v>-0.14609366655349731</v>
      </c>
      <c r="BH322" s="78">
        <v>-0.15152806043624878</v>
      </c>
      <c r="BI322" s="78">
        <v>-0.14597778022289276</v>
      </c>
      <c r="BJ322" s="78">
        <v>-0.14708860218524933</v>
      </c>
      <c r="BK322" s="78">
        <v>-0.14667388796806335</v>
      </c>
      <c r="BL322" s="78">
        <v>-0.14054001867771149</v>
      </c>
      <c r="BM322" s="78">
        <v>-0.15799212455749512</v>
      </c>
      <c r="BN322" s="78">
        <v>-0.1393880695104599</v>
      </c>
      <c r="BO322" s="78">
        <v>-0.12618410587310791</v>
      </c>
      <c r="BP322" s="78">
        <v>-0.13323564827442169</v>
      </c>
      <c r="BQ322" s="78">
        <v>-0.12405673414468765</v>
      </c>
      <c r="BR322" s="78">
        <v>-0.10664945095777512</v>
      </c>
      <c r="BS322" s="78">
        <v>-0.10274273157119751</v>
      </c>
      <c r="BT322" s="78">
        <v>-6.368042528629303E-2</v>
      </c>
      <c r="BU322" s="78">
        <v>-2.9691891744732857E-2</v>
      </c>
      <c r="BV322" s="78">
        <v>-3.9979435503482819E-2</v>
      </c>
      <c r="BW322" s="78">
        <v>-8.3482665941119194E-3</v>
      </c>
      <c r="BX322" s="78">
        <v>-1.7755262553691864E-2</v>
      </c>
      <c r="BY322" s="78">
        <v>-5.8574151247739792E-2</v>
      </c>
      <c r="BZ322" s="78">
        <v>-0.12413514405488968</v>
      </c>
      <c r="CA322" s="78">
        <v>-0.11947858333587646</v>
      </c>
      <c r="CB322" s="78">
        <v>-0.11578891426324844</v>
      </c>
      <c r="CC322" s="78">
        <v>-0.11031928658485413</v>
      </c>
      <c r="CD322" s="78">
        <v>-0.12399639189243317</v>
      </c>
      <c r="CE322" s="78">
        <v>-0.12639233469963074</v>
      </c>
      <c r="CF322" s="78">
        <v>-0.13216602802276611</v>
      </c>
      <c r="CG322" s="78">
        <v>-0.12652876973152161</v>
      </c>
      <c r="CH322" s="78">
        <v>-0.1279301643371582</v>
      </c>
      <c r="CI322" s="78">
        <v>-0.12722468376159668</v>
      </c>
      <c r="CJ322" s="78">
        <v>-0.12140178680419922</v>
      </c>
      <c r="CK322" s="78">
        <v>-0.13927806913852692</v>
      </c>
      <c r="CL322" s="78">
        <v>-0.12331564724445343</v>
      </c>
      <c r="CM322" s="78">
        <v>-0.10981343686580658</v>
      </c>
      <c r="CN322" s="78">
        <v>-0.11570904403924942</v>
      </c>
      <c r="CO322" s="78">
        <v>-0.10552035272121429</v>
      </c>
      <c r="CP322" s="78">
        <v>-8.7245084345340729E-2</v>
      </c>
      <c r="CQ322" s="78">
        <v>-8.2403518259525299E-2</v>
      </c>
      <c r="CR322" s="78">
        <v>-4.3305624276399612E-2</v>
      </c>
      <c r="CS322" s="78">
        <v>-9.4416318461298943E-3</v>
      </c>
      <c r="CT322" s="78">
        <v>-1.9758682698011398E-2</v>
      </c>
      <c r="CU322" s="78">
        <v>1.2415949255228043E-2</v>
      </c>
      <c r="CV322" s="78">
        <v>2.5108517147600651E-3</v>
      </c>
      <c r="CW322" s="78">
        <v>-3.942393884062767E-2</v>
      </c>
      <c r="CX322" s="78">
        <v>-0.1015620231628418</v>
      </c>
      <c r="CY322" s="78">
        <v>-9.7091123461723328E-2</v>
      </c>
      <c r="CZ322" s="78">
        <v>-9.4366811215877533E-2</v>
      </c>
      <c r="DA322" s="78">
        <v>-8.9724183082580566E-2</v>
      </c>
      <c r="DB322" s="78">
        <v>-0.10395940393209457</v>
      </c>
      <c r="DC322" s="78">
        <v>-0.10669100284576416</v>
      </c>
      <c r="DD322" s="78">
        <v>-0.11280397325754166</v>
      </c>
      <c r="DE322" s="78">
        <v>-0.10707974433898926</v>
      </c>
      <c r="DF322" s="78">
        <v>-0.10877173393964767</v>
      </c>
      <c r="DG322" s="78">
        <v>-0.10777547955513</v>
      </c>
      <c r="DH322" s="78">
        <v>-0.10226356238126755</v>
      </c>
      <c r="DI322" s="78">
        <v>-0.12056400626897812</v>
      </c>
      <c r="DJ322" s="78">
        <v>-0.10724323242902756</v>
      </c>
      <c r="DK322" s="78">
        <v>-9.3442775309085846E-2</v>
      </c>
      <c r="DL322" s="78">
        <v>-9.8182432353496552E-2</v>
      </c>
      <c r="DM322" s="78">
        <v>-8.6983963847160339E-2</v>
      </c>
      <c r="DN322" s="78">
        <v>-6.7840717732906342E-2</v>
      </c>
      <c r="DO322" s="78">
        <v>-6.2064304947853088E-2</v>
      </c>
      <c r="DP322" s="78">
        <v>-2.2930823266506195E-2</v>
      </c>
      <c r="DQ322" s="78">
        <v>1.0808626189827919E-2</v>
      </c>
      <c r="DR322" s="78">
        <v>4.6207255218178034E-4</v>
      </c>
      <c r="DS322" s="78">
        <v>3.3180162310600281E-2</v>
      </c>
      <c r="DT322" s="78">
        <v>2.2776966914534569E-2</v>
      </c>
      <c r="DU322" s="78">
        <v>-2.0273724570870399E-2</v>
      </c>
      <c r="DV322" s="78">
        <v>-7.8988902270793915E-2</v>
      </c>
      <c r="DW322" s="78">
        <v>-7.470366358757019E-2</v>
      </c>
      <c r="DX322" s="78">
        <v>-7.2944708168506622E-2</v>
      </c>
      <c r="DY322" s="78">
        <v>-5.9988133609294891E-2</v>
      </c>
      <c r="DZ322" s="78">
        <v>-7.5029157102108002E-2</v>
      </c>
      <c r="EA322" s="78">
        <v>-7.8245416283607483E-2</v>
      </c>
      <c r="EB322" s="78">
        <v>-8.484824001789093E-2</v>
      </c>
      <c r="EC322" s="78">
        <v>-7.8998453915119171E-2</v>
      </c>
      <c r="ED322" s="78">
        <v>-8.1109985709190369E-2</v>
      </c>
      <c r="EE322" s="78">
        <v>-7.9693898558616638E-2</v>
      </c>
      <c r="EF322" s="78">
        <v>-7.4630998075008392E-2</v>
      </c>
      <c r="EG322" s="78">
        <v>-9.3543887138366699E-2</v>
      </c>
      <c r="EH322" s="78">
        <v>-8.4037221968173981E-2</v>
      </c>
      <c r="EI322" s="78">
        <v>-6.9806128740310669E-2</v>
      </c>
      <c r="EJ322" s="78">
        <v>-7.2876803576946259E-2</v>
      </c>
      <c r="EK322" s="78">
        <v>-6.0220364481210709E-2</v>
      </c>
      <c r="EL322" s="78">
        <v>-3.9823897182941437E-2</v>
      </c>
      <c r="EM322" s="78">
        <v>-3.2697707414627075E-2</v>
      </c>
      <c r="EN322" s="78">
        <v>6.4871511422097683E-3</v>
      </c>
      <c r="EO322" s="78">
        <v>4.0046785026788712E-2</v>
      </c>
      <c r="EP322" s="78">
        <v>2.9657632112503052E-2</v>
      </c>
      <c r="EQ322" s="78">
        <v>6.3160397112369537E-2</v>
      </c>
      <c r="ER322" s="78">
        <v>5.203801766037941E-2</v>
      </c>
      <c r="ES322" s="78">
        <v>7.3761423118412495E-3</v>
      </c>
      <c r="ET322" s="78">
        <v>-4.6396903693675995E-2</v>
      </c>
      <c r="EU322" s="78">
        <v>-4.237973690032959E-2</v>
      </c>
      <c r="EV322" s="78">
        <v>-4.2014598846435547E-2</v>
      </c>
      <c r="EW322" s="78">
        <v>68.389732360839844</v>
      </c>
      <c r="EX322" s="78">
        <v>66.926582336425781</v>
      </c>
      <c r="EY322" s="78">
        <v>65.552490234375</v>
      </c>
      <c r="EZ322" s="78">
        <v>64.234222412109375</v>
      </c>
      <c r="FA322" s="78">
        <v>63.029693603515625</v>
      </c>
      <c r="FB322" s="78">
        <v>62.041816711425781</v>
      </c>
      <c r="FC322" s="78">
        <v>61.715782165527344</v>
      </c>
      <c r="FD322" s="78">
        <v>64.295646667480469</v>
      </c>
      <c r="FE322" s="78">
        <v>68.1617431640625</v>
      </c>
      <c r="FF322" s="78">
        <v>72.071945190429688</v>
      </c>
      <c r="FG322" s="78">
        <v>75.948501586914063</v>
      </c>
      <c r="FH322" s="78">
        <v>79.369766235351563</v>
      </c>
      <c r="FI322" s="78">
        <v>82.548088073730469</v>
      </c>
      <c r="FJ322" s="78">
        <v>84.994766235351563</v>
      </c>
      <c r="FK322" s="78">
        <v>87.007675170898438</v>
      </c>
      <c r="FL322" s="78">
        <v>88.172073364257813</v>
      </c>
      <c r="FM322" s="78">
        <v>88.469711303710938</v>
      </c>
      <c r="FN322" s="78">
        <v>87.697990417480469</v>
      </c>
      <c r="FO322" s="78">
        <v>86.158370971679688</v>
      </c>
      <c r="FP322" s="78">
        <v>83.572738647460938</v>
      </c>
      <c r="FQ322" s="78">
        <v>79.28973388671875</v>
      </c>
      <c r="FR322" s="78">
        <v>75.346427917480469</v>
      </c>
      <c r="FS322" s="78">
        <v>72.745407104492188</v>
      </c>
      <c r="FT322" s="78">
        <v>70.679115295410156</v>
      </c>
      <c r="FU322" s="78">
        <v>2.9478792101144791E-2</v>
      </c>
      <c r="FV322" s="78">
        <v>3.5178758203983307E-2</v>
      </c>
      <c r="FW322" s="78">
        <v>3.0224984511733055E-2</v>
      </c>
      <c r="FX322" s="78">
        <v>0</v>
      </c>
      <c r="FY322" s="78">
        <v>1233.0909423828125</v>
      </c>
      <c r="FZ322" s="78">
        <v>1</v>
      </c>
    </row>
    <row r="323" spans="1:182" x14ac:dyDescent="0.2">
      <c r="A323" t="s">
        <v>186</v>
      </c>
      <c r="B323" t="s">
        <v>236</v>
      </c>
      <c r="C323" t="s">
        <v>194</v>
      </c>
      <c r="D323" t="s">
        <v>202</v>
      </c>
      <c r="E323" t="s">
        <v>207</v>
      </c>
      <c r="F323" t="s">
        <v>1</v>
      </c>
      <c r="G323" t="s">
        <v>1</v>
      </c>
      <c r="H323" s="78">
        <v>10980</v>
      </c>
      <c r="I323" s="78">
        <v>1.2951424121856689</v>
      </c>
      <c r="J323" s="78">
        <v>1.147879958152771</v>
      </c>
      <c r="K323" s="78">
        <v>1.0671535730361938</v>
      </c>
      <c r="L323" s="78">
        <v>1.008134126663208</v>
      </c>
      <c r="M323" s="78">
        <v>0.9903404712677002</v>
      </c>
      <c r="N323" s="78">
        <v>1.0101194381713867</v>
      </c>
      <c r="O323" s="78">
        <v>1.0850272178649902</v>
      </c>
      <c r="P323" s="78">
        <v>1.1882380247116089</v>
      </c>
      <c r="Q323" s="78">
        <v>1.274358868598938</v>
      </c>
      <c r="R323" s="78">
        <v>1.3687586784362793</v>
      </c>
      <c r="S323" s="78">
        <v>1.4865541458129883</v>
      </c>
      <c r="T323" s="78">
        <v>1.6246589422225952</v>
      </c>
      <c r="U323" s="78">
        <v>1.745180606842041</v>
      </c>
      <c r="V323" s="78">
        <v>1.8560066223144531</v>
      </c>
      <c r="W323" s="78">
        <v>1.9574588537216187</v>
      </c>
      <c r="X323" s="78">
        <v>2.0565178394317627</v>
      </c>
      <c r="Y323" s="78">
        <v>2.1577496528625488</v>
      </c>
      <c r="Z323" s="78">
        <v>2.2269856929779053</v>
      </c>
      <c r="AA323" s="78">
        <v>2.2329788208007813</v>
      </c>
      <c r="AB323" s="78">
        <v>2.1663939952850342</v>
      </c>
      <c r="AC323" s="78">
        <v>2.0720560550689697</v>
      </c>
      <c r="AD323" s="78">
        <v>1.983144998550415</v>
      </c>
      <c r="AE323" s="78">
        <v>1.7693526744842529</v>
      </c>
      <c r="AF323" s="78">
        <v>1.5261843204498291</v>
      </c>
      <c r="AG323" s="78">
        <v>-0.20353341102600098</v>
      </c>
      <c r="AH323" s="78">
        <v>-0.21096543967723846</v>
      </c>
      <c r="AI323" s="78">
        <v>-0.19749574363231659</v>
      </c>
      <c r="AJ323" s="78">
        <v>-0.20087921619415283</v>
      </c>
      <c r="AK323" s="78">
        <v>-0.19299842417240143</v>
      </c>
      <c r="AL323" s="78">
        <v>-0.20058843493461609</v>
      </c>
      <c r="AM323" s="78">
        <v>-0.20402617752552032</v>
      </c>
      <c r="AN323" s="78">
        <v>-0.20785035192966461</v>
      </c>
      <c r="AO323" s="78">
        <v>-0.22098240256309509</v>
      </c>
      <c r="AP323" s="78">
        <v>-0.20711217820644379</v>
      </c>
      <c r="AQ323" s="78">
        <v>-0.20887348055839539</v>
      </c>
      <c r="AR323" s="78">
        <v>-0.20353239774703979</v>
      </c>
      <c r="AS323" s="78">
        <v>-0.2145189642906189</v>
      </c>
      <c r="AT323" s="78">
        <v>-0.20860028266906738</v>
      </c>
      <c r="AU323" s="78">
        <v>-0.18783047795295715</v>
      </c>
      <c r="AV323" s="78">
        <v>-0.1553826630115509</v>
      </c>
      <c r="AW323" s="78">
        <v>-9.0736664831638336E-2</v>
      </c>
      <c r="AX323" s="78">
        <v>-8.1201426684856415E-2</v>
      </c>
      <c r="AY323" s="78">
        <v>-7.5658209621906281E-2</v>
      </c>
      <c r="AZ323" s="78">
        <v>-5.3353015333414078E-2</v>
      </c>
      <c r="BA323" s="78">
        <v>-8.9110337197780609E-2</v>
      </c>
      <c r="BB323" s="78">
        <v>-0.18230351805686951</v>
      </c>
      <c r="BC323" s="78">
        <v>-0.18369932472705841</v>
      </c>
      <c r="BD323" s="78">
        <v>-0.17588582634925842</v>
      </c>
      <c r="BE323" s="78">
        <v>-0.18324317038059235</v>
      </c>
      <c r="BF323" s="78">
        <v>-0.19109585881233215</v>
      </c>
      <c r="BG323" s="78">
        <v>-0.1778218001127243</v>
      </c>
      <c r="BH323" s="78">
        <v>-0.18157084286212921</v>
      </c>
      <c r="BI323" s="78">
        <v>-0.17364537715911865</v>
      </c>
      <c r="BJ323" s="78">
        <v>-0.18046063184738159</v>
      </c>
      <c r="BK323" s="78">
        <v>-0.1835072934627533</v>
      </c>
      <c r="BL323" s="78">
        <v>-0.18639479577541351</v>
      </c>
      <c r="BM323" s="78">
        <v>-0.20000344514846802</v>
      </c>
      <c r="BN323" s="78">
        <v>-0.18716542422771454</v>
      </c>
      <c r="BO323" s="78">
        <v>-0.1888408362865448</v>
      </c>
      <c r="BP323" s="78">
        <v>-0.18400053679943085</v>
      </c>
      <c r="BQ323" s="78">
        <v>-0.19454024732112885</v>
      </c>
      <c r="BR323" s="78">
        <v>-0.1883859783411026</v>
      </c>
      <c r="BS323" s="78">
        <v>-0.1677413284778595</v>
      </c>
      <c r="BT323" s="78">
        <v>-0.13529059290885925</v>
      </c>
      <c r="BU323" s="78">
        <v>-7.0280984044075012E-2</v>
      </c>
      <c r="BV323" s="78">
        <v>-6.0957994312047958E-2</v>
      </c>
      <c r="BW323" s="78">
        <v>-5.4891400039196014E-2</v>
      </c>
      <c r="BX323" s="78">
        <v>-3.3203147351741791E-2</v>
      </c>
      <c r="BY323" s="78">
        <v>-6.915312260389328E-2</v>
      </c>
      <c r="BZ323" s="78">
        <v>-0.15996426343917847</v>
      </c>
      <c r="CA323" s="78">
        <v>-0.16257776319980621</v>
      </c>
      <c r="CB323" s="78">
        <v>-0.15506261587142944</v>
      </c>
      <c r="CC323" s="78">
        <v>-0.16919022798538208</v>
      </c>
      <c r="CD323" s="78">
        <v>-0.17733421921730042</v>
      </c>
      <c r="CE323" s="78">
        <v>-0.16419568657875061</v>
      </c>
      <c r="CF323" s="78">
        <v>-0.16819791495800018</v>
      </c>
      <c r="CG323" s="78">
        <v>-0.1602415144443512</v>
      </c>
      <c r="CH323" s="78">
        <v>-0.16652016341686249</v>
      </c>
      <c r="CI323" s="78">
        <v>-0.16929598152637482</v>
      </c>
      <c r="CJ323" s="78">
        <v>-0.17153474688529968</v>
      </c>
      <c r="CK323" s="78">
        <v>-0.18547345697879791</v>
      </c>
      <c r="CL323" s="78">
        <v>-0.17335039377212524</v>
      </c>
      <c r="CM323" s="78">
        <v>-0.1749662458896637</v>
      </c>
      <c r="CN323" s="78">
        <v>-0.17047283053398132</v>
      </c>
      <c r="CO323" s="78">
        <v>-0.18070301413536072</v>
      </c>
      <c r="CP323" s="78">
        <v>-0.17438560724258423</v>
      </c>
      <c r="CQ323" s="78">
        <v>-0.15382763743400574</v>
      </c>
      <c r="CR323" s="78">
        <v>-0.12137490510940552</v>
      </c>
      <c r="CS323" s="78">
        <v>-5.6113440543413162E-2</v>
      </c>
      <c r="CT323" s="78">
        <v>-4.6937458217144012E-2</v>
      </c>
      <c r="CU323" s="78">
        <v>-4.0508374571800232E-2</v>
      </c>
      <c r="CV323" s="78">
        <v>-1.9247408956289291E-2</v>
      </c>
      <c r="CW323" s="78">
        <v>-5.5330816656351089E-2</v>
      </c>
      <c r="CX323" s="78">
        <v>-0.14449214935302734</v>
      </c>
      <c r="CY323" s="78">
        <v>-0.14794903993606567</v>
      </c>
      <c r="CZ323" s="78">
        <v>-0.14064055681228638</v>
      </c>
      <c r="DA323" s="78">
        <v>-0.15513727068901062</v>
      </c>
      <c r="DB323" s="78">
        <v>-0.16357260942459106</v>
      </c>
      <c r="DC323" s="78">
        <v>-0.15056958794593811</v>
      </c>
      <c r="DD323" s="78">
        <v>-0.15482498705387115</v>
      </c>
      <c r="DE323" s="78">
        <v>-0.14683765172958374</v>
      </c>
      <c r="DF323" s="78">
        <v>-0.15257969498634338</v>
      </c>
      <c r="DG323" s="78">
        <v>-0.15508465468883514</v>
      </c>
      <c r="DH323" s="78">
        <v>-0.15667469799518585</v>
      </c>
      <c r="DI323" s="78">
        <v>-0.170943483710289</v>
      </c>
      <c r="DJ323" s="78">
        <v>-0.15953531861305237</v>
      </c>
      <c r="DK323" s="78">
        <v>-0.16109170019626617</v>
      </c>
      <c r="DL323" s="78">
        <v>-0.1569451242685318</v>
      </c>
      <c r="DM323" s="78">
        <v>-0.16686581075191498</v>
      </c>
      <c r="DN323" s="78">
        <v>-0.16038525104522705</v>
      </c>
      <c r="DO323" s="78">
        <v>-0.13991394639015198</v>
      </c>
      <c r="DP323" s="78">
        <v>-0.10745920985937119</v>
      </c>
      <c r="DQ323" s="78">
        <v>-4.1945900768041611E-2</v>
      </c>
      <c r="DR323" s="78">
        <v>-3.2916918396949768E-2</v>
      </c>
      <c r="DS323" s="78">
        <v>-2.6125345379114151E-2</v>
      </c>
      <c r="DT323" s="78">
        <v>-5.2916719578206539E-3</v>
      </c>
      <c r="DU323" s="78">
        <v>-4.1508514434099197E-2</v>
      </c>
      <c r="DV323" s="78">
        <v>-0.12902006506919861</v>
      </c>
      <c r="DW323" s="78">
        <v>-0.13332033157348633</v>
      </c>
      <c r="DX323" s="78">
        <v>-0.12621846795082092</v>
      </c>
      <c r="DY323" s="78">
        <v>-0.13484705984592438</v>
      </c>
      <c r="DZ323" s="78">
        <v>-0.14370301365852356</v>
      </c>
      <c r="EA323" s="78">
        <v>-0.13089564442634583</v>
      </c>
      <c r="EB323" s="78">
        <v>-0.13551659882068634</v>
      </c>
      <c r="EC323" s="78">
        <v>-0.12748461961746216</v>
      </c>
      <c r="ED323" s="78">
        <v>-0.13245189189910889</v>
      </c>
      <c r="EE323" s="78">
        <v>-0.13456577062606812</v>
      </c>
      <c r="EF323" s="78">
        <v>-0.13521914184093475</v>
      </c>
      <c r="EG323" s="78">
        <v>-0.14996449649333954</v>
      </c>
      <c r="EH323" s="78">
        <v>-0.13958857953548431</v>
      </c>
      <c r="EI323" s="78">
        <v>-0.14105904102325439</v>
      </c>
      <c r="EJ323" s="78">
        <v>-0.13741326332092285</v>
      </c>
      <c r="EK323" s="78">
        <v>-0.14688707888126373</v>
      </c>
      <c r="EL323" s="78">
        <v>-0.14017094671726227</v>
      </c>
      <c r="EM323" s="78">
        <v>-0.11982478946447372</v>
      </c>
      <c r="EN323" s="78">
        <v>-8.7367147207260132E-2</v>
      </c>
      <c r="EO323" s="78">
        <v>-2.1490219980478287E-2</v>
      </c>
      <c r="EP323" s="78">
        <v>-1.2673487886786461E-2</v>
      </c>
      <c r="EQ323" s="78">
        <v>-5.3585362620651722E-3</v>
      </c>
      <c r="ER323" s="78">
        <v>1.4858194626867771E-2</v>
      </c>
      <c r="ES323" s="78">
        <v>-2.1551303565502167E-2</v>
      </c>
      <c r="ET323" s="78">
        <v>-0.10668080300092697</v>
      </c>
      <c r="EU323" s="78">
        <v>-0.11219877004623413</v>
      </c>
      <c r="EV323" s="78">
        <v>-0.10539526492357254</v>
      </c>
      <c r="EW323" s="78">
        <v>65.696510314941406</v>
      </c>
      <c r="EX323" s="78">
        <v>64.471092224121094</v>
      </c>
      <c r="EY323" s="78">
        <v>63.234264373779297</v>
      </c>
      <c r="EZ323" s="78">
        <v>62.086292266845703</v>
      </c>
      <c r="FA323" s="78">
        <v>61.135963439941406</v>
      </c>
      <c r="FB323" s="78">
        <v>60.312068939208984</v>
      </c>
      <c r="FC323" s="78">
        <v>60.047649383544922</v>
      </c>
      <c r="FD323" s="78">
        <v>62.723514556884766</v>
      </c>
      <c r="FE323" s="78">
        <v>66.5308837890625</v>
      </c>
      <c r="FF323" s="78">
        <v>70.438858032226563</v>
      </c>
      <c r="FG323" s="78">
        <v>74.204071044921875</v>
      </c>
      <c r="FH323" s="78">
        <v>77.621566772460938</v>
      </c>
      <c r="FI323" s="78">
        <v>80.705299377441406</v>
      </c>
      <c r="FJ323" s="78">
        <v>83.1129150390625</v>
      </c>
      <c r="FK323" s="78">
        <v>84.934585571289063</v>
      </c>
      <c r="FL323" s="78">
        <v>85.876426696777344</v>
      </c>
      <c r="FM323" s="78">
        <v>85.870506286621094</v>
      </c>
      <c r="FN323" s="78">
        <v>84.742691040039063</v>
      </c>
      <c r="FO323" s="78">
        <v>82.828193664550781</v>
      </c>
      <c r="FP323" s="78">
        <v>79.85418701171875</v>
      </c>
      <c r="FQ323" s="78">
        <v>75.53192138671875</v>
      </c>
      <c r="FR323" s="78">
        <v>71.778732299804688</v>
      </c>
      <c r="FS323" s="78">
        <v>69.387054443359375</v>
      </c>
      <c r="FT323" s="78">
        <v>67.546859741210938</v>
      </c>
      <c r="FU323" s="78">
        <v>2.1043138578534126E-2</v>
      </c>
      <c r="FV323" s="78">
        <v>2.4326805025339127E-2</v>
      </c>
      <c r="FW323" s="78">
        <v>2.1638970822095871E-2</v>
      </c>
      <c r="FX323" s="78">
        <v>0</v>
      </c>
      <c r="FY323" s="78">
        <v>3826.45458984375</v>
      </c>
      <c r="FZ323" s="78">
        <v>1</v>
      </c>
    </row>
    <row r="324" spans="1:182" x14ac:dyDescent="0.2">
      <c r="A324" t="s">
        <v>186</v>
      </c>
      <c r="B324" t="s">
        <v>236</v>
      </c>
      <c r="C324" t="s">
        <v>194</v>
      </c>
      <c r="D324" t="s">
        <v>202</v>
      </c>
      <c r="E324" t="s">
        <v>207</v>
      </c>
      <c r="F324" t="s">
        <v>178</v>
      </c>
      <c r="G324" t="s">
        <v>1</v>
      </c>
      <c r="H324" s="78">
        <v>5869</v>
      </c>
      <c r="I324" s="78">
        <v>1.1083186864852905</v>
      </c>
      <c r="J324" s="78">
        <v>0.97577482461929321</v>
      </c>
      <c r="K324" s="78">
        <v>0.9060177206993103</v>
      </c>
      <c r="L324" s="78">
        <v>0.85096734762191772</v>
      </c>
      <c r="M324" s="78">
        <v>0.83235627412796021</v>
      </c>
      <c r="N324" s="78">
        <v>0.85594278573989868</v>
      </c>
      <c r="O324" s="78">
        <v>0.91399377584457397</v>
      </c>
      <c r="P324" s="78">
        <v>1.0148931741714478</v>
      </c>
      <c r="Q324" s="78">
        <v>1.1130460500717163</v>
      </c>
      <c r="R324" s="78">
        <v>1.1989887952804565</v>
      </c>
      <c r="S324" s="78">
        <v>1.3029122352600098</v>
      </c>
      <c r="T324" s="78">
        <v>1.4058929681777954</v>
      </c>
      <c r="U324" s="78">
        <v>1.5042102336883545</v>
      </c>
      <c r="V324" s="78">
        <v>1.5779780149459839</v>
      </c>
      <c r="W324" s="78">
        <v>1.6579750776290894</v>
      </c>
      <c r="X324" s="78">
        <v>1.729428768157959</v>
      </c>
      <c r="Y324" s="78">
        <v>1.7905266284942627</v>
      </c>
      <c r="Z324" s="78">
        <v>1.8433166742324829</v>
      </c>
      <c r="AA324" s="78">
        <v>1.8718240261077881</v>
      </c>
      <c r="AB324" s="78">
        <v>1.8198024034500122</v>
      </c>
      <c r="AC324" s="78">
        <v>1.7546738386154175</v>
      </c>
      <c r="AD324" s="78">
        <v>1.6942154169082642</v>
      </c>
      <c r="AE324" s="78">
        <v>1.5187675952911377</v>
      </c>
      <c r="AF324" s="78">
        <v>1.2997910976409912</v>
      </c>
      <c r="AG324" s="78">
        <v>-0.16035228967666626</v>
      </c>
      <c r="AH324" s="78">
        <v>-0.15740016102790833</v>
      </c>
      <c r="AI324" s="78">
        <v>-0.14097552001476288</v>
      </c>
      <c r="AJ324" s="78">
        <v>-0.14265929162502289</v>
      </c>
      <c r="AK324" s="78">
        <v>-0.13598248362541199</v>
      </c>
      <c r="AL324" s="78">
        <v>-0.12276211380958557</v>
      </c>
      <c r="AM324" s="78">
        <v>-0.13868950307369232</v>
      </c>
      <c r="AN324" s="78">
        <v>-0.14374536275863647</v>
      </c>
      <c r="AO324" s="78">
        <v>-0.15664294362068176</v>
      </c>
      <c r="AP324" s="78">
        <v>-0.18039822578430176</v>
      </c>
      <c r="AQ324" s="78">
        <v>-0.19669757783412933</v>
      </c>
      <c r="AR324" s="78">
        <v>-0.21325258910655975</v>
      </c>
      <c r="AS324" s="78">
        <v>-0.21615806221961975</v>
      </c>
      <c r="AT324" s="78">
        <v>-0.20276975631713867</v>
      </c>
      <c r="AU324" s="78">
        <v>-0.17388689517974854</v>
      </c>
      <c r="AV324" s="78">
        <v>-0.15814818441867828</v>
      </c>
      <c r="AW324" s="78">
        <v>-0.11629415303468704</v>
      </c>
      <c r="AX324" s="78">
        <v>-0.11908677220344543</v>
      </c>
      <c r="AY324" s="78">
        <v>-9.3139253556728363E-2</v>
      </c>
      <c r="AZ324" s="78">
        <v>-5.9376005083322525E-2</v>
      </c>
      <c r="BA324" s="78">
        <v>-6.6848941147327423E-2</v>
      </c>
      <c r="BB324" s="78">
        <v>-0.14901600778102875</v>
      </c>
      <c r="BC324" s="78">
        <v>-0.14765357971191406</v>
      </c>
      <c r="BD324" s="78">
        <v>-0.14799746870994568</v>
      </c>
      <c r="BE324" s="78">
        <v>-0.1414819210767746</v>
      </c>
      <c r="BF324" s="78">
        <v>-0.13914300501346588</v>
      </c>
      <c r="BG324" s="78">
        <v>-0.12249667197465897</v>
      </c>
      <c r="BH324" s="78">
        <v>-0.12416539341211319</v>
      </c>
      <c r="BI324" s="78">
        <v>-0.11806157976388931</v>
      </c>
      <c r="BJ324" s="78">
        <v>-0.10503844171762466</v>
      </c>
      <c r="BK324" s="78">
        <v>-0.12047770619392395</v>
      </c>
      <c r="BL324" s="78">
        <v>-0.12476027756929398</v>
      </c>
      <c r="BM324" s="78">
        <v>-0.13820362091064453</v>
      </c>
      <c r="BN324" s="78">
        <v>-0.16157220304012299</v>
      </c>
      <c r="BO324" s="78">
        <v>-0.17748314142227173</v>
      </c>
      <c r="BP324" s="78">
        <v>-0.1934245377779007</v>
      </c>
      <c r="BQ324" s="78">
        <v>-0.19571776688098907</v>
      </c>
      <c r="BR324" s="78">
        <v>-0.18220876157283783</v>
      </c>
      <c r="BS324" s="78">
        <v>-0.15305377542972565</v>
      </c>
      <c r="BT324" s="78">
        <v>-0.13717225193977356</v>
      </c>
      <c r="BU324" s="78">
        <v>-9.5577597618103027E-2</v>
      </c>
      <c r="BV324" s="78">
        <v>-9.8695285618305206E-2</v>
      </c>
      <c r="BW324" s="78">
        <v>-7.2606533765792847E-2</v>
      </c>
      <c r="BX324" s="78">
        <v>-3.9550427347421646E-2</v>
      </c>
      <c r="BY324" s="78">
        <v>-4.8264071345329285E-2</v>
      </c>
      <c r="BZ324" s="78">
        <v>-0.12918423116207123</v>
      </c>
      <c r="CA324" s="78">
        <v>-0.12799632549285889</v>
      </c>
      <c r="CB324" s="78">
        <v>-0.12866982817649841</v>
      </c>
      <c r="CC324" s="78">
        <v>-0.12841238081455231</v>
      </c>
      <c r="CD324" s="78">
        <v>-0.12649816274642944</v>
      </c>
      <c r="CE324" s="78">
        <v>-0.10969825834035873</v>
      </c>
      <c r="CF324" s="78">
        <v>-0.11135659366846085</v>
      </c>
      <c r="CG324" s="78">
        <v>-0.10564961284399033</v>
      </c>
      <c r="CH324" s="78">
        <v>-9.2763066291809082E-2</v>
      </c>
      <c r="CI324" s="78">
        <v>-0.10786426812410355</v>
      </c>
      <c r="CJ324" s="78">
        <v>-0.11161127686500549</v>
      </c>
      <c r="CK324" s="78">
        <v>-0.12543259561061859</v>
      </c>
      <c r="CL324" s="78">
        <v>-0.14853334426879883</v>
      </c>
      <c r="CM324" s="78">
        <v>-0.16417528688907623</v>
      </c>
      <c r="CN324" s="78">
        <v>-0.17969170212745667</v>
      </c>
      <c r="CO324" s="78">
        <v>-0.18156088888645172</v>
      </c>
      <c r="CP324" s="78">
        <v>-0.1679682731628418</v>
      </c>
      <c r="CQ324" s="78">
        <v>-0.13862481713294983</v>
      </c>
      <c r="CR324" s="78">
        <v>-0.12264438718557358</v>
      </c>
      <c r="CS324" s="78">
        <v>-8.1229366362094879E-2</v>
      </c>
      <c r="CT324" s="78">
        <v>-8.4572210907936096E-2</v>
      </c>
      <c r="CU324" s="78">
        <v>-5.8385636657476425E-2</v>
      </c>
      <c r="CV324" s="78">
        <v>-2.5819292291998863E-2</v>
      </c>
      <c r="CW324" s="78">
        <v>-3.5392243415117264E-2</v>
      </c>
      <c r="CX324" s="78">
        <v>-0.11544881016016006</v>
      </c>
      <c r="CY324" s="78">
        <v>-0.11438177525997162</v>
      </c>
      <c r="CZ324" s="78">
        <v>-0.1152835488319397</v>
      </c>
      <c r="DA324" s="78">
        <v>-0.11534284055233002</v>
      </c>
      <c r="DB324" s="78">
        <v>-0.11385332047939301</v>
      </c>
      <c r="DC324" s="78">
        <v>-9.6899859607219696E-2</v>
      </c>
      <c r="DD324" s="78">
        <v>-9.8547793924808502E-2</v>
      </c>
      <c r="DE324" s="78">
        <v>-9.3237653374671936E-2</v>
      </c>
      <c r="DF324" s="78">
        <v>-8.0487698316574097E-2</v>
      </c>
      <c r="DG324" s="78">
        <v>-9.5250837504863739E-2</v>
      </c>
      <c r="DH324" s="78">
        <v>-9.846227616071701E-2</v>
      </c>
      <c r="DI324" s="78">
        <v>-0.11266157776117325</v>
      </c>
      <c r="DJ324" s="78">
        <v>-0.13549448549747467</v>
      </c>
      <c r="DK324" s="78">
        <v>-0.15086743235588074</v>
      </c>
      <c r="DL324" s="78">
        <v>-0.16595886647701263</v>
      </c>
      <c r="DM324" s="78">
        <v>-0.16740401089191437</v>
      </c>
      <c r="DN324" s="78">
        <v>-0.15372778475284576</v>
      </c>
      <c r="DO324" s="78">
        <v>-0.12419585138559341</v>
      </c>
      <c r="DP324" s="78">
        <v>-0.108116514980793</v>
      </c>
      <c r="DQ324" s="78">
        <v>-6.6881135106086731E-2</v>
      </c>
      <c r="DR324" s="78">
        <v>-7.0449121296405792E-2</v>
      </c>
      <c r="DS324" s="78">
        <v>-4.4164743274450302E-2</v>
      </c>
      <c r="DT324" s="78">
        <v>-1.2088156305253506E-2</v>
      </c>
      <c r="DU324" s="78">
        <v>-2.2520421072840691E-2</v>
      </c>
      <c r="DV324" s="78">
        <v>-0.1017133891582489</v>
      </c>
      <c r="DW324" s="78">
        <v>-0.10076721012592316</v>
      </c>
      <c r="DX324" s="78">
        <v>-0.10189727693796158</v>
      </c>
      <c r="DY324" s="78">
        <v>-9.6472486853599548E-2</v>
      </c>
      <c r="DZ324" s="78">
        <v>-9.5596171915531158E-2</v>
      </c>
      <c r="EA324" s="78">
        <v>-7.8421004116535187E-2</v>
      </c>
      <c r="EB324" s="78">
        <v>-8.0053903162479401E-2</v>
      </c>
      <c r="EC324" s="78">
        <v>-7.5316749513149261E-2</v>
      </c>
      <c r="ED324" s="78">
        <v>-6.2764018774032593E-2</v>
      </c>
      <c r="EE324" s="78">
        <v>-7.7039048075675964E-2</v>
      </c>
      <c r="EF324" s="78">
        <v>-7.9477190971374512E-2</v>
      </c>
      <c r="EG324" s="78">
        <v>-9.422224760055542E-2</v>
      </c>
      <c r="EH324" s="78">
        <v>-0.1166684702038765</v>
      </c>
      <c r="EI324" s="78">
        <v>-0.13165299594402313</v>
      </c>
      <c r="EJ324" s="78">
        <v>-0.14613081514835358</v>
      </c>
      <c r="EK324" s="78">
        <v>-0.14696371555328369</v>
      </c>
      <c r="EL324" s="78">
        <v>-0.13316677510738373</v>
      </c>
      <c r="EM324" s="78">
        <v>-0.10336274653673172</v>
      </c>
      <c r="EN324" s="78">
        <v>-8.7140589952468872E-2</v>
      </c>
      <c r="EO324" s="78">
        <v>-4.6164568513631821E-2</v>
      </c>
      <c r="EP324" s="78">
        <v>-5.0057638436555862E-2</v>
      </c>
      <c r="EQ324" s="78">
        <v>-2.3632021620869637E-2</v>
      </c>
      <c r="ER324" s="78">
        <v>7.737424224615097E-3</v>
      </c>
      <c r="ES324" s="78">
        <v>-3.9355475455522537E-3</v>
      </c>
      <c r="ET324" s="78">
        <v>-8.1881619989871979E-2</v>
      </c>
      <c r="EU324" s="78">
        <v>-8.1109963357448578E-2</v>
      </c>
      <c r="EV324" s="78">
        <v>-8.2569621503353119E-2</v>
      </c>
      <c r="EW324" s="78">
        <v>62.075954437255859</v>
      </c>
      <c r="EX324" s="78">
        <v>61.249336242675781</v>
      </c>
      <c r="EY324" s="78">
        <v>60.329692840576172</v>
      </c>
      <c r="EZ324" s="78">
        <v>59.474380493164063</v>
      </c>
      <c r="FA324" s="78">
        <v>58.904628753662109</v>
      </c>
      <c r="FB324" s="78">
        <v>58.362518310546875</v>
      </c>
      <c r="FC324" s="78">
        <v>58.289577484130859</v>
      </c>
      <c r="FD324" s="78">
        <v>60.941535949707031</v>
      </c>
      <c r="FE324" s="78">
        <v>64.344871520996094</v>
      </c>
      <c r="FF324" s="78">
        <v>67.906631469726563</v>
      </c>
      <c r="FG324" s="78">
        <v>71.342437744140625</v>
      </c>
      <c r="FH324" s="78">
        <v>74.470458984375</v>
      </c>
      <c r="FI324" s="78">
        <v>77.388404846191406</v>
      </c>
      <c r="FJ324" s="78">
        <v>79.69207763671875</v>
      </c>
      <c r="FK324" s="78">
        <v>81.382553100585938</v>
      </c>
      <c r="FL324" s="78">
        <v>81.98406982421875</v>
      </c>
      <c r="FM324" s="78">
        <v>81.398719787597656</v>
      </c>
      <c r="FN324" s="78">
        <v>79.61944580078125</v>
      </c>
      <c r="FO324" s="78">
        <v>77.13720703125</v>
      </c>
      <c r="FP324" s="78">
        <v>73.76708984375</v>
      </c>
      <c r="FQ324" s="78">
        <v>69.788673400878906</v>
      </c>
      <c r="FR324" s="78">
        <v>66.672607421875</v>
      </c>
      <c r="FS324" s="78">
        <v>64.725318908691406</v>
      </c>
      <c r="FT324" s="78">
        <v>63.294956207275391</v>
      </c>
      <c r="FU324" s="78">
        <v>1.9863869994878769E-2</v>
      </c>
      <c r="FV324" s="78">
        <v>2.3906402289867401E-2</v>
      </c>
      <c r="FW324" s="78">
        <v>2.0335288718342781E-2</v>
      </c>
      <c r="FX324" s="78">
        <v>0</v>
      </c>
      <c r="FY324" s="78">
        <v>2287.0908203125</v>
      </c>
      <c r="FZ324" s="78">
        <v>1</v>
      </c>
    </row>
    <row r="325" spans="1:182" x14ac:dyDescent="0.2">
      <c r="A325" t="s">
        <v>186</v>
      </c>
      <c r="B325" t="s">
        <v>236</v>
      </c>
      <c r="C325" t="s">
        <v>194</v>
      </c>
      <c r="D325" t="s">
        <v>202</v>
      </c>
      <c r="E325" t="s">
        <v>207</v>
      </c>
      <c r="F325" t="s">
        <v>179</v>
      </c>
      <c r="G325" t="s">
        <v>1</v>
      </c>
      <c r="H325" s="78">
        <v>782</v>
      </c>
      <c r="I325" s="78">
        <v>1.8349349498748779</v>
      </c>
      <c r="J325" s="78">
        <v>1.6274408102035522</v>
      </c>
      <c r="K325" s="78">
        <v>1.5544523000717163</v>
      </c>
      <c r="L325" s="78">
        <v>1.4938844442367554</v>
      </c>
      <c r="M325" s="78">
        <v>1.4437824487686157</v>
      </c>
      <c r="N325" s="78">
        <v>1.4500350952148438</v>
      </c>
      <c r="O325" s="78">
        <v>1.4679137468338013</v>
      </c>
      <c r="P325" s="78">
        <v>1.5913611650466919</v>
      </c>
      <c r="Q325" s="78">
        <v>1.7456371784210205</v>
      </c>
      <c r="R325" s="78">
        <v>1.8882158994674683</v>
      </c>
      <c r="S325" s="78">
        <v>2.0417370796203613</v>
      </c>
      <c r="T325" s="78">
        <v>2.3293979167938232</v>
      </c>
      <c r="U325" s="78">
        <v>2.5451865196228027</v>
      </c>
      <c r="V325" s="78">
        <v>2.7429423332214355</v>
      </c>
      <c r="W325" s="78">
        <v>2.9444005489349365</v>
      </c>
      <c r="X325" s="78">
        <v>3.2035584449768066</v>
      </c>
      <c r="Y325" s="78">
        <v>3.4753055572509766</v>
      </c>
      <c r="Z325" s="78">
        <v>3.5964455604553223</v>
      </c>
      <c r="AA325" s="78">
        <v>3.5525679588317871</v>
      </c>
      <c r="AB325" s="78">
        <v>3.3717098236083984</v>
      </c>
      <c r="AC325" s="78">
        <v>3.133793830871582</v>
      </c>
      <c r="AD325" s="78">
        <v>2.9431357383728027</v>
      </c>
      <c r="AE325" s="78">
        <v>2.6348090171813965</v>
      </c>
      <c r="AF325" s="78">
        <v>2.2803990840911865</v>
      </c>
      <c r="AG325" s="78">
        <v>-0.1960366815328598</v>
      </c>
      <c r="AH325" s="78">
        <v>-0.21204118430614471</v>
      </c>
      <c r="AI325" s="78">
        <v>-0.14239943027496338</v>
      </c>
      <c r="AJ325" s="78">
        <v>-0.1289411187171936</v>
      </c>
      <c r="AK325" s="78">
        <v>-0.11900586634874344</v>
      </c>
      <c r="AL325" s="78">
        <v>-0.20141565799713135</v>
      </c>
      <c r="AM325" s="78">
        <v>-0.28671002388000488</v>
      </c>
      <c r="AN325" s="78">
        <v>-0.34956461191177368</v>
      </c>
      <c r="AO325" s="78">
        <v>-0.34958952665328979</v>
      </c>
      <c r="AP325" s="78">
        <v>-0.36644360423088074</v>
      </c>
      <c r="AQ325" s="78">
        <v>-0.39827600121498108</v>
      </c>
      <c r="AR325" s="78">
        <v>-0.32971543073654175</v>
      </c>
      <c r="AS325" s="78">
        <v>-0.3470938503742218</v>
      </c>
      <c r="AT325" s="78">
        <v>-0.37938377261161804</v>
      </c>
      <c r="AU325" s="78">
        <v>-0.36275240778923035</v>
      </c>
      <c r="AV325" s="78">
        <v>-0.20474255084991455</v>
      </c>
      <c r="AW325" s="78">
        <v>-6.0386799275875092E-2</v>
      </c>
      <c r="AX325" s="78">
        <v>3.8780093193054199E-2</v>
      </c>
      <c r="AY325" s="78">
        <v>6.2908478081226349E-2</v>
      </c>
      <c r="AZ325" s="78">
        <v>6.8562880158424377E-2</v>
      </c>
      <c r="BA325" s="78">
        <v>2.5578979402780533E-3</v>
      </c>
      <c r="BB325" s="78">
        <v>-0.1190820187330246</v>
      </c>
      <c r="BC325" s="78">
        <v>-0.14748428761959076</v>
      </c>
      <c r="BD325" s="78">
        <v>-0.10391465574502945</v>
      </c>
      <c r="BE325" s="78">
        <v>-9.1811038553714752E-2</v>
      </c>
      <c r="BF325" s="78">
        <v>-0.11059663444757462</v>
      </c>
      <c r="BG325" s="78">
        <v>-4.3569780886173248E-2</v>
      </c>
      <c r="BH325" s="78">
        <v>-3.1659774482250214E-2</v>
      </c>
      <c r="BI325" s="78">
        <v>-1.9338939338922501E-2</v>
      </c>
      <c r="BJ325" s="78">
        <v>-9.4977729022502899E-2</v>
      </c>
      <c r="BK325" s="78">
        <v>-0.17106422781944275</v>
      </c>
      <c r="BL325" s="78">
        <v>-0.21606075763702393</v>
      </c>
      <c r="BM325" s="78">
        <v>-0.21197259426116943</v>
      </c>
      <c r="BN325" s="78">
        <v>-0.23156677186489105</v>
      </c>
      <c r="BO325" s="78">
        <v>-0.2680116593837738</v>
      </c>
      <c r="BP325" s="78">
        <v>-0.20367978513240814</v>
      </c>
      <c r="BQ325" s="78">
        <v>-0.21928337216377258</v>
      </c>
      <c r="BR325" s="78">
        <v>-0.25283434987068176</v>
      </c>
      <c r="BS325" s="78">
        <v>-0.2384616881608963</v>
      </c>
      <c r="BT325" s="78">
        <v>-8.0165199935436249E-2</v>
      </c>
      <c r="BU325" s="78">
        <v>7.1677118539810181E-2</v>
      </c>
      <c r="BV325" s="78">
        <v>0.16559463739395142</v>
      </c>
      <c r="BW325" s="78">
        <v>0.18356141448020935</v>
      </c>
      <c r="BX325" s="78">
        <v>0.18965940177440643</v>
      </c>
      <c r="BY325" s="78">
        <v>0.11674986779689789</v>
      </c>
      <c r="BZ325" s="78">
        <v>-6.1444984748959541E-3</v>
      </c>
      <c r="CA325" s="78">
        <v>-4.1455570608377457E-2</v>
      </c>
      <c r="CB325" s="78">
        <v>7.1015278808772564E-4</v>
      </c>
      <c r="CC325" s="78">
        <v>-1.9624661654233932E-2</v>
      </c>
      <c r="CD325" s="78">
        <v>-4.0336444973945618E-2</v>
      </c>
      <c r="CE325" s="78">
        <v>2.4879328906536102E-2</v>
      </c>
      <c r="CF325" s="78">
        <v>3.5716984421014786E-2</v>
      </c>
      <c r="CG325" s="78">
        <v>4.9690071493387222E-2</v>
      </c>
      <c r="CH325" s="78">
        <v>-2.1259145811200142E-2</v>
      </c>
      <c r="CI325" s="78">
        <v>-9.0968303382396698E-2</v>
      </c>
      <c r="CJ325" s="78">
        <v>-0.12359638512134552</v>
      </c>
      <c r="CK325" s="78">
        <v>-0.11665951460599899</v>
      </c>
      <c r="CL325" s="78">
        <v>-0.13815148174762726</v>
      </c>
      <c r="CM325" s="78">
        <v>-0.17779099941253662</v>
      </c>
      <c r="CN325" s="78">
        <v>-0.11638788133859634</v>
      </c>
      <c r="CO325" s="78">
        <v>-0.13076223433017731</v>
      </c>
      <c r="CP325" s="78">
        <v>-0.16518661379814148</v>
      </c>
      <c r="CQ325" s="78">
        <v>-0.15237830579280853</v>
      </c>
      <c r="CR325" s="78">
        <v>6.1166915111243725E-3</v>
      </c>
      <c r="CS325" s="78">
        <v>0.16314418613910675</v>
      </c>
      <c r="CT325" s="78">
        <v>0.25342598557472229</v>
      </c>
      <c r="CU325" s="78">
        <v>0.26712524890899658</v>
      </c>
      <c r="CV325" s="78">
        <v>0.27353048324584961</v>
      </c>
      <c r="CW325" s="78">
        <v>0.19583888351917267</v>
      </c>
      <c r="CX325" s="78">
        <v>7.2075687348842621E-2</v>
      </c>
      <c r="CY325" s="78">
        <v>3.1979594379663467E-2</v>
      </c>
      <c r="CZ325" s="78">
        <v>7.3172979056835175E-2</v>
      </c>
      <c r="DA325" s="78">
        <v>5.256170779466629E-2</v>
      </c>
      <c r="DB325" s="78">
        <v>2.9923738911747932E-2</v>
      </c>
      <c r="DC325" s="78">
        <v>9.3328438699245453E-2</v>
      </c>
      <c r="DD325" s="78">
        <v>0.10309375077486038</v>
      </c>
      <c r="DE325" s="78">
        <v>0.11871907860040665</v>
      </c>
      <c r="DF325" s="78">
        <v>5.2459441125392914E-2</v>
      </c>
      <c r="DG325" s="78">
        <v>-1.0872382670640945E-2</v>
      </c>
      <c r="DH325" s="78">
        <v>-3.1132014468312263E-2</v>
      </c>
      <c r="DI325" s="78">
        <v>-2.1346429362893105E-2</v>
      </c>
      <c r="DJ325" s="78">
        <v>-4.4736213982105255E-2</v>
      </c>
      <c r="DK325" s="78">
        <v>-8.7570331990718842E-2</v>
      </c>
      <c r="DL325" s="78">
        <v>-2.9095979407429695E-2</v>
      </c>
      <c r="DM325" s="78">
        <v>-4.2241096496582031E-2</v>
      </c>
      <c r="DN325" s="78">
        <v>-7.7538877725601196E-2</v>
      </c>
      <c r="DO325" s="78">
        <v>-6.6294915974140167E-2</v>
      </c>
      <c r="DP325" s="78">
        <v>9.2398568987846375E-2</v>
      </c>
      <c r="DQ325" s="78">
        <v>0.25461125373840332</v>
      </c>
      <c r="DR325" s="78">
        <v>0.34125739336013794</v>
      </c>
      <c r="DS325" s="78">
        <v>0.3506891131401062</v>
      </c>
      <c r="DT325" s="78">
        <v>0.35740154981613159</v>
      </c>
      <c r="DU325" s="78">
        <v>0.27492791414260864</v>
      </c>
      <c r="DV325" s="78">
        <v>0.15029588341712952</v>
      </c>
      <c r="DW325" s="78">
        <v>0.10541475564241409</v>
      </c>
      <c r="DX325" s="78">
        <v>0.14563581347465515</v>
      </c>
      <c r="DY325" s="78">
        <v>0.15678735077381134</v>
      </c>
      <c r="DZ325" s="78">
        <v>0.13136829435825348</v>
      </c>
      <c r="EA325" s="78">
        <v>0.19215807318687439</v>
      </c>
      <c r="EB325" s="78">
        <v>0.20037509500980377</v>
      </c>
      <c r="EC325" s="78">
        <v>0.21838600933551788</v>
      </c>
      <c r="ED325" s="78">
        <v>0.15889737010002136</v>
      </c>
      <c r="EE325" s="78">
        <v>0.10477340966463089</v>
      </c>
      <c r="EF325" s="78">
        <v>0.10237184911966324</v>
      </c>
      <c r="EG325" s="78">
        <v>0.1162705197930336</v>
      </c>
      <c r="EH325" s="78">
        <v>9.0140610933303833E-2</v>
      </c>
      <c r="EI325" s="78">
        <v>4.2693983763456345E-2</v>
      </c>
      <c r="EJ325" s="78">
        <v>9.6939660608768463E-2</v>
      </c>
      <c r="EK325" s="78">
        <v>8.5569374263286591E-2</v>
      </c>
      <c r="EL325" s="78">
        <v>4.9010545015335083E-2</v>
      </c>
      <c r="EM325" s="78">
        <v>5.7995811104774475E-2</v>
      </c>
      <c r="EN325" s="78">
        <v>0.21697592735290527</v>
      </c>
      <c r="EO325" s="78">
        <v>0.3866751492023468</v>
      </c>
      <c r="EP325" s="78">
        <v>0.46807193756103516</v>
      </c>
      <c r="EQ325" s="78">
        <v>0.4713420569896698</v>
      </c>
      <c r="ER325" s="78">
        <v>0.47849807143211365</v>
      </c>
      <c r="ES325" s="78">
        <v>0.38911989331245422</v>
      </c>
      <c r="ET325" s="78">
        <v>0.26323339343070984</v>
      </c>
      <c r="EU325" s="78">
        <v>0.2114434689283371</v>
      </c>
      <c r="EV325" s="78">
        <v>0.2502606213092804</v>
      </c>
      <c r="EW325" s="78">
        <v>77.082626342773438</v>
      </c>
      <c r="EX325" s="78">
        <v>74.891105651855469</v>
      </c>
      <c r="EY325" s="78">
        <v>73.167037963867188</v>
      </c>
      <c r="EZ325" s="78">
        <v>71.520416259765625</v>
      </c>
      <c r="FA325" s="78">
        <v>69.814422607421875</v>
      </c>
      <c r="FB325" s="78">
        <v>68.291145324707031</v>
      </c>
      <c r="FC325" s="78">
        <v>67.657005310058594</v>
      </c>
      <c r="FD325" s="78">
        <v>69.641075134277344</v>
      </c>
      <c r="FE325" s="78">
        <v>73.213737487792969</v>
      </c>
      <c r="FF325" s="78">
        <v>77.151992797851563</v>
      </c>
      <c r="FG325" s="78">
        <v>80.860923767089844</v>
      </c>
      <c r="FH325" s="78">
        <v>84.164657592773438</v>
      </c>
      <c r="FI325" s="78">
        <v>87.6724853515625</v>
      </c>
      <c r="FJ325" s="78">
        <v>90.077102661132813</v>
      </c>
      <c r="FK325" s="78">
        <v>92.534416198730469</v>
      </c>
      <c r="FL325" s="78">
        <v>93.990165710449219</v>
      </c>
      <c r="FM325" s="78">
        <v>94.790596008300781</v>
      </c>
      <c r="FN325" s="78">
        <v>94.795608520507813</v>
      </c>
      <c r="FO325" s="78">
        <v>93.722160339355469</v>
      </c>
      <c r="FP325" s="78">
        <v>91.989006042480469</v>
      </c>
      <c r="FQ325" s="78">
        <v>88.83734130859375</v>
      </c>
      <c r="FR325" s="78">
        <v>85.611381530761719</v>
      </c>
      <c r="FS325" s="78">
        <v>82.860038757324219</v>
      </c>
      <c r="FT325" s="78">
        <v>80.413742065429688</v>
      </c>
      <c r="FU325" s="78">
        <v>0.12042003870010376</v>
      </c>
      <c r="FV325" s="78">
        <v>0.15218158066272736</v>
      </c>
      <c r="FW325" s="78">
        <v>0.12125688791275024</v>
      </c>
      <c r="FX325" s="78">
        <v>0</v>
      </c>
      <c r="FY325" s="78">
        <v>173.59091186523438</v>
      </c>
      <c r="FZ325" s="78">
        <v>1</v>
      </c>
    </row>
    <row r="326" spans="1:182" x14ac:dyDescent="0.2">
      <c r="A326" t="s">
        <v>186</v>
      </c>
      <c r="B326" t="s">
        <v>236</v>
      </c>
      <c r="C326" t="s">
        <v>194</v>
      </c>
      <c r="D326" t="s">
        <v>202</v>
      </c>
      <c r="E326" t="s">
        <v>207</v>
      </c>
      <c r="F326" t="s">
        <v>180</v>
      </c>
      <c r="G326" t="s">
        <v>1</v>
      </c>
      <c r="H326" s="78">
        <v>307</v>
      </c>
      <c r="I326" s="78">
        <v>1.2506417036056519</v>
      </c>
      <c r="J326" s="78">
        <v>1.1473698616027832</v>
      </c>
      <c r="K326" s="78">
        <v>1.1004143953323364</v>
      </c>
      <c r="L326" s="78">
        <v>1.0666365623474121</v>
      </c>
      <c r="M326" s="78">
        <v>1.1296329498291016</v>
      </c>
      <c r="N326" s="78">
        <v>1.1281890869140625</v>
      </c>
      <c r="O326" s="78">
        <v>1.4841327667236328</v>
      </c>
      <c r="P326" s="78">
        <v>1.5978730916976929</v>
      </c>
      <c r="Q326" s="78">
        <v>1.4630719423294067</v>
      </c>
      <c r="R326" s="78">
        <v>1.3705201148986816</v>
      </c>
      <c r="S326" s="78">
        <v>1.3189494609832764</v>
      </c>
      <c r="T326" s="78">
        <v>1.3049138784408569</v>
      </c>
      <c r="U326" s="78">
        <v>1.2202028036117554</v>
      </c>
      <c r="V326" s="78">
        <v>1.2772921323776245</v>
      </c>
      <c r="W326" s="78">
        <v>1.3440371751785278</v>
      </c>
      <c r="X326" s="78">
        <v>1.3295971155166626</v>
      </c>
      <c r="Y326" s="78">
        <v>1.385958194732666</v>
      </c>
      <c r="Z326" s="78">
        <v>1.493847131729126</v>
      </c>
      <c r="AA326" s="78">
        <v>1.2554475069046021</v>
      </c>
      <c r="AB326" s="78">
        <v>1.259749174118042</v>
      </c>
      <c r="AC326" s="78">
        <v>1.3707730770111084</v>
      </c>
      <c r="AD326" s="78">
        <v>1.4556076526641846</v>
      </c>
      <c r="AE326" s="78">
        <v>1.3530000448226929</v>
      </c>
      <c r="AF326" s="78">
        <v>1.2625868320465088</v>
      </c>
      <c r="AG326" s="78">
        <v>-1.5667970180511475</v>
      </c>
      <c r="AH326" s="78">
        <v>-1.6034960746765137</v>
      </c>
      <c r="AI326" s="78">
        <v>-1.6187463998794556</v>
      </c>
      <c r="AJ326" s="78">
        <v>-1.66974937915802</v>
      </c>
      <c r="AK326" s="78">
        <v>-1.664427638053894</v>
      </c>
      <c r="AL326" s="78">
        <v>-1.7518281936645508</v>
      </c>
      <c r="AM326" s="78">
        <v>-1.4552781581878662</v>
      </c>
      <c r="AN326" s="78">
        <v>-1.2685171365737915</v>
      </c>
      <c r="AO326" s="78">
        <v>-1.2142378091812134</v>
      </c>
      <c r="AP326" s="78">
        <v>-1.0192257165908813</v>
      </c>
      <c r="AQ326" s="78">
        <v>-0.8313632607460022</v>
      </c>
      <c r="AR326" s="78">
        <v>-0.6961827278137207</v>
      </c>
      <c r="AS326" s="78">
        <v>-0.74649792909622192</v>
      </c>
      <c r="AT326" s="78">
        <v>-0.65939289331436157</v>
      </c>
      <c r="AU326" s="78">
        <v>-0.59035396575927734</v>
      </c>
      <c r="AV326" s="78">
        <v>-0.50345832109451294</v>
      </c>
      <c r="AW326" s="78">
        <v>-0.39991116523742676</v>
      </c>
      <c r="AX326" s="78">
        <v>-0.39836665987968445</v>
      </c>
      <c r="AY326" s="78">
        <v>-0.86161118745803833</v>
      </c>
      <c r="AZ326" s="78">
        <v>-1.0356667041778564</v>
      </c>
      <c r="BA326" s="78">
        <v>-1.1270453929901123</v>
      </c>
      <c r="BB326" s="78">
        <v>-1.5249518156051636</v>
      </c>
      <c r="BC326" s="78">
        <v>-1.6769883632659912</v>
      </c>
      <c r="BD326" s="78">
        <v>-1.673667311668396</v>
      </c>
      <c r="BE326" s="78">
        <v>-1.3160579204559326</v>
      </c>
      <c r="BF326" s="78">
        <v>-1.3584771156311035</v>
      </c>
      <c r="BG326" s="78">
        <v>-1.3705103397369385</v>
      </c>
      <c r="BH326" s="78">
        <v>-1.4230034351348877</v>
      </c>
      <c r="BI326" s="78">
        <v>-1.4171701669692993</v>
      </c>
      <c r="BJ326" s="78">
        <v>-1.5033321380615234</v>
      </c>
      <c r="BK326" s="78">
        <v>-1.2241508960723877</v>
      </c>
      <c r="BL326" s="78">
        <v>-1.0348076820373535</v>
      </c>
      <c r="BM326" s="78">
        <v>-0.99501317739486694</v>
      </c>
      <c r="BN326" s="78">
        <v>-0.80923283100128174</v>
      </c>
      <c r="BO326" s="78">
        <v>-0.63726824522018433</v>
      </c>
      <c r="BP326" s="78">
        <v>-0.51386314630508423</v>
      </c>
      <c r="BQ326" s="78">
        <v>-0.56892073154449463</v>
      </c>
      <c r="BR326" s="78">
        <v>-0.48115828633308411</v>
      </c>
      <c r="BS326" s="78">
        <v>-0.41835558414459229</v>
      </c>
      <c r="BT326" s="78">
        <v>-0.33236017823219299</v>
      </c>
      <c r="BU326" s="78">
        <v>-0.23692375421524048</v>
      </c>
      <c r="BV326" s="78">
        <v>-0.23250009119510651</v>
      </c>
      <c r="BW326" s="78">
        <v>-0.64098250865936279</v>
      </c>
      <c r="BX326" s="78">
        <v>-0.7981228232383728</v>
      </c>
      <c r="BY326" s="78">
        <v>-0.8934822678565979</v>
      </c>
      <c r="BZ326" s="78">
        <v>-1.2587170600891113</v>
      </c>
      <c r="CA326" s="78">
        <v>-1.3996012210845947</v>
      </c>
      <c r="CB326" s="78">
        <v>-1.3960708379745483</v>
      </c>
      <c r="CC326" s="78">
        <v>-1.1423965692520142</v>
      </c>
      <c r="CD326" s="78">
        <v>-1.1887780427932739</v>
      </c>
      <c r="CE326" s="78">
        <v>-1.198582649230957</v>
      </c>
      <c r="CF326" s="78">
        <v>-1.2521078586578369</v>
      </c>
      <c r="CG326" s="78">
        <v>-1.2459203004837036</v>
      </c>
      <c r="CH326" s="78">
        <v>-1.3312244415283203</v>
      </c>
      <c r="CI326" s="78">
        <v>-1.0640727281570435</v>
      </c>
      <c r="CJ326" s="78">
        <v>-0.87294113636016846</v>
      </c>
      <c r="CK326" s="78">
        <v>-0.84317874908447266</v>
      </c>
      <c r="CL326" s="78">
        <v>-0.66379225254058838</v>
      </c>
      <c r="CM326" s="78">
        <v>-0.5028386116027832</v>
      </c>
      <c r="CN326" s="78">
        <v>-0.38758924603462219</v>
      </c>
      <c r="CO326" s="78">
        <v>-0.44593134522438049</v>
      </c>
      <c r="CP326" s="78">
        <v>-0.35771355032920837</v>
      </c>
      <c r="CQ326" s="78">
        <v>-0.29923003911972046</v>
      </c>
      <c r="CR326" s="78">
        <v>-0.21385814249515533</v>
      </c>
      <c r="CS326" s="78">
        <v>-0.12403920292854309</v>
      </c>
      <c r="CT326" s="78">
        <v>-0.11762145906686783</v>
      </c>
      <c r="CU326" s="78">
        <v>-0.48817577958106995</v>
      </c>
      <c r="CV326" s="78">
        <v>-0.63360071182250977</v>
      </c>
      <c r="CW326" s="78">
        <v>-0.73171722888946533</v>
      </c>
      <c r="CX326" s="78">
        <v>-1.0743235349655151</v>
      </c>
      <c r="CY326" s="78">
        <v>-1.2074836492538452</v>
      </c>
      <c r="CZ326" s="78">
        <v>-1.203808069229126</v>
      </c>
      <c r="DA326" s="78">
        <v>-0.96873539686203003</v>
      </c>
      <c r="DB326" s="78">
        <v>-1.0190788507461548</v>
      </c>
      <c r="DC326" s="78">
        <v>-1.0266551971435547</v>
      </c>
      <c r="DD326" s="78">
        <v>-1.0812122821807861</v>
      </c>
      <c r="DE326" s="78">
        <v>-1.0746705532073975</v>
      </c>
      <c r="DF326" s="78">
        <v>-1.1591168642044067</v>
      </c>
      <c r="DG326" s="78">
        <v>-0.90399456024169922</v>
      </c>
      <c r="DH326" s="78">
        <v>-0.71107470989227295</v>
      </c>
      <c r="DI326" s="78">
        <v>-0.69134443998336792</v>
      </c>
      <c r="DJ326" s="78">
        <v>-0.51835173368453979</v>
      </c>
      <c r="DK326" s="78">
        <v>-0.36840900778770447</v>
      </c>
      <c r="DL326" s="78">
        <v>-0.26131531596183777</v>
      </c>
      <c r="DM326" s="78">
        <v>-0.32294192910194397</v>
      </c>
      <c r="DN326" s="78">
        <v>-0.23426878452301025</v>
      </c>
      <c r="DO326" s="78">
        <v>-0.18010450899600983</v>
      </c>
      <c r="DP326" s="78">
        <v>-9.5356099307537079E-2</v>
      </c>
      <c r="DQ326" s="78">
        <v>-1.1154630221426487E-2</v>
      </c>
      <c r="DR326" s="78">
        <v>-2.7428001631051302E-3</v>
      </c>
      <c r="DS326" s="78">
        <v>-0.3353690505027771</v>
      </c>
      <c r="DT326" s="78">
        <v>-0.46907851099967957</v>
      </c>
      <c r="DU326" s="78">
        <v>-0.56995213031768799</v>
      </c>
      <c r="DV326" s="78">
        <v>-0.88993006944656372</v>
      </c>
      <c r="DW326" s="78">
        <v>-1.0153661966323853</v>
      </c>
      <c r="DX326" s="78">
        <v>-1.0115454196929932</v>
      </c>
      <c r="DY326" s="78">
        <v>-0.71799623966217041</v>
      </c>
      <c r="DZ326" s="78">
        <v>-0.77406013011932373</v>
      </c>
      <c r="EA326" s="78">
        <v>-0.77841895818710327</v>
      </c>
      <c r="EB326" s="78">
        <v>-0.83446633815765381</v>
      </c>
      <c r="EC326" s="78">
        <v>-0.82741308212280273</v>
      </c>
      <c r="ED326" s="78">
        <v>-0.91062086820602417</v>
      </c>
      <c r="EE326" s="78">
        <v>-0.67286717891693115</v>
      </c>
      <c r="EF326" s="78">
        <v>-0.47736525535583496</v>
      </c>
      <c r="EG326" s="78">
        <v>-0.47211974859237671</v>
      </c>
      <c r="EH326" s="78">
        <v>-0.30835875868797302</v>
      </c>
      <c r="EI326" s="78">
        <v>-0.1743139773607254</v>
      </c>
      <c r="EJ326" s="78">
        <v>-7.8995808959007263E-2</v>
      </c>
      <c r="EK326" s="78">
        <v>-0.14536473155021667</v>
      </c>
      <c r="EL326" s="78">
        <v>-5.6034136563539505E-2</v>
      </c>
      <c r="EM326" s="78">
        <v>-8.106146939098835E-3</v>
      </c>
      <c r="EN326" s="78">
        <v>7.5742036104202271E-2</v>
      </c>
      <c r="EO326" s="78">
        <v>0.15183274447917938</v>
      </c>
      <c r="EP326" s="78">
        <v>0.1631237268447876</v>
      </c>
      <c r="EQ326" s="78">
        <v>-0.11474040895700455</v>
      </c>
      <c r="ER326" s="78">
        <v>-0.2315346747636795</v>
      </c>
      <c r="ES326" s="78">
        <v>-0.33638906478881836</v>
      </c>
      <c r="ET326" s="78">
        <v>-0.6236952543258667</v>
      </c>
      <c r="EU326" s="78">
        <v>-0.73797905445098877</v>
      </c>
      <c r="EV326" s="78">
        <v>-0.73394882678985596</v>
      </c>
      <c r="EW326" s="78">
        <v>58.170265197753906</v>
      </c>
      <c r="EX326" s="78">
        <v>56.855361938476563</v>
      </c>
      <c r="EY326" s="78">
        <v>55.896499633789063</v>
      </c>
      <c r="EZ326" s="78">
        <v>55.036895751953125</v>
      </c>
      <c r="FA326" s="78">
        <v>54.066917419433594</v>
      </c>
      <c r="FB326" s="78">
        <v>53.322353363037109</v>
      </c>
      <c r="FC326" s="78">
        <v>53.138256072998047</v>
      </c>
      <c r="FD326" s="78">
        <v>55.680263519287109</v>
      </c>
      <c r="FE326" s="78">
        <v>59.268745422363281</v>
      </c>
      <c r="FF326" s="78">
        <v>62.718059539794922</v>
      </c>
      <c r="FG326" s="78">
        <v>65.532882690429688</v>
      </c>
      <c r="FH326" s="78">
        <v>67.686721801757813</v>
      </c>
      <c r="FI326" s="78">
        <v>69.481803894042969</v>
      </c>
      <c r="FJ326" s="78">
        <v>70.921279907226563</v>
      </c>
      <c r="FK326" s="78">
        <v>71.496131896972656</v>
      </c>
      <c r="FL326" s="78">
        <v>71.480377197265625</v>
      </c>
      <c r="FM326" s="78">
        <v>71.598388671875</v>
      </c>
      <c r="FN326" s="78">
        <v>70.823211669921875</v>
      </c>
      <c r="FO326" s="78">
        <v>69.350471496582031</v>
      </c>
      <c r="FP326" s="78">
        <v>68.054611206054688</v>
      </c>
      <c r="FQ326" s="78">
        <v>65.042182922363281</v>
      </c>
      <c r="FR326" s="78">
        <v>62.466156005859375</v>
      </c>
      <c r="FS326" s="78">
        <v>60.717159271240234</v>
      </c>
      <c r="FT326" s="78">
        <v>59.486652374267578</v>
      </c>
      <c r="FU326" s="78">
        <v>0.21455706655979156</v>
      </c>
      <c r="FV326" s="78">
        <v>0.2158484011888504</v>
      </c>
      <c r="FW326" s="78">
        <v>0.22811880707740784</v>
      </c>
      <c r="FX326" s="78">
        <v>0</v>
      </c>
      <c r="FY326" s="78">
        <v>142</v>
      </c>
      <c r="FZ326" s="78">
        <v>1</v>
      </c>
    </row>
    <row r="327" spans="1:182" x14ac:dyDescent="0.2">
      <c r="A327" t="s">
        <v>186</v>
      </c>
      <c r="B327" t="s">
        <v>236</v>
      </c>
      <c r="C327" t="s">
        <v>194</v>
      </c>
      <c r="D327" t="s">
        <v>202</v>
      </c>
      <c r="E327" t="s">
        <v>207</v>
      </c>
      <c r="F327" t="s">
        <v>181</v>
      </c>
      <c r="G327" t="s">
        <v>1</v>
      </c>
      <c r="H327" s="78">
        <v>203</v>
      </c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  <c r="CU327" s="78"/>
      <c r="CV327" s="78"/>
      <c r="CW327" s="78"/>
      <c r="CX327" s="78"/>
      <c r="CY327" s="78"/>
      <c r="CZ327" s="78"/>
      <c r="DA327" s="78"/>
      <c r="DB327" s="78"/>
      <c r="DC327" s="78"/>
      <c r="DD327" s="78"/>
      <c r="DE327" s="78"/>
      <c r="DF327" s="78"/>
      <c r="DG327" s="78"/>
      <c r="DH327" s="78"/>
      <c r="DI327" s="78"/>
      <c r="DJ327" s="78"/>
      <c r="DK327" s="78"/>
      <c r="DL327" s="78"/>
      <c r="DM327" s="78"/>
      <c r="DN327" s="78"/>
      <c r="DO327" s="78"/>
      <c r="DP327" s="78"/>
      <c r="DQ327" s="78"/>
      <c r="DR327" s="78"/>
      <c r="DS327" s="78"/>
      <c r="DT327" s="78"/>
      <c r="DU327" s="78"/>
      <c r="DV327" s="78"/>
      <c r="DW327" s="78"/>
      <c r="DX327" s="78"/>
      <c r="DY327" s="78"/>
      <c r="DZ327" s="78"/>
      <c r="EA327" s="78"/>
      <c r="EB327" s="78"/>
      <c r="EC327" s="78"/>
      <c r="ED327" s="78"/>
      <c r="EE327" s="78"/>
      <c r="EF327" s="78"/>
      <c r="EG327" s="78"/>
      <c r="EH327" s="78"/>
      <c r="EI327" s="78"/>
      <c r="EJ327" s="78"/>
      <c r="EK327" s="78"/>
      <c r="EL327" s="78"/>
      <c r="EM327" s="78"/>
      <c r="EN327" s="78"/>
      <c r="EO327" s="78"/>
      <c r="EP327" s="78"/>
      <c r="EQ327" s="78"/>
      <c r="ER327" s="78"/>
      <c r="ES327" s="78"/>
      <c r="ET327" s="78"/>
      <c r="EU327" s="78"/>
      <c r="EV327" s="78"/>
      <c r="EW327" s="78"/>
      <c r="EX327" s="78"/>
      <c r="EY327" s="78"/>
      <c r="EZ327" s="78"/>
      <c r="FA327" s="78"/>
      <c r="FB327" s="78"/>
      <c r="FC327" s="78"/>
      <c r="FD327" s="78"/>
      <c r="FE327" s="78"/>
      <c r="FF327" s="78"/>
      <c r="FG327" s="78"/>
      <c r="FH327" s="78"/>
      <c r="FI327" s="78"/>
      <c r="FJ327" s="78"/>
      <c r="FK327" s="78"/>
      <c r="FL327" s="78"/>
      <c r="FM327" s="78"/>
      <c r="FN327" s="78"/>
      <c r="FO327" s="78"/>
      <c r="FP327" s="78"/>
      <c r="FQ327" s="78"/>
      <c r="FR327" s="78"/>
      <c r="FS327" s="78"/>
      <c r="FT327" s="78"/>
      <c r="FU327" s="78"/>
      <c r="FV327" s="78"/>
      <c r="FW327" s="78"/>
      <c r="FX327" s="78">
        <v>0</v>
      </c>
      <c r="FY327" s="78">
        <v>35</v>
      </c>
      <c r="FZ327" s="78">
        <v>0</v>
      </c>
    </row>
    <row r="328" spans="1:182" x14ac:dyDescent="0.2">
      <c r="A328" t="s">
        <v>186</v>
      </c>
      <c r="B328" t="s">
        <v>236</v>
      </c>
      <c r="C328" t="s">
        <v>194</v>
      </c>
      <c r="D328" t="s">
        <v>202</v>
      </c>
      <c r="E328" t="s">
        <v>207</v>
      </c>
      <c r="F328" t="s">
        <v>182</v>
      </c>
      <c r="G328" t="s">
        <v>1</v>
      </c>
      <c r="H328" s="78">
        <v>1090</v>
      </c>
      <c r="I328" s="78">
        <v>1.2667741775512695</v>
      </c>
      <c r="J328" s="78">
        <v>1.1668049097061157</v>
      </c>
      <c r="K328" s="78">
        <v>1.1003603935241699</v>
      </c>
      <c r="L328" s="78">
        <v>1.0626211166381836</v>
      </c>
      <c r="M328" s="78">
        <v>1.0388134717941284</v>
      </c>
      <c r="N328" s="78">
        <v>1.0649257898330688</v>
      </c>
      <c r="O328" s="78">
        <v>1.1612367630004883</v>
      </c>
      <c r="P328" s="78">
        <v>1.2984850406646729</v>
      </c>
      <c r="Q328" s="78">
        <v>1.3990939855575562</v>
      </c>
      <c r="R328" s="78">
        <v>1.5574283599853516</v>
      </c>
      <c r="S328" s="78">
        <v>1.668059229850769</v>
      </c>
      <c r="T328" s="78">
        <v>1.7355695962905884</v>
      </c>
      <c r="U328" s="78">
        <v>1.7704521417617798</v>
      </c>
      <c r="V328" s="78">
        <v>1.8181426525115967</v>
      </c>
      <c r="W328" s="78">
        <v>1.884685754776001</v>
      </c>
      <c r="X328" s="78">
        <v>1.9275144338607788</v>
      </c>
      <c r="Y328" s="78">
        <v>1.9606486558914185</v>
      </c>
      <c r="Z328" s="78">
        <v>2.0313172340393066</v>
      </c>
      <c r="AA328" s="78">
        <v>2.0700335502624512</v>
      </c>
      <c r="AB328" s="78">
        <v>2.0067512989044189</v>
      </c>
      <c r="AC328" s="78">
        <v>1.9791568517684937</v>
      </c>
      <c r="AD328" s="78">
        <v>1.9061542749404907</v>
      </c>
      <c r="AE328" s="78">
        <v>1.6790637969970703</v>
      </c>
      <c r="AF328" s="78">
        <v>1.4537688493728638</v>
      </c>
      <c r="AG328" s="78">
        <v>-0.26659581065177917</v>
      </c>
      <c r="AH328" s="78">
        <v>-0.29112395644187927</v>
      </c>
      <c r="AI328" s="78">
        <v>-0.2879842221736908</v>
      </c>
      <c r="AJ328" s="78">
        <v>-0.30945849418640137</v>
      </c>
      <c r="AK328" s="78">
        <v>-0.3154461681842804</v>
      </c>
      <c r="AL328" s="78">
        <v>-0.31110888719558716</v>
      </c>
      <c r="AM328" s="78">
        <v>-0.31943622231483459</v>
      </c>
      <c r="AN328" s="78">
        <v>-0.34034031629562378</v>
      </c>
      <c r="AO328" s="78">
        <v>-0.33888694643974304</v>
      </c>
      <c r="AP328" s="78">
        <v>-0.16659297049045563</v>
      </c>
      <c r="AQ328" s="78">
        <v>-0.13901433348655701</v>
      </c>
      <c r="AR328" s="78">
        <v>-0.14507095515727997</v>
      </c>
      <c r="AS328" s="78">
        <v>-0.2077634185552597</v>
      </c>
      <c r="AT328" s="78">
        <v>-0.2369869202375412</v>
      </c>
      <c r="AU328" s="78">
        <v>-0.18806764483451843</v>
      </c>
      <c r="AV328" s="78">
        <v>-0.16716708242893219</v>
      </c>
      <c r="AW328" s="78">
        <v>-0.13997979462146759</v>
      </c>
      <c r="AX328" s="78">
        <v>-0.11611568182706833</v>
      </c>
      <c r="AY328" s="78">
        <v>-0.10143544524908066</v>
      </c>
      <c r="AZ328" s="78">
        <v>-7.2223536670207977E-2</v>
      </c>
      <c r="BA328" s="78">
        <v>-0.10007830709218979</v>
      </c>
      <c r="BB328" s="78">
        <v>-0.22750908136367798</v>
      </c>
      <c r="BC328" s="78">
        <v>-0.23625053465366364</v>
      </c>
      <c r="BD328" s="78">
        <v>-0.23848555982112885</v>
      </c>
      <c r="BE328" s="78">
        <v>-0.20386263728141785</v>
      </c>
      <c r="BF328" s="78">
        <v>-0.2305547297000885</v>
      </c>
      <c r="BG328" s="78">
        <v>-0.22825710475444794</v>
      </c>
      <c r="BH328" s="78">
        <v>-0.2501010000705719</v>
      </c>
      <c r="BI328" s="78">
        <v>-0.25549855828285217</v>
      </c>
      <c r="BJ328" s="78">
        <v>-0.24999925494194031</v>
      </c>
      <c r="BK328" s="78">
        <v>-0.2572595477104187</v>
      </c>
      <c r="BL328" s="78">
        <v>-0.27841472625732422</v>
      </c>
      <c r="BM328" s="78">
        <v>-0.27890372276306152</v>
      </c>
      <c r="BN328" s="78">
        <v>-0.12691542506217957</v>
      </c>
      <c r="BO328" s="78">
        <v>-9.9946893751621246E-2</v>
      </c>
      <c r="BP328" s="78">
        <v>-0.10650069266557693</v>
      </c>
      <c r="BQ328" s="78">
        <v>-0.1668265163898468</v>
      </c>
      <c r="BR328" s="78">
        <v>-0.19786128401756287</v>
      </c>
      <c r="BS328" s="78">
        <v>-0.14939555525779724</v>
      </c>
      <c r="BT328" s="78">
        <v>-0.12710140645503998</v>
      </c>
      <c r="BU328" s="78">
        <v>-9.9650561809539795E-2</v>
      </c>
      <c r="BV328" s="78">
        <v>-7.1368314325809479E-2</v>
      </c>
      <c r="BW328" s="78">
        <v>-5.3733617067337036E-2</v>
      </c>
      <c r="BX328" s="78">
        <v>-2.9762323945760727E-2</v>
      </c>
      <c r="BY328" s="78">
        <v>-5.7797357439994812E-2</v>
      </c>
      <c r="BZ328" s="78">
        <v>-0.16687493026256561</v>
      </c>
      <c r="CA328" s="78">
        <v>-0.17543497681617737</v>
      </c>
      <c r="CB328" s="78">
        <v>-0.17299875617027283</v>
      </c>
      <c r="CC328" s="78">
        <v>-0.16041383147239685</v>
      </c>
      <c r="CD328" s="78">
        <v>-0.1886046826839447</v>
      </c>
      <c r="CE328" s="78">
        <v>-0.18689025938510895</v>
      </c>
      <c r="CF328" s="78">
        <v>-0.20899021625518799</v>
      </c>
      <c r="CG328" s="78">
        <v>-0.21397900581359863</v>
      </c>
      <c r="CH328" s="78">
        <v>-0.20767495036125183</v>
      </c>
      <c r="CI328" s="78">
        <v>-0.21419617533683777</v>
      </c>
      <c r="CJ328" s="78">
        <v>-0.23552523553371429</v>
      </c>
      <c r="CK328" s="78">
        <v>-0.23735950887203217</v>
      </c>
      <c r="CL328" s="78">
        <v>-9.9434897303581238E-2</v>
      </c>
      <c r="CM328" s="78">
        <v>-7.288891077041626E-2</v>
      </c>
      <c r="CN328" s="78">
        <v>-7.9787060618400574E-2</v>
      </c>
      <c r="CO328" s="78">
        <v>-0.13847371935844421</v>
      </c>
      <c r="CP328" s="78">
        <v>-0.17076297104358673</v>
      </c>
      <c r="CQ328" s="78">
        <v>-0.12261136621236801</v>
      </c>
      <c r="CR328" s="78">
        <v>-9.9352061748504639E-2</v>
      </c>
      <c r="CS328" s="78">
        <v>-7.1718670427799225E-2</v>
      </c>
      <c r="CT328" s="78">
        <v>-4.0376417338848114E-2</v>
      </c>
      <c r="CU328" s="78">
        <v>-2.0695477724075317E-2</v>
      </c>
      <c r="CV328" s="78">
        <v>-3.5382193163968623E-4</v>
      </c>
      <c r="CW328" s="78">
        <v>-2.8513701632618904E-2</v>
      </c>
      <c r="CX328" s="78">
        <v>-0.12487991154193878</v>
      </c>
      <c r="CY328" s="78">
        <v>-0.13331431150436401</v>
      </c>
      <c r="CZ328" s="78">
        <v>-0.12764281034469604</v>
      </c>
      <c r="DA328" s="78">
        <v>-0.11696504801511765</v>
      </c>
      <c r="DB328" s="78">
        <v>-0.14665462076663971</v>
      </c>
      <c r="DC328" s="78">
        <v>-0.14552342891693115</v>
      </c>
      <c r="DD328" s="78">
        <v>-0.16787940263748169</v>
      </c>
      <c r="DE328" s="78">
        <v>-0.17245945334434509</v>
      </c>
      <c r="DF328" s="78">
        <v>-0.16535063087940216</v>
      </c>
      <c r="DG328" s="78">
        <v>-0.17113280296325684</v>
      </c>
      <c r="DH328" s="78">
        <v>-0.19263575971126556</v>
      </c>
      <c r="DI328" s="78">
        <v>-0.19581528007984161</v>
      </c>
      <c r="DJ328" s="78">
        <v>-7.1954354643821716E-2</v>
      </c>
      <c r="DK328" s="78">
        <v>-4.5830927789211273E-2</v>
      </c>
      <c r="DL328" s="78">
        <v>-5.3073417395353317E-2</v>
      </c>
      <c r="DM328" s="78">
        <v>-0.11012095212936401</v>
      </c>
      <c r="DN328" s="78">
        <v>-0.14366467297077179</v>
      </c>
      <c r="DO328" s="78">
        <v>-9.5827184617519379E-2</v>
      </c>
      <c r="DP328" s="78">
        <v>-7.1602702140808105E-2</v>
      </c>
      <c r="DQ328" s="78">
        <v>-4.3786771595478058E-2</v>
      </c>
      <c r="DR328" s="78">
        <v>-9.3845175579190254E-3</v>
      </c>
      <c r="DS328" s="78">
        <v>1.2342663481831551E-2</v>
      </c>
      <c r="DT328" s="78">
        <v>2.9054682701826096E-2</v>
      </c>
      <c r="DU328" s="78">
        <v>7.6995714334771037E-4</v>
      </c>
      <c r="DV328" s="78">
        <v>-8.2884877920150757E-2</v>
      </c>
      <c r="DW328" s="78">
        <v>-9.1193653643131256E-2</v>
      </c>
      <c r="DX328" s="78">
        <v>-8.2286864519119263E-2</v>
      </c>
      <c r="DY328" s="78">
        <v>-5.4231893271207809E-2</v>
      </c>
      <c r="DZ328" s="78">
        <v>-8.6085408926010132E-2</v>
      </c>
      <c r="EA328" s="78">
        <v>-8.57962965965271E-2</v>
      </c>
      <c r="EB328" s="78">
        <v>-0.10852193832397461</v>
      </c>
      <c r="EC328" s="78">
        <v>-0.11251182109117508</v>
      </c>
      <c r="ED328" s="78">
        <v>-0.1042410284280777</v>
      </c>
      <c r="EE328" s="78">
        <v>-0.10895614326000214</v>
      </c>
      <c r="EF328" s="78">
        <v>-0.1307101845741272</v>
      </c>
      <c r="EG328" s="78">
        <v>-0.13583202660083771</v>
      </c>
      <c r="EH328" s="78">
        <v>-3.2276809215545654E-2</v>
      </c>
      <c r="EI328" s="78">
        <v>-6.7635015584528446E-3</v>
      </c>
      <c r="EJ328" s="78">
        <v>-1.4503168873488903E-2</v>
      </c>
      <c r="EK328" s="78">
        <v>-6.9184042513370514E-2</v>
      </c>
      <c r="EL328" s="78">
        <v>-0.10453902184963226</v>
      </c>
      <c r="EM328" s="78">
        <v>-5.7155091315507889E-2</v>
      </c>
      <c r="EN328" s="78">
        <v>-3.153703361749649E-2</v>
      </c>
      <c r="EO328" s="78">
        <v>-3.4575487952679396E-3</v>
      </c>
      <c r="EP328" s="78">
        <v>3.5362862050533295E-2</v>
      </c>
      <c r="EQ328" s="78">
        <v>6.0044486075639725E-2</v>
      </c>
      <c r="ER328" s="78">
        <v>7.1515895426273346E-2</v>
      </c>
      <c r="ES328" s="78">
        <v>4.3050911277532578E-2</v>
      </c>
      <c r="ET328" s="78">
        <v>-2.2250732406973839E-2</v>
      </c>
      <c r="EU328" s="78">
        <v>-3.0378097668290138E-2</v>
      </c>
      <c r="EV328" s="78">
        <v>-1.6800068318843842E-2</v>
      </c>
      <c r="EW328" s="78">
        <v>60.912311553955078</v>
      </c>
      <c r="EX328" s="78">
        <v>59.439243316650391</v>
      </c>
      <c r="EY328" s="78">
        <v>58.163986206054688</v>
      </c>
      <c r="EZ328" s="78">
        <v>57.301708221435547</v>
      </c>
      <c r="FA328" s="78">
        <v>56.497161865234375</v>
      </c>
      <c r="FB328" s="78">
        <v>55.761787414550781</v>
      </c>
      <c r="FC328" s="78">
        <v>55.594722747802734</v>
      </c>
      <c r="FD328" s="78">
        <v>58.579376220703125</v>
      </c>
      <c r="FE328" s="78">
        <v>63.083744049072266</v>
      </c>
      <c r="FF328" s="78">
        <v>68.184120178222656</v>
      </c>
      <c r="FG328" s="78">
        <v>72.900688171386719</v>
      </c>
      <c r="FH328" s="78">
        <v>77.472808837890625</v>
      </c>
      <c r="FI328" s="78">
        <v>81.0081787109375</v>
      </c>
      <c r="FJ328" s="78">
        <v>83.3123779296875</v>
      </c>
      <c r="FK328" s="78">
        <v>84.726554870605469</v>
      </c>
      <c r="FL328" s="78">
        <v>85.1287841796875</v>
      </c>
      <c r="FM328" s="78">
        <v>84.648941040039063</v>
      </c>
      <c r="FN328" s="78">
        <v>83.081809997558594</v>
      </c>
      <c r="FO328" s="78">
        <v>80.858558654785156</v>
      </c>
      <c r="FP328" s="78">
        <v>76.734977722167969</v>
      </c>
      <c r="FQ328" s="78">
        <v>71.607429504394531</v>
      </c>
      <c r="FR328" s="78">
        <v>67.052589416503906</v>
      </c>
      <c r="FS328" s="78">
        <v>64.138580322265625</v>
      </c>
      <c r="FT328" s="78">
        <v>62.054271697998047</v>
      </c>
      <c r="FU328" s="78">
        <v>5.0304871052503586E-2</v>
      </c>
      <c r="FV328" s="78">
        <v>5.1221858710050583E-2</v>
      </c>
      <c r="FW328" s="78">
        <v>5.536603182554245E-2</v>
      </c>
      <c r="FX328" s="78">
        <v>0</v>
      </c>
      <c r="FY328" s="78">
        <v>503.54544067382813</v>
      </c>
      <c r="FZ328" s="78">
        <v>1</v>
      </c>
    </row>
    <row r="329" spans="1:182" x14ac:dyDescent="0.2">
      <c r="A329" t="s">
        <v>186</v>
      </c>
      <c r="B329" t="s">
        <v>236</v>
      </c>
      <c r="C329" t="s">
        <v>194</v>
      </c>
      <c r="D329" t="s">
        <v>202</v>
      </c>
      <c r="E329" t="s">
        <v>207</v>
      </c>
      <c r="F329" t="s">
        <v>183</v>
      </c>
      <c r="G329" t="s">
        <v>1</v>
      </c>
      <c r="H329" s="78">
        <v>1590</v>
      </c>
      <c r="I329" s="78">
        <v>1.4457787275314331</v>
      </c>
      <c r="J329" s="78">
        <v>1.2806504964828491</v>
      </c>
      <c r="K329" s="78">
        <v>1.1740763187408447</v>
      </c>
      <c r="L329" s="78">
        <v>1.1282030344009399</v>
      </c>
      <c r="M329" s="78">
        <v>1.1187732219696045</v>
      </c>
      <c r="N329" s="78">
        <v>1.1449543237686157</v>
      </c>
      <c r="O329" s="78">
        <v>1.2082982063293457</v>
      </c>
      <c r="P329" s="78">
        <v>1.3093020915985107</v>
      </c>
      <c r="Q329" s="78">
        <v>1.351632833480835</v>
      </c>
      <c r="R329" s="78">
        <v>1.4322959184646606</v>
      </c>
      <c r="S329" s="78">
        <v>1.5655182600021362</v>
      </c>
      <c r="T329" s="78">
        <v>1.749650239944458</v>
      </c>
      <c r="U329" s="78">
        <v>1.9349792003631592</v>
      </c>
      <c r="V329" s="78">
        <v>2.0943472385406494</v>
      </c>
      <c r="W329" s="78">
        <v>2.2027754783630371</v>
      </c>
      <c r="X329" s="78">
        <v>2.314445972442627</v>
      </c>
      <c r="Y329" s="78">
        <v>2.4731910228729248</v>
      </c>
      <c r="Z329" s="78">
        <v>2.5631873607635498</v>
      </c>
      <c r="AA329" s="78">
        <v>2.5358021259307861</v>
      </c>
      <c r="AB329" s="78">
        <v>2.483595609664917</v>
      </c>
      <c r="AC329" s="78">
        <v>2.3278481960296631</v>
      </c>
      <c r="AD329" s="78">
        <v>2.1772410869598389</v>
      </c>
      <c r="AE329" s="78">
        <v>1.9435652494430542</v>
      </c>
      <c r="AF329" s="78">
        <v>1.6884365081787109</v>
      </c>
      <c r="AG329" s="78">
        <v>-0.33354625105857849</v>
      </c>
      <c r="AH329" s="78">
        <v>-0.35430476069450378</v>
      </c>
      <c r="AI329" s="78">
        <v>-0.36190083622932434</v>
      </c>
      <c r="AJ329" s="78">
        <v>-0.34615826606750488</v>
      </c>
      <c r="AK329" s="78">
        <v>-0.34923428297042847</v>
      </c>
      <c r="AL329" s="78">
        <v>-0.37730938196182251</v>
      </c>
      <c r="AM329" s="78">
        <v>-0.3772127628326416</v>
      </c>
      <c r="AN329" s="78">
        <v>-0.32688581943511963</v>
      </c>
      <c r="AO329" s="78">
        <v>-0.34777382016181946</v>
      </c>
      <c r="AP329" s="78">
        <v>-0.30859917402267456</v>
      </c>
      <c r="AQ329" s="78">
        <v>-0.33015099167823792</v>
      </c>
      <c r="AR329" s="78">
        <v>-0.32441908121109009</v>
      </c>
      <c r="AS329" s="78">
        <v>-0.28720968961715698</v>
      </c>
      <c r="AT329" s="78">
        <v>-0.2897646427154541</v>
      </c>
      <c r="AU329" s="78">
        <v>-0.27680999040603638</v>
      </c>
      <c r="AV329" s="78">
        <v>-0.23733606934547424</v>
      </c>
      <c r="AW329" s="78">
        <v>-0.13150358200073242</v>
      </c>
      <c r="AX329" s="78">
        <v>-0.13953325152397156</v>
      </c>
      <c r="AY329" s="78">
        <v>-0.1396356076002121</v>
      </c>
      <c r="AZ329" s="78">
        <v>-0.11100961267948151</v>
      </c>
      <c r="BA329" s="78">
        <v>-0.2054087370634079</v>
      </c>
      <c r="BB329" s="78">
        <v>-0.36573904752731323</v>
      </c>
      <c r="BC329" s="78">
        <v>-0.30871185660362244</v>
      </c>
      <c r="BD329" s="78">
        <v>-0.28930002450942993</v>
      </c>
      <c r="BE329" s="78">
        <v>-0.25897869467735291</v>
      </c>
      <c r="BF329" s="78">
        <v>-0.27903589606285095</v>
      </c>
      <c r="BG329" s="78">
        <v>-0.28819248080253601</v>
      </c>
      <c r="BH329" s="78">
        <v>-0.27543240785598755</v>
      </c>
      <c r="BI329" s="78">
        <v>-0.27774932980537415</v>
      </c>
      <c r="BJ329" s="78">
        <v>-0.30519521236419678</v>
      </c>
      <c r="BK329" s="78">
        <v>-0.30343902111053467</v>
      </c>
      <c r="BL329" s="78">
        <v>-0.25287356972694397</v>
      </c>
      <c r="BM329" s="78">
        <v>-0.27900663018226624</v>
      </c>
      <c r="BN329" s="78">
        <v>-0.24456579983234406</v>
      </c>
      <c r="BO329" s="78">
        <v>-0.26215741038322449</v>
      </c>
      <c r="BP329" s="78">
        <v>-0.25494173169136047</v>
      </c>
      <c r="BQ329" s="78">
        <v>-0.21778513491153717</v>
      </c>
      <c r="BR329" s="78">
        <v>-0.2191184014081955</v>
      </c>
      <c r="BS329" s="78">
        <v>-0.20781122148036957</v>
      </c>
      <c r="BT329" s="78">
        <v>-0.16975946724414825</v>
      </c>
      <c r="BU329" s="78">
        <v>-6.1045859009027481E-2</v>
      </c>
      <c r="BV329" s="78">
        <v>-7.0965401828289032E-2</v>
      </c>
      <c r="BW329" s="78">
        <v>-6.968996673822403E-2</v>
      </c>
      <c r="BX329" s="78">
        <v>-4.5568209141492844E-2</v>
      </c>
      <c r="BY329" s="78">
        <v>-0.13457256555557251</v>
      </c>
      <c r="BZ329" s="78">
        <v>-0.27923914790153503</v>
      </c>
      <c r="CA329" s="78">
        <v>-0.23045310378074646</v>
      </c>
      <c r="CB329" s="78">
        <v>-0.21499364078044891</v>
      </c>
      <c r="CC329" s="78">
        <v>-0.20733343064785004</v>
      </c>
      <c r="CD329" s="78">
        <v>-0.22690486907958984</v>
      </c>
      <c r="CE329" s="78">
        <v>-0.23714227974414825</v>
      </c>
      <c r="CF329" s="78">
        <v>-0.22644792497158051</v>
      </c>
      <c r="CG329" s="78">
        <v>-0.22823904454708099</v>
      </c>
      <c r="CH329" s="78">
        <v>-0.25524920225143433</v>
      </c>
      <c r="CI329" s="78">
        <v>-0.25234350562095642</v>
      </c>
      <c r="CJ329" s="78">
        <v>-0.2016129344701767</v>
      </c>
      <c r="CK329" s="78">
        <v>-0.23137867450714111</v>
      </c>
      <c r="CL329" s="78">
        <v>-0.20021650195121765</v>
      </c>
      <c r="CM329" s="78">
        <v>-0.21506525576114655</v>
      </c>
      <c r="CN329" s="78">
        <v>-0.20682188868522644</v>
      </c>
      <c r="CO329" s="78">
        <v>-0.16970188915729523</v>
      </c>
      <c r="CP329" s="78">
        <v>-0.17018903791904449</v>
      </c>
      <c r="CQ329" s="78">
        <v>-0.16002286970615387</v>
      </c>
      <c r="CR329" s="78">
        <v>-0.12295611947774887</v>
      </c>
      <c r="CS329" s="78">
        <v>-1.2247057631611824E-2</v>
      </c>
      <c r="CT329" s="78">
        <v>-2.3475518450140953E-2</v>
      </c>
      <c r="CU329" s="78">
        <v>-2.124582976102829E-2</v>
      </c>
      <c r="CV329" s="78">
        <v>-2.4369436141569167E-4</v>
      </c>
      <c r="CW329" s="78">
        <v>-8.5511624813079834E-2</v>
      </c>
      <c r="CX329" s="78">
        <v>-0.2193295955657959</v>
      </c>
      <c r="CY329" s="78">
        <v>-0.17625132203102112</v>
      </c>
      <c r="CZ329" s="78">
        <v>-0.16352926194667816</v>
      </c>
      <c r="DA329" s="78">
        <v>-0.15568816661834717</v>
      </c>
      <c r="DB329" s="78">
        <v>-0.17477385699748993</v>
      </c>
      <c r="DC329" s="78">
        <v>-0.1860920786857605</v>
      </c>
      <c r="DD329" s="78">
        <v>-0.17746344208717346</v>
      </c>
      <c r="DE329" s="78">
        <v>-0.17872875928878784</v>
      </c>
      <c r="DF329" s="78">
        <v>-0.20530317723751068</v>
      </c>
      <c r="DG329" s="78">
        <v>-0.20124803483486176</v>
      </c>
      <c r="DH329" s="78">
        <v>-0.15035228431224823</v>
      </c>
      <c r="DI329" s="78">
        <v>-0.18375071883201599</v>
      </c>
      <c r="DJ329" s="78">
        <v>-0.15586718916893005</v>
      </c>
      <c r="DK329" s="78">
        <v>-0.1679731011390686</v>
      </c>
      <c r="DL329" s="78">
        <v>-0.1587020605802536</v>
      </c>
      <c r="DM329" s="78">
        <v>-0.12161862850189209</v>
      </c>
      <c r="DN329" s="78">
        <v>-0.12125968933105469</v>
      </c>
      <c r="DO329" s="78">
        <v>-0.11223453283309937</v>
      </c>
      <c r="DP329" s="78">
        <v>-7.6152771711349487E-2</v>
      </c>
      <c r="DQ329" s="78">
        <v>3.6551743745803833E-2</v>
      </c>
      <c r="DR329" s="78">
        <v>2.4014366790652275E-2</v>
      </c>
      <c r="DS329" s="78">
        <v>2.7198305353522301E-2</v>
      </c>
      <c r="DT329" s="78">
        <v>4.5080821961164474E-2</v>
      </c>
      <c r="DU329" s="78">
        <v>-3.6450698971748352E-2</v>
      </c>
      <c r="DV329" s="78">
        <v>-0.15942002832889557</v>
      </c>
      <c r="DW329" s="78">
        <v>-0.12204955518245697</v>
      </c>
      <c r="DX329" s="78">
        <v>-0.11206489056348801</v>
      </c>
      <c r="DY329" s="78">
        <v>-8.1120617687702179E-2</v>
      </c>
      <c r="DZ329" s="78">
        <v>-9.95049849152565E-2</v>
      </c>
      <c r="EA329" s="78">
        <v>-0.11238371580839157</v>
      </c>
      <c r="EB329" s="78">
        <v>-0.10673759877681732</v>
      </c>
      <c r="EC329" s="78">
        <v>-0.10724379867315292</v>
      </c>
      <c r="ED329" s="78">
        <v>-0.13318902254104614</v>
      </c>
      <c r="EE329" s="78">
        <v>-0.12747427821159363</v>
      </c>
      <c r="EF329" s="78">
        <v>-7.6340049505233765E-2</v>
      </c>
      <c r="EG329" s="78">
        <v>-0.11498352885246277</v>
      </c>
      <c r="EH329" s="78">
        <v>-9.1833837330341339E-2</v>
      </c>
      <c r="EI329" s="78">
        <v>-9.9979527294635773E-2</v>
      </c>
      <c r="EJ329" s="78">
        <v>-8.9224696159362793E-2</v>
      </c>
      <c r="EK329" s="78">
        <v>-5.2194051444530487E-2</v>
      </c>
      <c r="EL329" s="78">
        <v>-5.0613466650247574E-2</v>
      </c>
      <c r="EM329" s="78">
        <v>-4.3235752731561661E-2</v>
      </c>
      <c r="EN329" s="78">
        <v>-8.5761770606040955E-3</v>
      </c>
      <c r="EO329" s="78">
        <v>0.10700946301221848</v>
      </c>
      <c r="EP329" s="78">
        <v>9.258221834897995E-2</v>
      </c>
      <c r="EQ329" s="78">
        <v>9.7143940627574921E-2</v>
      </c>
      <c r="ER329" s="78">
        <v>0.11052222549915314</v>
      </c>
      <c r="ES329" s="78">
        <v>3.438548743724823E-2</v>
      </c>
      <c r="ET329" s="78">
        <v>-7.2920143604278564E-2</v>
      </c>
      <c r="EU329" s="78">
        <v>-4.3790798634290695E-2</v>
      </c>
      <c r="EV329" s="78">
        <v>-3.7758506834506989E-2</v>
      </c>
      <c r="EW329" s="78">
        <v>69.886940002441406</v>
      </c>
      <c r="EX329" s="78">
        <v>68.615913391113281</v>
      </c>
      <c r="EY329" s="78">
        <v>67.151779174804688</v>
      </c>
      <c r="EZ329" s="78">
        <v>65.856857299804688</v>
      </c>
      <c r="FA329" s="78">
        <v>64.699012756347656</v>
      </c>
      <c r="FB329" s="78">
        <v>63.562294006347656</v>
      </c>
      <c r="FC329" s="78">
        <v>63.001010894775391</v>
      </c>
      <c r="FD329" s="78">
        <v>65.426765441894531</v>
      </c>
      <c r="FE329" s="78">
        <v>69.21453857421875</v>
      </c>
      <c r="FF329" s="78">
        <v>72.994163513183594</v>
      </c>
      <c r="FG329" s="78">
        <v>77.098770141601563</v>
      </c>
      <c r="FH329" s="78">
        <v>80.722518920898438</v>
      </c>
      <c r="FI329" s="78">
        <v>83.624557495117188</v>
      </c>
      <c r="FJ329" s="78">
        <v>85.792915344238281</v>
      </c>
      <c r="FK329" s="78">
        <v>87.214340209960938</v>
      </c>
      <c r="FL329" s="78">
        <v>88.225654602050781</v>
      </c>
      <c r="FM329" s="78">
        <v>88.499603271484375</v>
      </c>
      <c r="FN329" s="78">
        <v>87.968170166015625</v>
      </c>
      <c r="FO329" s="78">
        <v>86.496177673339844</v>
      </c>
      <c r="FP329" s="78">
        <v>83.877304077148438</v>
      </c>
      <c r="FQ329" s="78">
        <v>79.748100280761719</v>
      </c>
      <c r="FR329" s="78">
        <v>76.276206970214844</v>
      </c>
      <c r="FS329" s="78">
        <v>74.014556884765625</v>
      </c>
      <c r="FT329" s="78">
        <v>72.056297302246094</v>
      </c>
      <c r="FU329" s="78">
        <v>7.8935705125331879E-2</v>
      </c>
      <c r="FV329" s="78">
        <v>8.4048822522163391E-2</v>
      </c>
      <c r="FW329" s="78">
        <v>8.1727899610996246E-2</v>
      </c>
      <c r="FX329" s="78">
        <v>0</v>
      </c>
      <c r="FY329" s="78">
        <v>373.8636474609375</v>
      </c>
      <c r="FZ329" s="78">
        <v>1</v>
      </c>
    </row>
    <row r="330" spans="1:182" x14ac:dyDescent="0.2">
      <c r="A330" t="s">
        <v>186</v>
      </c>
      <c r="B330" t="s">
        <v>236</v>
      </c>
      <c r="C330" t="s">
        <v>194</v>
      </c>
      <c r="D330" t="s">
        <v>202</v>
      </c>
      <c r="E330" t="s">
        <v>207</v>
      </c>
      <c r="F330" t="s">
        <v>184</v>
      </c>
      <c r="G330" t="s">
        <v>1</v>
      </c>
      <c r="H330" s="78">
        <v>790</v>
      </c>
      <c r="I330" s="78">
        <v>1.6234439611434937</v>
      </c>
      <c r="J330" s="78">
        <v>1.4385788440704346</v>
      </c>
      <c r="K330" s="78">
        <v>1.3351564407348633</v>
      </c>
      <c r="L330" s="78">
        <v>1.222977876663208</v>
      </c>
      <c r="M330" s="78">
        <v>1.2057393789291382</v>
      </c>
      <c r="N330" s="78">
        <v>1.2191201448440552</v>
      </c>
      <c r="O330" s="78">
        <v>1.3063617944717407</v>
      </c>
      <c r="P330" s="78">
        <v>1.4309558868408203</v>
      </c>
      <c r="Q330" s="78">
        <v>1.5524334907531738</v>
      </c>
      <c r="R330" s="78">
        <v>1.6204975843429565</v>
      </c>
      <c r="S330" s="78">
        <v>1.7818233966827393</v>
      </c>
      <c r="T330" s="78">
        <v>2.0191142559051514</v>
      </c>
      <c r="U330" s="78">
        <v>2.161686897277832</v>
      </c>
      <c r="V330" s="78">
        <v>2.3712763786315918</v>
      </c>
      <c r="W330" s="78">
        <v>2.5311050415039063</v>
      </c>
      <c r="X330" s="78">
        <v>2.6788566112518311</v>
      </c>
      <c r="Y330" s="78">
        <v>2.8706583976745605</v>
      </c>
      <c r="Z330" s="78">
        <v>2.9615740776062012</v>
      </c>
      <c r="AA330" s="78">
        <v>3.0038304328918457</v>
      </c>
      <c r="AB330" s="78">
        <v>2.8802626132965088</v>
      </c>
      <c r="AC330" s="78">
        <v>2.6831200122833252</v>
      </c>
      <c r="AD330" s="78">
        <v>2.5795562267303467</v>
      </c>
      <c r="AE330" s="78">
        <v>2.2967596054077148</v>
      </c>
      <c r="AF330" s="78">
        <v>1.9835289716720581</v>
      </c>
      <c r="AG330" s="78">
        <v>-0.34813901782035828</v>
      </c>
      <c r="AH330" s="78">
        <v>-0.32295837998390198</v>
      </c>
      <c r="AI330" s="78">
        <v>-0.29553759098052979</v>
      </c>
      <c r="AJ330" s="78">
        <v>-0.32009690999984741</v>
      </c>
      <c r="AK330" s="78">
        <v>-0.30870866775512695</v>
      </c>
      <c r="AL330" s="78">
        <v>-0.37311014533042908</v>
      </c>
      <c r="AM330" s="78">
        <v>-0.36176824569702148</v>
      </c>
      <c r="AN330" s="78">
        <v>-0.41502770781517029</v>
      </c>
      <c r="AO330" s="78">
        <v>-0.40335530042648315</v>
      </c>
      <c r="AP330" s="78">
        <v>-0.37996259331703186</v>
      </c>
      <c r="AQ330" s="78">
        <v>-0.31794840097427368</v>
      </c>
      <c r="AR330" s="78">
        <v>-0.20109944045543671</v>
      </c>
      <c r="AS330" s="78">
        <v>-0.2734295129776001</v>
      </c>
      <c r="AT330" s="78">
        <v>-0.27666968107223511</v>
      </c>
      <c r="AU330" s="78">
        <v>-0.31062120199203491</v>
      </c>
      <c r="AV330" s="78">
        <v>-0.2828197181224823</v>
      </c>
      <c r="AW330" s="78">
        <v>-0.18718336522579193</v>
      </c>
      <c r="AX330" s="78">
        <v>-0.19479122757911682</v>
      </c>
      <c r="AY330" s="78">
        <v>-0.16342228651046753</v>
      </c>
      <c r="AZ330" s="78">
        <v>-0.18018881976604462</v>
      </c>
      <c r="BA330" s="78">
        <v>-0.29626452922821045</v>
      </c>
      <c r="BB330" s="78">
        <v>-0.31196016073226929</v>
      </c>
      <c r="BC330" s="78">
        <v>-0.30415710806846619</v>
      </c>
      <c r="BD330" s="78">
        <v>-0.27544751763343811</v>
      </c>
      <c r="BE330" s="78">
        <v>-0.27025273442268372</v>
      </c>
      <c r="BF330" s="78">
        <v>-0.24760159850120544</v>
      </c>
      <c r="BG330" s="78">
        <v>-0.22186551988124847</v>
      </c>
      <c r="BH330" s="78">
        <v>-0.24820750951766968</v>
      </c>
      <c r="BI330" s="78">
        <v>-0.2299661785364151</v>
      </c>
      <c r="BJ330" s="78">
        <v>-0.27069631218910217</v>
      </c>
      <c r="BK330" s="78">
        <v>-0.26037046313285828</v>
      </c>
      <c r="BL330" s="78">
        <v>-0.30964434146881104</v>
      </c>
      <c r="BM330" s="78">
        <v>-0.29606959223747253</v>
      </c>
      <c r="BN330" s="78">
        <v>-0.28241610527038574</v>
      </c>
      <c r="BO330" s="78">
        <v>-0.2198384702205658</v>
      </c>
      <c r="BP330" s="78">
        <v>-0.12939147651195526</v>
      </c>
      <c r="BQ330" s="78">
        <v>-0.19829834997653961</v>
      </c>
      <c r="BR330" s="78">
        <v>-0.20070633292198181</v>
      </c>
      <c r="BS330" s="78">
        <v>-0.23373933136463165</v>
      </c>
      <c r="BT330" s="78">
        <v>-0.20664066076278687</v>
      </c>
      <c r="BU330" s="78">
        <v>-0.10948706418275833</v>
      </c>
      <c r="BV330" s="78">
        <v>-0.11608646810054779</v>
      </c>
      <c r="BW330" s="78">
        <v>-8.0117851495742798E-2</v>
      </c>
      <c r="BX330" s="78">
        <v>-9.882509708404541E-2</v>
      </c>
      <c r="BY330" s="78">
        <v>-0.22148364782333374</v>
      </c>
      <c r="BZ330" s="78">
        <v>-0.22192597389221191</v>
      </c>
      <c r="CA330" s="78">
        <v>-0.23307175934314728</v>
      </c>
      <c r="CB330" s="78">
        <v>-0.19546066224575043</v>
      </c>
      <c r="CC330" s="78">
        <v>-0.21630887687206268</v>
      </c>
      <c r="CD330" s="78">
        <v>-0.19540970027446747</v>
      </c>
      <c r="CE330" s="78">
        <v>-0.17084048688411713</v>
      </c>
      <c r="CF330" s="78">
        <v>-0.19841712713241577</v>
      </c>
      <c r="CG330" s="78">
        <v>-0.17542937397956848</v>
      </c>
      <c r="CH330" s="78">
        <v>-0.19976475834846497</v>
      </c>
      <c r="CI330" s="78">
        <v>-0.19014269113540649</v>
      </c>
      <c r="CJ330" s="78">
        <v>-0.23665615916252136</v>
      </c>
      <c r="CK330" s="78">
        <v>-0.22176383435726166</v>
      </c>
      <c r="CL330" s="78">
        <v>-0.21485571563243866</v>
      </c>
      <c r="CM330" s="78">
        <v>-0.15188784897327423</v>
      </c>
      <c r="CN330" s="78">
        <v>-7.972678542137146E-2</v>
      </c>
      <c r="CO330" s="78">
        <v>-0.14626272022724152</v>
      </c>
      <c r="CP330" s="78">
        <v>-0.14809434115886688</v>
      </c>
      <c r="CQ330" s="78">
        <v>-0.18049120903015137</v>
      </c>
      <c r="CR330" s="78">
        <v>-0.15387926995754242</v>
      </c>
      <c r="CS330" s="78">
        <v>-5.5674843490123749E-2</v>
      </c>
      <c r="CT330" s="78">
        <v>-6.1575796455144882E-2</v>
      </c>
      <c r="CU330" s="78">
        <v>-2.2421477362513542E-2</v>
      </c>
      <c r="CV330" s="78">
        <v>-4.2472828179597855E-2</v>
      </c>
      <c r="CW330" s="78">
        <v>-0.16969062387943268</v>
      </c>
      <c r="CX330" s="78">
        <v>-0.15956857800483704</v>
      </c>
      <c r="CY330" s="78">
        <v>-0.18383824825286865</v>
      </c>
      <c r="CZ330" s="78">
        <v>-0.14006200432777405</v>
      </c>
      <c r="DA330" s="78">
        <v>-0.16236503422260284</v>
      </c>
      <c r="DB330" s="78">
        <v>-0.14321781694889069</v>
      </c>
      <c r="DC330" s="78">
        <v>-0.11981545388698578</v>
      </c>
      <c r="DD330" s="78">
        <v>-0.14862674474716187</v>
      </c>
      <c r="DE330" s="78">
        <v>-0.12089256942272186</v>
      </c>
      <c r="DF330" s="78">
        <v>-0.12883323431015015</v>
      </c>
      <c r="DG330" s="78">
        <v>-0.11991490423679352</v>
      </c>
      <c r="DH330" s="78">
        <v>-0.16366793215274811</v>
      </c>
      <c r="DI330" s="78">
        <v>-0.14745807647705078</v>
      </c>
      <c r="DJ330" s="78">
        <v>-0.14729531109333038</v>
      </c>
      <c r="DK330" s="78">
        <v>-8.3937190473079681E-2</v>
      </c>
      <c r="DL330" s="78">
        <v>-3.0062083154916763E-2</v>
      </c>
      <c r="DM330" s="78">
        <v>-9.4227097928524017E-2</v>
      </c>
      <c r="DN330" s="78">
        <v>-9.5482349395751953E-2</v>
      </c>
      <c r="DO330" s="78">
        <v>-0.12724307179450989</v>
      </c>
      <c r="DP330" s="78">
        <v>-0.10111787915229797</v>
      </c>
      <c r="DQ330" s="78">
        <v>-1.8626144155859947E-3</v>
      </c>
      <c r="DR330" s="78">
        <v>-7.0651229470968246E-3</v>
      </c>
      <c r="DS330" s="78">
        <v>3.527490422129631E-2</v>
      </c>
      <c r="DT330" s="78">
        <v>1.3879443518817425E-2</v>
      </c>
      <c r="DU330" s="78">
        <v>-0.11789761483669281</v>
      </c>
      <c r="DV330" s="78">
        <v>-9.7211189568042755E-2</v>
      </c>
      <c r="DW330" s="78">
        <v>-0.13460475206375122</v>
      </c>
      <c r="DX330" s="78">
        <v>-8.4663353860378265E-2</v>
      </c>
      <c r="DY330" s="78">
        <v>-8.4478706121444702E-2</v>
      </c>
      <c r="DZ330" s="78">
        <v>-6.7861028015613556E-2</v>
      </c>
      <c r="EA330" s="78">
        <v>-4.6143416315317154E-2</v>
      </c>
      <c r="EB330" s="78">
        <v>-7.6737351715564728E-2</v>
      </c>
      <c r="EC330" s="78">
        <v>-4.2150083929300308E-2</v>
      </c>
      <c r="ED330" s="78">
        <v>-2.6419384405016899E-2</v>
      </c>
      <c r="EE330" s="78">
        <v>-1.8517142161726952E-2</v>
      </c>
      <c r="EF330" s="78">
        <v>-5.8284580707550049E-2</v>
      </c>
      <c r="EG330" s="78">
        <v>-4.017237201333046E-2</v>
      </c>
      <c r="EH330" s="78">
        <v>-4.9748830497264862E-2</v>
      </c>
      <c r="EI330" s="78">
        <v>1.417273934930563E-2</v>
      </c>
      <c r="EJ330" s="78">
        <v>4.164586216211319E-2</v>
      </c>
      <c r="EK330" s="78">
        <v>-1.9095905125141144E-2</v>
      </c>
      <c r="EL330" s="78">
        <v>-1.9518999382853508E-2</v>
      </c>
      <c r="EM330" s="78">
        <v>-5.0361208617687225E-2</v>
      </c>
      <c r="EN330" s="78">
        <v>-2.493879571557045E-2</v>
      </c>
      <c r="EO330" s="78">
        <v>7.5833693146705627E-2</v>
      </c>
      <c r="EP330" s="78">
        <v>7.1639634668827057E-2</v>
      </c>
      <c r="EQ330" s="78">
        <v>0.11857932060956955</v>
      </c>
      <c r="ER330" s="78">
        <v>9.5243178308010101E-2</v>
      </c>
      <c r="ES330" s="78">
        <v>-4.31167371571064E-2</v>
      </c>
      <c r="ET330" s="78">
        <v>-7.1770106442272663E-3</v>
      </c>
      <c r="EU330" s="78">
        <v>-6.3519380986690521E-2</v>
      </c>
      <c r="EV330" s="78">
        <v>-4.6764942817389965E-3</v>
      </c>
      <c r="EW330" s="78">
        <v>67.751007080078125</v>
      </c>
      <c r="EX330" s="78">
        <v>66.498619079589844</v>
      </c>
      <c r="EY330" s="78">
        <v>65.039726257324219</v>
      </c>
      <c r="EZ330" s="78">
        <v>63.488307952880859</v>
      </c>
      <c r="FA330" s="78">
        <v>62.511871337890625</v>
      </c>
      <c r="FB330" s="78">
        <v>61.485958099365234</v>
      </c>
      <c r="FC330" s="78">
        <v>61.320030212402344</v>
      </c>
      <c r="FD330" s="78">
        <v>65.342735290527344</v>
      </c>
      <c r="FE330" s="78">
        <v>70.690582275390625</v>
      </c>
      <c r="FF330" s="78">
        <v>75.129173278808594</v>
      </c>
      <c r="FG330" s="78">
        <v>78.81201171875</v>
      </c>
      <c r="FH330" s="78">
        <v>81.873611450195313</v>
      </c>
      <c r="FI330" s="78">
        <v>84.581138610839844</v>
      </c>
      <c r="FJ330" s="78">
        <v>87.037590026855469</v>
      </c>
      <c r="FK330" s="78">
        <v>89.085884094238281</v>
      </c>
      <c r="FL330" s="78">
        <v>90.761100769042969</v>
      </c>
      <c r="FM330" s="78">
        <v>91.395271301269531</v>
      </c>
      <c r="FN330" s="78">
        <v>91.294441223144531</v>
      </c>
      <c r="FO330" s="78">
        <v>90.464111328125</v>
      </c>
      <c r="FP330" s="78">
        <v>87.649337768554688</v>
      </c>
      <c r="FQ330" s="78">
        <v>81.116806030273438</v>
      </c>
      <c r="FR330" s="78">
        <v>75.515304565429688</v>
      </c>
      <c r="FS330" s="78">
        <v>72.194755554199219</v>
      </c>
      <c r="FT330" s="78">
        <v>70.129364013671875</v>
      </c>
      <c r="FU330" s="78">
        <v>8.9811675250530243E-2</v>
      </c>
      <c r="FV330" s="78">
        <v>9.6317023038864136E-2</v>
      </c>
      <c r="FW330" s="78">
        <v>9.2676833271980286E-2</v>
      </c>
      <c r="FX330" s="78">
        <v>0</v>
      </c>
      <c r="FY330" s="78">
        <v>216.31817626953125</v>
      </c>
      <c r="FZ330" s="78">
        <v>1</v>
      </c>
    </row>
    <row r="331" spans="1:182" x14ac:dyDescent="0.2">
      <c r="A331" t="s">
        <v>186</v>
      </c>
      <c r="B331" t="s">
        <v>236</v>
      </c>
      <c r="C331" t="s">
        <v>194</v>
      </c>
      <c r="D331" t="s">
        <v>202</v>
      </c>
      <c r="E331" t="s">
        <v>207</v>
      </c>
      <c r="F331" t="s">
        <v>185</v>
      </c>
      <c r="G331" t="s">
        <v>1</v>
      </c>
      <c r="H331" s="78">
        <v>349</v>
      </c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  <c r="CU331" s="78"/>
      <c r="CV331" s="78"/>
      <c r="CW331" s="78"/>
      <c r="CX331" s="78"/>
      <c r="CY331" s="78"/>
      <c r="CZ331" s="78"/>
      <c r="DA331" s="78"/>
      <c r="DB331" s="78"/>
      <c r="DC331" s="78"/>
      <c r="DD331" s="78"/>
      <c r="DE331" s="78"/>
      <c r="DF331" s="78"/>
      <c r="DG331" s="78"/>
      <c r="DH331" s="78"/>
      <c r="DI331" s="78"/>
      <c r="DJ331" s="78"/>
      <c r="DK331" s="78"/>
      <c r="DL331" s="78"/>
      <c r="DM331" s="78"/>
      <c r="DN331" s="78"/>
      <c r="DO331" s="78"/>
      <c r="DP331" s="78"/>
      <c r="DQ331" s="78"/>
      <c r="DR331" s="78"/>
      <c r="DS331" s="78"/>
      <c r="DT331" s="78"/>
      <c r="DU331" s="78"/>
      <c r="DV331" s="78"/>
      <c r="DW331" s="78"/>
      <c r="DX331" s="78"/>
      <c r="DY331" s="78"/>
      <c r="DZ331" s="78"/>
      <c r="EA331" s="78"/>
      <c r="EB331" s="78"/>
      <c r="EC331" s="78"/>
      <c r="ED331" s="78"/>
      <c r="EE331" s="78"/>
      <c r="EF331" s="78"/>
      <c r="EG331" s="78"/>
      <c r="EH331" s="78"/>
      <c r="EI331" s="78"/>
      <c r="EJ331" s="78"/>
      <c r="EK331" s="78"/>
      <c r="EL331" s="78"/>
      <c r="EM331" s="78"/>
      <c r="EN331" s="78"/>
      <c r="EO331" s="78"/>
      <c r="EP331" s="78"/>
      <c r="EQ331" s="78"/>
      <c r="ER331" s="78"/>
      <c r="ES331" s="78"/>
      <c r="ET331" s="78"/>
      <c r="EU331" s="78"/>
      <c r="EV331" s="78"/>
      <c r="EW331" s="78"/>
      <c r="EX331" s="78"/>
      <c r="EY331" s="78"/>
      <c r="EZ331" s="78"/>
      <c r="FA331" s="78"/>
      <c r="FB331" s="78"/>
      <c r="FC331" s="78"/>
      <c r="FD331" s="78"/>
      <c r="FE331" s="78"/>
      <c r="FF331" s="78"/>
      <c r="FG331" s="78"/>
      <c r="FH331" s="78"/>
      <c r="FI331" s="78"/>
      <c r="FJ331" s="78"/>
      <c r="FK331" s="78"/>
      <c r="FL331" s="78"/>
      <c r="FM331" s="78"/>
      <c r="FN331" s="78"/>
      <c r="FO331" s="78"/>
      <c r="FP331" s="78"/>
      <c r="FQ331" s="78"/>
      <c r="FR331" s="78"/>
      <c r="FS331" s="78"/>
      <c r="FT331" s="78"/>
      <c r="FU331" s="78"/>
      <c r="FV331" s="78"/>
      <c r="FW331" s="78"/>
      <c r="FX331" s="78">
        <v>0</v>
      </c>
      <c r="FY331" s="78">
        <v>95.045455932617188</v>
      </c>
      <c r="FZ331" s="78">
        <v>0</v>
      </c>
    </row>
    <row r="332" spans="1:182" x14ac:dyDescent="0.2">
      <c r="A332" t="s">
        <v>186</v>
      </c>
      <c r="B332" t="s">
        <v>236</v>
      </c>
      <c r="C332" t="s">
        <v>194</v>
      </c>
      <c r="D332" t="s">
        <v>202</v>
      </c>
      <c r="E332" t="s">
        <v>208</v>
      </c>
      <c r="F332" t="s">
        <v>1</v>
      </c>
      <c r="G332" t="s">
        <v>198</v>
      </c>
      <c r="H332" s="78">
        <v>7748</v>
      </c>
      <c r="I332" s="78">
        <v>1.3228780031204224</v>
      </c>
      <c r="J332" s="78">
        <v>1.188812255859375</v>
      </c>
      <c r="K332" s="78">
        <v>1.1139518022537231</v>
      </c>
      <c r="L332" s="78">
        <v>1.0597603321075439</v>
      </c>
      <c r="M332" s="78">
        <v>1.0386708974838257</v>
      </c>
      <c r="N332" s="78">
        <v>1.0543277263641357</v>
      </c>
      <c r="O332" s="78">
        <v>1.1313254833221436</v>
      </c>
      <c r="P332" s="78">
        <v>1.2187657356262207</v>
      </c>
      <c r="Q332" s="78">
        <v>1.3138104677200317</v>
      </c>
      <c r="R332" s="78">
        <v>1.4074316024780273</v>
      </c>
      <c r="S332" s="78">
        <v>1.5063012838363647</v>
      </c>
      <c r="T332" s="78">
        <v>1.615511417388916</v>
      </c>
      <c r="U332" s="78">
        <v>1.7148295640945435</v>
      </c>
      <c r="V332" s="78">
        <v>1.8340590000152588</v>
      </c>
      <c r="W332" s="78">
        <v>1.9406956434249878</v>
      </c>
      <c r="X332" s="78">
        <v>2.0428466796875</v>
      </c>
      <c r="Y332" s="78">
        <v>2.1328413486480713</v>
      </c>
      <c r="Z332" s="78">
        <v>2.2149538993835449</v>
      </c>
      <c r="AA332" s="78">
        <v>2.2291970252990723</v>
      </c>
      <c r="AB332" s="78">
        <v>2.1538119316101074</v>
      </c>
      <c r="AC332" s="78">
        <v>2.0537426471710205</v>
      </c>
      <c r="AD332" s="78">
        <v>1.9546728134155273</v>
      </c>
      <c r="AE332" s="78">
        <v>1.734254002571106</v>
      </c>
      <c r="AF332" s="78">
        <v>1.5009897947311401</v>
      </c>
      <c r="AG332" s="78">
        <v>-0.21241945028305054</v>
      </c>
      <c r="AH332" s="78">
        <v>-0.22039684653282166</v>
      </c>
      <c r="AI332" s="78">
        <v>-0.19909942150115967</v>
      </c>
      <c r="AJ332" s="78">
        <v>-0.19283066689968109</v>
      </c>
      <c r="AK332" s="78">
        <v>-0.19751997292041779</v>
      </c>
      <c r="AL332" s="78">
        <v>-0.19727461040019989</v>
      </c>
      <c r="AM332" s="78">
        <v>-0.19724574685096741</v>
      </c>
      <c r="AN332" s="78">
        <v>-0.23814113438129425</v>
      </c>
      <c r="AO332" s="78">
        <v>-0.2349778413772583</v>
      </c>
      <c r="AP332" s="78">
        <v>-0.21884661912918091</v>
      </c>
      <c r="AQ332" s="78">
        <v>-0.22790400683879852</v>
      </c>
      <c r="AR332" s="78">
        <v>-0.22482964396476746</v>
      </c>
      <c r="AS332" s="78">
        <v>-0.23634496331214905</v>
      </c>
      <c r="AT332" s="78">
        <v>-0.215266153216362</v>
      </c>
      <c r="AU332" s="78">
        <v>-0.19026830792427063</v>
      </c>
      <c r="AV332" s="78">
        <v>-0.15260395407676697</v>
      </c>
      <c r="AW332" s="78">
        <v>-0.10990305989980698</v>
      </c>
      <c r="AX332" s="78">
        <v>-0.10607115179300308</v>
      </c>
      <c r="AY332" s="78">
        <v>-9.7548477351665497E-2</v>
      </c>
      <c r="AZ332" s="78">
        <v>-6.2655366957187653E-2</v>
      </c>
      <c r="BA332" s="78">
        <v>-8.4531746804714203E-2</v>
      </c>
      <c r="BB332" s="78">
        <v>-0.20125652849674225</v>
      </c>
      <c r="BC332" s="78">
        <v>-0.21419742703437805</v>
      </c>
      <c r="BD332" s="78">
        <v>-0.21541543304920197</v>
      </c>
      <c r="BE332" s="78">
        <v>-0.18781855702400208</v>
      </c>
      <c r="BF332" s="78">
        <v>-0.19653983414173126</v>
      </c>
      <c r="BG332" s="78">
        <v>-0.17556267976760864</v>
      </c>
      <c r="BH332" s="78">
        <v>-0.16970881819725037</v>
      </c>
      <c r="BI332" s="78">
        <v>-0.17411130666732788</v>
      </c>
      <c r="BJ332" s="78">
        <v>-0.17350472509860992</v>
      </c>
      <c r="BK332" s="78">
        <v>-0.1730610728263855</v>
      </c>
      <c r="BL332" s="78">
        <v>-0.21333310008049011</v>
      </c>
      <c r="BM332" s="78">
        <v>-0.21093246340751648</v>
      </c>
      <c r="BN332" s="78">
        <v>-0.19563716650009155</v>
      </c>
      <c r="BO332" s="78">
        <v>-0.20432503521442413</v>
      </c>
      <c r="BP332" s="78">
        <v>-0.20169404149055481</v>
      </c>
      <c r="BQ332" s="78">
        <v>-0.21233406662940979</v>
      </c>
      <c r="BR332" s="78">
        <v>-0.19089064002037048</v>
      </c>
      <c r="BS332" s="78">
        <v>-0.1657835990190506</v>
      </c>
      <c r="BT332" s="78">
        <v>-0.12913006544113159</v>
      </c>
      <c r="BU332" s="78">
        <v>-8.6450204253196716E-2</v>
      </c>
      <c r="BV332" s="78">
        <v>-8.1327565014362335E-2</v>
      </c>
      <c r="BW332" s="78">
        <v>-7.2204850614070892E-2</v>
      </c>
      <c r="BX332" s="78">
        <v>-3.8204740732908249E-2</v>
      </c>
      <c r="BY332" s="78">
        <v>-6.1166100203990936E-2</v>
      </c>
      <c r="BZ332" s="78">
        <v>-0.1753782331943512</v>
      </c>
      <c r="CA332" s="78">
        <v>-0.18874986469745636</v>
      </c>
      <c r="CB332" s="78">
        <v>-0.19013252854347229</v>
      </c>
      <c r="CC332" s="78">
        <v>-0.17078003287315369</v>
      </c>
      <c r="CD332" s="78">
        <v>-0.18001654744148254</v>
      </c>
      <c r="CE332" s="78">
        <v>-0.15926116704940796</v>
      </c>
      <c r="CF332" s="78">
        <v>-0.15369465947151184</v>
      </c>
      <c r="CG332" s="78">
        <v>-0.15789854526519775</v>
      </c>
      <c r="CH332" s="78">
        <v>-0.15704178810119629</v>
      </c>
      <c r="CI332" s="78">
        <v>-0.15631084144115448</v>
      </c>
      <c r="CJ332" s="78">
        <v>-0.19615112245082855</v>
      </c>
      <c r="CK332" s="78">
        <v>-0.19427868723869324</v>
      </c>
      <c r="CL332" s="78">
        <v>-0.17956237494945526</v>
      </c>
      <c r="CM332" s="78">
        <v>-0.1879943311214447</v>
      </c>
      <c r="CN332" s="78">
        <v>-0.1856703907251358</v>
      </c>
      <c r="CO332" s="78">
        <v>-0.19570420682430267</v>
      </c>
      <c r="CP332" s="78">
        <v>-0.17400825023651123</v>
      </c>
      <c r="CQ332" s="78">
        <v>-0.14882554113864899</v>
      </c>
      <c r="CR332" s="78">
        <v>-0.11287214607000351</v>
      </c>
      <c r="CS332" s="78">
        <v>-7.0206835865974426E-2</v>
      </c>
      <c r="CT332" s="78">
        <v>-6.4190223813056946E-2</v>
      </c>
      <c r="CU332" s="78">
        <v>-5.4651934653520584E-2</v>
      </c>
      <c r="CV332" s="78">
        <v>-2.1270308643579483E-2</v>
      </c>
      <c r="CW332" s="78">
        <v>-4.4983129948377609E-2</v>
      </c>
      <c r="CX332" s="78">
        <v>-0.15745498239994049</v>
      </c>
      <c r="CY332" s="78">
        <v>-0.17112495005130768</v>
      </c>
      <c r="CZ332" s="78">
        <v>-0.17262166738510132</v>
      </c>
      <c r="DA332" s="78">
        <v>-0.15374153852462769</v>
      </c>
      <c r="DB332" s="78">
        <v>-0.16349327564239502</v>
      </c>
      <c r="DC332" s="78">
        <v>-0.14295965433120728</v>
      </c>
      <c r="DD332" s="78">
        <v>-0.1376805305480957</v>
      </c>
      <c r="DE332" s="78">
        <v>-0.14168576896190643</v>
      </c>
      <c r="DF332" s="78">
        <v>-0.14057883620262146</v>
      </c>
      <c r="DG332" s="78">
        <v>-0.13956061005592346</v>
      </c>
      <c r="DH332" s="78">
        <v>-0.17896915972232819</v>
      </c>
      <c r="DI332" s="78">
        <v>-0.17762494087219238</v>
      </c>
      <c r="DJ332" s="78">
        <v>-0.16348755359649658</v>
      </c>
      <c r="DK332" s="78">
        <v>-0.17166359722614288</v>
      </c>
      <c r="DL332" s="78">
        <v>-0.1696467399597168</v>
      </c>
      <c r="DM332" s="78">
        <v>-0.17907434701919556</v>
      </c>
      <c r="DN332" s="78">
        <v>-0.15712586045265198</v>
      </c>
      <c r="DO332" s="78">
        <v>-0.13186748325824738</v>
      </c>
      <c r="DP332" s="78">
        <v>-9.6614211797714233E-2</v>
      </c>
      <c r="DQ332" s="78">
        <v>-5.3963456302881241E-2</v>
      </c>
      <c r="DR332" s="78">
        <v>-4.7052886337041855E-2</v>
      </c>
      <c r="DS332" s="78">
        <v>-3.7099011242389679E-2</v>
      </c>
      <c r="DT332" s="78">
        <v>-4.3358807452023029E-3</v>
      </c>
      <c r="DU332" s="78">
        <v>-2.8800159692764282E-2</v>
      </c>
      <c r="DV332" s="78">
        <v>-0.13953173160552979</v>
      </c>
      <c r="DW332" s="78">
        <v>-0.153500035405159</v>
      </c>
      <c r="DX332" s="78">
        <v>-0.15511082112789154</v>
      </c>
      <c r="DY332" s="78">
        <v>-0.12914064526557922</v>
      </c>
      <c r="DZ332" s="78">
        <v>-0.13963624835014343</v>
      </c>
      <c r="EA332" s="78">
        <v>-0.11942290514707565</v>
      </c>
      <c r="EB332" s="78">
        <v>-0.11455865949392319</v>
      </c>
      <c r="EC332" s="78">
        <v>-0.11827708780765533</v>
      </c>
      <c r="ED332" s="78">
        <v>-0.11680895835161209</v>
      </c>
      <c r="EE332" s="78">
        <v>-0.11537593603134155</v>
      </c>
      <c r="EF332" s="78">
        <v>-0.15416114032268524</v>
      </c>
      <c r="EG332" s="78">
        <v>-0.15357954800128937</v>
      </c>
      <c r="EH332" s="78">
        <v>-0.14027810096740723</v>
      </c>
      <c r="EI332" s="78">
        <v>-0.14808464050292969</v>
      </c>
      <c r="EJ332" s="78">
        <v>-0.14651112258434296</v>
      </c>
      <c r="EK332" s="78">
        <v>-0.1550634503364563</v>
      </c>
      <c r="EL332" s="78">
        <v>-0.13275036215782166</v>
      </c>
      <c r="EM332" s="78">
        <v>-0.10738275200128555</v>
      </c>
      <c r="EN332" s="78">
        <v>-7.3140345513820648E-2</v>
      </c>
      <c r="EO332" s="78">
        <v>-3.0510598793625832E-2</v>
      </c>
      <c r="EP332" s="78">
        <v>-2.2309295833110809E-2</v>
      </c>
      <c r="EQ332" s="78">
        <v>-1.1755384504795074E-2</v>
      </c>
      <c r="ER332" s="78">
        <v>2.0114744082093239E-2</v>
      </c>
      <c r="ES332" s="78">
        <v>-5.4345158860087395E-3</v>
      </c>
      <c r="ET332" s="78">
        <v>-0.11365342140197754</v>
      </c>
      <c r="EU332" s="78">
        <v>-0.1280524730682373</v>
      </c>
      <c r="EV332" s="78">
        <v>-0.12982790172100067</v>
      </c>
      <c r="EW332" s="78">
        <v>64.530235290527344</v>
      </c>
      <c r="EX332" s="78">
        <v>63.536655426025391</v>
      </c>
      <c r="EY332" s="78">
        <v>62.560962677001953</v>
      </c>
      <c r="EZ332" s="78">
        <v>61.670555114746094</v>
      </c>
      <c r="FA332" s="78">
        <v>60.920276641845703</v>
      </c>
      <c r="FB332" s="78">
        <v>60.195854187011719</v>
      </c>
      <c r="FC332" s="78">
        <v>59.744857788085938</v>
      </c>
      <c r="FD332" s="78">
        <v>61.328273773193359</v>
      </c>
      <c r="FE332" s="78">
        <v>64.053329467773438</v>
      </c>
      <c r="FF332" s="78">
        <v>67.195838928222656</v>
      </c>
      <c r="FG332" s="78">
        <v>70.7359619140625</v>
      </c>
      <c r="FH332" s="78">
        <v>74.3563232421875</v>
      </c>
      <c r="FI332" s="78">
        <v>77.791648864746094</v>
      </c>
      <c r="FJ332" s="78">
        <v>80.420005798339844</v>
      </c>
      <c r="FK332" s="78">
        <v>82.456642150878906</v>
      </c>
      <c r="FL332" s="78">
        <v>83.660964965820313</v>
      </c>
      <c r="FM332" s="78">
        <v>83.816062927246094</v>
      </c>
      <c r="FN332" s="78">
        <v>82.668991088867188</v>
      </c>
      <c r="FO332" s="78">
        <v>80.534217834472656</v>
      </c>
      <c r="FP332" s="78">
        <v>77.304443359375</v>
      </c>
      <c r="FQ332" s="78">
        <v>72.731124877929688</v>
      </c>
      <c r="FR332" s="78">
        <v>69.193252563476563</v>
      </c>
      <c r="FS332" s="78">
        <v>67.022529602050781</v>
      </c>
      <c r="FT332" s="78">
        <v>65.490745544433594</v>
      </c>
      <c r="FU332" s="78">
        <v>2.445780485868454E-2</v>
      </c>
      <c r="FV332" s="78">
        <v>2.9189655557274818E-2</v>
      </c>
      <c r="FW332" s="78">
        <v>2.5285003706812859E-2</v>
      </c>
      <c r="FX332" s="78">
        <v>0</v>
      </c>
      <c r="FY332" s="78">
        <v>2560.304443359375</v>
      </c>
      <c r="FZ332" s="78">
        <v>1</v>
      </c>
    </row>
    <row r="333" spans="1:182" x14ac:dyDescent="0.2">
      <c r="A333" t="s">
        <v>186</v>
      </c>
      <c r="B333" t="s">
        <v>236</v>
      </c>
      <c r="C333" t="s">
        <v>194</v>
      </c>
      <c r="D333" t="s">
        <v>202</v>
      </c>
      <c r="E333" t="s">
        <v>208</v>
      </c>
      <c r="F333" t="s">
        <v>1</v>
      </c>
      <c r="G333" t="s">
        <v>200</v>
      </c>
      <c r="H333" s="78">
        <v>2855</v>
      </c>
      <c r="I333" s="78">
        <v>1.3990433216094971</v>
      </c>
      <c r="J333" s="78">
        <v>1.2451862096786499</v>
      </c>
      <c r="K333" s="78">
        <v>1.1328564882278442</v>
      </c>
      <c r="L333" s="78">
        <v>1.0467040538787842</v>
      </c>
      <c r="M333" s="78">
        <v>0.99689352512359619</v>
      </c>
      <c r="N333" s="78">
        <v>0.97538101673126221</v>
      </c>
      <c r="O333" s="78">
        <v>1.0022400617599487</v>
      </c>
      <c r="P333" s="78">
        <v>1.062923789024353</v>
      </c>
      <c r="Q333" s="78">
        <v>1.1457537412643433</v>
      </c>
      <c r="R333" s="78">
        <v>1.2509297132492065</v>
      </c>
      <c r="S333" s="78">
        <v>1.3797875642776489</v>
      </c>
      <c r="T333" s="78">
        <v>1.5331847667694092</v>
      </c>
      <c r="U333" s="78">
        <v>1.7093929052352905</v>
      </c>
      <c r="V333" s="78">
        <v>1.8607902526855469</v>
      </c>
      <c r="W333" s="78">
        <v>2.0091562271118164</v>
      </c>
      <c r="X333" s="78">
        <v>2.1245851516723633</v>
      </c>
      <c r="Y333" s="78">
        <v>2.2590889930725098</v>
      </c>
      <c r="Z333" s="78">
        <v>2.3410642147064209</v>
      </c>
      <c r="AA333" s="78">
        <v>2.3215136528015137</v>
      </c>
      <c r="AB333" s="78">
        <v>2.2154083251953125</v>
      </c>
      <c r="AC333" s="78">
        <v>2.1041514873504639</v>
      </c>
      <c r="AD333" s="78">
        <v>2.0388412475585938</v>
      </c>
      <c r="AE333" s="78">
        <v>1.8363275527954102</v>
      </c>
      <c r="AF333" s="78">
        <v>1.5903003215789795</v>
      </c>
      <c r="AG333" s="78">
        <v>-0.18672189116477966</v>
      </c>
      <c r="AH333" s="78">
        <v>-0.18109418451786041</v>
      </c>
      <c r="AI333" s="78">
        <v>-0.1644122302532196</v>
      </c>
      <c r="AJ333" s="78">
        <v>-0.16503976285457611</v>
      </c>
      <c r="AK333" s="78">
        <v>-0.15963025391101837</v>
      </c>
      <c r="AL333" s="78">
        <v>-0.15668065845966339</v>
      </c>
      <c r="AM333" s="78">
        <v>-0.16064183413982391</v>
      </c>
      <c r="AN333" s="78">
        <v>-0.15973269939422607</v>
      </c>
      <c r="AO333" s="78">
        <v>-0.16998995840549469</v>
      </c>
      <c r="AP333" s="78">
        <v>-0.14502339065074921</v>
      </c>
      <c r="AQ333" s="78">
        <v>-0.1581120491027832</v>
      </c>
      <c r="AR333" s="78">
        <v>-0.18647785484790802</v>
      </c>
      <c r="AS333" s="78">
        <v>-0.16974444687366486</v>
      </c>
      <c r="AT333" s="78">
        <v>-0.16876734793186188</v>
      </c>
      <c r="AU333" s="78">
        <v>-0.16300879418849945</v>
      </c>
      <c r="AV333" s="78">
        <v>-0.16497312486171722</v>
      </c>
      <c r="AW333" s="78">
        <v>-0.11071151494979858</v>
      </c>
      <c r="AX333" s="78">
        <v>-8.9119322597980499E-2</v>
      </c>
      <c r="AY333" s="78">
        <v>-0.10404381155967712</v>
      </c>
      <c r="AZ333" s="78">
        <v>-0.10741217434406281</v>
      </c>
      <c r="BA333" s="78">
        <v>-0.11709246784448624</v>
      </c>
      <c r="BB333" s="78">
        <v>-0.18655885756015778</v>
      </c>
      <c r="BC333" s="78">
        <v>-0.186065673828125</v>
      </c>
      <c r="BD333" s="78">
        <v>-0.18230122327804565</v>
      </c>
      <c r="BE333" s="78">
        <v>-0.15571294724941254</v>
      </c>
      <c r="BF333" s="78">
        <v>-0.15142437815666199</v>
      </c>
      <c r="BG333" s="78">
        <v>-0.1355963796377182</v>
      </c>
      <c r="BH333" s="78">
        <v>-0.13686412572860718</v>
      </c>
      <c r="BI333" s="78">
        <v>-0.13082534074783325</v>
      </c>
      <c r="BJ333" s="78">
        <v>-0.12850753962993622</v>
      </c>
      <c r="BK333" s="78">
        <v>-0.13312540948390961</v>
      </c>
      <c r="BL333" s="78">
        <v>-0.13238672912120819</v>
      </c>
      <c r="BM333" s="78">
        <v>-0.14319406449794769</v>
      </c>
      <c r="BN333" s="78">
        <v>-0.12088672071695328</v>
      </c>
      <c r="BO333" s="78">
        <v>-0.13234540820121765</v>
      </c>
      <c r="BP333" s="78">
        <v>-0.15835396945476532</v>
      </c>
      <c r="BQ333" s="78">
        <v>-0.14027079939842224</v>
      </c>
      <c r="BR333" s="78">
        <v>-0.13755549490451813</v>
      </c>
      <c r="BS333" s="78">
        <v>-0.13036210834980011</v>
      </c>
      <c r="BT333" s="78">
        <v>-0.13147811591625214</v>
      </c>
      <c r="BU333" s="78">
        <v>-7.6321996748447418E-2</v>
      </c>
      <c r="BV333" s="78">
        <v>-5.6442372500896454E-2</v>
      </c>
      <c r="BW333" s="78">
        <v>-7.1028701961040497E-2</v>
      </c>
      <c r="BX333" s="78">
        <v>-7.6651781797409058E-2</v>
      </c>
      <c r="BY333" s="78">
        <v>-8.8163219392299652E-2</v>
      </c>
      <c r="BZ333" s="78">
        <v>-0.152363121509552</v>
      </c>
      <c r="CA333" s="78">
        <v>-0.1517183780670166</v>
      </c>
      <c r="CB333" s="78">
        <v>-0.15003040432929993</v>
      </c>
      <c r="CC333" s="78">
        <v>-0.13423623144626617</v>
      </c>
      <c r="CD333" s="78">
        <v>-0.13087517023086548</v>
      </c>
      <c r="CE333" s="78">
        <v>-0.1156386062502861</v>
      </c>
      <c r="CF333" s="78">
        <v>-0.11734975874423981</v>
      </c>
      <c r="CG333" s="78">
        <v>-0.11087515205144882</v>
      </c>
      <c r="CH333" s="78">
        <v>-0.10899491608142853</v>
      </c>
      <c r="CI333" s="78">
        <v>-0.11406759172677994</v>
      </c>
      <c r="CJ333" s="78">
        <v>-0.11344701796770096</v>
      </c>
      <c r="CK333" s="78">
        <v>-0.12463530898094177</v>
      </c>
      <c r="CL333" s="78">
        <v>-0.10416972637176514</v>
      </c>
      <c r="CM333" s="78">
        <v>-0.114499531686306</v>
      </c>
      <c r="CN333" s="78">
        <v>-0.13887543976306915</v>
      </c>
      <c r="CO333" s="78">
        <v>-0.11985742300748825</v>
      </c>
      <c r="CP333" s="78">
        <v>-0.11593826860189438</v>
      </c>
      <c r="CQ333" s="78">
        <v>-0.10775111615657806</v>
      </c>
      <c r="CR333" s="78">
        <v>-0.10827954858541489</v>
      </c>
      <c r="CS333" s="78">
        <v>-5.2503913640975952E-2</v>
      </c>
      <c r="CT333" s="78">
        <v>-3.3810414373874664E-2</v>
      </c>
      <c r="CU333" s="78">
        <v>-4.8162531107664108E-2</v>
      </c>
      <c r="CV333" s="78">
        <v>-5.5347234010696411E-2</v>
      </c>
      <c r="CW333" s="78">
        <v>-6.8126916885375977E-2</v>
      </c>
      <c r="CX333" s="78">
        <v>-0.12867927551269531</v>
      </c>
      <c r="CY333" s="78">
        <v>-0.12792953848838806</v>
      </c>
      <c r="CZ333" s="78">
        <v>-0.12767972052097321</v>
      </c>
      <c r="DA333" s="78">
        <v>-0.11275952309370041</v>
      </c>
      <c r="DB333" s="78">
        <v>-0.11032593995332718</v>
      </c>
      <c r="DC333" s="78">
        <v>-9.5680825412273407E-2</v>
      </c>
      <c r="DD333" s="78">
        <v>-9.7835399210453033E-2</v>
      </c>
      <c r="DE333" s="78">
        <v>-9.0924955904483795E-2</v>
      </c>
      <c r="DF333" s="78">
        <v>-8.9482277631759644E-2</v>
      </c>
      <c r="DG333" s="78">
        <v>-9.5009781420230865E-2</v>
      </c>
      <c r="DH333" s="78">
        <v>-9.4507291913032532E-2</v>
      </c>
      <c r="DI333" s="78">
        <v>-0.10607655346393585</v>
      </c>
      <c r="DJ333" s="78">
        <v>-8.7452724575996399E-2</v>
      </c>
      <c r="DK333" s="78">
        <v>-9.6653647720813751E-2</v>
      </c>
      <c r="DL333" s="78">
        <v>-0.11939692497253418</v>
      </c>
      <c r="DM333" s="78">
        <v>-9.9444054067134857E-2</v>
      </c>
      <c r="DN333" s="78">
        <v>-9.4321034848690033E-2</v>
      </c>
      <c r="DO333" s="78">
        <v>-8.5140123963356018E-2</v>
      </c>
      <c r="DP333" s="78">
        <v>-8.5080996155738831E-2</v>
      </c>
      <c r="DQ333" s="78">
        <v>-2.8685836121439934E-2</v>
      </c>
      <c r="DR333" s="78">
        <v>-1.1178457178175449E-2</v>
      </c>
      <c r="DS333" s="78">
        <v>-2.5296362116932869E-2</v>
      </c>
      <c r="DT333" s="78">
        <v>-3.4042682498693466E-2</v>
      </c>
      <c r="DU333" s="78">
        <v>-4.8090603202581406E-2</v>
      </c>
      <c r="DV333" s="78">
        <v>-0.10499540716409683</v>
      </c>
      <c r="DW333" s="78">
        <v>-0.10414069890975952</v>
      </c>
      <c r="DX333" s="78">
        <v>-0.10532904416322708</v>
      </c>
      <c r="DY333" s="78">
        <v>-8.1750571727752686E-2</v>
      </c>
      <c r="DZ333" s="78">
        <v>-8.0656126141548157E-2</v>
      </c>
      <c r="EA333" s="78">
        <v>-6.68649822473526E-2</v>
      </c>
      <c r="EB333" s="78">
        <v>-6.96597620844841E-2</v>
      </c>
      <c r="EC333" s="78">
        <v>-6.2120046466588974E-2</v>
      </c>
      <c r="ED333" s="78">
        <v>-6.1309155076742172E-2</v>
      </c>
      <c r="EE333" s="78">
        <v>-6.7493349313735962E-2</v>
      </c>
      <c r="EF333" s="78">
        <v>-6.7161314189434052E-2</v>
      </c>
      <c r="EG333" s="78">
        <v>-7.9280644655227661E-2</v>
      </c>
      <c r="EH333" s="78">
        <v>-6.3316039741039276E-2</v>
      </c>
      <c r="EI333" s="78">
        <v>-7.088702917098999E-2</v>
      </c>
      <c r="EJ333" s="78">
        <v>-9.1273032128810883E-2</v>
      </c>
      <c r="EK333" s="78">
        <v>-6.9970399141311646E-2</v>
      </c>
      <c r="EL333" s="78">
        <v>-6.3109174370765686E-2</v>
      </c>
      <c r="EM333" s="78">
        <v>-5.2493441849946976E-2</v>
      </c>
      <c r="EN333" s="78">
        <v>-5.158596858382225E-2</v>
      </c>
      <c r="EO333" s="78">
        <v>5.703688133507967E-3</v>
      </c>
      <c r="EP333" s="78">
        <v>2.149849571287632E-2</v>
      </c>
      <c r="EQ333" s="78">
        <v>7.718751672655344E-3</v>
      </c>
      <c r="ER333" s="78">
        <v>-3.2822927460074425E-3</v>
      </c>
      <c r="ES333" s="78">
        <v>-1.916135847568512E-2</v>
      </c>
      <c r="ET333" s="78">
        <v>-7.0799671113491058E-2</v>
      </c>
      <c r="EU333" s="78">
        <v>-6.9793395698070526E-2</v>
      </c>
      <c r="EV333" s="78">
        <v>-7.3058217763900757E-2</v>
      </c>
      <c r="EW333" s="78">
        <v>69.327339172363281</v>
      </c>
      <c r="EX333" s="78">
        <v>67.76495361328125</v>
      </c>
      <c r="EY333" s="78">
        <v>66.379104614257813</v>
      </c>
      <c r="EZ333" s="78">
        <v>65.079132080078125</v>
      </c>
      <c r="FA333" s="78">
        <v>63.845252990722656</v>
      </c>
      <c r="FB333" s="78">
        <v>62.906635284423828</v>
      </c>
      <c r="FC333" s="78">
        <v>62.243785858154297</v>
      </c>
      <c r="FD333" s="78">
        <v>64.0638427734375</v>
      </c>
      <c r="FE333" s="78">
        <v>67.455841064453125</v>
      </c>
      <c r="FF333" s="78">
        <v>71.252677917480469</v>
      </c>
      <c r="FG333" s="78">
        <v>75.137649536132813</v>
      </c>
      <c r="FH333" s="78">
        <v>78.829010009765625</v>
      </c>
      <c r="FI333" s="78">
        <v>82.318992614746094</v>
      </c>
      <c r="FJ333" s="78">
        <v>85.102668762207031</v>
      </c>
      <c r="FK333" s="78">
        <v>87.298347473144531</v>
      </c>
      <c r="FL333" s="78">
        <v>88.813224792480469</v>
      </c>
      <c r="FM333" s="78">
        <v>89.329666137695313</v>
      </c>
      <c r="FN333" s="78">
        <v>88.729568481445313</v>
      </c>
      <c r="FO333" s="78">
        <v>86.970428466796875</v>
      </c>
      <c r="FP333" s="78">
        <v>83.961959838867188</v>
      </c>
      <c r="FQ333" s="78">
        <v>79.409149169921875</v>
      </c>
      <c r="FR333" s="78">
        <v>75.447280883789063</v>
      </c>
      <c r="FS333" s="78">
        <v>72.804168701171875</v>
      </c>
      <c r="FT333" s="78">
        <v>70.723876953125</v>
      </c>
      <c r="FU333" s="78">
        <v>3.1056616455316544E-2</v>
      </c>
      <c r="FV333" s="78">
        <v>3.8710344582796097E-2</v>
      </c>
      <c r="FW333" s="78">
        <v>3.1267035752534866E-2</v>
      </c>
      <c r="FX333" s="78">
        <v>0</v>
      </c>
      <c r="FY333" s="78">
        <v>1212</v>
      </c>
      <c r="FZ333" s="78">
        <v>1</v>
      </c>
    </row>
    <row r="334" spans="1:182" x14ac:dyDescent="0.2">
      <c r="A334" t="s">
        <v>186</v>
      </c>
      <c r="B334" t="s">
        <v>236</v>
      </c>
      <c r="C334" t="s">
        <v>194</v>
      </c>
      <c r="D334" t="s">
        <v>202</v>
      </c>
      <c r="E334" t="s">
        <v>208</v>
      </c>
      <c r="F334" t="s">
        <v>1</v>
      </c>
      <c r="G334" t="s">
        <v>1</v>
      </c>
      <c r="H334" s="78">
        <v>10603</v>
      </c>
      <c r="I334" s="78">
        <v>1.3433867692947388</v>
      </c>
      <c r="J334" s="78">
        <v>1.2039916515350342</v>
      </c>
      <c r="K334" s="78">
        <v>1.1190421581268311</v>
      </c>
      <c r="L334" s="78">
        <v>1.0562447309494019</v>
      </c>
      <c r="M334" s="78">
        <v>1.0274217128753662</v>
      </c>
      <c r="N334" s="78">
        <v>1.0330702066421509</v>
      </c>
      <c r="O334" s="78">
        <v>1.0965675115585327</v>
      </c>
      <c r="P334" s="78">
        <v>1.1768031120300293</v>
      </c>
      <c r="Q334" s="78">
        <v>1.2685588598251343</v>
      </c>
      <c r="R334" s="78">
        <v>1.3652913570404053</v>
      </c>
      <c r="S334" s="78">
        <v>1.4722359180450439</v>
      </c>
      <c r="T334" s="78">
        <v>1.59334397315979</v>
      </c>
      <c r="U334" s="78">
        <v>1.7133656740188599</v>
      </c>
      <c r="V334" s="78">
        <v>1.841256856918335</v>
      </c>
      <c r="W334" s="78">
        <v>1.9591296911239624</v>
      </c>
      <c r="X334" s="78">
        <v>2.0648560523986816</v>
      </c>
      <c r="Y334" s="78">
        <v>2.1668353080749512</v>
      </c>
      <c r="Z334" s="78">
        <v>2.248910665512085</v>
      </c>
      <c r="AA334" s="78">
        <v>2.2540545463562012</v>
      </c>
      <c r="AB334" s="78">
        <v>2.1703977584838867</v>
      </c>
      <c r="AC334" s="78">
        <v>2.0673158168792725</v>
      </c>
      <c r="AD334" s="78">
        <v>1.9773364067077637</v>
      </c>
      <c r="AE334" s="78">
        <v>1.7617385387420654</v>
      </c>
      <c r="AF334" s="78">
        <v>1.5250378847122192</v>
      </c>
      <c r="AG334" s="78">
        <v>-0.19448943436145782</v>
      </c>
      <c r="AH334" s="78">
        <v>-0.19924275577068329</v>
      </c>
      <c r="AI334" s="78">
        <v>-0.17945171892642975</v>
      </c>
      <c r="AJ334" s="78">
        <v>-0.1752571165561676</v>
      </c>
      <c r="AK334" s="78">
        <v>-0.17702695727348328</v>
      </c>
      <c r="AL334" s="78">
        <v>-0.17618569731712341</v>
      </c>
      <c r="AM334" s="78">
        <v>-0.17737138271331787</v>
      </c>
      <c r="AN334" s="78">
        <v>-0.20700010657310486</v>
      </c>
      <c r="AO334" s="78">
        <v>-0.20767639577388763</v>
      </c>
      <c r="AP334" s="78">
        <v>-0.19000384211540222</v>
      </c>
      <c r="AQ334" s="78">
        <v>-0.19964389503002167</v>
      </c>
      <c r="AR334" s="78">
        <v>-0.2044249027967453</v>
      </c>
      <c r="AS334" s="78">
        <v>-0.2078758031129837</v>
      </c>
      <c r="AT334" s="78">
        <v>-0.19170813262462616</v>
      </c>
      <c r="AU334" s="78">
        <v>-0.17150716483592987</v>
      </c>
      <c r="AV334" s="78">
        <v>-0.14443765580654144</v>
      </c>
      <c r="AW334" s="78">
        <v>-9.8411031067371368E-2</v>
      </c>
      <c r="AX334" s="78">
        <v>-9.0045198798179626E-2</v>
      </c>
      <c r="AY334" s="78">
        <v>-8.7674990296363831E-2</v>
      </c>
      <c r="AZ334" s="78">
        <v>-6.3778996467590332E-2</v>
      </c>
      <c r="BA334" s="78">
        <v>-8.2980021834373474E-2</v>
      </c>
      <c r="BB334" s="78">
        <v>-0.18530675768852234</v>
      </c>
      <c r="BC334" s="78">
        <v>-0.19464649260044098</v>
      </c>
      <c r="BD334" s="78">
        <v>-0.19507744908332825</v>
      </c>
      <c r="BE334" s="78">
        <v>-0.17466823756694794</v>
      </c>
      <c r="BF334" s="78">
        <v>-0.18006619811058044</v>
      </c>
      <c r="BG334" s="78">
        <v>-0.16058336198329926</v>
      </c>
      <c r="BH334" s="78">
        <v>-0.15673598647117615</v>
      </c>
      <c r="BI334" s="78">
        <v>-0.15824510157108307</v>
      </c>
      <c r="BJ334" s="78">
        <v>-0.15723186731338501</v>
      </c>
      <c r="BK334" s="78">
        <v>-0.1582084447145462</v>
      </c>
      <c r="BL334" s="78">
        <v>-0.18743361532688141</v>
      </c>
      <c r="BM334" s="78">
        <v>-0.18868185579776764</v>
      </c>
      <c r="BN334" s="78">
        <v>-0.17184123396873474</v>
      </c>
      <c r="BO334" s="78">
        <v>-0.18106944859027863</v>
      </c>
      <c r="BP334" s="78">
        <v>-0.18590030074119568</v>
      </c>
      <c r="BQ334" s="78">
        <v>-0.18861877918243408</v>
      </c>
      <c r="BR334" s="78">
        <v>-0.17201295495033264</v>
      </c>
      <c r="BS334" s="78">
        <v>-0.15157243609428406</v>
      </c>
      <c r="BT334" s="78">
        <v>-0.1250578910112381</v>
      </c>
      <c r="BU334" s="78">
        <v>-7.8931532800197601E-2</v>
      </c>
      <c r="BV334" s="78">
        <v>-6.9936953485012054E-2</v>
      </c>
      <c r="BW334" s="78">
        <v>-6.7132346332073212E-2</v>
      </c>
      <c r="BX334" s="78">
        <v>-4.4085580855607986E-2</v>
      </c>
      <c r="BY334" s="78">
        <v>-6.421293318271637E-2</v>
      </c>
      <c r="BZ334" s="78">
        <v>-0.16427397727966309</v>
      </c>
      <c r="CA334" s="78">
        <v>-0.17387811839580536</v>
      </c>
      <c r="CB334" s="78">
        <v>-0.17466087639331818</v>
      </c>
      <c r="CC334" s="78">
        <v>-0.16094014048576355</v>
      </c>
      <c r="CD334" s="78">
        <v>-0.16678458452224731</v>
      </c>
      <c r="CE334" s="78">
        <v>-0.14751520752906799</v>
      </c>
      <c r="CF334" s="78">
        <v>-0.1439083069562912</v>
      </c>
      <c r="CG334" s="78">
        <v>-0.14523686468601227</v>
      </c>
      <c r="CH334" s="78">
        <v>-0.14410451054573059</v>
      </c>
      <c r="CI334" s="78">
        <v>-0.14493627846240997</v>
      </c>
      <c r="CJ334" s="78">
        <v>-0.17388194799423218</v>
      </c>
      <c r="CK334" s="78">
        <v>-0.17552627623081207</v>
      </c>
      <c r="CL334" s="78">
        <v>-0.15926188230514526</v>
      </c>
      <c r="CM334" s="78">
        <v>-0.16820487380027771</v>
      </c>
      <c r="CN334" s="78">
        <v>-0.17307022213935852</v>
      </c>
      <c r="CO334" s="78">
        <v>-0.17528143525123596</v>
      </c>
      <c r="CP334" s="78">
        <v>-0.15837211906909943</v>
      </c>
      <c r="CQ334" s="78">
        <v>-0.13776570558547974</v>
      </c>
      <c r="CR334" s="78">
        <v>-0.11163553595542908</v>
      </c>
      <c r="CS334" s="78">
        <v>-6.5440088510513306E-2</v>
      </c>
      <c r="CT334" s="78">
        <v>-5.6010052561759949E-2</v>
      </c>
      <c r="CU334" s="78">
        <v>-5.2904572337865829E-2</v>
      </c>
      <c r="CV334" s="78">
        <v>-3.044598177075386E-2</v>
      </c>
      <c r="CW334" s="78">
        <v>-5.1214903593063354E-2</v>
      </c>
      <c r="CX334" s="78">
        <v>-0.14970672130584717</v>
      </c>
      <c r="CY334" s="78">
        <v>-0.15949399769306183</v>
      </c>
      <c r="CZ334" s="78">
        <v>-0.16052044928073883</v>
      </c>
      <c r="DA334" s="78">
        <v>-0.14721201360225677</v>
      </c>
      <c r="DB334" s="78">
        <v>-0.15350295603275299</v>
      </c>
      <c r="DC334" s="78">
        <v>-0.13444703817367554</v>
      </c>
      <c r="DD334" s="78">
        <v>-0.13108064234256744</v>
      </c>
      <c r="DE334" s="78">
        <v>-0.13222861289978027</v>
      </c>
      <c r="DF334" s="78">
        <v>-0.13097716867923737</v>
      </c>
      <c r="DG334" s="78">
        <v>-0.13166409730911255</v>
      </c>
      <c r="DH334" s="78">
        <v>-0.16033026576042175</v>
      </c>
      <c r="DI334" s="78">
        <v>-0.1623707115650177</v>
      </c>
      <c r="DJ334" s="78">
        <v>-0.14668251574039459</v>
      </c>
      <c r="DK334" s="78">
        <v>-0.1553402841091156</v>
      </c>
      <c r="DL334" s="78">
        <v>-0.16024014353752136</v>
      </c>
      <c r="DM334" s="78">
        <v>-0.16194410622119904</v>
      </c>
      <c r="DN334" s="78">
        <v>-0.1447312980890274</v>
      </c>
      <c r="DO334" s="78">
        <v>-0.12395896017551422</v>
      </c>
      <c r="DP334" s="78">
        <v>-9.8213173449039459E-2</v>
      </c>
      <c r="DQ334" s="78">
        <v>-5.1948640495538712E-2</v>
      </c>
      <c r="DR334" s="78">
        <v>-4.2083140462636948E-2</v>
      </c>
      <c r="DS334" s="78">
        <v>-3.8676798343658447E-2</v>
      </c>
      <c r="DT334" s="78">
        <v>-1.6806377097964287E-2</v>
      </c>
      <c r="DU334" s="78">
        <v>-3.8216877728700638E-2</v>
      </c>
      <c r="DV334" s="78">
        <v>-0.13513949513435364</v>
      </c>
      <c r="DW334" s="78">
        <v>-0.1451098769903183</v>
      </c>
      <c r="DX334" s="78">
        <v>-0.14638000726699829</v>
      </c>
      <c r="DY334" s="78">
        <v>-0.12739083170890808</v>
      </c>
      <c r="DZ334" s="78">
        <v>-0.13432639837265015</v>
      </c>
      <c r="EA334" s="78">
        <v>-0.11557869613170624</v>
      </c>
      <c r="EB334" s="78">
        <v>-0.11255950480699539</v>
      </c>
      <c r="EC334" s="78">
        <v>-0.11344675719738007</v>
      </c>
      <c r="ED334" s="78">
        <v>-0.11202333122491837</v>
      </c>
      <c r="EE334" s="78">
        <v>-0.11250117421150208</v>
      </c>
      <c r="EF334" s="78">
        <v>-0.1407637894153595</v>
      </c>
      <c r="EG334" s="78">
        <v>-0.14337617158889771</v>
      </c>
      <c r="EH334" s="78">
        <v>-0.12851990759372711</v>
      </c>
      <c r="EI334" s="78">
        <v>-0.13676585257053375</v>
      </c>
      <c r="EJ334" s="78">
        <v>-0.14171555638313293</v>
      </c>
      <c r="EK334" s="78">
        <v>-0.1426871120929718</v>
      </c>
      <c r="EL334" s="78">
        <v>-0.12503610551357269</v>
      </c>
      <c r="EM334" s="78">
        <v>-0.10402423143386841</v>
      </c>
      <c r="EN334" s="78">
        <v>-7.8833423554897308E-2</v>
      </c>
      <c r="EO334" s="78">
        <v>-3.2469145953655243E-2</v>
      </c>
      <c r="EP334" s="78">
        <v>-2.1974897012114525E-2</v>
      </c>
      <c r="EQ334" s="78">
        <v>-1.8134148791432381E-2</v>
      </c>
      <c r="ER334" s="78">
        <v>2.887039678171277E-3</v>
      </c>
      <c r="ES334" s="78">
        <v>-1.9449787214398384E-2</v>
      </c>
      <c r="ET334" s="78">
        <v>-0.11410671472549438</v>
      </c>
      <c r="EU334" s="78">
        <v>-0.12434148788452148</v>
      </c>
      <c r="EV334" s="78">
        <v>-0.12596344947814941</v>
      </c>
      <c r="EW334" s="78">
        <v>65.846778869628906</v>
      </c>
      <c r="EX334" s="78">
        <v>64.679573059082031</v>
      </c>
      <c r="EY334" s="78">
        <v>63.574386596679688</v>
      </c>
      <c r="EZ334" s="78">
        <v>62.560752868652344</v>
      </c>
      <c r="FA334" s="78">
        <v>61.664283752441406</v>
      </c>
      <c r="FB334" s="78">
        <v>60.868228912353516</v>
      </c>
      <c r="FC334" s="78">
        <v>60.349872589111328</v>
      </c>
      <c r="FD334" s="78">
        <v>61.969802856445313</v>
      </c>
      <c r="FE334" s="78">
        <v>64.859298706054688</v>
      </c>
      <c r="FF334" s="78">
        <v>68.166786193847656</v>
      </c>
      <c r="FG334" s="78">
        <v>71.815582275390625</v>
      </c>
      <c r="FH334" s="78">
        <v>75.496322631835938</v>
      </c>
      <c r="FI334" s="78">
        <v>78.972358703613281</v>
      </c>
      <c r="FJ334" s="78">
        <v>81.666435241699219</v>
      </c>
      <c r="FK334" s="78">
        <v>83.772773742675781</v>
      </c>
      <c r="FL334" s="78">
        <v>85.084213256835938</v>
      </c>
      <c r="FM334" s="78">
        <v>85.353424072265625</v>
      </c>
      <c r="FN334" s="78">
        <v>84.350410461425781</v>
      </c>
      <c r="FO334" s="78">
        <v>82.314369201660156</v>
      </c>
      <c r="FP334" s="78">
        <v>79.154014587402344</v>
      </c>
      <c r="FQ334" s="78">
        <v>74.57489013671875</v>
      </c>
      <c r="FR334" s="78">
        <v>70.909286499023438</v>
      </c>
      <c r="FS334" s="78">
        <v>68.614181518554688</v>
      </c>
      <c r="FT334" s="78">
        <v>66.92694091796875</v>
      </c>
      <c r="FU334" s="78">
        <v>1.9731851294636726E-2</v>
      </c>
      <c r="FV334" s="78">
        <v>2.3740502074360847E-2</v>
      </c>
      <c r="FW334" s="78">
        <v>2.0304393023252487E-2</v>
      </c>
      <c r="FX334" s="78">
        <v>0</v>
      </c>
      <c r="FY334" s="78">
        <v>3772.304443359375</v>
      </c>
      <c r="FZ334" s="78">
        <v>1</v>
      </c>
    </row>
    <row r="335" spans="1:182" x14ac:dyDescent="0.2">
      <c r="A335" t="s">
        <v>186</v>
      </c>
      <c r="B335" t="s">
        <v>236</v>
      </c>
      <c r="C335" t="s">
        <v>194</v>
      </c>
      <c r="D335" t="s">
        <v>202</v>
      </c>
      <c r="E335" t="s">
        <v>208</v>
      </c>
      <c r="F335" t="s">
        <v>178</v>
      </c>
      <c r="G335" t="s">
        <v>1</v>
      </c>
      <c r="H335" s="78">
        <v>5692</v>
      </c>
      <c r="I335" s="78">
        <v>1.0638217926025391</v>
      </c>
      <c r="J335" s="78">
        <v>0.94691681861877441</v>
      </c>
      <c r="K335" s="78">
        <v>0.87755340337753296</v>
      </c>
      <c r="L335" s="78">
        <v>0.83153653144836426</v>
      </c>
      <c r="M335" s="78">
        <v>0.8087160587310791</v>
      </c>
      <c r="N335" s="78">
        <v>0.82860863208770752</v>
      </c>
      <c r="O335" s="78">
        <v>0.8912961483001709</v>
      </c>
      <c r="P335" s="78">
        <v>0.9703945517539978</v>
      </c>
      <c r="Q335" s="78">
        <v>1.0625007152557373</v>
      </c>
      <c r="R335" s="78">
        <v>1.1587189435958862</v>
      </c>
      <c r="S335" s="78">
        <v>1.230726957321167</v>
      </c>
      <c r="T335" s="78">
        <v>1.3000855445861816</v>
      </c>
      <c r="U335" s="78">
        <v>1.3675345182418823</v>
      </c>
      <c r="V335" s="78">
        <v>1.4318550825119019</v>
      </c>
      <c r="W335" s="78">
        <v>1.4889199733734131</v>
      </c>
      <c r="X335" s="78">
        <v>1.5569711923599243</v>
      </c>
      <c r="Y335" s="78">
        <v>1.6248061656951904</v>
      </c>
      <c r="Z335" s="78">
        <v>1.6974480152130127</v>
      </c>
      <c r="AA335" s="78">
        <v>1.7122223377227783</v>
      </c>
      <c r="AB335" s="78">
        <v>1.6616753339767456</v>
      </c>
      <c r="AC335" s="78">
        <v>1.6106411218643188</v>
      </c>
      <c r="AD335" s="78">
        <v>1.5578292608261108</v>
      </c>
      <c r="AE335" s="78">
        <v>1.400331974029541</v>
      </c>
      <c r="AF335" s="78">
        <v>1.2209697961807251</v>
      </c>
      <c r="AG335" s="78">
        <v>-0.19831761717796326</v>
      </c>
      <c r="AH335" s="78">
        <v>-0.19606876373291016</v>
      </c>
      <c r="AI335" s="78">
        <v>-0.17844189703464508</v>
      </c>
      <c r="AJ335" s="78">
        <v>-0.16767792403697968</v>
      </c>
      <c r="AK335" s="78">
        <v>-0.17144045233726501</v>
      </c>
      <c r="AL335" s="78">
        <v>-0.15999747812747955</v>
      </c>
      <c r="AM335" s="78">
        <v>-0.16344647109508514</v>
      </c>
      <c r="AN335" s="78">
        <v>-0.18603108823299408</v>
      </c>
      <c r="AO335" s="78">
        <v>-0.19403266906738281</v>
      </c>
      <c r="AP335" s="78">
        <v>-0.19681459665298462</v>
      </c>
      <c r="AQ335" s="78">
        <v>-0.21829399466514587</v>
      </c>
      <c r="AR335" s="78">
        <v>-0.23322977125644684</v>
      </c>
      <c r="AS335" s="78">
        <v>-0.22893537580966949</v>
      </c>
      <c r="AT335" s="78">
        <v>-0.20712128281593323</v>
      </c>
      <c r="AU335" s="78">
        <v>-0.19185180962085724</v>
      </c>
      <c r="AV335" s="78">
        <v>-0.16782011091709137</v>
      </c>
      <c r="AW335" s="78">
        <v>-0.12404216825962067</v>
      </c>
      <c r="AX335" s="78">
        <v>-0.11969180405139923</v>
      </c>
      <c r="AY335" s="78">
        <v>-0.10227806121110916</v>
      </c>
      <c r="AZ335" s="78">
        <v>-7.5940132141113281E-2</v>
      </c>
      <c r="BA335" s="78">
        <v>-8.8138148188591003E-2</v>
      </c>
      <c r="BB335" s="78">
        <v>-0.19808521866798401</v>
      </c>
      <c r="BC335" s="78">
        <v>-0.20071668922901154</v>
      </c>
      <c r="BD335" s="78">
        <v>-0.19461750984191895</v>
      </c>
      <c r="BE335" s="78">
        <v>-0.17844654619693756</v>
      </c>
      <c r="BF335" s="78">
        <v>-0.17629900574684143</v>
      </c>
      <c r="BG335" s="78">
        <v>-0.15864060819149017</v>
      </c>
      <c r="BH335" s="78">
        <v>-0.1483222097158432</v>
      </c>
      <c r="BI335" s="78">
        <v>-0.15239404141902924</v>
      </c>
      <c r="BJ335" s="78">
        <v>-0.14113089442253113</v>
      </c>
      <c r="BK335" s="78">
        <v>-0.14425770938396454</v>
      </c>
      <c r="BL335" s="78">
        <v>-0.16656476259231567</v>
      </c>
      <c r="BM335" s="78">
        <v>-0.17518015205860138</v>
      </c>
      <c r="BN335" s="78">
        <v>-0.17752727866172791</v>
      </c>
      <c r="BO335" s="78">
        <v>-0.19893401861190796</v>
      </c>
      <c r="BP335" s="78">
        <v>-0.2135559618473053</v>
      </c>
      <c r="BQ335" s="78">
        <v>-0.20876215398311615</v>
      </c>
      <c r="BR335" s="78">
        <v>-0.18677908182144165</v>
      </c>
      <c r="BS335" s="78">
        <v>-0.17111349105834961</v>
      </c>
      <c r="BT335" s="78">
        <v>-0.14671055972576141</v>
      </c>
      <c r="BU335" s="78">
        <v>-0.10331952571868896</v>
      </c>
      <c r="BV335" s="78">
        <v>-9.9283233284950256E-2</v>
      </c>
      <c r="BW335" s="78">
        <v>-8.2403287291526794E-2</v>
      </c>
      <c r="BX335" s="78">
        <v>-5.703570693731308E-2</v>
      </c>
      <c r="BY335" s="78">
        <v>-7.0646084845066071E-2</v>
      </c>
      <c r="BZ335" s="78">
        <v>-0.17781893908977509</v>
      </c>
      <c r="CA335" s="78">
        <v>-0.18019329011440277</v>
      </c>
      <c r="CB335" s="78">
        <v>-0.17442643642425537</v>
      </c>
      <c r="CC335" s="78">
        <v>-0.16468392312526703</v>
      </c>
      <c r="CD335" s="78">
        <v>-0.16260653734207153</v>
      </c>
      <c r="CE335" s="78">
        <v>-0.14492632448673248</v>
      </c>
      <c r="CF335" s="78">
        <v>-0.1349165290594101</v>
      </c>
      <c r="CG335" s="78">
        <v>-0.13920256495475769</v>
      </c>
      <c r="CH335" s="78">
        <v>-0.12806396186351776</v>
      </c>
      <c r="CI335" s="78">
        <v>-0.1309676319360733</v>
      </c>
      <c r="CJ335" s="78">
        <v>-0.15308243036270142</v>
      </c>
      <c r="CK335" s="78">
        <v>-0.1621229499578476</v>
      </c>
      <c r="CL335" s="78">
        <v>-0.16416893899440765</v>
      </c>
      <c r="CM335" s="78">
        <v>-0.18552537262439728</v>
      </c>
      <c r="CN335" s="78">
        <v>-0.19992993772029877</v>
      </c>
      <c r="CO335" s="78">
        <v>-0.19479022920131683</v>
      </c>
      <c r="CP335" s="78">
        <v>-0.17269016802310944</v>
      </c>
      <c r="CQ335" s="78">
        <v>-0.15675020217895508</v>
      </c>
      <c r="CR335" s="78">
        <v>-0.13209015130996704</v>
      </c>
      <c r="CS335" s="78">
        <v>-8.8967062532901764E-2</v>
      </c>
      <c r="CT335" s="78">
        <v>-8.5148319602012634E-2</v>
      </c>
      <c r="CU335" s="78">
        <v>-6.8638086318969727E-2</v>
      </c>
      <c r="CV335" s="78">
        <v>-4.3942559510469437E-2</v>
      </c>
      <c r="CW335" s="78">
        <v>-5.8531131595373154E-2</v>
      </c>
      <c r="CX335" s="78">
        <v>-0.16378256678581238</v>
      </c>
      <c r="CY335" s="78">
        <v>-0.16597887873649597</v>
      </c>
      <c r="CZ335" s="78">
        <v>-0.16044215857982635</v>
      </c>
      <c r="DA335" s="78">
        <v>-0.15092127025127411</v>
      </c>
      <c r="DB335" s="78">
        <v>-0.14891405403614044</v>
      </c>
      <c r="DC335" s="78">
        <v>-0.1312120109796524</v>
      </c>
      <c r="DD335" s="78">
        <v>-0.1215108335018158</v>
      </c>
      <c r="DE335" s="78">
        <v>-0.12601107358932495</v>
      </c>
      <c r="DF335" s="78">
        <v>-0.1149970069527626</v>
      </c>
      <c r="DG335" s="78">
        <v>-0.11767756193876266</v>
      </c>
      <c r="DH335" s="78">
        <v>-0.13960009813308716</v>
      </c>
      <c r="DI335" s="78">
        <v>-0.14906574785709381</v>
      </c>
      <c r="DJ335" s="78">
        <v>-0.1508106142282486</v>
      </c>
      <c r="DK335" s="78">
        <v>-0.17211674153804779</v>
      </c>
      <c r="DL335" s="78">
        <v>-0.18630391359329224</v>
      </c>
      <c r="DM335" s="78">
        <v>-0.1808183342218399</v>
      </c>
      <c r="DN335" s="78">
        <v>-0.15860122442245483</v>
      </c>
      <c r="DO335" s="78">
        <v>-0.14238691329956055</v>
      </c>
      <c r="DP335" s="78">
        <v>-0.11746974289417267</v>
      </c>
      <c r="DQ335" s="78">
        <v>-7.4614614248275757E-2</v>
      </c>
      <c r="DR335" s="78">
        <v>-7.1013405919075012E-2</v>
      </c>
      <c r="DS335" s="78">
        <v>-5.4872885346412659E-2</v>
      </c>
      <c r="DT335" s="78">
        <v>-3.0849412083625793E-2</v>
      </c>
      <c r="DU335" s="78">
        <v>-4.6416178345680237E-2</v>
      </c>
      <c r="DV335" s="78">
        <v>-0.14974619448184967</v>
      </c>
      <c r="DW335" s="78">
        <v>-0.15176445245742798</v>
      </c>
      <c r="DX335" s="78">
        <v>-0.14645788073539734</v>
      </c>
      <c r="DY335" s="78">
        <v>-0.13105021417140961</v>
      </c>
      <c r="DZ335" s="78">
        <v>-0.12914431095123291</v>
      </c>
      <c r="EA335" s="78">
        <v>-0.11141073703765869</v>
      </c>
      <c r="EB335" s="78">
        <v>-0.10215513408184052</v>
      </c>
      <c r="EC335" s="78">
        <v>-0.10696465522050858</v>
      </c>
      <c r="ED335" s="78">
        <v>-9.6130415797233582E-2</v>
      </c>
      <c r="EE335" s="78">
        <v>-9.8488800227642059E-2</v>
      </c>
      <c r="EF335" s="78">
        <v>-0.12013378739356995</v>
      </c>
      <c r="EG335" s="78">
        <v>-0.13021323084831238</v>
      </c>
      <c r="EH335" s="78">
        <v>-0.13152329623699188</v>
      </c>
      <c r="EI335" s="78">
        <v>-0.15275678038597107</v>
      </c>
      <c r="EJ335" s="78">
        <v>-0.1666301041841507</v>
      </c>
      <c r="EK335" s="78">
        <v>-0.16064511239528656</v>
      </c>
      <c r="EL335" s="78">
        <v>-0.13825903832912445</v>
      </c>
      <c r="EM335" s="78">
        <v>-0.12164858728647232</v>
      </c>
      <c r="EN335" s="78">
        <v>-9.6360199153423309E-2</v>
      </c>
      <c r="EO335" s="78">
        <v>-5.3891949355602264E-2</v>
      </c>
      <c r="EP335" s="78">
        <v>-5.0604842603206635E-2</v>
      </c>
      <c r="EQ335" s="78">
        <v>-3.499811515212059E-2</v>
      </c>
      <c r="ER335" s="78">
        <v>-1.194499246776104E-2</v>
      </c>
      <c r="ES335" s="78">
        <v>-2.8924115002155304E-2</v>
      </c>
      <c r="ET335" s="78">
        <v>-0.12947991490364075</v>
      </c>
      <c r="EU335" s="78">
        <v>-0.13124106824398041</v>
      </c>
      <c r="EV335" s="78">
        <v>-0.12626679241657257</v>
      </c>
      <c r="EW335" s="78">
        <v>60.242801666259766</v>
      </c>
      <c r="EX335" s="78">
        <v>59.588092803955078</v>
      </c>
      <c r="EY335" s="78">
        <v>59.091274261474609</v>
      </c>
      <c r="EZ335" s="78">
        <v>58.691375732421875</v>
      </c>
      <c r="FA335" s="78">
        <v>58.372848510742188</v>
      </c>
      <c r="FB335" s="78">
        <v>58.120746612548828</v>
      </c>
      <c r="FC335" s="78">
        <v>58.009185791015625</v>
      </c>
      <c r="FD335" s="78">
        <v>59.180900573730469</v>
      </c>
      <c r="FE335" s="78">
        <v>61.239658355712891</v>
      </c>
      <c r="FF335" s="78">
        <v>63.846233367919922</v>
      </c>
      <c r="FG335" s="78">
        <v>66.973304748535156</v>
      </c>
      <c r="FH335" s="78">
        <v>70.038917541503906</v>
      </c>
      <c r="FI335" s="78">
        <v>72.845565795898438</v>
      </c>
      <c r="FJ335" s="78">
        <v>74.953598022460938</v>
      </c>
      <c r="FK335" s="78">
        <v>76.684921264648438</v>
      </c>
      <c r="FL335" s="78">
        <v>77.582374572753906</v>
      </c>
      <c r="FM335" s="78">
        <v>77.203575134277344</v>
      </c>
      <c r="FN335" s="78">
        <v>75.662628173828125</v>
      </c>
      <c r="FO335" s="78">
        <v>73.101119995117188</v>
      </c>
      <c r="FP335" s="78">
        <v>69.685249328613281</v>
      </c>
      <c r="FQ335" s="78">
        <v>65.774330139160156</v>
      </c>
      <c r="FR335" s="78">
        <v>63.146232604980469</v>
      </c>
      <c r="FS335" s="78">
        <v>61.706813812255859</v>
      </c>
      <c r="FT335" s="78">
        <v>60.775005340576172</v>
      </c>
      <c r="FU335" s="78">
        <v>2.0500004291534424E-2</v>
      </c>
      <c r="FV335" s="78">
        <v>2.3311560973525047E-2</v>
      </c>
      <c r="FW335" s="78">
        <v>2.1410234272480011E-2</v>
      </c>
      <c r="FX335" s="78">
        <v>0</v>
      </c>
      <c r="FY335" s="78">
        <v>2258.826171875</v>
      </c>
      <c r="FZ335" s="78">
        <v>1</v>
      </c>
    </row>
    <row r="336" spans="1:182" x14ac:dyDescent="0.2">
      <c r="A336" t="s">
        <v>186</v>
      </c>
      <c r="B336" t="s">
        <v>236</v>
      </c>
      <c r="C336" t="s">
        <v>194</v>
      </c>
      <c r="D336" t="s">
        <v>202</v>
      </c>
      <c r="E336" t="s">
        <v>208</v>
      </c>
      <c r="F336" t="s">
        <v>179</v>
      </c>
      <c r="G336" t="s">
        <v>1</v>
      </c>
      <c r="H336" s="78">
        <v>750</v>
      </c>
      <c r="I336" s="78">
        <v>2.1649360656738281</v>
      </c>
      <c r="J336" s="78">
        <v>1.8999960422515869</v>
      </c>
      <c r="K336" s="78">
        <v>1.7675362825393677</v>
      </c>
      <c r="L336" s="78">
        <v>1.6537991762161255</v>
      </c>
      <c r="M336" s="78">
        <v>1.5424590110778809</v>
      </c>
      <c r="N336" s="78">
        <v>1.520210862159729</v>
      </c>
      <c r="O336" s="78">
        <v>1.5084251165390015</v>
      </c>
      <c r="P336" s="78">
        <v>1.5493392944335938</v>
      </c>
      <c r="Q336" s="78">
        <v>1.7002863883972168</v>
      </c>
      <c r="R336" s="78">
        <v>1.906136155128479</v>
      </c>
      <c r="S336" s="78">
        <v>2.1384701728820801</v>
      </c>
      <c r="T336" s="78">
        <v>2.4572799205780029</v>
      </c>
      <c r="U336" s="78">
        <v>2.8104629516601563</v>
      </c>
      <c r="V336" s="78">
        <v>3.1366479396820068</v>
      </c>
      <c r="W336" s="78">
        <v>3.4699039459228516</v>
      </c>
      <c r="X336" s="78">
        <v>3.6857841014862061</v>
      </c>
      <c r="Y336" s="78">
        <v>4.0074639320373535</v>
      </c>
      <c r="Z336" s="78">
        <v>4.0716972351074219</v>
      </c>
      <c r="AA336" s="78">
        <v>4.0304851531982422</v>
      </c>
      <c r="AB336" s="78">
        <v>3.8133466243743896</v>
      </c>
      <c r="AC336" s="78">
        <v>3.5108101367950439</v>
      </c>
      <c r="AD336" s="78">
        <v>3.3032500743865967</v>
      </c>
      <c r="AE336" s="78">
        <v>2.948225736618042</v>
      </c>
      <c r="AF336" s="78">
        <v>2.5245833396911621</v>
      </c>
      <c r="AG336" s="78">
        <v>-0.33594471216201782</v>
      </c>
      <c r="AH336" s="78">
        <v>-0.35545998811721802</v>
      </c>
      <c r="AI336" s="78">
        <v>-0.27012985944747925</v>
      </c>
      <c r="AJ336" s="78">
        <v>-0.23238237202167511</v>
      </c>
      <c r="AK336" s="78">
        <v>-0.24693474173545837</v>
      </c>
      <c r="AL336" s="78">
        <v>-0.13436928391456604</v>
      </c>
      <c r="AM336" s="78">
        <v>-0.16857030987739563</v>
      </c>
      <c r="AN336" s="78">
        <v>-0.42411914467811584</v>
      </c>
      <c r="AO336" s="78">
        <v>-0.40625458955764771</v>
      </c>
      <c r="AP336" s="78">
        <v>-0.3640979528427124</v>
      </c>
      <c r="AQ336" s="78">
        <v>-0.41528940200805664</v>
      </c>
      <c r="AR336" s="78">
        <v>-0.36235901713371277</v>
      </c>
      <c r="AS336" s="78">
        <v>-0.36843299865722656</v>
      </c>
      <c r="AT336" s="78">
        <v>-0.3955720067024231</v>
      </c>
      <c r="AU336" s="78">
        <v>-0.2982490062713623</v>
      </c>
      <c r="AV336" s="78">
        <v>-0.16554656624794006</v>
      </c>
      <c r="AW336" s="78">
        <v>1.7000390216708183E-2</v>
      </c>
      <c r="AX336" s="78">
        <v>-9.3325942754745483E-2</v>
      </c>
      <c r="AY336" s="78">
        <v>-0.1535729318857193</v>
      </c>
      <c r="AZ336" s="78">
        <v>-0.13351494073867798</v>
      </c>
      <c r="BA336" s="78">
        <v>-0.16861066222190857</v>
      </c>
      <c r="BB336" s="78">
        <v>-0.30394276976585388</v>
      </c>
      <c r="BC336" s="78">
        <v>-0.33244854211807251</v>
      </c>
      <c r="BD336" s="78">
        <v>-0.34217178821563721</v>
      </c>
      <c r="BE336" s="78">
        <v>-0.23835958540439606</v>
      </c>
      <c r="BF336" s="78">
        <v>-0.2603478729724884</v>
      </c>
      <c r="BG336" s="78">
        <v>-0.17656086385250092</v>
      </c>
      <c r="BH336" s="78">
        <v>-0.13364803791046143</v>
      </c>
      <c r="BI336" s="78">
        <v>-0.14042192697525024</v>
      </c>
      <c r="BJ336" s="78">
        <v>-3.8113061338663101E-2</v>
      </c>
      <c r="BK336" s="78">
        <v>-7.2797462344169617E-2</v>
      </c>
      <c r="BL336" s="78">
        <v>-0.30426231026649475</v>
      </c>
      <c r="BM336" s="78">
        <v>-0.28799420595169067</v>
      </c>
      <c r="BN336" s="78">
        <v>-0.25188907980918884</v>
      </c>
      <c r="BO336" s="78">
        <v>-0.29421085119247437</v>
      </c>
      <c r="BP336" s="78">
        <v>-0.24308730661869049</v>
      </c>
      <c r="BQ336" s="78">
        <v>-0.24401821196079254</v>
      </c>
      <c r="BR336" s="78">
        <v>-0.26461327075958252</v>
      </c>
      <c r="BS336" s="78">
        <v>-0.17117078602313995</v>
      </c>
      <c r="BT336" s="78">
        <v>-6.3702061772346497E-2</v>
      </c>
      <c r="BU336" s="78">
        <v>0.12748183310031891</v>
      </c>
      <c r="BV336" s="78">
        <v>2.9429197311401367E-2</v>
      </c>
      <c r="BW336" s="78">
        <v>-2.7177626267075539E-2</v>
      </c>
      <c r="BX336" s="78">
        <v>-9.1140903532505035E-3</v>
      </c>
      <c r="BY336" s="78">
        <v>-4.5910622924566269E-2</v>
      </c>
      <c r="BZ336" s="78">
        <v>-0.18409089744091034</v>
      </c>
      <c r="CA336" s="78">
        <v>-0.2188071608543396</v>
      </c>
      <c r="CB336" s="78">
        <v>-0.2364896833896637</v>
      </c>
      <c r="CC336" s="78">
        <v>-0.17077246308326721</v>
      </c>
      <c r="CD336" s="78">
        <v>-0.19447353482246399</v>
      </c>
      <c r="CE336" s="78">
        <v>-0.11175525933504105</v>
      </c>
      <c r="CF336" s="78">
        <v>-6.526491791009903E-2</v>
      </c>
      <c r="CG336" s="78">
        <v>-6.6651470959186554E-2</v>
      </c>
      <c r="CH336" s="78">
        <v>2.855369821190834E-2</v>
      </c>
      <c r="CI336" s="78">
        <v>-6.4654690213501453E-3</v>
      </c>
      <c r="CJ336" s="78">
        <v>-0.22124981880187988</v>
      </c>
      <c r="CK336" s="78">
        <v>-0.20608742535114288</v>
      </c>
      <c r="CL336" s="78">
        <v>-0.17417353391647339</v>
      </c>
      <c r="CM336" s="78">
        <v>-0.21035222709178925</v>
      </c>
      <c r="CN336" s="78">
        <v>-0.16048011183738708</v>
      </c>
      <c r="CO336" s="78">
        <v>-0.15784890949726105</v>
      </c>
      <c r="CP336" s="78">
        <v>-0.1739116758108139</v>
      </c>
      <c r="CQ336" s="78">
        <v>-8.3156794309616089E-2</v>
      </c>
      <c r="CR336" s="78">
        <v>6.8351170048117638E-3</v>
      </c>
      <c r="CS336" s="78">
        <v>0.20400094985961914</v>
      </c>
      <c r="CT336" s="78">
        <v>0.11444903165102005</v>
      </c>
      <c r="CU336" s="78">
        <v>6.036338210105896E-2</v>
      </c>
      <c r="CV336" s="78">
        <v>7.7045559883117676E-2</v>
      </c>
      <c r="CW336" s="78">
        <v>3.9071053266525269E-2</v>
      </c>
      <c r="CX336" s="78">
        <v>-0.10108183324337006</v>
      </c>
      <c r="CY336" s="78">
        <v>-0.14009948074817657</v>
      </c>
      <c r="CZ336" s="78">
        <v>-0.16329458355903625</v>
      </c>
      <c r="DA336" s="78">
        <v>-0.10318530350923538</v>
      </c>
      <c r="DB336" s="78">
        <v>-0.12859919667243958</v>
      </c>
      <c r="DC336" s="78">
        <v>-4.6949665993452072E-2</v>
      </c>
      <c r="DD336" s="78">
        <v>3.1181913800537586E-3</v>
      </c>
      <c r="DE336" s="78">
        <v>7.1189836598932743E-3</v>
      </c>
      <c r="DF336" s="78">
        <v>9.5220461487770081E-2</v>
      </c>
      <c r="DG336" s="78">
        <v>5.9866521507501602E-2</v>
      </c>
      <c r="DH336" s="78">
        <v>-0.13823732733726501</v>
      </c>
      <c r="DI336" s="78">
        <v>-0.12418065965175629</v>
      </c>
      <c r="DJ336" s="78">
        <v>-9.6457995474338531E-2</v>
      </c>
      <c r="DK336" s="78">
        <v>-0.12649360299110413</v>
      </c>
      <c r="DL336" s="78">
        <v>-7.7872902154922485E-2</v>
      </c>
      <c r="DM336" s="78">
        <v>-7.1679592132568359E-2</v>
      </c>
      <c r="DN336" s="78">
        <v>-8.32100510597229E-2</v>
      </c>
      <c r="DO336" s="78">
        <v>4.8571941442787647E-3</v>
      </c>
      <c r="DP336" s="78">
        <v>7.7372297644615173E-2</v>
      </c>
      <c r="DQ336" s="78">
        <v>0.28052005171775818</v>
      </c>
      <c r="DR336" s="78">
        <v>0.19946886599063873</v>
      </c>
      <c r="DS336" s="78">
        <v>0.14790439605712891</v>
      </c>
      <c r="DT336" s="78">
        <v>0.16320520639419556</v>
      </c>
      <c r="DU336" s="78">
        <v>0.12405271828174591</v>
      </c>
      <c r="DV336" s="78">
        <v>-1.8072767183184624E-2</v>
      </c>
      <c r="DW336" s="78">
        <v>-6.1391793191432953E-2</v>
      </c>
      <c r="DX336" s="78">
        <v>-9.0099461376667023E-2</v>
      </c>
      <c r="DY336" s="78">
        <v>-5.6002037599682808E-3</v>
      </c>
      <c r="DZ336" s="78">
        <v>-3.3487122505903244E-2</v>
      </c>
      <c r="EA336" s="78">
        <v>4.6619318425655365E-2</v>
      </c>
      <c r="EB336" s="78">
        <v>0.10185254365205765</v>
      </c>
      <c r="EC336" s="78">
        <v>0.11363179981708527</v>
      </c>
      <c r="ED336" s="78">
        <v>0.19147667288780212</v>
      </c>
      <c r="EE336" s="78">
        <v>0.15563938021659851</v>
      </c>
      <c r="EF336" s="78">
        <v>-1.8380474299192429E-2</v>
      </c>
      <c r="EG336" s="78">
        <v>-5.9203035198152065E-3</v>
      </c>
      <c r="EH336" s="78">
        <v>1.5750892460346222E-2</v>
      </c>
      <c r="EI336" s="78">
        <v>-5.4150489158928394E-3</v>
      </c>
      <c r="EJ336" s="78">
        <v>4.1398786008358002E-2</v>
      </c>
      <c r="EK336" s="78">
        <v>5.2735205739736557E-2</v>
      </c>
      <c r="EL336" s="78">
        <v>4.7748688608407974E-2</v>
      </c>
      <c r="EM336" s="78">
        <v>0.13193541765213013</v>
      </c>
      <c r="EN336" s="78">
        <v>0.17921677231788635</v>
      </c>
      <c r="EO336" s="78">
        <v>0.39100149273872375</v>
      </c>
      <c r="EP336" s="78">
        <v>0.32222402095794678</v>
      </c>
      <c r="EQ336" s="78">
        <v>0.27429971098899841</v>
      </c>
      <c r="ER336" s="78">
        <v>0.28760606050491333</v>
      </c>
      <c r="ES336" s="78">
        <v>0.24675275385379791</v>
      </c>
      <c r="ET336" s="78">
        <v>0.10177913308143616</v>
      </c>
      <c r="EU336" s="78">
        <v>5.2249595522880554E-2</v>
      </c>
      <c r="EV336" s="78">
        <v>1.5582645311951637E-2</v>
      </c>
      <c r="EW336" s="78">
        <v>78.680801391601563</v>
      </c>
      <c r="EX336" s="78">
        <v>76.212158203125</v>
      </c>
      <c r="EY336" s="78">
        <v>74.307640075683594</v>
      </c>
      <c r="EZ336" s="78">
        <v>72.530380249023438</v>
      </c>
      <c r="FA336" s="78">
        <v>70.695610046386719</v>
      </c>
      <c r="FB336" s="78">
        <v>69.464546203613281</v>
      </c>
      <c r="FC336" s="78">
        <v>69.007186889648438</v>
      </c>
      <c r="FD336" s="78">
        <v>71.019027709960938</v>
      </c>
      <c r="FE336" s="78">
        <v>74.73187255859375</v>
      </c>
      <c r="FF336" s="78">
        <v>79.227897644042969</v>
      </c>
      <c r="FG336" s="78">
        <v>83.029869079589844</v>
      </c>
      <c r="FH336" s="78">
        <v>86.544357299804688</v>
      </c>
      <c r="FI336" s="78">
        <v>90.083778381347656</v>
      </c>
      <c r="FJ336" s="78">
        <v>92.708404541015625</v>
      </c>
      <c r="FK336" s="78">
        <v>94.87017822265625</v>
      </c>
      <c r="FL336" s="78">
        <v>96.519744873046875</v>
      </c>
      <c r="FM336" s="78">
        <v>97.528404235839844</v>
      </c>
      <c r="FN336" s="78">
        <v>97.714851379394531</v>
      </c>
      <c r="FO336" s="78">
        <v>96.293861389160156</v>
      </c>
      <c r="FP336" s="78">
        <v>94.271293640136719</v>
      </c>
      <c r="FQ336" s="78">
        <v>90.80474853515625</v>
      </c>
      <c r="FR336" s="78">
        <v>87.188133239746094</v>
      </c>
      <c r="FS336" s="78">
        <v>83.903213500976563</v>
      </c>
      <c r="FT336" s="78">
        <v>80.876213073730469</v>
      </c>
      <c r="FU336" s="78">
        <v>0.10722175240516663</v>
      </c>
      <c r="FV336" s="78">
        <v>0.14508849382400513</v>
      </c>
      <c r="FW336" s="78">
        <v>0.10933162271976471</v>
      </c>
      <c r="FX336" s="78">
        <v>0</v>
      </c>
      <c r="FY336" s="78">
        <v>169.2608642578125</v>
      </c>
      <c r="FZ336" s="78">
        <v>1</v>
      </c>
    </row>
    <row r="337" spans="1:182" x14ac:dyDescent="0.2">
      <c r="A337" t="s">
        <v>186</v>
      </c>
      <c r="B337" t="s">
        <v>236</v>
      </c>
      <c r="C337" t="s">
        <v>194</v>
      </c>
      <c r="D337" t="s">
        <v>202</v>
      </c>
      <c r="E337" t="s">
        <v>208</v>
      </c>
      <c r="F337" t="s">
        <v>180</v>
      </c>
      <c r="G337" t="s">
        <v>1</v>
      </c>
      <c r="H337" s="78">
        <v>308</v>
      </c>
      <c r="I337" s="78">
        <v>1.2912533283233643</v>
      </c>
      <c r="J337" s="78">
        <v>1.2190947532653809</v>
      </c>
      <c r="K337" s="78">
        <v>1.1785850524902344</v>
      </c>
      <c r="L337" s="78">
        <v>1.1733858585357666</v>
      </c>
      <c r="M337" s="78">
        <v>1.1930530071258545</v>
      </c>
      <c r="N337" s="78">
        <v>1.1744539737701416</v>
      </c>
      <c r="O337" s="78">
        <v>1.4091255664825439</v>
      </c>
      <c r="P337" s="78">
        <v>1.4024157524108887</v>
      </c>
      <c r="Q337" s="78">
        <v>1.3661496639251709</v>
      </c>
      <c r="R337" s="78">
        <v>1.2603299617767334</v>
      </c>
      <c r="S337" s="78">
        <v>1.2304432392120361</v>
      </c>
      <c r="T337" s="78">
        <v>1.2587645053863525</v>
      </c>
      <c r="U337" s="78">
        <v>1.2302232980728149</v>
      </c>
      <c r="V337" s="78">
        <v>1.2406142950057983</v>
      </c>
      <c r="W337" s="78">
        <v>1.3034164905548096</v>
      </c>
      <c r="X337" s="78">
        <v>1.3513344526290894</v>
      </c>
      <c r="Y337" s="78">
        <v>1.4114693403244019</v>
      </c>
      <c r="Z337" s="78">
        <v>1.4505665302276611</v>
      </c>
      <c r="AA337" s="78">
        <v>1.3611291646957397</v>
      </c>
      <c r="AB337" s="78">
        <v>1.4790314435958862</v>
      </c>
      <c r="AC337" s="78">
        <v>1.4968353509902954</v>
      </c>
      <c r="AD337" s="78">
        <v>1.5350300073623657</v>
      </c>
      <c r="AE337" s="78">
        <v>1.466454029083252</v>
      </c>
      <c r="AF337" s="78">
        <v>1.3380643129348755</v>
      </c>
      <c r="AG337" s="78">
        <v>-0.99637418985366821</v>
      </c>
      <c r="AH337" s="78">
        <v>-1.0062522888183594</v>
      </c>
      <c r="AI337" s="78">
        <v>-1.0114887952804565</v>
      </c>
      <c r="AJ337" s="78">
        <v>-1.0277087688446045</v>
      </c>
      <c r="AK337" s="78">
        <v>-1.0743327140808105</v>
      </c>
      <c r="AL337" s="78">
        <v>-1.1144516468048096</v>
      </c>
      <c r="AM337" s="78">
        <v>-1.026340126991272</v>
      </c>
      <c r="AN337" s="78">
        <v>-0.94555073976516724</v>
      </c>
      <c r="AO337" s="78">
        <v>-0.91634672880172729</v>
      </c>
      <c r="AP337" s="78">
        <v>-0.87785083055496216</v>
      </c>
      <c r="AQ337" s="78">
        <v>-0.66409480571746826</v>
      </c>
      <c r="AR337" s="78">
        <v>-0.59749174118041992</v>
      </c>
      <c r="AS337" s="78">
        <v>-0.56031394004821777</v>
      </c>
      <c r="AT337" s="78">
        <v>-0.59526419639587402</v>
      </c>
      <c r="AU337" s="78">
        <v>-0.50550901889801025</v>
      </c>
      <c r="AV337" s="78">
        <v>-0.35238158702850342</v>
      </c>
      <c r="AW337" s="78">
        <v>-0.23266826570034027</v>
      </c>
      <c r="AX337" s="78">
        <v>-0.28726291656494141</v>
      </c>
      <c r="AY337" s="78">
        <v>-0.57913726568222046</v>
      </c>
      <c r="AZ337" s="78">
        <v>-0.55154764652252197</v>
      </c>
      <c r="BA337" s="78">
        <v>-0.61642938852310181</v>
      </c>
      <c r="BB337" s="78">
        <v>-0.86667460203170776</v>
      </c>
      <c r="BC337" s="78">
        <v>-1.0256420373916626</v>
      </c>
      <c r="BD337" s="78">
        <v>-1.0479385852813721</v>
      </c>
      <c r="BE337" s="78">
        <v>-0.79943341016769409</v>
      </c>
      <c r="BF337" s="78">
        <v>-0.80494481325149536</v>
      </c>
      <c r="BG337" s="78">
        <v>-0.81089740991592407</v>
      </c>
      <c r="BH337" s="78">
        <v>-0.83020198345184326</v>
      </c>
      <c r="BI337" s="78">
        <v>-0.87333166599273682</v>
      </c>
      <c r="BJ337" s="78">
        <v>-0.91832363605499268</v>
      </c>
      <c r="BK337" s="78">
        <v>-0.80185180902481079</v>
      </c>
      <c r="BL337" s="78">
        <v>-0.75946938991546631</v>
      </c>
      <c r="BM337" s="78">
        <v>-0.73175102472305298</v>
      </c>
      <c r="BN337" s="78">
        <v>-0.69333881139755249</v>
      </c>
      <c r="BO337" s="78">
        <v>-0.50134098529815674</v>
      </c>
      <c r="BP337" s="78">
        <v>-0.43727099895477295</v>
      </c>
      <c r="BQ337" s="78">
        <v>-0.40656763315200806</v>
      </c>
      <c r="BR337" s="78">
        <v>-0.43934071063995361</v>
      </c>
      <c r="BS337" s="78">
        <v>-0.3518107533454895</v>
      </c>
      <c r="BT337" s="78">
        <v>-0.19929356873035431</v>
      </c>
      <c r="BU337" s="78">
        <v>-8.4581904113292694E-2</v>
      </c>
      <c r="BV337" s="78">
        <v>-0.13299503922462463</v>
      </c>
      <c r="BW337" s="78">
        <v>-0.37911009788513184</v>
      </c>
      <c r="BX337" s="78">
        <v>-0.37260866165161133</v>
      </c>
      <c r="BY337" s="78">
        <v>-0.44608008861541748</v>
      </c>
      <c r="BZ337" s="78">
        <v>-0.68524676561355591</v>
      </c>
      <c r="CA337" s="78">
        <v>-0.82263475656509399</v>
      </c>
      <c r="CB337" s="78">
        <v>-0.84461343288421631</v>
      </c>
      <c r="CC337" s="78">
        <v>-0.66303277015686035</v>
      </c>
      <c r="CD337" s="78">
        <v>-0.66551995277404785</v>
      </c>
      <c r="CE337" s="78">
        <v>-0.67196840047836304</v>
      </c>
      <c r="CF337" s="78">
        <v>-0.69340938329696655</v>
      </c>
      <c r="CG337" s="78">
        <v>-0.7341189980506897</v>
      </c>
      <c r="CH337" s="78">
        <v>-0.7824859619140625</v>
      </c>
      <c r="CI337" s="78">
        <v>-0.64637178182601929</v>
      </c>
      <c r="CJ337" s="78">
        <v>-0.63059002161026001</v>
      </c>
      <c r="CK337" s="78">
        <v>-0.60390061140060425</v>
      </c>
      <c r="CL337" s="78">
        <v>-0.56554627418518066</v>
      </c>
      <c r="CM337" s="78">
        <v>-0.38861817121505737</v>
      </c>
      <c r="CN337" s="78">
        <v>-0.32630261778831482</v>
      </c>
      <c r="CO337" s="78">
        <v>-0.30008336901664734</v>
      </c>
      <c r="CP337" s="78">
        <v>-0.33134856820106506</v>
      </c>
      <c r="CQ337" s="78">
        <v>-0.24535974860191345</v>
      </c>
      <c r="CR337" s="78">
        <v>-9.326528012752533E-2</v>
      </c>
      <c r="CS337" s="78">
        <v>1.7982257530093193E-2</v>
      </c>
      <c r="CT337" s="78">
        <v>-2.6149565353989601E-2</v>
      </c>
      <c r="CU337" s="78">
        <v>-0.24057191610336304</v>
      </c>
      <c r="CV337" s="78">
        <v>-0.2486761063337326</v>
      </c>
      <c r="CW337" s="78">
        <v>-0.32809671759605408</v>
      </c>
      <c r="CX337" s="78">
        <v>-0.55959039926528931</v>
      </c>
      <c r="CY337" s="78">
        <v>-0.68203258514404297</v>
      </c>
      <c r="CZ337" s="78">
        <v>-0.70379102230072021</v>
      </c>
      <c r="DA337" s="78">
        <v>-0.52663218975067139</v>
      </c>
      <c r="DB337" s="78">
        <v>-0.52609509229660034</v>
      </c>
      <c r="DC337" s="78">
        <v>-0.533039391040802</v>
      </c>
      <c r="DD337" s="78">
        <v>-0.55661678314208984</v>
      </c>
      <c r="DE337" s="78">
        <v>-0.5949062705039978</v>
      </c>
      <c r="DF337" s="78">
        <v>-0.64664828777313232</v>
      </c>
      <c r="DG337" s="78">
        <v>-0.49089175462722778</v>
      </c>
      <c r="DH337" s="78">
        <v>-0.50171059370040894</v>
      </c>
      <c r="DI337" s="78">
        <v>-0.47605031728744507</v>
      </c>
      <c r="DJ337" s="78">
        <v>-0.43775376677513123</v>
      </c>
      <c r="DK337" s="78">
        <v>-0.27589535713195801</v>
      </c>
      <c r="DL337" s="78">
        <v>-0.21533423662185669</v>
      </c>
      <c r="DM337" s="78">
        <v>-0.1935991495847702</v>
      </c>
      <c r="DN337" s="78">
        <v>-0.22335642576217651</v>
      </c>
      <c r="DO337" s="78">
        <v>-0.13890880346298218</v>
      </c>
      <c r="DP337" s="78">
        <v>1.2763014063239098E-2</v>
      </c>
      <c r="DQ337" s="78">
        <v>0.12054641544818878</v>
      </c>
      <c r="DR337" s="78">
        <v>8.0695897340774536E-2</v>
      </c>
      <c r="DS337" s="78">
        <v>-0.10203374922275543</v>
      </c>
      <c r="DT337" s="78">
        <v>-0.1247435137629509</v>
      </c>
      <c r="DU337" s="78">
        <v>-0.21011334657669067</v>
      </c>
      <c r="DV337" s="78">
        <v>-0.43393406271934509</v>
      </c>
      <c r="DW337" s="78">
        <v>-0.54143047332763672</v>
      </c>
      <c r="DX337" s="78">
        <v>-0.5629686713218689</v>
      </c>
      <c r="DY337" s="78">
        <v>-0.32969138026237488</v>
      </c>
      <c r="DZ337" s="78">
        <v>-0.32478770613670349</v>
      </c>
      <c r="EA337" s="78">
        <v>-0.33244800567626953</v>
      </c>
      <c r="EB337" s="78">
        <v>-0.359110027551651</v>
      </c>
      <c r="EC337" s="78">
        <v>-0.39390525221824646</v>
      </c>
      <c r="ED337" s="78">
        <v>-0.45052018761634827</v>
      </c>
      <c r="EE337" s="78">
        <v>-0.26640334725379944</v>
      </c>
      <c r="EF337" s="78">
        <v>-0.31562921404838562</v>
      </c>
      <c r="EG337" s="78">
        <v>-0.29145461320877075</v>
      </c>
      <c r="EH337" s="78">
        <v>-0.25324171781539917</v>
      </c>
      <c r="EI337" s="78">
        <v>-0.1131414920091629</v>
      </c>
      <c r="EJ337" s="78">
        <v>-5.5113513022661209E-2</v>
      </c>
      <c r="EK337" s="78">
        <v>-3.9852812886238098E-2</v>
      </c>
      <c r="EL337" s="78">
        <v>-6.7432940006256104E-2</v>
      </c>
      <c r="EM337" s="78">
        <v>1.4789475128054619E-2</v>
      </c>
      <c r="EN337" s="78">
        <v>0.16585102677345276</v>
      </c>
      <c r="EO337" s="78">
        <v>0.26863273978233337</v>
      </c>
      <c r="EP337" s="78">
        <v>0.23496377468109131</v>
      </c>
      <c r="EQ337" s="78">
        <v>9.7993351519107819E-2</v>
      </c>
      <c r="ER337" s="78">
        <v>5.4195448756217957E-2</v>
      </c>
      <c r="ES337" s="78">
        <v>-3.9764054119586945E-2</v>
      </c>
      <c r="ET337" s="78">
        <v>-0.25250625610351563</v>
      </c>
      <c r="EU337" s="78">
        <v>-0.33842334151268005</v>
      </c>
      <c r="EV337" s="78">
        <v>-0.35964348912239075</v>
      </c>
      <c r="EW337" s="78">
        <v>59.802371978759766</v>
      </c>
      <c r="EX337" s="78">
        <v>58.767646789550781</v>
      </c>
      <c r="EY337" s="78">
        <v>57.739768981933594</v>
      </c>
      <c r="EZ337" s="78">
        <v>56.704795837402344</v>
      </c>
      <c r="FA337" s="78">
        <v>55.705718994140625</v>
      </c>
      <c r="FB337" s="78">
        <v>55.006351470947266</v>
      </c>
      <c r="FC337" s="78">
        <v>54.395145416259766</v>
      </c>
      <c r="FD337" s="78">
        <v>55.900417327880859</v>
      </c>
      <c r="FE337" s="78">
        <v>58.481582641601563</v>
      </c>
      <c r="FF337" s="78">
        <v>61.152076721191406</v>
      </c>
      <c r="FG337" s="78">
        <v>63.389789581298828</v>
      </c>
      <c r="FH337" s="78">
        <v>66.706268310546875</v>
      </c>
      <c r="FI337" s="78">
        <v>70.156059265136719</v>
      </c>
      <c r="FJ337" s="78">
        <v>72.4229736328125</v>
      </c>
      <c r="FK337" s="78">
        <v>73.688018798828125</v>
      </c>
      <c r="FL337" s="78">
        <v>74.122779846191406</v>
      </c>
      <c r="FM337" s="78">
        <v>74.46295166015625</v>
      </c>
      <c r="FN337" s="78">
        <v>73.027046203613281</v>
      </c>
      <c r="FO337" s="78">
        <v>70.700485229492188</v>
      </c>
      <c r="FP337" s="78">
        <v>68.324325561523438</v>
      </c>
      <c r="FQ337" s="78">
        <v>65.607345581054688</v>
      </c>
      <c r="FR337" s="78">
        <v>63.614253997802734</v>
      </c>
      <c r="FS337" s="78">
        <v>62.264537811279297</v>
      </c>
      <c r="FT337" s="78">
        <v>60.809619903564453</v>
      </c>
      <c r="FU337" s="78">
        <v>0.19266737997531891</v>
      </c>
      <c r="FV337" s="78">
        <v>0.20128390192985535</v>
      </c>
      <c r="FW337" s="78">
        <v>0.20294524729251862</v>
      </c>
      <c r="FX337" s="78">
        <v>0</v>
      </c>
      <c r="FY337" s="78">
        <v>140.52174377441406</v>
      </c>
      <c r="FZ337" s="78">
        <v>1</v>
      </c>
    </row>
    <row r="338" spans="1:182" x14ac:dyDescent="0.2">
      <c r="A338" t="s">
        <v>186</v>
      </c>
      <c r="B338" t="s">
        <v>236</v>
      </c>
      <c r="C338" t="s">
        <v>194</v>
      </c>
      <c r="D338" t="s">
        <v>202</v>
      </c>
      <c r="E338" t="s">
        <v>208</v>
      </c>
      <c r="F338" t="s">
        <v>181</v>
      </c>
      <c r="G338" t="s">
        <v>1</v>
      </c>
      <c r="H338" s="78">
        <v>205</v>
      </c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78"/>
      <c r="CJ338" s="78"/>
      <c r="CK338" s="78"/>
      <c r="CL338" s="78"/>
      <c r="CM338" s="78"/>
      <c r="CN338" s="78"/>
      <c r="CO338" s="78"/>
      <c r="CP338" s="78"/>
      <c r="CQ338" s="78"/>
      <c r="CR338" s="78"/>
      <c r="CS338" s="78"/>
      <c r="CT338" s="78"/>
      <c r="CU338" s="78"/>
      <c r="CV338" s="78"/>
      <c r="CW338" s="78"/>
      <c r="CX338" s="78"/>
      <c r="CY338" s="78"/>
      <c r="CZ338" s="78"/>
      <c r="DA338" s="78"/>
      <c r="DB338" s="78"/>
      <c r="DC338" s="78"/>
      <c r="DD338" s="78"/>
      <c r="DE338" s="78"/>
      <c r="DF338" s="78"/>
      <c r="DG338" s="78"/>
      <c r="DH338" s="78"/>
      <c r="DI338" s="78"/>
      <c r="DJ338" s="78"/>
      <c r="DK338" s="78"/>
      <c r="DL338" s="78"/>
      <c r="DM338" s="78"/>
      <c r="DN338" s="78"/>
      <c r="DO338" s="78"/>
      <c r="DP338" s="78"/>
      <c r="DQ338" s="78"/>
      <c r="DR338" s="78"/>
      <c r="DS338" s="78"/>
      <c r="DT338" s="78"/>
      <c r="DU338" s="78"/>
      <c r="DV338" s="78"/>
      <c r="DW338" s="78"/>
      <c r="DX338" s="78"/>
      <c r="DY338" s="78"/>
      <c r="DZ338" s="78"/>
      <c r="EA338" s="78"/>
      <c r="EB338" s="78"/>
      <c r="EC338" s="78"/>
      <c r="ED338" s="78"/>
      <c r="EE338" s="78"/>
      <c r="EF338" s="78"/>
      <c r="EG338" s="78"/>
      <c r="EH338" s="78"/>
      <c r="EI338" s="78"/>
      <c r="EJ338" s="78"/>
      <c r="EK338" s="78"/>
      <c r="EL338" s="78"/>
      <c r="EM338" s="78"/>
      <c r="EN338" s="78"/>
      <c r="EO338" s="78"/>
      <c r="EP338" s="78"/>
      <c r="EQ338" s="78"/>
      <c r="ER338" s="78"/>
      <c r="ES338" s="78"/>
      <c r="ET338" s="78"/>
      <c r="EU338" s="78"/>
      <c r="EV338" s="78"/>
      <c r="EW338" s="78"/>
      <c r="EX338" s="78"/>
      <c r="EY338" s="78"/>
      <c r="EZ338" s="78"/>
      <c r="FA338" s="78"/>
      <c r="FB338" s="78"/>
      <c r="FC338" s="78"/>
      <c r="FD338" s="78"/>
      <c r="FE338" s="78"/>
      <c r="FF338" s="78"/>
      <c r="FG338" s="78"/>
      <c r="FH338" s="78"/>
      <c r="FI338" s="78"/>
      <c r="FJ338" s="78"/>
      <c r="FK338" s="78"/>
      <c r="FL338" s="78"/>
      <c r="FM338" s="78"/>
      <c r="FN338" s="78"/>
      <c r="FO338" s="78"/>
      <c r="FP338" s="78"/>
      <c r="FQ338" s="78"/>
      <c r="FR338" s="78"/>
      <c r="FS338" s="78"/>
      <c r="FT338" s="78"/>
      <c r="FU338" s="78"/>
      <c r="FV338" s="78"/>
      <c r="FW338" s="78"/>
      <c r="FX338" s="78">
        <v>0</v>
      </c>
      <c r="FY338" s="78">
        <v>35</v>
      </c>
      <c r="FZ338" s="78">
        <v>0</v>
      </c>
    </row>
    <row r="339" spans="1:182" x14ac:dyDescent="0.2">
      <c r="A339" t="s">
        <v>186</v>
      </c>
      <c r="B339" t="s">
        <v>236</v>
      </c>
      <c r="C339" t="s">
        <v>194</v>
      </c>
      <c r="D339" t="s">
        <v>202</v>
      </c>
      <c r="E339" t="s">
        <v>208</v>
      </c>
      <c r="F339" t="s">
        <v>182</v>
      </c>
      <c r="G339" t="s">
        <v>1</v>
      </c>
      <c r="H339" s="78">
        <v>1071</v>
      </c>
      <c r="I339" s="78">
        <v>1.269128680229187</v>
      </c>
      <c r="J339" s="78">
        <v>1.1800452470779419</v>
      </c>
      <c r="K339" s="78">
        <v>1.1286598443984985</v>
      </c>
      <c r="L339" s="78">
        <v>1.0904492139816284</v>
      </c>
      <c r="M339" s="78">
        <v>1.0618213415145874</v>
      </c>
      <c r="N339" s="78">
        <v>1.0850478410720825</v>
      </c>
      <c r="O339" s="78">
        <v>1.1783665418624878</v>
      </c>
      <c r="P339" s="78">
        <v>1.3134899139404297</v>
      </c>
      <c r="Q339" s="78">
        <v>1.4215462207794189</v>
      </c>
      <c r="R339" s="78">
        <v>1.5113546848297119</v>
      </c>
      <c r="S339" s="78">
        <v>1.6030584573745728</v>
      </c>
      <c r="T339" s="78">
        <v>1.6399403810501099</v>
      </c>
      <c r="U339" s="78">
        <v>1.6426001787185669</v>
      </c>
      <c r="V339" s="78">
        <v>1.6833744049072266</v>
      </c>
      <c r="W339" s="78">
        <v>1.7196972370147705</v>
      </c>
      <c r="X339" s="78">
        <v>1.7531014680862427</v>
      </c>
      <c r="Y339" s="78">
        <v>1.7791996002197266</v>
      </c>
      <c r="Z339" s="78">
        <v>1.8429484367370605</v>
      </c>
      <c r="AA339" s="78">
        <v>1.8522741794586182</v>
      </c>
      <c r="AB339" s="78">
        <v>1.8104920387268066</v>
      </c>
      <c r="AC339" s="78">
        <v>1.7928582429885864</v>
      </c>
      <c r="AD339" s="78">
        <v>1.7519809007644653</v>
      </c>
      <c r="AE339" s="78">
        <v>1.5730477571487427</v>
      </c>
      <c r="AF339" s="78">
        <v>1.4059633016586304</v>
      </c>
      <c r="AG339" s="78">
        <v>-0.23105563223361969</v>
      </c>
      <c r="AH339" s="78">
        <v>-0.24362678825855255</v>
      </c>
      <c r="AI339" s="78">
        <v>-0.23811590671539307</v>
      </c>
      <c r="AJ339" s="78">
        <v>-0.25312352180480957</v>
      </c>
      <c r="AK339" s="78">
        <v>-0.27138185501098633</v>
      </c>
      <c r="AL339" s="78">
        <v>-0.29557377099990845</v>
      </c>
      <c r="AM339" s="78">
        <v>-0.31397280097007751</v>
      </c>
      <c r="AN339" s="78">
        <v>-0.31777170300483704</v>
      </c>
      <c r="AO339" s="78">
        <v>-0.29539331793785095</v>
      </c>
      <c r="AP339" s="78">
        <v>-0.19476151466369629</v>
      </c>
      <c r="AQ339" s="78">
        <v>-0.16798768937587738</v>
      </c>
      <c r="AR339" s="78">
        <v>-0.18541505932807922</v>
      </c>
      <c r="AS339" s="78">
        <v>-0.2297893762588501</v>
      </c>
      <c r="AT339" s="78">
        <v>-0.23226730525493622</v>
      </c>
      <c r="AU339" s="78">
        <v>-0.19704903662204742</v>
      </c>
      <c r="AV339" s="78">
        <v>-0.19758018851280212</v>
      </c>
      <c r="AW339" s="78">
        <v>-0.20699729025363922</v>
      </c>
      <c r="AX339" s="78">
        <v>-0.19725975394248962</v>
      </c>
      <c r="AY339" s="78">
        <v>-0.19681227207183838</v>
      </c>
      <c r="AZ339" s="78">
        <v>-0.14403660595417023</v>
      </c>
      <c r="BA339" s="78">
        <v>-0.17539049685001373</v>
      </c>
      <c r="BB339" s="78">
        <v>-0.25529959797859192</v>
      </c>
      <c r="BC339" s="78">
        <v>-0.28567010164260864</v>
      </c>
      <c r="BD339" s="78">
        <v>-0.23941507935523987</v>
      </c>
      <c r="BE339" s="78">
        <v>-0.16565470397472382</v>
      </c>
      <c r="BF339" s="78">
        <v>-0.17923180758953094</v>
      </c>
      <c r="BG339" s="78">
        <v>-0.17563781142234802</v>
      </c>
      <c r="BH339" s="78">
        <v>-0.19099909067153931</v>
      </c>
      <c r="BI339" s="78">
        <v>-0.20890788733959198</v>
      </c>
      <c r="BJ339" s="78">
        <v>-0.23188447952270508</v>
      </c>
      <c r="BK339" s="78">
        <v>-0.25032436847686768</v>
      </c>
      <c r="BL339" s="78">
        <v>-0.25462383031845093</v>
      </c>
      <c r="BM339" s="78">
        <v>-0.23357905447483063</v>
      </c>
      <c r="BN339" s="78">
        <v>-0.15543398261070251</v>
      </c>
      <c r="BO339" s="78">
        <v>-0.12874656915664673</v>
      </c>
      <c r="BP339" s="78">
        <v>-0.14410066604614258</v>
      </c>
      <c r="BQ339" s="78">
        <v>-0.18799805641174316</v>
      </c>
      <c r="BR339" s="78">
        <v>-0.19143202900886536</v>
      </c>
      <c r="BS339" s="78">
        <v>-0.15607790648937225</v>
      </c>
      <c r="BT339" s="78">
        <v>-0.15468847751617432</v>
      </c>
      <c r="BU339" s="78">
        <v>-0.16315963864326477</v>
      </c>
      <c r="BV339" s="78">
        <v>-0.15022660791873932</v>
      </c>
      <c r="BW339" s="78">
        <v>-0.14909239113330841</v>
      </c>
      <c r="BX339" s="78">
        <v>-0.10129202902317047</v>
      </c>
      <c r="BY339" s="78">
        <v>-0.13435348868370056</v>
      </c>
      <c r="BZ339" s="78">
        <v>-0.20366032421588898</v>
      </c>
      <c r="CA339" s="78">
        <v>-0.22477668523788452</v>
      </c>
      <c r="CB339" s="78">
        <v>-0.1744036078453064</v>
      </c>
      <c r="CC339" s="78">
        <v>-0.12035823613405228</v>
      </c>
      <c r="CD339" s="78">
        <v>-0.13463205099105835</v>
      </c>
      <c r="CE339" s="78">
        <v>-0.13236567378044128</v>
      </c>
      <c r="CF339" s="78">
        <v>-0.14797189831733704</v>
      </c>
      <c r="CG339" s="78">
        <v>-0.16563861072063446</v>
      </c>
      <c r="CH339" s="78">
        <v>-0.18777348101139069</v>
      </c>
      <c r="CI339" s="78">
        <v>-0.20624169707298279</v>
      </c>
      <c r="CJ339" s="78">
        <v>-0.21088775992393494</v>
      </c>
      <c r="CK339" s="78">
        <v>-0.19076667726039886</v>
      </c>
      <c r="CL339" s="78">
        <v>-0.1281958669424057</v>
      </c>
      <c r="CM339" s="78">
        <v>-0.101568304002285</v>
      </c>
      <c r="CN339" s="78">
        <v>-0.11548641324043274</v>
      </c>
      <c r="CO339" s="78">
        <v>-0.15905351936817169</v>
      </c>
      <c r="CP339" s="78">
        <v>-0.16314965486526489</v>
      </c>
      <c r="CQ339" s="78">
        <v>-0.12770141661167145</v>
      </c>
      <c r="CR339" s="78">
        <v>-0.12498181313276291</v>
      </c>
      <c r="CS339" s="78">
        <v>-0.13279782235622406</v>
      </c>
      <c r="CT339" s="78">
        <v>-0.11765158176422119</v>
      </c>
      <c r="CU339" s="78">
        <v>-0.11604174971580505</v>
      </c>
      <c r="CV339" s="78">
        <v>-7.1687273681163788E-2</v>
      </c>
      <c r="CW339" s="78">
        <v>-0.10593139380216599</v>
      </c>
      <c r="CX339" s="78">
        <v>-0.16789510846138</v>
      </c>
      <c r="CY339" s="78">
        <v>-0.18260210752487183</v>
      </c>
      <c r="CZ339" s="78">
        <v>-0.1293768584728241</v>
      </c>
      <c r="DA339" s="78">
        <v>-7.506176084280014E-2</v>
      </c>
      <c r="DB339" s="78">
        <v>-9.0032286942005157E-2</v>
      </c>
      <c r="DC339" s="78">
        <v>-8.9093543589115143E-2</v>
      </c>
      <c r="DD339" s="78">
        <v>-0.10494469851255417</v>
      </c>
      <c r="DE339" s="78">
        <v>-0.12236935645341873</v>
      </c>
      <c r="DF339" s="78">
        <v>-0.14366245269775391</v>
      </c>
      <c r="DG339" s="78">
        <v>-0.1621590256690979</v>
      </c>
      <c r="DH339" s="78">
        <v>-0.16715171933174133</v>
      </c>
      <c r="DI339" s="78">
        <v>-0.1479543000459671</v>
      </c>
      <c r="DJ339" s="78">
        <v>-0.10095775127410889</v>
      </c>
      <c r="DK339" s="78">
        <v>-7.4390023946762085E-2</v>
      </c>
      <c r="DL339" s="78">
        <v>-8.6872175335884094E-2</v>
      </c>
      <c r="DM339" s="78">
        <v>-0.13010898232460022</v>
      </c>
      <c r="DN339" s="78">
        <v>-0.13486728072166443</v>
      </c>
      <c r="DO339" s="78">
        <v>-9.9324934184551239E-2</v>
      </c>
      <c r="DP339" s="78">
        <v>-9.5275141298770905E-2</v>
      </c>
      <c r="DQ339" s="78">
        <v>-0.10243601351976395</v>
      </c>
      <c r="DR339" s="78">
        <v>-8.5076563060283661E-2</v>
      </c>
      <c r="DS339" s="78">
        <v>-8.2991108298301697E-2</v>
      </c>
      <c r="DT339" s="78">
        <v>-4.2082518339157104E-2</v>
      </c>
      <c r="DU339" s="78">
        <v>-7.7509291470050812E-2</v>
      </c>
      <c r="DV339" s="78">
        <v>-0.13212990760803223</v>
      </c>
      <c r="DW339" s="78">
        <v>-0.14042751491069794</v>
      </c>
      <c r="DX339" s="78">
        <v>-8.4350109100341797E-2</v>
      </c>
      <c r="DY339" s="78">
        <v>-9.6608502790331841E-3</v>
      </c>
      <c r="DZ339" s="78">
        <v>-2.5637311860918999E-2</v>
      </c>
      <c r="EA339" s="78">
        <v>-2.661544643342495E-2</v>
      </c>
      <c r="EB339" s="78">
        <v>-4.2820271104574203E-2</v>
      </c>
      <c r="EC339" s="78">
        <v>-5.9895392507314682E-2</v>
      </c>
      <c r="ED339" s="78">
        <v>-7.9973176121711731E-2</v>
      </c>
      <c r="EE339" s="78">
        <v>-9.8510630428791046E-2</v>
      </c>
      <c r="EF339" s="78">
        <v>-0.10400380939245224</v>
      </c>
      <c r="EG339" s="78">
        <v>-8.6140021681785583E-2</v>
      </c>
      <c r="EH339" s="78">
        <v>-6.1630234122276306E-2</v>
      </c>
      <c r="EI339" s="78">
        <v>-3.5148914903402328E-2</v>
      </c>
      <c r="EJ339" s="78">
        <v>-4.5557759702205658E-2</v>
      </c>
      <c r="EK339" s="78">
        <v>-8.8317655026912689E-2</v>
      </c>
      <c r="EL339" s="78">
        <v>-9.4032004475593567E-2</v>
      </c>
      <c r="EM339" s="78">
        <v>-5.835380032658577E-2</v>
      </c>
      <c r="EN339" s="78">
        <v>-5.2383437752723694E-2</v>
      </c>
      <c r="EO339" s="78">
        <v>-5.8598373085260391E-2</v>
      </c>
      <c r="EP339" s="78">
        <v>-3.8043417036533356E-2</v>
      </c>
      <c r="EQ339" s="78">
        <v>-3.5271227359771729E-2</v>
      </c>
      <c r="ER339" s="78">
        <v>6.6204438917338848E-4</v>
      </c>
      <c r="ES339" s="78">
        <v>-3.6472294479608536E-2</v>
      </c>
      <c r="ET339" s="78">
        <v>-8.0490641295909882E-2</v>
      </c>
      <c r="EU339" s="78">
        <v>-7.9534105956554413E-2</v>
      </c>
      <c r="EV339" s="78">
        <v>-1.9338635727763176E-2</v>
      </c>
      <c r="EW339" s="78">
        <v>59.154441833496094</v>
      </c>
      <c r="EX339" s="78">
        <v>58.262050628662109</v>
      </c>
      <c r="EY339" s="78">
        <v>57.423362731933594</v>
      </c>
      <c r="EZ339" s="78">
        <v>56.613483428955078</v>
      </c>
      <c r="FA339" s="78">
        <v>55.998924255371094</v>
      </c>
      <c r="FB339" s="78">
        <v>55.584957122802734</v>
      </c>
      <c r="FC339" s="78">
        <v>55.224071502685547</v>
      </c>
      <c r="FD339" s="78">
        <v>56.710372924804688</v>
      </c>
      <c r="FE339" s="78">
        <v>59.27386474609375</v>
      </c>
      <c r="FF339" s="78">
        <v>62.906169891357422</v>
      </c>
      <c r="FG339" s="78">
        <v>67.06634521484375</v>
      </c>
      <c r="FH339" s="78">
        <v>71.90948486328125</v>
      </c>
      <c r="FI339" s="78">
        <v>76.198646545410156</v>
      </c>
      <c r="FJ339" s="78">
        <v>79.578971862792969</v>
      </c>
      <c r="FK339" s="78">
        <v>81.624130249023438</v>
      </c>
      <c r="FL339" s="78">
        <v>82.299369812011719</v>
      </c>
      <c r="FM339" s="78">
        <v>82.046157836914063</v>
      </c>
      <c r="FN339" s="78">
        <v>80.092803955078125</v>
      </c>
      <c r="FO339" s="78">
        <v>77.240921020507813</v>
      </c>
      <c r="FP339" s="78">
        <v>73.205307006835938</v>
      </c>
      <c r="FQ339" s="78">
        <v>67.996475219726563</v>
      </c>
      <c r="FR339" s="78">
        <v>64.133071899414063</v>
      </c>
      <c r="FS339" s="78">
        <v>61.740867614746094</v>
      </c>
      <c r="FT339" s="78">
        <v>59.949485778808594</v>
      </c>
      <c r="FU339" s="78">
        <v>4.9492686986923218E-2</v>
      </c>
      <c r="FV339" s="78">
        <v>5.2726998925209045E-2</v>
      </c>
      <c r="FW339" s="78">
        <v>5.4945167154073715E-2</v>
      </c>
      <c r="FX339" s="78">
        <v>0</v>
      </c>
      <c r="FY339" s="78">
        <v>497.95651245117188</v>
      </c>
      <c r="FZ339" s="78">
        <v>1</v>
      </c>
    </row>
    <row r="340" spans="1:182" x14ac:dyDescent="0.2">
      <c r="A340" t="s">
        <v>186</v>
      </c>
      <c r="B340" t="s">
        <v>236</v>
      </c>
      <c r="C340" t="s">
        <v>194</v>
      </c>
      <c r="D340" t="s">
        <v>202</v>
      </c>
      <c r="E340" t="s">
        <v>208</v>
      </c>
      <c r="F340" t="s">
        <v>183</v>
      </c>
      <c r="G340" t="s">
        <v>1</v>
      </c>
      <c r="H340" s="78">
        <v>1491</v>
      </c>
      <c r="I340" s="78">
        <v>1.5558696985244751</v>
      </c>
      <c r="J340" s="78">
        <v>1.3981989622116089</v>
      </c>
      <c r="K340" s="78">
        <v>1.3042296171188354</v>
      </c>
      <c r="L340" s="78">
        <v>1.2252353429794312</v>
      </c>
      <c r="M340" s="78">
        <v>1.2268822193145752</v>
      </c>
      <c r="N340" s="78">
        <v>1.1963968276977539</v>
      </c>
      <c r="O340" s="78">
        <v>1.2236104011535645</v>
      </c>
      <c r="P340" s="78">
        <v>1.302926778793335</v>
      </c>
      <c r="Q340" s="78">
        <v>1.3887896537780762</v>
      </c>
      <c r="R340" s="78">
        <v>1.4639662504196167</v>
      </c>
      <c r="S340" s="78">
        <v>1.5976624488830566</v>
      </c>
      <c r="T340" s="78">
        <v>1.7966479063034058</v>
      </c>
      <c r="U340" s="78">
        <v>2.0085916519165039</v>
      </c>
      <c r="V340" s="78">
        <v>2.2272965908050537</v>
      </c>
      <c r="W340" s="78">
        <v>2.4222395420074463</v>
      </c>
      <c r="X340" s="78">
        <v>2.5648267269134521</v>
      </c>
      <c r="Y340" s="78">
        <v>2.6928465366363525</v>
      </c>
      <c r="Z340" s="78">
        <v>2.7923779487609863</v>
      </c>
      <c r="AA340" s="78">
        <v>2.7965719699859619</v>
      </c>
      <c r="AB340" s="78">
        <v>2.6560404300689697</v>
      </c>
      <c r="AC340" s="78">
        <v>2.4836883544921875</v>
      </c>
      <c r="AD340" s="78">
        <v>2.3137366771697998</v>
      </c>
      <c r="AE340" s="78">
        <v>2.0188803672790527</v>
      </c>
      <c r="AF340" s="78">
        <v>1.7155252695083618</v>
      </c>
      <c r="AG340" s="78">
        <v>-0.26817050576210022</v>
      </c>
      <c r="AH340" s="78">
        <v>-0.29919523000717163</v>
      </c>
      <c r="AI340" s="78">
        <v>-0.26062512397766113</v>
      </c>
      <c r="AJ340" s="78">
        <v>-0.27516034245491028</v>
      </c>
      <c r="AK340" s="78">
        <v>-0.25408953428268433</v>
      </c>
      <c r="AL340" s="78">
        <v>-0.30502909421920776</v>
      </c>
      <c r="AM340" s="78">
        <v>-0.30549079179763794</v>
      </c>
      <c r="AN340" s="78">
        <v>-0.29566338658332825</v>
      </c>
      <c r="AO340" s="78">
        <v>-0.25954672694206238</v>
      </c>
      <c r="AP340" s="78">
        <v>-0.20720034837722778</v>
      </c>
      <c r="AQ340" s="78">
        <v>-0.24227537214756012</v>
      </c>
      <c r="AR340" s="78">
        <v>-0.254301518201828</v>
      </c>
      <c r="AS340" s="78">
        <v>-0.2311856597661972</v>
      </c>
      <c r="AT340" s="78">
        <v>-0.18639069795608521</v>
      </c>
      <c r="AU340" s="78">
        <v>-0.15698897838592529</v>
      </c>
      <c r="AV340" s="78">
        <v>-0.13670788705348969</v>
      </c>
      <c r="AW340" s="78">
        <v>-0.11294069886207581</v>
      </c>
      <c r="AX340" s="78">
        <v>-7.3699168860912323E-2</v>
      </c>
      <c r="AY340" s="78">
        <v>-7.7444344758987427E-2</v>
      </c>
      <c r="AZ340" s="78">
        <v>-0.10076031088829041</v>
      </c>
      <c r="BA340" s="78">
        <v>-0.11521559208631516</v>
      </c>
      <c r="BB340" s="78">
        <v>-0.29610729217529297</v>
      </c>
      <c r="BC340" s="78">
        <v>-0.27722129225730896</v>
      </c>
      <c r="BD340" s="78">
        <v>-0.29506060481071472</v>
      </c>
      <c r="BE340" s="78">
        <v>-0.19517499208450317</v>
      </c>
      <c r="BF340" s="78">
        <v>-0.23243516683578491</v>
      </c>
      <c r="BG340" s="78">
        <v>-0.1958886981010437</v>
      </c>
      <c r="BH340" s="78">
        <v>-0.21380849182605743</v>
      </c>
      <c r="BI340" s="78">
        <v>-0.19221322238445282</v>
      </c>
      <c r="BJ340" s="78">
        <v>-0.2415703684091568</v>
      </c>
      <c r="BK340" s="78">
        <v>-0.24347105622291565</v>
      </c>
      <c r="BL340" s="78">
        <v>-0.23507013916969299</v>
      </c>
      <c r="BM340" s="78">
        <v>-0.20302456617355347</v>
      </c>
      <c r="BN340" s="78">
        <v>-0.15704819560050964</v>
      </c>
      <c r="BO340" s="78">
        <v>-0.18467871844768524</v>
      </c>
      <c r="BP340" s="78">
        <v>-0.19433394074440002</v>
      </c>
      <c r="BQ340" s="78">
        <v>-0.16806277632713318</v>
      </c>
      <c r="BR340" s="78">
        <v>-0.12363957613706589</v>
      </c>
      <c r="BS340" s="78">
        <v>-9.3174666166305542E-2</v>
      </c>
      <c r="BT340" s="78">
        <v>-7.384219765663147E-2</v>
      </c>
      <c r="BU340" s="78">
        <v>-4.9140568822622299E-2</v>
      </c>
      <c r="BV340" s="78">
        <v>-3.9916671812534332E-3</v>
      </c>
      <c r="BW340" s="78">
        <v>-6.4522260800004005E-3</v>
      </c>
      <c r="BX340" s="78">
        <v>-3.0071156099438667E-2</v>
      </c>
      <c r="BY340" s="78">
        <v>-4.7701682895421982E-2</v>
      </c>
      <c r="BZ340" s="78">
        <v>-0.21206389367580414</v>
      </c>
      <c r="CA340" s="78">
        <v>-0.19877009093761444</v>
      </c>
      <c r="CB340" s="78">
        <v>-0.22040346264839172</v>
      </c>
      <c r="CC340" s="78">
        <v>-0.14461851119995117</v>
      </c>
      <c r="CD340" s="78">
        <v>-0.18619732558727264</v>
      </c>
      <c r="CE340" s="78">
        <v>-0.15105246007442474</v>
      </c>
      <c r="CF340" s="78">
        <v>-0.17131642997264862</v>
      </c>
      <c r="CG340" s="78">
        <v>-0.149357870221138</v>
      </c>
      <c r="CH340" s="78">
        <v>-0.19761903584003448</v>
      </c>
      <c r="CI340" s="78">
        <v>-0.20051640272140503</v>
      </c>
      <c r="CJ340" s="78">
        <v>-0.19310343265533447</v>
      </c>
      <c r="CK340" s="78">
        <v>-0.16387748718261719</v>
      </c>
      <c r="CL340" s="78">
        <v>-0.12231294810771942</v>
      </c>
      <c r="CM340" s="78">
        <v>-0.14478744566440582</v>
      </c>
      <c r="CN340" s="78">
        <v>-0.15280057489871979</v>
      </c>
      <c r="CO340" s="78">
        <v>-0.12434402108192444</v>
      </c>
      <c r="CP340" s="78">
        <v>-8.0178350210189819E-2</v>
      </c>
      <c r="CQ340" s="78">
        <v>-4.8977091908454895E-2</v>
      </c>
      <c r="CR340" s="78">
        <v>-3.0301613733172417E-2</v>
      </c>
      <c r="CS340" s="78">
        <v>-4.9527999944984913E-3</v>
      </c>
      <c r="CT340" s="78">
        <v>4.4287536293268204E-2</v>
      </c>
      <c r="CU340" s="78">
        <v>4.2716704308986664E-2</v>
      </c>
      <c r="CV340" s="78">
        <v>1.8887938931584358E-2</v>
      </c>
      <c r="CW340" s="78">
        <v>-9.4176200218498707E-4</v>
      </c>
      <c r="CX340" s="78">
        <v>-0.15385569632053375</v>
      </c>
      <c r="CY340" s="78">
        <v>-0.14443504810333252</v>
      </c>
      <c r="CZ340" s="78">
        <v>-0.16869616508483887</v>
      </c>
      <c r="DA340" s="78">
        <v>-9.4062037765979767E-2</v>
      </c>
      <c r="DB340" s="78">
        <v>-0.13995949923992157</v>
      </c>
      <c r="DC340" s="78">
        <v>-0.10621622204780579</v>
      </c>
      <c r="DD340" s="78">
        <v>-0.12882433831691742</v>
      </c>
      <c r="DE340" s="78">
        <v>-0.10650252550840378</v>
      </c>
      <c r="DF340" s="78">
        <v>-0.15366771817207336</v>
      </c>
      <c r="DG340" s="78">
        <v>-0.15756173431873322</v>
      </c>
      <c r="DH340" s="78">
        <v>-0.15113672614097595</v>
      </c>
      <c r="DI340" s="78">
        <v>-0.12473040074110031</v>
      </c>
      <c r="DJ340" s="78">
        <v>-8.7577700614929199E-2</v>
      </c>
      <c r="DK340" s="78">
        <v>-0.10489619523286819</v>
      </c>
      <c r="DL340" s="78">
        <v>-0.11126723140478134</v>
      </c>
      <c r="DM340" s="78">
        <v>-8.0625288188457489E-2</v>
      </c>
      <c r="DN340" s="78">
        <v>-3.6717116832733154E-2</v>
      </c>
      <c r="DO340" s="78">
        <v>-4.7795041464269161E-3</v>
      </c>
      <c r="DP340" s="78">
        <v>1.3238968327641487E-2</v>
      </c>
      <c r="DQ340" s="78">
        <v>3.923497349023819E-2</v>
      </c>
      <c r="DR340" s="78">
        <v>9.2566743493080139E-2</v>
      </c>
      <c r="DS340" s="78">
        <v>9.1885626316070557E-2</v>
      </c>
      <c r="DT340" s="78">
        <v>6.7847028374671936E-2</v>
      </c>
      <c r="DU340" s="78">
        <v>4.5818164944648743E-2</v>
      </c>
      <c r="DV340" s="78">
        <v>-9.5647506415843964E-2</v>
      </c>
      <c r="DW340" s="78">
        <v>-9.0099990367889404E-2</v>
      </c>
      <c r="DX340" s="78">
        <v>-0.11698885262012482</v>
      </c>
      <c r="DY340" s="78">
        <v>-2.1066518500447273E-2</v>
      </c>
      <c r="DZ340" s="78">
        <v>-7.3199406266212463E-2</v>
      </c>
      <c r="EA340" s="78">
        <v>-4.1479788720607758E-2</v>
      </c>
      <c r="EB340" s="78">
        <v>-6.7472517490386963E-2</v>
      </c>
      <c r="EC340" s="78">
        <v>-4.4626209884881973E-2</v>
      </c>
      <c r="ED340" s="78">
        <v>-9.0208977460861206E-2</v>
      </c>
      <c r="EE340" s="78">
        <v>-9.5542013645172119E-2</v>
      </c>
      <c r="EF340" s="78">
        <v>-9.0543463826179504E-2</v>
      </c>
      <c r="EG340" s="78">
        <v>-6.82082399725914E-2</v>
      </c>
      <c r="EH340" s="78">
        <v>-3.7425532937049866E-2</v>
      </c>
      <c r="EI340" s="78">
        <v>-4.7299545258283615E-2</v>
      </c>
      <c r="EJ340" s="78">
        <v>-5.1299653947353363E-2</v>
      </c>
      <c r="EK340" s="78">
        <v>-1.7502371221780777E-2</v>
      </c>
      <c r="EL340" s="78">
        <v>2.6034004986286163E-2</v>
      </c>
      <c r="EM340" s="78">
        <v>5.9034787118434906E-2</v>
      </c>
      <c r="EN340" s="78">
        <v>7.6104655861854553E-2</v>
      </c>
      <c r="EO340" s="78">
        <v>0.1030350923538208</v>
      </c>
      <c r="EP340" s="78">
        <v>0.16227424144744873</v>
      </c>
      <c r="EQ340" s="78">
        <v>0.16287775337696075</v>
      </c>
      <c r="ER340" s="78">
        <v>0.13853618502616882</v>
      </c>
      <c r="ES340" s="78">
        <v>0.11333207041025162</v>
      </c>
      <c r="ET340" s="78">
        <v>-1.1604126542806625E-2</v>
      </c>
      <c r="EU340" s="78">
        <v>-1.1648796498775482E-2</v>
      </c>
      <c r="EV340" s="78">
        <v>-4.2331710457801819E-2</v>
      </c>
      <c r="EW340" s="78">
        <v>71.215164184570313</v>
      </c>
      <c r="EX340" s="78">
        <v>69.874404907226563</v>
      </c>
      <c r="EY340" s="78">
        <v>68.350296020507813</v>
      </c>
      <c r="EZ340" s="78">
        <v>66.97332763671875</v>
      </c>
      <c r="FA340" s="78">
        <v>65.904472351074219</v>
      </c>
      <c r="FB340" s="78">
        <v>64.619621276855469</v>
      </c>
      <c r="FC340" s="78">
        <v>63.557971954345703</v>
      </c>
      <c r="FD340" s="78">
        <v>65.11279296875</v>
      </c>
      <c r="FE340" s="78">
        <v>68.271766662597656</v>
      </c>
      <c r="FF340" s="78">
        <v>71.741867065429688</v>
      </c>
      <c r="FG340" s="78">
        <v>75.8486328125</v>
      </c>
      <c r="FH340" s="78">
        <v>79.957817077636719</v>
      </c>
      <c r="FI340" s="78">
        <v>83.608222961425781</v>
      </c>
      <c r="FJ340" s="78">
        <v>86.159126281738281</v>
      </c>
      <c r="FK340" s="78">
        <v>88.021865844726563</v>
      </c>
      <c r="FL340" s="78">
        <v>89.462547302246094</v>
      </c>
      <c r="FM340" s="78">
        <v>89.784889221191406</v>
      </c>
      <c r="FN340" s="78">
        <v>88.969345092773438</v>
      </c>
      <c r="FO340" s="78">
        <v>87.340728759765625</v>
      </c>
      <c r="FP340" s="78">
        <v>84.561431884765625</v>
      </c>
      <c r="FQ340" s="78">
        <v>80.093490600585938</v>
      </c>
      <c r="FR340" s="78">
        <v>76.498283386230469</v>
      </c>
      <c r="FS340" s="78">
        <v>74.252586364746094</v>
      </c>
      <c r="FT340" s="78">
        <v>72.468894958496094</v>
      </c>
      <c r="FU340" s="78">
        <v>6.9002151489257813E-2</v>
      </c>
      <c r="FV340" s="78">
        <v>8.3999425172805786E-2</v>
      </c>
      <c r="FW340" s="78">
        <v>6.9592691957950592E-2</v>
      </c>
      <c r="FX340" s="78">
        <v>0</v>
      </c>
      <c r="FY340" s="78">
        <v>366</v>
      </c>
      <c r="FZ340" s="78">
        <v>1</v>
      </c>
    </row>
    <row r="341" spans="1:182" x14ac:dyDescent="0.2">
      <c r="A341" t="s">
        <v>186</v>
      </c>
      <c r="B341" t="s">
        <v>236</v>
      </c>
      <c r="C341" t="s">
        <v>194</v>
      </c>
      <c r="D341" t="s">
        <v>202</v>
      </c>
      <c r="E341" t="s">
        <v>208</v>
      </c>
      <c r="F341" t="s">
        <v>184</v>
      </c>
      <c r="G341" t="s">
        <v>1</v>
      </c>
      <c r="H341" s="78">
        <v>753</v>
      </c>
      <c r="I341" s="78">
        <v>1.8744723796844482</v>
      </c>
      <c r="J341" s="78">
        <v>1.6810494661331177</v>
      </c>
      <c r="K341" s="78">
        <v>1.561951756477356</v>
      </c>
      <c r="L341" s="78">
        <v>1.4611290693283081</v>
      </c>
      <c r="M341" s="78">
        <v>1.3994989395141602</v>
      </c>
      <c r="N341" s="78">
        <v>1.4255881309509277</v>
      </c>
      <c r="O341" s="78">
        <v>1.4777877330780029</v>
      </c>
      <c r="P341" s="78">
        <v>1.5944452285766602</v>
      </c>
      <c r="Q341" s="78">
        <v>1.7077367305755615</v>
      </c>
      <c r="R341" s="78">
        <v>1.7869300842285156</v>
      </c>
      <c r="S341" s="78">
        <v>1.9696033000946045</v>
      </c>
      <c r="T341" s="78">
        <v>2.1609387397766113</v>
      </c>
      <c r="U341" s="78">
        <v>2.3574831485748291</v>
      </c>
      <c r="V341" s="78">
        <v>2.649505615234375</v>
      </c>
      <c r="W341" s="78">
        <v>2.9079322814941406</v>
      </c>
      <c r="X341" s="78">
        <v>3.117337703704834</v>
      </c>
      <c r="Y341" s="78">
        <v>3.2876889705657959</v>
      </c>
      <c r="Z341" s="78">
        <v>3.4573915004730225</v>
      </c>
      <c r="AA341" s="78">
        <v>3.5025737285614014</v>
      </c>
      <c r="AB341" s="78">
        <v>3.2964491844177246</v>
      </c>
      <c r="AC341" s="78">
        <v>3.0228335857391357</v>
      </c>
      <c r="AD341" s="78">
        <v>2.8997540473937988</v>
      </c>
      <c r="AE341" s="78">
        <v>2.579343318939209</v>
      </c>
      <c r="AF341" s="78">
        <v>2.1617248058319092</v>
      </c>
      <c r="AG341" s="78">
        <v>-0.18413341045379639</v>
      </c>
      <c r="AH341" s="78">
        <v>-0.13331001996994019</v>
      </c>
      <c r="AI341" s="78">
        <v>-0.1200065016746521</v>
      </c>
      <c r="AJ341" s="78">
        <v>-0.10878556221723557</v>
      </c>
      <c r="AK341" s="78">
        <v>-0.15687976777553558</v>
      </c>
      <c r="AL341" s="78">
        <v>-0.1761690080165863</v>
      </c>
      <c r="AM341" s="78">
        <v>-0.19238652288913727</v>
      </c>
      <c r="AN341" s="78">
        <v>-0.23605486750602722</v>
      </c>
      <c r="AO341" s="78">
        <v>-0.23452478647232056</v>
      </c>
      <c r="AP341" s="78">
        <v>-0.20874471962451935</v>
      </c>
      <c r="AQ341" s="78">
        <v>-0.15431156754493713</v>
      </c>
      <c r="AR341" s="78">
        <v>-0.12295285612344742</v>
      </c>
      <c r="AS341" s="78">
        <v>-0.17213809490203857</v>
      </c>
      <c r="AT341" s="78">
        <v>-0.12629680335521698</v>
      </c>
      <c r="AU341" s="78">
        <v>-0.1383170485496521</v>
      </c>
      <c r="AV341" s="78">
        <v>-0.17957888543605804</v>
      </c>
      <c r="AW341" s="78">
        <v>-0.12716753780841827</v>
      </c>
      <c r="AX341" s="78">
        <v>-9.4319820404052734E-2</v>
      </c>
      <c r="AY341" s="78">
        <v>-5.278121680021286E-2</v>
      </c>
      <c r="AZ341" s="78">
        <v>1.6907254466786981E-3</v>
      </c>
      <c r="BA341" s="78">
        <v>-9.9669165909290314E-2</v>
      </c>
      <c r="BB341" s="78">
        <v>-8.0670379102230072E-2</v>
      </c>
      <c r="BC341" s="78">
        <v>-8.4984160959720612E-2</v>
      </c>
      <c r="BD341" s="78">
        <v>-0.17768535017967224</v>
      </c>
      <c r="BE341" s="78">
        <v>-0.10631322115659714</v>
      </c>
      <c r="BF341" s="78">
        <v>-6.072269007563591E-2</v>
      </c>
      <c r="BG341" s="78">
        <v>-4.915856197476387E-2</v>
      </c>
      <c r="BH341" s="78">
        <v>-4.0825258940458298E-2</v>
      </c>
      <c r="BI341" s="78">
        <v>-8.6068086326122284E-2</v>
      </c>
      <c r="BJ341" s="78">
        <v>-8.743305504322052E-2</v>
      </c>
      <c r="BK341" s="78">
        <v>-0.10435833036899567</v>
      </c>
      <c r="BL341" s="78">
        <v>-0.14252300560474396</v>
      </c>
      <c r="BM341" s="78">
        <v>-0.14297597110271454</v>
      </c>
      <c r="BN341" s="78">
        <v>-0.11288841068744659</v>
      </c>
      <c r="BO341" s="78">
        <v>-6.5209902822971344E-2</v>
      </c>
      <c r="BP341" s="78">
        <v>-5.1355279982089996E-2</v>
      </c>
      <c r="BQ341" s="78">
        <v>-9.6975050866603851E-2</v>
      </c>
      <c r="BR341" s="78">
        <v>-4.7618959099054337E-2</v>
      </c>
      <c r="BS341" s="78">
        <v>-5.843454971909523E-2</v>
      </c>
      <c r="BT341" s="78">
        <v>-9.6715718507766724E-2</v>
      </c>
      <c r="BU341" s="78">
        <v>-4.6213079243898392E-2</v>
      </c>
      <c r="BV341" s="78">
        <v>-1.1698741465806961E-2</v>
      </c>
      <c r="BW341" s="78">
        <v>3.1282622367143631E-2</v>
      </c>
      <c r="BX341" s="78">
        <v>8.0824099481105804E-2</v>
      </c>
      <c r="BY341" s="78">
        <v>-2.4512691423296928E-2</v>
      </c>
      <c r="BZ341" s="78">
        <v>-3.506034379824996E-3</v>
      </c>
      <c r="CA341" s="78">
        <v>-1.371345017105341E-2</v>
      </c>
      <c r="CB341" s="78">
        <v>-9.301331639289856E-2</v>
      </c>
      <c r="CC341" s="78">
        <v>-5.2415195852518082E-2</v>
      </c>
      <c r="CD341" s="78">
        <v>-1.0448929853737354E-2</v>
      </c>
      <c r="CE341" s="78">
        <v>-8.9495944848749787E-5</v>
      </c>
      <c r="CF341" s="78">
        <v>6.2438389286398888E-3</v>
      </c>
      <c r="CG341" s="78">
        <v>-3.7024125456809998E-2</v>
      </c>
      <c r="CH341" s="78">
        <v>-2.5974811986088753E-2</v>
      </c>
      <c r="CI341" s="78">
        <v>-4.3390281498432159E-2</v>
      </c>
      <c r="CJ341" s="78">
        <v>-7.7743120491504669E-2</v>
      </c>
      <c r="CK341" s="78">
        <v>-7.9569563269615173E-2</v>
      </c>
      <c r="CL341" s="78">
        <v>-4.6498607844114304E-2</v>
      </c>
      <c r="CM341" s="78">
        <v>-3.498368663713336E-3</v>
      </c>
      <c r="CN341" s="78">
        <v>-1.7670169472694397E-3</v>
      </c>
      <c r="CO341" s="78">
        <v>-4.4917348772287369E-2</v>
      </c>
      <c r="CP341" s="78">
        <v>6.8730702623724937E-3</v>
      </c>
      <c r="CQ341" s="78">
        <v>-3.1081868801265955E-3</v>
      </c>
      <c r="CR341" s="78">
        <v>-3.9324946701526642E-2</v>
      </c>
      <c r="CS341" s="78">
        <v>9.8557397723197937E-3</v>
      </c>
      <c r="CT341" s="78">
        <v>4.5524366199970245E-2</v>
      </c>
      <c r="CU341" s="78">
        <v>8.950497955083847E-2</v>
      </c>
      <c r="CV341" s="78">
        <v>0.13563163578510284</v>
      </c>
      <c r="CW341" s="78">
        <v>2.7540458366274834E-2</v>
      </c>
      <c r="CX341" s="78">
        <v>4.9937751144170761E-2</v>
      </c>
      <c r="CY341" s="78">
        <v>3.5648427903652191E-2</v>
      </c>
      <c r="CZ341" s="78">
        <v>-3.4369725733995438E-2</v>
      </c>
      <c r="DA341" s="78">
        <v>1.4828309649601579E-3</v>
      </c>
      <c r="DB341" s="78">
        <v>3.9824832230806351E-2</v>
      </c>
      <c r="DC341" s="78">
        <v>4.8979572951793671E-2</v>
      </c>
      <c r="DD341" s="78">
        <v>5.3312934935092926E-2</v>
      </c>
      <c r="DE341" s="78">
        <v>1.2019837275147438E-2</v>
      </c>
      <c r="DF341" s="78">
        <v>3.5483438521623611E-2</v>
      </c>
      <c r="DG341" s="78">
        <v>1.7577772960066795E-2</v>
      </c>
      <c r="DH341" s="78">
        <v>-1.2963233515620232E-2</v>
      </c>
      <c r="DI341" s="78">
        <v>-1.6163140535354614E-2</v>
      </c>
      <c r="DJ341" s="78">
        <v>1.9891185685992241E-2</v>
      </c>
      <c r="DK341" s="78">
        <v>5.8213170617818832E-2</v>
      </c>
      <c r="DL341" s="78">
        <v>4.7821246087551117E-2</v>
      </c>
      <c r="DM341" s="78">
        <v>7.1403468027710915E-3</v>
      </c>
      <c r="DN341" s="78">
        <v>6.1365105211734772E-2</v>
      </c>
      <c r="DO341" s="78">
        <v>5.2218180149793625E-2</v>
      </c>
      <c r="DP341" s="78">
        <v>1.8065828830003738E-2</v>
      </c>
      <c r="DQ341" s="78">
        <v>6.5924555063247681E-2</v>
      </c>
      <c r="DR341" s="78">
        <v>0.10274747014045715</v>
      </c>
      <c r="DS341" s="78">
        <v>0.14772734045982361</v>
      </c>
      <c r="DT341" s="78">
        <v>0.19043916463851929</v>
      </c>
      <c r="DU341" s="78">
        <v>7.9593606293201447E-2</v>
      </c>
      <c r="DV341" s="78">
        <v>0.10338154435157776</v>
      </c>
      <c r="DW341" s="78">
        <v>8.5010305047035217E-2</v>
      </c>
      <c r="DX341" s="78">
        <v>2.4273866787552834E-2</v>
      </c>
      <c r="DY341" s="78">
        <v>7.9303018748760223E-2</v>
      </c>
      <c r="DZ341" s="78">
        <v>0.11241216212511063</v>
      </c>
      <c r="EA341" s="78">
        <v>0.1198275163769722</v>
      </c>
      <c r="EB341" s="78">
        <v>0.12127324193716049</v>
      </c>
      <c r="EC341" s="78">
        <v>8.2831531763076782E-2</v>
      </c>
      <c r="ED341" s="78">
        <v>0.1242193803191185</v>
      </c>
      <c r="EE341" s="78">
        <v>0.10560595244169235</v>
      </c>
      <c r="EF341" s="78">
        <v>8.0568626523017883E-2</v>
      </c>
      <c r="EG341" s="78">
        <v>7.538565993309021E-2</v>
      </c>
      <c r="EH341" s="78">
        <v>0.11574749648571014</v>
      </c>
      <c r="EI341" s="78">
        <v>0.14731483161449432</v>
      </c>
      <c r="EJ341" s="78">
        <v>0.11941882222890854</v>
      </c>
      <c r="EK341" s="78">
        <v>8.230338990688324E-2</v>
      </c>
      <c r="EL341" s="78">
        <v>0.14004294574260712</v>
      </c>
      <c r="EM341" s="78">
        <v>0.1321006715297699</v>
      </c>
      <c r="EN341" s="78">
        <v>0.10092899203300476</v>
      </c>
      <c r="EO341" s="78">
        <v>0.14687903225421906</v>
      </c>
      <c r="EP341" s="78">
        <v>0.18536856770515442</v>
      </c>
      <c r="EQ341" s="78">
        <v>0.2317911833524704</v>
      </c>
      <c r="ER341" s="78">
        <v>0.26957255601882935</v>
      </c>
      <c r="ES341" s="78">
        <v>0.15475009381771088</v>
      </c>
      <c r="ET341" s="78">
        <v>0.18054588139057159</v>
      </c>
      <c r="EU341" s="78">
        <v>0.1562810093164444</v>
      </c>
      <c r="EV341" s="78">
        <v>0.10894589126110077</v>
      </c>
      <c r="EW341" s="78">
        <v>69.670036315917969</v>
      </c>
      <c r="EX341" s="78">
        <v>68.35498046875</v>
      </c>
      <c r="EY341" s="78">
        <v>67.037345886230469</v>
      </c>
      <c r="EZ341" s="78">
        <v>65.878623962402344</v>
      </c>
      <c r="FA341" s="78">
        <v>64.756072998046875</v>
      </c>
      <c r="FB341" s="78">
        <v>63.655681610107422</v>
      </c>
      <c r="FC341" s="78">
        <v>62.910587310791016</v>
      </c>
      <c r="FD341" s="78">
        <v>65.782028198242188</v>
      </c>
      <c r="FE341" s="78">
        <v>71.320144653320313</v>
      </c>
      <c r="FF341" s="78">
        <v>75.818473815917969</v>
      </c>
      <c r="FG341" s="78">
        <v>79.346076965332031</v>
      </c>
      <c r="FH341" s="78">
        <v>82.553459167480469</v>
      </c>
      <c r="FI341" s="78">
        <v>85.405555725097656</v>
      </c>
      <c r="FJ341" s="78">
        <v>88.017318725585938</v>
      </c>
      <c r="FK341" s="78">
        <v>90.244178771972656</v>
      </c>
      <c r="FL341" s="78">
        <v>91.90765380859375</v>
      </c>
      <c r="FM341" s="78">
        <v>92.732261657714844</v>
      </c>
      <c r="FN341" s="78">
        <v>92.828170776367188</v>
      </c>
      <c r="FO341" s="78">
        <v>91.652870178222656</v>
      </c>
      <c r="FP341" s="78">
        <v>88.67205810546875</v>
      </c>
      <c r="FQ341" s="78">
        <v>82.163925170898438</v>
      </c>
      <c r="FR341" s="78">
        <v>76.491966247558594</v>
      </c>
      <c r="FS341" s="78">
        <v>72.934371948242188</v>
      </c>
      <c r="FT341" s="78">
        <v>70.857345581054688</v>
      </c>
      <c r="FU341" s="78">
        <v>8.4313251078128815E-2</v>
      </c>
      <c r="FV341" s="78">
        <v>9.8668351769447327E-2</v>
      </c>
      <c r="FW341" s="78">
        <v>8.6170889437198639E-2</v>
      </c>
      <c r="FX341" s="78">
        <v>0</v>
      </c>
      <c r="FY341" s="78">
        <v>210.91304016113281</v>
      </c>
      <c r="FZ341" s="78">
        <v>1</v>
      </c>
    </row>
    <row r="342" spans="1:182" x14ac:dyDescent="0.2">
      <c r="A342" t="s">
        <v>186</v>
      </c>
      <c r="B342" t="s">
        <v>236</v>
      </c>
      <c r="C342" t="s">
        <v>194</v>
      </c>
      <c r="D342" t="s">
        <v>202</v>
      </c>
      <c r="E342" t="s">
        <v>208</v>
      </c>
      <c r="F342" t="s">
        <v>185</v>
      </c>
      <c r="G342" t="s">
        <v>1</v>
      </c>
      <c r="H342" s="78">
        <v>333</v>
      </c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/>
      <c r="CK342" s="78"/>
      <c r="CL342" s="78"/>
      <c r="CM342" s="78"/>
      <c r="CN342" s="78"/>
      <c r="CO342" s="78"/>
      <c r="CP342" s="78"/>
      <c r="CQ342" s="78"/>
      <c r="CR342" s="78"/>
      <c r="CS342" s="78"/>
      <c r="CT342" s="78"/>
      <c r="CU342" s="78"/>
      <c r="CV342" s="78"/>
      <c r="CW342" s="78"/>
      <c r="CX342" s="78"/>
      <c r="CY342" s="78"/>
      <c r="CZ342" s="78"/>
      <c r="DA342" s="78"/>
      <c r="DB342" s="78"/>
      <c r="DC342" s="78"/>
      <c r="DD342" s="78"/>
      <c r="DE342" s="78"/>
      <c r="DF342" s="78"/>
      <c r="DG342" s="78"/>
      <c r="DH342" s="78"/>
      <c r="DI342" s="78"/>
      <c r="DJ342" s="78"/>
      <c r="DK342" s="78"/>
      <c r="DL342" s="78"/>
      <c r="DM342" s="78"/>
      <c r="DN342" s="78"/>
      <c r="DO342" s="78"/>
      <c r="DP342" s="78"/>
      <c r="DQ342" s="78"/>
      <c r="DR342" s="78"/>
      <c r="DS342" s="78"/>
      <c r="DT342" s="78"/>
      <c r="DU342" s="78"/>
      <c r="DV342" s="78"/>
      <c r="DW342" s="78"/>
      <c r="DX342" s="78"/>
      <c r="DY342" s="78"/>
      <c r="DZ342" s="78"/>
      <c r="EA342" s="78"/>
      <c r="EB342" s="78"/>
      <c r="EC342" s="78"/>
      <c r="ED342" s="78"/>
      <c r="EE342" s="78"/>
      <c r="EF342" s="78"/>
      <c r="EG342" s="78"/>
      <c r="EH342" s="78"/>
      <c r="EI342" s="78"/>
      <c r="EJ342" s="78"/>
      <c r="EK342" s="78"/>
      <c r="EL342" s="78"/>
      <c r="EM342" s="78"/>
      <c r="EN342" s="78"/>
      <c r="EO342" s="78"/>
      <c r="EP342" s="78"/>
      <c r="EQ342" s="78"/>
      <c r="ER342" s="78"/>
      <c r="ES342" s="78"/>
      <c r="ET342" s="78"/>
      <c r="EU342" s="78"/>
      <c r="EV342" s="78"/>
      <c r="EW342" s="78"/>
      <c r="EX342" s="78"/>
      <c r="EY342" s="78"/>
      <c r="EZ342" s="78"/>
      <c r="FA342" s="78"/>
      <c r="FB342" s="78"/>
      <c r="FC342" s="78"/>
      <c r="FD342" s="78"/>
      <c r="FE342" s="78"/>
      <c r="FF342" s="78"/>
      <c r="FG342" s="78"/>
      <c r="FH342" s="78"/>
      <c r="FI342" s="78"/>
      <c r="FJ342" s="78"/>
      <c r="FK342" s="78"/>
      <c r="FL342" s="78"/>
      <c r="FM342" s="78"/>
      <c r="FN342" s="78"/>
      <c r="FO342" s="78"/>
      <c r="FP342" s="78"/>
      <c r="FQ342" s="78"/>
      <c r="FR342" s="78"/>
      <c r="FS342" s="78"/>
      <c r="FT342" s="78"/>
      <c r="FU342" s="78"/>
      <c r="FV342" s="78"/>
      <c r="FW342" s="78"/>
      <c r="FX342" s="78">
        <v>0</v>
      </c>
      <c r="FY342" s="78">
        <v>93.826087951660156</v>
      </c>
      <c r="FZ342" s="78">
        <v>0</v>
      </c>
    </row>
    <row r="343" spans="1:182" x14ac:dyDescent="0.2">
      <c r="A343" t="s">
        <v>186</v>
      </c>
      <c r="B343" t="s">
        <v>236</v>
      </c>
      <c r="C343" t="s">
        <v>194</v>
      </c>
      <c r="D343" t="s">
        <v>202</v>
      </c>
      <c r="E343" t="s">
        <v>209</v>
      </c>
      <c r="F343" t="s">
        <v>1</v>
      </c>
      <c r="G343" t="s">
        <v>198</v>
      </c>
      <c r="H343" s="78">
        <v>7005</v>
      </c>
      <c r="I343" s="78">
        <v>1.4560614824295044</v>
      </c>
      <c r="J343" s="78">
        <v>1.32137131690979</v>
      </c>
      <c r="K343" s="78">
        <v>1.2361239194869995</v>
      </c>
      <c r="L343" s="78">
        <v>1.1792356967926025</v>
      </c>
      <c r="M343" s="78">
        <v>1.1388176679611206</v>
      </c>
      <c r="N343" s="78">
        <v>1.1494593620300293</v>
      </c>
      <c r="O343" s="78">
        <v>1.223609447479248</v>
      </c>
      <c r="P343" s="78">
        <v>1.3390862941741943</v>
      </c>
      <c r="Q343" s="78">
        <v>1.4353415966033936</v>
      </c>
      <c r="R343" s="78">
        <v>1.5275958776473999</v>
      </c>
      <c r="S343" s="78">
        <v>1.6417356729507446</v>
      </c>
      <c r="T343" s="78">
        <v>1.7880532741546631</v>
      </c>
      <c r="U343" s="78">
        <v>1.9307516813278198</v>
      </c>
      <c r="V343" s="78">
        <v>2.074615478515625</v>
      </c>
      <c r="W343" s="78">
        <v>2.1871297359466553</v>
      </c>
      <c r="X343" s="78">
        <v>2.3165686130523682</v>
      </c>
      <c r="Y343" s="78">
        <v>2.4054441452026367</v>
      </c>
      <c r="Z343" s="78">
        <v>2.4731447696685791</v>
      </c>
      <c r="AA343" s="78">
        <v>2.422435998916626</v>
      </c>
      <c r="AB343" s="78">
        <v>2.3538060188293457</v>
      </c>
      <c r="AC343" s="78">
        <v>2.2550473213195801</v>
      </c>
      <c r="AD343" s="78">
        <v>2.1261420249938965</v>
      </c>
      <c r="AE343" s="78">
        <v>1.8785353899002075</v>
      </c>
      <c r="AF343" s="78">
        <v>1.6377691030502319</v>
      </c>
      <c r="AG343" s="78">
        <v>-0.17153434455394745</v>
      </c>
      <c r="AH343" s="78">
        <v>-0.17091576755046844</v>
      </c>
      <c r="AI343" s="78">
        <v>-0.14396227896213531</v>
      </c>
      <c r="AJ343" s="78">
        <v>-0.1416490375995636</v>
      </c>
      <c r="AK343" s="78">
        <v>-0.15770760178565979</v>
      </c>
      <c r="AL343" s="78">
        <v>-0.16268101334571838</v>
      </c>
      <c r="AM343" s="78">
        <v>-0.16893415153026581</v>
      </c>
      <c r="AN343" s="78">
        <v>-0.17541444301605225</v>
      </c>
      <c r="AO343" s="78">
        <v>-0.19416078925132751</v>
      </c>
      <c r="AP343" s="78">
        <v>-0.20554058253765106</v>
      </c>
      <c r="AQ343" s="78">
        <v>-0.22384090721607208</v>
      </c>
      <c r="AR343" s="78">
        <v>-0.23060441017150879</v>
      </c>
      <c r="AS343" s="78">
        <v>-0.24281194806098938</v>
      </c>
      <c r="AT343" s="78">
        <v>-0.22086690366268158</v>
      </c>
      <c r="AU343" s="78">
        <v>-0.20499372482299805</v>
      </c>
      <c r="AV343" s="78">
        <v>-0.15115194022655487</v>
      </c>
      <c r="AW343" s="78">
        <v>-0.10009196400642395</v>
      </c>
      <c r="AX343" s="78">
        <v>-8.3532236516475677E-2</v>
      </c>
      <c r="AY343" s="78">
        <v>-9.6098147332668304E-2</v>
      </c>
      <c r="AZ343" s="78">
        <v>-5.5474072694778442E-2</v>
      </c>
      <c r="BA343" s="78">
        <v>-8.7195716798305511E-2</v>
      </c>
      <c r="BB343" s="78">
        <v>-0.17455527186393738</v>
      </c>
      <c r="BC343" s="78">
        <v>-0.1860639750957489</v>
      </c>
      <c r="BD343" s="78">
        <v>-0.1732572615146637</v>
      </c>
      <c r="BE343" s="78">
        <v>-0.14580699801445007</v>
      </c>
      <c r="BF343" s="78">
        <v>-0.1463785320520401</v>
      </c>
      <c r="BG343" s="78">
        <v>-0.120102658867836</v>
      </c>
      <c r="BH343" s="78">
        <v>-0.11746446043252945</v>
      </c>
      <c r="BI343" s="78">
        <v>-0.13264214992523193</v>
      </c>
      <c r="BJ343" s="78">
        <v>-0.13774263858795166</v>
      </c>
      <c r="BK343" s="78">
        <v>-0.14330683648586273</v>
      </c>
      <c r="BL343" s="78">
        <v>-0.15081603825092316</v>
      </c>
      <c r="BM343" s="78">
        <v>-0.17023384571075439</v>
      </c>
      <c r="BN343" s="78">
        <v>-0.18221884965896606</v>
      </c>
      <c r="BO343" s="78">
        <v>-0.20040971040725708</v>
      </c>
      <c r="BP343" s="78">
        <v>-0.20718120038509369</v>
      </c>
      <c r="BQ343" s="78">
        <v>-0.2188517302274704</v>
      </c>
      <c r="BR343" s="78">
        <v>-0.19638177752494812</v>
      </c>
      <c r="BS343" s="78">
        <v>-0.17993836104869843</v>
      </c>
      <c r="BT343" s="78">
        <v>-0.12654148042201996</v>
      </c>
      <c r="BU343" s="78">
        <v>-7.4974194169044495E-2</v>
      </c>
      <c r="BV343" s="78">
        <v>-5.8851733803749084E-2</v>
      </c>
      <c r="BW343" s="78">
        <v>-7.1099221706390381E-2</v>
      </c>
      <c r="BX343" s="78">
        <v>-3.0223900452256203E-2</v>
      </c>
      <c r="BY343" s="78">
        <v>-6.2483422458171844E-2</v>
      </c>
      <c r="BZ343" s="78">
        <v>-0.14798042178153992</v>
      </c>
      <c r="CA343" s="78">
        <v>-0.16022911667823792</v>
      </c>
      <c r="CB343" s="78">
        <v>-0.14673842489719391</v>
      </c>
      <c r="CC343" s="78">
        <v>-0.12798832356929779</v>
      </c>
      <c r="CD343" s="78">
        <v>-0.1293841153383255</v>
      </c>
      <c r="CE343" s="78">
        <v>-0.10357756167650223</v>
      </c>
      <c r="CF343" s="78">
        <v>-0.1007142961025238</v>
      </c>
      <c r="CG343" s="78">
        <v>-0.11528189480304718</v>
      </c>
      <c r="CH343" s="78">
        <v>-0.12047038972377777</v>
      </c>
      <c r="CI343" s="78">
        <v>-0.12555743753910065</v>
      </c>
      <c r="CJ343" s="78">
        <v>-0.13377922773361206</v>
      </c>
      <c r="CK343" s="78">
        <v>-0.15366211533546448</v>
      </c>
      <c r="CL343" s="78">
        <v>-0.16606630384922028</v>
      </c>
      <c r="CM343" s="78">
        <v>-0.18418130278587341</v>
      </c>
      <c r="CN343" s="78">
        <v>-0.19095838069915771</v>
      </c>
      <c r="CO343" s="78">
        <v>-0.2022569477558136</v>
      </c>
      <c r="CP343" s="78">
        <v>-0.17942343652248383</v>
      </c>
      <c r="CQ343" s="78">
        <v>-0.16258509457111359</v>
      </c>
      <c r="CR343" s="78">
        <v>-0.1094963550567627</v>
      </c>
      <c r="CS343" s="78">
        <v>-5.7577699422836304E-2</v>
      </c>
      <c r="CT343" s="78">
        <v>-4.1758093982934952E-2</v>
      </c>
      <c r="CU343" s="78">
        <v>-5.3785048425197601E-2</v>
      </c>
      <c r="CV343" s="78">
        <v>-1.2735708616673946E-2</v>
      </c>
      <c r="CW343" s="78">
        <v>-4.5367762446403503E-2</v>
      </c>
      <c r="CX343" s="78">
        <v>-0.12957474589347839</v>
      </c>
      <c r="CY343" s="78">
        <v>-0.14233598113059998</v>
      </c>
      <c r="CZ343" s="78">
        <v>-0.12837158143520355</v>
      </c>
      <c r="DA343" s="78">
        <v>-0.1101696640253067</v>
      </c>
      <c r="DB343" s="78">
        <v>-0.1123896986246109</v>
      </c>
      <c r="DC343" s="78">
        <v>-8.7052464485168457E-2</v>
      </c>
      <c r="DD343" s="78">
        <v>-8.3964131772518158E-2</v>
      </c>
      <c r="DE343" s="78">
        <v>-9.792163223028183E-2</v>
      </c>
      <c r="DF343" s="78">
        <v>-0.10319814831018448</v>
      </c>
      <c r="DG343" s="78">
        <v>-0.10780802369117737</v>
      </c>
      <c r="DH343" s="78">
        <v>-0.11674243956804276</v>
      </c>
      <c r="DI343" s="78">
        <v>-0.13709038496017456</v>
      </c>
      <c r="DJ343" s="78">
        <v>-0.14991375803947449</v>
      </c>
      <c r="DK343" s="78">
        <v>-0.16795292496681213</v>
      </c>
      <c r="DL343" s="78">
        <v>-0.17473554611206055</v>
      </c>
      <c r="DM343" s="78">
        <v>-0.1856621652841568</v>
      </c>
      <c r="DN343" s="78">
        <v>-0.16246511042118073</v>
      </c>
      <c r="DO343" s="78">
        <v>-0.14523184299468994</v>
      </c>
      <c r="DP343" s="78">
        <v>-9.2451229691505432E-2</v>
      </c>
      <c r="DQ343" s="78">
        <v>-4.018121212720871E-2</v>
      </c>
      <c r="DR343" s="78">
        <v>-2.4664448574185371E-2</v>
      </c>
      <c r="DS343" s="78">
        <v>-3.6470871418714523E-2</v>
      </c>
      <c r="DT343" s="78">
        <v>4.7524836845695972E-3</v>
      </c>
      <c r="DU343" s="78">
        <v>-2.8252102434635162E-2</v>
      </c>
      <c r="DV343" s="78">
        <v>-0.11116907745599747</v>
      </c>
      <c r="DW343" s="78">
        <v>-0.12444283068180084</v>
      </c>
      <c r="DX343" s="78">
        <v>-0.110004723072052</v>
      </c>
      <c r="DY343" s="78">
        <v>-8.4442324936389923E-2</v>
      </c>
      <c r="DZ343" s="78">
        <v>-8.7852463126182556E-2</v>
      </c>
      <c r="EA343" s="78">
        <v>-6.3192859292030334E-2</v>
      </c>
      <c r="EB343" s="78">
        <v>-5.9779543429613113E-2</v>
      </c>
      <c r="EC343" s="78">
        <v>-7.285616546869278E-2</v>
      </c>
      <c r="ED343" s="78">
        <v>-7.8259758651256561E-2</v>
      </c>
      <c r="EE343" s="78">
        <v>-8.2180693745613098E-2</v>
      </c>
      <c r="EF343" s="78">
        <v>-9.2144012451171875E-2</v>
      </c>
      <c r="EG343" s="78">
        <v>-0.11316344141960144</v>
      </c>
      <c r="EH343" s="78">
        <v>-0.12659204006195068</v>
      </c>
      <c r="EI343" s="78">
        <v>-0.14452171325683594</v>
      </c>
      <c r="EJ343" s="78">
        <v>-0.15131233632564545</v>
      </c>
      <c r="EK343" s="78">
        <v>-0.16170194745063782</v>
      </c>
      <c r="EL343" s="78">
        <v>-0.13797998428344727</v>
      </c>
      <c r="EM343" s="78">
        <v>-0.12017647922039032</v>
      </c>
      <c r="EN343" s="78">
        <v>-6.7840777337551117E-2</v>
      </c>
      <c r="EO343" s="78">
        <v>-1.5063435770571232E-2</v>
      </c>
      <c r="EP343" s="78">
        <v>1.6057867469498888E-5</v>
      </c>
      <c r="EQ343" s="78">
        <v>-1.1471953243017197E-2</v>
      </c>
      <c r="ER343" s="78">
        <v>3.000265546143055E-2</v>
      </c>
      <c r="ES343" s="78">
        <v>-3.5398118197917938E-3</v>
      </c>
      <c r="ET343" s="78">
        <v>-8.4594212472438812E-2</v>
      </c>
      <c r="EU343" s="78">
        <v>-9.8607979714870453E-2</v>
      </c>
      <c r="EV343" s="78">
        <v>-8.3485908806324005E-2</v>
      </c>
      <c r="EW343" s="78">
        <v>68.463897705078125</v>
      </c>
      <c r="EX343" s="78">
        <v>67.439285278320313</v>
      </c>
      <c r="EY343" s="78">
        <v>66.457969665527344</v>
      </c>
      <c r="EZ343" s="78">
        <v>65.663772583007813</v>
      </c>
      <c r="FA343" s="78">
        <v>64.817253112792969</v>
      </c>
      <c r="FB343" s="78">
        <v>64.203659057617188</v>
      </c>
      <c r="FC343" s="78">
        <v>63.642505645751953</v>
      </c>
      <c r="FD343" s="78">
        <v>64.290328979492188</v>
      </c>
      <c r="FE343" s="78">
        <v>67.087936401367188</v>
      </c>
      <c r="FF343" s="78">
        <v>70.731277465820313</v>
      </c>
      <c r="FG343" s="78">
        <v>74.602813720703125</v>
      </c>
      <c r="FH343" s="78">
        <v>78.434883117675781</v>
      </c>
      <c r="FI343" s="78">
        <v>81.945404052734375</v>
      </c>
      <c r="FJ343" s="78">
        <v>84.837364196777344</v>
      </c>
      <c r="FK343" s="78">
        <v>86.719802856445313</v>
      </c>
      <c r="FL343" s="78">
        <v>87.572654724121094</v>
      </c>
      <c r="FM343" s="78">
        <v>87.357444763183594</v>
      </c>
      <c r="FN343" s="78">
        <v>85.896377563476563</v>
      </c>
      <c r="FO343" s="78">
        <v>83.461524963378906</v>
      </c>
      <c r="FP343" s="78">
        <v>79.760276794433594</v>
      </c>
      <c r="FQ343" s="78">
        <v>75.667396545410156</v>
      </c>
      <c r="FR343" s="78">
        <v>73.039352416992188</v>
      </c>
      <c r="FS343" s="78">
        <v>71.207633972167969</v>
      </c>
      <c r="FT343" s="78">
        <v>69.62646484375</v>
      </c>
      <c r="FU343" s="78">
        <v>2.4993337690830231E-2</v>
      </c>
      <c r="FV343" s="78">
        <v>2.9547573998570442E-2</v>
      </c>
      <c r="FW343" s="78">
        <v>2.5716286152601242E-2</v>
      </c>
      <c r="FX343" s="78">
        <v>0</v>
      </c>
      <c r="FY343" s="78">
        <v>2524.09521484375</v>
      </c>
      <c r="FZ343" s="78">
        <v>1</v>
      </c>
    </row>
    <row r="344" spans="1:182" x14ac:dyDescent="0.2">
      <c r="A344" t="s">
        <v>186</v>
      </c>
      <c r="B344" t="s">
        <v>236</v>
      </c>
      <c r="C344" t="s">
        <v>194</v>
      </c>
      <c r="D344" t="s">
        <v>202</v>
      </c>
      <c r="E344" t="s">
        <v>209</v>
      </c>
      <c r="F344" t="s">
        <v>1</v>
      </c>
      <c r="G344" t="s">
        <v>200</v>
      </c>
      <c r="H344" s="78">
        <v>2717</v>
      </c>
      <c r="I344" s="78">
        <v>1.531409740447998</v>
      </c>
      <c r="J344" s="78">
        <v>1.3752769231796265</v>
      </c>
      <c r="K344" s="78">
        <v>1.2549288272857666</v>
      </c>
      <c r="L344" s="78">
        <v>1.1630864143371582</v>
      </c>
      <c r="M344" s="78">
        <v>1.108898401260376</v>
      </c>
      <c r="N344" s="78">
        <v>1.1006879806518555</v>
      </c>
      <c r="O344" s="78">
        <v>1.1398041248321533</v>
      </c>
      <c r="P344" s="78">
        <v>1.1930426359176636</v>
      </c>
      <c r="Q344" s="78">
        <v>1.2635155916213989</v>
      </c>
      <c r="R344" s="78">
        <v>1.3814089298248291</v>
      </c>
      <c r="S344" s="78">
        <v>1.5289899110794067</v>
      </c>
      <c r="T344" s="78">
        <v>1.6952757835388184</v>
      </c>
      <c r="U344" s="78">
        <v>1.8583651781082153</v>
      </c>
      <c r="V344" s="78">
        <v>2.0050985813140869</v>
      </c>
      <c r="W344" s="78">
        <v>2.1590335369110107</v>
      </c>
      <c r="X344" s="78">
        <v>2.2736725807189941</v>
      </c>
      <c r="Y344" s="78">
        <v>2.3895282745361328</v>
      </c>
      <c r="Z344" s="78">
        <v>2.4570488929748535</v>
      </c>
      <c r="AA344" s="78">
        <v>2.410003662109375</v>
      </c>
      <c r="AB344" s="78">
        <v>2.3127415180206299</v>
      </c>
      <c r="AC344" s="78">
        <v>2.2680768966674805</v>
      </c>
      <c r="AD344" s="78">
        <v>2.1460306644439697</v>
      </c>
      <c r="AE344" s="78">
        <v>1.9263221025466919</v>
      </c>
      <c r="AF344" s="78">
        <v>1.7003511190414429</v>
      </c>
      <c r="AG344" s="78">
        <v>-0.14309480786323547</v>
      </c>
      <c r="AH344" s="78">
        <v>-0.13662296533584595</v>
      </c>
      <c r="AI344" s="78">
        <v>-0.13622176647186279</v>
      </c>
      <c r="AJ344" s="78">
        <v>-0.14539498090744019</v>
      </c>
      <c r="AK344" s="78">
        <v>-0.1449226588010788</v>
      </c>
      <c r="AL344" s="78">
        <v>-0.11965317279100418</v>
      </c>
      <c r="AM344" s="78">
        <v>-9.217456728219986E-2</v>
      </c>
      <c r="AN344" s="78">
        <v>-0.10376385599374771</v>
      </c>
      <c r="AO344" s="78">
        <v>-0.12617394328117371</v>
      </c>
      <c r="AP344" s="78">
        <v>-0.10306495428085327</v>
      </c>
      <c r="AQ344" s="78">
        <v>-0.10696383565664291</v>
      </c>
      <c r="AR344" s="78">
        <v>-0.13681451976299286</v>
      </c>
      <c r="AS344" s="78">
        <v>-0.16425235569477081</v>
      </c>
      <c r="AT344" s="78">
        <v>-0.16402509808540344</v>
      </c>
      <c r="AU344" s="78">
        <v>-0.14184772968292236</v>
      </c>
      <c r="AV344" s="78">
        <v>-0.13333018124103546</v>
      </c>
      <c r="AW344" s="78">
        <v>-9.0642549097537994E-2</v>
      </c>
      <c r="AX344" s="78">
        <v>-5.8039374649524689E-2</v>
      </c>
      <c r="AY344" s="78">
        <v>-7.5643591582775116E-2</v>
      </c>
      <c r="AZ344" s="78">
        <v>-8.7761580944061279E-2</v>
      </c>
      <c r="BA344" s="78">
        <v>-7.3495157063007355E-2</v>
      </c>
      <c r="BB344" s="78">
        <v>-0.15119035542011261</v>
      </c>
      <c r="BC344" s="78">
        <v>-0.16237717866897583</v>
      </c>
      <c r="BD344" s="78">
        <v>-0.15510228276252747</v>
      </c>
      <c r="BE344" s="78">
        <v>-0.11236479133367538</v>
      </c>
      <c r="BF344" s="78">
        <v>-0.10706035047769547</v>
      </c>
      <c r="BG344" s="78">
        <v>-0.10774607211351395</v>
      </c>
      <c r="BH344" s="78">
        <v>-0.11733037233352661</v>
      </c>
      <c r="BI344" s="78">
        <v>-0.11520025879144669</v>
      </c>
      <c r="BJ344" s="78">
        <v>-9.0624392032623291E-2</v>
      </c>
      <c r="BK344" s="78">
        <v>-6.4455047249794006E-2</v>
      </c>
      <c r="BL344" s="78">
        <v>-7.6803065836429596E-2</v>
      </c>
      <c r="BM344" s="78">
        <v>-9.989224374294281E-2</v>
      </c>
      <c r="BN344" s="78">
        <v>-7.9680182039737701E-2</v>
      </c>
      <c r="BO344" s="78">
        <v>-8.254878968000412E-2</v>
      </c>
      <c r="BP344" s="78">
        <v>-0.1100357323884964</v>
      </c>
      <c r="BQ344" s="78">
        <v>-0.13529229164123535</v>
      </c>
      <c r="BR344" s="78">
        <v>-0.13385231792926788</v>
      </c>
      <c r="BS344" s="78">
        <v>-0.11043813824653625</v>
      </c>
      <c r="BT344" s="78">
        <v>-0.10134216398000717</v>
      </c>
      <c r="BU344" s="78">
        <v>-5.686018243432045E-2</v>
      </c>
      <c r="BV344" s="78">
        <v>-2.4814464151859283E-2</v>
      </c>
      <c r="BW344" s="78">
        <v>-4.3892227113246918E-2</v>
      </c>
      <c r="BX344" s="78">
        <v>-5.5881787091493607E-2</v>
      </c>
      <c r="BY344" s="78">
        <v>-4.3036151677370071E-2</v>
      </c>
      <c r="BZ344" s="78">
        <v>-0.11827065795660019</v>
      </c>
      <c r="CA344" s="78">
        <v>-0.12905506789684296</v>
      </c>
      <c r="CB344" s="78">
        <v>-0.12353891879320145</v>
      </c>
      <c r="CC344" s="78">
        <v>-9.1081276535987854E-2</v>
      </c>
      <c r="CD344" s="78">
        <v>-8.6585365235805511E-2</v>
      </c>
      <c r="CE344" s="78">
        <v>-8.802388608455658E-2</v>
      </c>
      <c r="CF344" s="78">
        <v>-9.7892910242080688E-2</v>
      </c>
      <c r="CG344" s="78">
        <v>-9.4614610075950623E-2</v>
      </c>
      <c r="CH344" s="78">
        <v>-7.0519141852855682E-2</v>
      </c>
      <c r="CI344" s="78">
        <v>-4.5256588608026505E-2</v>
      </c>
      <c r="CJ344" s="78">
        <v>-5.8130115270614624E-2</v>
      </c>
      <c r="CK344" s="78">
        <v>-8.1689611077308655E-2</v>
      </c>
      <c r="CL344" s="78">
        <v>-6.3483960926532745E-2</v>
      </c>
      <c r="CM344" s="78">
        <v>-6.5638996660709381E-2</v>
      </c>
      <c r="CN344" s="78">
        <v>-9.1488830745220184E-2</v>
      </c>
      <c r="CO344" s="78">
        <v>-0.11523464322090149</v>
      </c>
      <c r="CP344" s="78">
        <v>-0.1129547506570816</v>
      </c>
      <c r="CQ344" s="78">
        <v>-8.8683940470218658E-2</v>
      </c>
      <c r="CR344" s="78">
        <v>-7.9187370836734772E-2</v>
      </c>
      <c r="CS344" s="78">
        <v>-3.3462624996900558E-2</v>
      </c>
      <c r="CT344" s="78">
        <v>-1.8029912607744336E-3</v>
      </c>
      <c r="CU344" s="78">
        <v>-2.1901333704590797E-2</v>
      </c>
      <c r="CV344" s="78">
        <v>-3.3801943063735962E-2</v>
      </c>
      <c r="CW344" s="78">
        <v>-2.1940337494015694E-2</v>
      </c>
      <c r="CX344" s="78">
        <v>-9.5470570027828217E-2</v>
      </c>
      <c r="CY344" s="78">
        <v>-0.10597626864910126</v>
      </c>
      <c r="CZ344" s="78">
        <v>-0.10167822241783142</v>
      </c>
      <c r="DA344" s="78">
        <v>-6.9797754287719727E-2</v>
      </c>
      <c r="DB344" s="78">
        <v>-6.6110387444496155E-2</v>
      </c>
      <c r="DC344" s="78">
        <v>-6.8301722407341003E-2</v>
      </c>
      <c r="DD344" s="78">
        <v>-7.8455440700054169E-2</v>
      </c>
      <c r="DE344" s="78">
        <v>-7.4028961360454559E-2</v>
      </c>
      <c r="DF344" s="78">
        <v>-5.0413895398378372E-2</v>
      </c>
      <c r="DG344" s="78">
        <v>-2.6058129966259003E-2</v>
      </c>
      <c r="DH344" s="78">
        <v>-3.9457160979509354E-2</v>
      </c>
      <c r="DI344" s="78">
        <v>-6.3486985862255096E-2</v>
      </c>
      <c r="DJ344" s="78">
        <v>-4.7287736088037491E-2</v>
      </c>
      <c r="DK344" s="78">
        <v>-4.8729203641414642E-2</v>
      </c>
      <c r="DL344" s="78">
        <v>-7.294192910194397E-2</v>
      </c>
      <c r="DM344" s="78">
        <v>-9.517698734998703E-2</v>
      </c>
      <c r="DN344" s="78">
        <v>-9.2057175934314728E-2</v>
      </c>
      <c r="DO344" s="78">
        <v>-6.6929742693901062E-2</v>
      </c>
      <c r="DP344" s="78">
        <v>-5.7032566517591476E-2</v>
      </c>
      <c r="DQ344" s="78">
        <v>-1.0065065696835518E-2</v>
      </c>
      <c r="DR344" s="78">
        <v>2.120848186314106E-2</v>
      </c>
      <c r="DS344" s="78">
        <v>8.9561472123023123E-5</v>
      </c>
      <c r="DT344" s="78">
        <v>-1.1722097173333168E-2</v>
      </c>
      <c r="DU344" s="78">
        <v>-8.4452313603833318E-4</v>
      </c>
      <c r="DV344" s="78">
        <v>-7.2670489549636841E-2</v>
      </c>
      <c r="DW344" s="78">
        <v>-8.2897476851940155E-2</v>
      </c>
      <c r="DX344" s="78">
        <v>-7.9817526042461395E-2</v>
      </c>
      <c r="DY344" s="78">
        <v>-3.9067734032869339E-2</v>
      </c>
      <c r="DZ344" s="78">
        <v>-3.6547757685184479E-2</v>
      </c>
      <c r="EA344" s="78">
        <v>-3.9826031774282455E-2</v>
      </c>
      <c r="EB344" s="78">
        <v>-5.0390832126140594E-2</v>
      </c>
      <c r="EC344" s="78">
        <v>-4.430655762553215E-2</v>
      </c>
      <c r="ED344" s="78">
        <v>-2.1385112777352333E-2</v>
      </c>
      <c r="EE344" s="78">
        <v>1.6613950720056891E-3</v>
      </c>
      <c r="EF344" s="78">
        <v>-1.2496380135416985E-2</v>
      </c>
      <c r="EG344" s="78">
        <v>-3.72052863240242E-2</v>
      </c>
      <c r="EH344" s="78">
        <v>-2.3902963846921921E-2</v>
      </c>
      <c r="EI344" s="78">
        <v>-2.4314155802130699E-2</v>
      </c>
      <c r="EJ344" s="78">
        <v>-4.6163138002157211E-2</v>
      </c>
      <c r="EK344" s="78">
        <v>-6.6216938197612762E-2</v>
      </c>
      <c r="EL344" s="78">
        <v>-6.1884399503469467E-2</v>
      </c>
      <c r="EM344" s="78">
        <v>-3.5520147532224655E-2</v>
      </c>
      <c r="EN344" s="78">
        <v>-2.5044554844498634E-2</v>
      </c>
      <c r="EO344" s="78">
        <v>2.371729351580143E-2</v>
      </c>
      <c r="EP344" s="78">
        <v>5.4433394223451614E-2</v>
      </c>
      <c r="EQ344" s="78">
        <v>3.1840920448303223E-2</v>
      </c>
      <c r="ER344" s="78">
        <v>2.0157692953944206E-2</v>
      </c>
      <c r="ES344" s="78">
        <v>2.9614480212330818E-2</v>
      </c>
      <c r="ET344" s="78">
        <v>-3.9750788360834122E-2</v>
      </c>
      <c r="EU344" s="78">
        <v>-4.9575354903936386E-2</v>
      </c>
      <c r="EV344" s="78">
        <v>-4.8254150897264481E-2</v>
      </c>
      <c r="EW344" s="78">
        <v>72.729721069335938</v>
      </c>
      <c r="EX344" s="78">
        <v>71.386604309082031</v>
      </c>
      <c r="EY344" s="78">
        <v>70.217643737792969</v>
      </c>
      <c r="EZ344" s="78">
        <v>69.177505493164063</v>
      </c>
      <c r="FA344" s="78">
        <v>68.056846618652344</v>
      </c>
      <c r="FB344" s="78">
        <v>67.158309936523438</v>
      </c>
      <c r="FC344" s="78">
        <v>66.266815185546875</v>
      </c>
      <c r="FD344" s="78">
        <v>66.942054748535156</v>
      </c>
      <c r="FE344" s="78">
        <v>70.062980651855469</v>
      </c>
      <c r="FF344" s="78">
        <v>74.06793212890625</v>
      </c>
      <c r="FG344" s="78">
        <v>78.106254577636719</v>
      </c>
      <c r="FH344" s="78">
        <v>81.791275024414063</v>
      </c>
      <c r="FI344" s="78">
        <v>85.201438903808594</v>
      </c>
      <c r="FJ344" s="78">
        <v>88.036262512207031</v>
      </c>
      <c r="FK344" s="78">
        <v>90.01513671875</v>
      </c>
      <c r="FL344" s="78">
        <v>91.245140075683594</v>
      </c>
      <c r="FM344" s="78">
        <v>91.436988830566406</v>
      </c>
      <c r="FN344" s="78">
        <v>90.46441650390625</v>
      </c>
      <c r="FO344" s="78">
        <v>88.383224487304688</v>
      </c>
      <c r="FP344" s="78">
        <v>85.062202453613281</v>
      </c>
      <c r="FQ344" s="78">
        <v>81.020072937011719</v>
      </c>
      <c r="FR344" s="78">
        <v>77.915939331054688</v>
      </c>
      <c r="FS344" s="78">
        <v>75.704574584960938</v>
      </c>
      <c r="FT344" s="78">
        <v>73.880172729492188</v>
      </c>
      <c r="FU344" s="78">
        <v>3.0828477814793587E-2</v>
      </c>
      <c r="FV344" s="78">
        <v>3.8570638746023178E-2</v>
      </c>
      <c r="FW344" s="78">
        <v>3.1060347333550453E-2</v>
      </c>
      <c r="FX344" s="78">
        <v>0</v>
      </c>
      <c r="FY344" s="78">
        <v>1189.238037109375</v>
      </c>
      <c r="FZ344" s="78">
        <v>1</v>
      </c>
    </row>
    <row r="345" spans="1:182" x14ac:dyDescent="0.2">
      <c r="A345" t="s">
        <v>186</v>
      </c>
      <c r="B345" t="s">
        <v>236</v>
      </c>
      <c r="C345" t="s">
        <v>194</v>
      </c>
      <c r="D345" t="s">
        <v>202</v>
      </c>
      <c r="E345" t="s">
        <v>209</v>
      </c>
      <c r="F345" t="s">
        <v>1</v>
      </c>
      <c r="G345" t="s">
        <v>1</v>
      </c>
      <c r="H345" s="78">
        <v>9722</v>
      </c>
      <c r="I345" s="78">
        <v>1.4771190881729126</v>
      </c>
      <c r="J345" s="78">
        <v>1.3364362716674805</v>
      </c>
      <c r="K345" s="78">
        <v>1.2413793802261353</v>
      </c>
      <c r="L345" s="78">
        <v>1.1747225522994995</v>
      </c>
      <c r="M345" s="78">
        <v>1.1304560899734497</v>
      </c>
      <c r="N345" s="78">
        <v>1.1358293294906616</v>
      </c>
      <c r="O345" s="78">
        <v>1.2001883983612061</v>
      </c>
      <c r="P345" s="78">
        <v>1.2982714176177979</v>
      </c>
      <c r="Q345" s="78">
        <v>1.3873214721679688</v>
      </c>
      <c r="R345" s="78">
        <v>1.4867410659790039</v>
      </c>
      <c r="S345" s="78">
        <v>1.6102267503738403</v>
      </c>
      <c r="T345" s="78">
        <v>1.7621248960494995</v>
      </c>
      <c r="U345" s="78">
        <v>1.9105219841003418</v>
      </c>
      <c r="V345" s="78">
        <v>2.055187463760376</v>
      </c>
      <c r="W345" s="78">
        <v>2.1792776584625244</v>
      </c>
      <c r="X345" s="78">
        <v>2.3045802116394043</v>
      </c>
      <c r="Y345" s="78">
        <v>2.4009959697723389</v>
      </c>
      <c r="Z345" s="78">
        <v>2.4686465263366699</v>
      </c>
      <c r="AA345" s="78">
        <v>2.4189612865447998</v>
      </c>
      <c r="AB345" s="78">
        <v>2.342329740524292</v>
      </c>
      <c r="AC345" s="78">
        <v>2.2586886882781982</v>
      </c>
      <c r="AD345" s="78">
        <v>2.1317000389099121</v>
      </c>
      <c r="AE345" s="78">
        <v>1.891890287399292</v>
      </c>
      <c r="AF345" s="78">
        <v>1.6552587747573853</v>
      </c>
      <c r="AG345" s="78">
        <v>-0.15225383639335632</v>
      </c>
      <c r="AH345" s="78">
        <v>-0.15045419335365295</v>
      </c>
      <c r="AI345" s="78">
        <v>-0.13129563629627228</v>
      </c>
      <c r="AJ345" s="78">
        <v>-0.1322704404592514</v>
      </c>
      <c r="AK345" s="78">
        <v>-0.14315326511859894</v>
      </c>
      <c r="AL345" s="78">
        <v>-0.1398807168006897</v>
      </c>
      <c r="AM345" s="78">
        <v>-0.1370091438293457</v>
      </c>
      <c r="AN345" s="78">
        <v>-0.14523535966873169</v>
      </c>
      <c r="AO345" s="78">
        <v>-0.16526645421981812</v>
      </c>
      <c r="AP345" s="78">
        <v>-0.16791543364524841</v>
      </c>
      <c r="AQ345" s="78">
        <v>-0.18187390267848969</v>
      </c>
      <c r="AR345" s="78">
        <v>-0.19440843164920807</v>
      </c>
      <c r="AS345" s="78">
        <v>-0.21020971238613129</v>
      </c>
      <c r="AT345" s="78">
        <v>-0.19394436478614807</v>
      </c>
      <c r="AU345" s="78">
        <v>-0.1759093850851059</v>
      </c>
      <c r="AV345" s="78">
        <v>-0.1346384584903717</v>
      </c>
      <c r="AW345" s="78">
        <v>-8.5388697683811188E-2</v>
      </c>
      <c r="AX345" s="78">
        <v>-6.4547523856163025E-2</v>
      </c>
      <c r="AY345" s="78">
        <v>-7.8861162066459656E-2</v>
      </c>
      <c r="AZ345" s="78">
        <v>-5.2911520004272461E-2</v>
      </c>
      <c r="BA345" s="78">
        <v>-7.222573459148407E-2</v>
      </c>
      <c r="BB345" s="78">
        <v>-0.15600039064884186</v>
      </c>
      <c r="BC345" s="78">
        <v>-0.16740472614765167</v>
      </c>
      <c r="BD345" s="78">
        <v>-0.15653309226036072</v>
      </c>
      <c r="BE345" s="78">
        <v>-0.13182374835014343</v>
      </c>
      <c r="BF345" s="78">
        <v>-0.13093921542167664</v>
      </c>
      <c r="BG345" s="78">
        <v>-0.11235146969556808</v>
      </c>
      <c r="BH345" s="78">
        <v>-0.11316096782684326</v>
      </c>
      <c r="BI345" s="78">
        <v>-0.12327420711517334</v>
      </c>
      <c r="BJ345" s="78">
        <v>-0.12016535550355911</v>
      </c>
      <c r="BK345" s="78">
        <v>-0.11698469519615173</v>
      </c>
      <c r="BL345" s="78">
        <v>-0.12597636878490448</v>
      </c>
      <c r="BM345" s="78">
        <v>-0.14652696251869202</v>
      </c>
      <c r="BN345" s="78">
        <v>-0.14988531172275543</v>
      </c>
      <c r="BO345" s="78">
        <v>-0.16366428136825562</v>
      </c>
      <c r="BP345" s="78">
        <v>-0.17594641447067261</v>
      </c>
      <c r="BQ345" s="78">
        <v>-0.19114266335964203</v>
      </c>
      <c r="BR345" s="78">
        <v>-0.17439046502113342</v>
      </c>
      <c r="BS345" s="78">
        <v>-0.15583527088165283</v>
      </c>
      <c r="BT345" s="78">
        <v>-0.11477989703416824</v>
      </c>
      <c r="BU345" s="78">
        <v>-6.4976036548614502E-2</v>
      </c>
      <c r="BV345" s="78">
        <v>-4.4486250728368759E-2</v>
      </c>
      <c r="BW345" s="78">
        <v>-5.8781586587429047E-2</v>
      </c>
      <c r="BX345" s="78">
        <v>-3.2653629779815674E-2</v>
      </c>
      <c r="BY345" s="78">
        <v>-5.2489664405584335E-2</v>
      </c>
      <c r="BZ345" s="78">
        <v>-0.13475687801837921</v>
      </c>
      <c r="CA345" s="78">
        <v>-0.146590456366539</v>
      </c>
      <c r="CB345" s="78">
        <v>-0.1354876309633255</v>
      </c>
      <c r="CC345" s="78">
        <v>-0.11767394095659256</v>
      </c>
      <c r="CD345" s="78">
        <v>-0.11742318421602249</v>
      </c>
      <c r="CE345" s="78">
        <v>-9.923078864812851E-2</v>
      </c>
      <c r="CF345" s="78">
        <v>-9.9925801157951355E-2</v>
      </c>
      <c r="CG345" s="78">
        <v>-0.10950601845979691</v>
      </c>
      <c r="CH345" s="78">
        <v>-0.10651055723428726</v>
      </c>
      <c r="CI345" s="78">
        <v>-0.10311581939458847</v>
      </c>
      <c r="CJ345" s="78">
        <v>-0.11263763904571533</v>
      </c>
      <c r="CK345" s="78">
        <v>-0.13354802131652832</v>
      </c>
      <c r="CL345" s="78">
        <v>-0.13739770650863647</v>
      </c>
      <c r="CM345" s="78">
        <v>-0.15105238556861877</v>
      </c>
      <c r="CN345" s="78">
        <v>-0.16315969824790955</v>
      </c>
      <c r="CO345" s="78">
        <v>-0.17793689668178558</v>
      </c>
      <c r="CP345" s="78">
        <v>-0.16084748506546021</v>
      </c>
      <c r="CQ345" s="78">
        <v>-0.14193201065063477</v>
      </c>
      <c r="CR345" s="78">
        <v>-0.10102592408657074</v>
      </c>
      <c r="CS345" s="78">
        <v>-5.0838276743888855E-2</v>
      </c>
      <c r="CT345" s="78">
        <v>-3.0591869726777077E-2</v>
      </c>
      <c r="CU345" s="78">
        <v>-4.4874534010887146E-2</v>
      </c>
      <c r="CV345" s="78">
        <v>-1.8623074516654015E-2</v>
      </c>
      <c r="CW345" s="78">
        <v>-3.8820516318082809E-2</v>
      </c>
      <c r="CX345" s="78">
        <v>-0.12004368007183075</v>
      </c>
      <c r="CY345" s="78">
        <v>-0.13217455148696899</v>
      </c>
      <c r="CZ345" s="78">
        <v>-0.120911605656147</v>
      </c>
      <c r="DA345" s="78">
        <v>-0.10352412611246109</v>
      </c>
      <c r="DB345" s="78">
        <v>-0.10390716791152954</v>
      </c>
      <c r="DC345" s="78">
        <v>-8.6110115051269531E-2</v>
      </c>
      <c r="DD345" s="78">
        <v>-8.6690641939640045E-2</v>
      </c>
      <c r="DE345" s="78">
        <v>-9.5737837255001068E-2</v>
      </c>
      <c r="DF345" s="78">
        <v>-9.2855758965015411E-2</v>
      </c>
      <c r="DG345" s="78">
        <v>-8.9246936142444611E-2</v>
      </c>
      <c r="DH345" s="78">
        <v>-9.9298901855945587E-2</v>
      </c>
      <c r="DI345" s="78">
        <v>-0.12056910246610641</v>
      </c>
      <c r="DJ345" s="78">
        <v>-0.12491008639335632</v>
      </c>
      <c r="DK345" s="78">
        <v>-0.13844047486782074</v>
      </c>
      <c r="DL345" s="78">
        <v>-0.15037296712398529</v>
      </c>
      <c r="DM345" s="78">
        <v>-0.16473110020160675</v>
      </c>
      <c r="DN345" s="78">
        <v>-0.14730450510978699</v>
      </c>
      <c r="DO345" s="78">
        <v>-0.12802872061729431</v>
      </c>
      <c r="DP345" s="78">
        <v>-8.7271943688392639E-2</v>
      </c>
      <c r="DQ345" s="78">
        <v>-3.6700524389743805E-2</v>
      </c>
      <c r="DR345" s="78">
        <v>-1.6697488725185394E-2</v>
      </c>
      <c r="DS345" s="78">
        <v>-3.0967479571700096E-2</v>
      </c>
      <c r="DT345" s="78">
        <v>-4.5925192534923553E-3</v>
      </c>
      <c r="DU345" s="78">
        <v>-2.5151371955871582E-2</v>
      </c>
      <c r="DV345" s="78">
        <v>-0.10533048212528229</v>
      </c>
      <c r="DW345" s="78">
        <v>-0.11775866150856018</v>
      </c>
      <c r="DX345" s="78">
        <v>-0.1063355952501297</v>
      </c>
      <c r="DY345" s="78">
        <v>-8.3094045519828796E-2</v>
      </c>
      <c r="DZ345" s="78">
        <v>-8.4392189979553223E-2</v>
      </c>
      <c r="EA345" s="78">
        <v>-6.7165940999984741E-2</v>
      </c>
      <c r="EB345" s="78">
        <v>-6.7581169307231903E-2</v>
      </c>
      <c r="EC345" s="78">
        <v>-7.5858771800994873E-2</v>
      </c>
      <c r="ED345" s="78">
        <v>-7.3140397667884827E-2</v>
      </c>
      <c r="EE345" s="78">
        <v>-6.9222487509250641E-2</v>
      </c>
      <c r="EF345" s="78">
        <v>-8.0039896070957184E-2</v>
      </c>
      <c r="EG345" s="78">
        <v>-0.10182960331439972</v>
      </c>
      <c r="EH345" s="78">
        <v>-0.10687995702028275</v>
      </c>
      <c r="EI345" s="78">
        <v>-0.12023086845874786</v>
      </c>
      <c r="EJ345" s="78">
        <v>-0.13191096484661102</v>
      </c>
      <c r="EK345" s="78">
        <v>-0.14566405117511749</v>
      </c>
      <c r="EL345" s="78">
        <v>-0.12775059044361115</v>
      </c>
      <c r="EM345" s="78">
        <v>-0.10795462131500244</v>
      </c>
      <c r="EN345" s="78">
        <v>-6.7413382232189178E-2</v>
      </c>
      <c r="EO345" s="78">
        <v>-1.6287852078676224E-2</v>
      </c>
      <c r="EP345" s="78">
        <v>3.3637899905443192E-3</v>
      </c>
      <c r="EQ345" s="78">
        <v>-1.0887905955314636E-2</v>
      </c>
      <c r="ER345" s="78">
        <v>1.5665370970964432E-2</v>
      </c>
      <c r="ES345" s="78">
        <v>-5.4152975790202618E-3</v>
      </c>
      <c r="ET345" s="78">
        <v>-8.4086976945400238E-2</v>
      </c>
      <c r="EU345" s="78">
        <v>-9.6944384276866913E-2</v>
      </c>
      <c r="EV345" s="78">
        <v>-8.5290133953094482E-2</v>
      </c>
      <c r="EW345" s="78">
        <v>69.676773071289063</v>
      </c>
      <c r="EX345" s="78">
        <v>68.548507690429688</v>
      </c>
      <c r="EY345" s="78">
        <v>67.510520935058594</v>
      </c>
      <c r="EZ345" s="78">
        <v>66.635223388671875</v>
      </c>
      <c r="FA345" s="78">
        <v>65.696006774902344</v>
      </c>
      <c r="FB345" s="78">
        <v>64.98211669921875</v>
      </c>
      <c r="FC345" s="78">
        <v>64.309379577636719</v>
      </c>
      <c r="FD345" s="78">
        <v>64.947502136230469</v>
      </c>
      <c r="FE345" s="78">
        <v>67.823341369628906</v>
      </c>
      <c r="FF345" s="78">
        <v>71.56085205078125</v>
      </c>
      <c r="FG345" s="78">
        <v>75.489273071289063</v>
      </c>
      <c r="FH345" s="78">
        <v>79.305404663085938</v>
      </c>
      <c r="FI345" s="78">
        <v>82.805320739746094</v>
      </c>
      <c r="FJ345" s="78">
        <v>85.691825866699219</v>
      </c>
      <c r="FK345" s="78">
        <v>87.611595153808594</v>
      </c>
      <c r="FL345" s="78">
        <v>88.576499938964844</v>
      </c>
      <c r="FM345" s="78">
        <v>88.484138488769531</v>
      </c>
      <c r="FN345" s="78">
        <v>87.152374267578125</v>
      </c>
      <c r="FO345" s="78">
        <v>84.819168090820313</v>
      </c>
      <c r="FP345" s="78">
        <v>81.232955932617188</v>
      </c>
      <c r="FQ345" s="78">
        <v>77.158432006835938</v>
      </c>
      <c r="FR345" s="78">
        <v>74.396011352539063</v>
      </c>
      <c r="FS345" s="78">
        <v>72.469505310058594</v>
      </c>
      <c r="FT345" s="78">
        <v>70.832550048828125</v>
      </c>
      <c r="FU345" s="78">
        <v>1.9963309168815613E-2</v>
      </c>
      <c r="FV345" s="78">
        <v>2.3863254114985466E-2</v>
      </c>
      <c r="FW345" s="78">
        <v>2.0461849868297577E-2</v>
      </c>
      <c r="FX345" s="78">
        <v>0</v>
      </c>
      <c r="FY345" s="78">
        <v>3713.333251953125</v>
      </c>
      <c r="FZ345" s="78">
        <v>1</v>
      </c>
    </row>
    <row r="346" spans="1:182" x14ac:dyDescent="0.2">
      <c r="A346" t="s">
        <v>186</v>
      </c>
      <c r="B346" t="s">
        <v>236</v>
      </c>
      <c r="C346" t="s">
        <v>194</v>
      </c>
      <c r="D346" t="s">
        <v>202</v>
      </c>
      <c r="E346" t="s">
        <v>209</v>
      </c>
      <c r="F346" t="s">
        <v>178</v>
      </c>
      <c r="G346" t="s">
        <v>1</v>
      </c>
      <c r="H346" s="78">
        <v>5247</v>
      </c>
      <c r="I346" s="78">
        <v>1.1899160146713257</v>
      </c>
      <c r="J346" s="78">
        <v>1.0660444498062134</v>
      </c>
      <c r="K346" s="78">
        <v>0.98061561584472656</v>
      </c>
      <c r="L346" s="78">
        <v>0.92686325311660767</v>
      </c>
      <c r="M346" s="78">
        <v>0.89008414745330811</v>
      </c>
      <c r="N346" s="78">
        <v>0.91592955589294434</v>
      </c>
      <c r="O346" s="78">
        <v>0.98438853025436401</v>
      </c>
      <c r="P346" s="78">
        <v>1.0814278125762939</v>
      </c>
      <c r="Q346" s="78">
        <v>1.1786074638366699</v>
      </c>
      <c r="R346" s="78">
        <v>1.28461754322052</v>
      </c>
      <c r="S346" s="78">
        <v>1.3866972923278809</v>
      </c>
      <c r="T346" s="78">
        <v>1.504657506942749</v>
      </c>
      <c r="U346" s="78">
        <v>1.6123664379119873</v>
      </c>
      <c r="V346" s="78">
        <v>1.7161911725997925</v>
      </c>
      <c r="W346" s="78">
        <v>1.7910470962524414</v>
      </c>
      <c r="X346" s="78">
        <v>1.8663184642791748</v>
      </c>
      <c r="Y346" s="78">
        <v>1.9285554885864258</v>
      </c>
      <c r="Z346" s="78">
        <v>1.98710036277771</v>
      </c>
      <c r="AA346" s="78">
        <v>1.9625899791717529</v>
      </c>
      <c r="AB346" s="78">
        <v>1.9147300720214844</v>
      </c>
      <c r="AC346" s="78">
        <v>1.8695895671844482</v>
      </c>
      <c r="AD346" s="78">
        <v>1.757946252822876</v>
      </c>
      <c r="AE346" s="78">
        <v>1.5637238025665283</v>
      </c>
      <c r="AF346" s="78">
        <v>1.3617269992828369</v>
      </c>
      <c r="AG346" s="78">
        <v>-0.19021709263324738</v>
      </c>
      <c r="AH346" s="78">
        <v>-0.18003886938095093</v>
      </c>
      <c r="AI346" s="78">
        <v>-0.16693021357059479</v>
      </c>
      <c r="AJ346" s="78">
        <v>-0.15873387455940247</v>
      </c>
      <c r="AK346" s="78">
        <v>-0.16204442083835602</v>
      </c>
      <c r="AL346" s="78">
        <v>-0.14486965537071228</v>
      </c>
      <c r="AM346" s="78">
        <v>-0.14193655550479889</v>
      </c>
      <c r="AN346" s="78">
        <v>-0.16520266234874725</v>
      </c>
      <c r="AO346" s="78">
        <v>-0.19195851683616638</v>
      </c>
      <c r="AP346" s="78">
        <v>-0.19027648866176605</v>
      </c>
      <c r="AQ346" s="78">
        <v>-0.21464529633522034</v>
      </c>
      <c r="AR346" s="78">
        <v>-0.23516309261322021</v>
      </c>
      <c r="AS346" s="78">
        <v>-0.24525317549705505</v>
      </c>
      <c r="AT346" s="78">
        <v>-0.21313022077083588</v>
      </c>
      <c r="AU346" s="78">
        <v>-0.20181357860565186</v>
      </c>
      <c r="AV346" s="78">
        <v>-0.17981931567192078</v>
      </c>
      <c r="AW346" s="78">
        <v>-0.13321608304977417</v>
      </c>
      <c r="AX346" s="78">
        <v>-0.12036656588315964</v>
      </c>
      <c r="AY346" s="78">
        <v>-0.1148291602730751</v>
      </c>
      <c r="AZ346" s="78">
        <v>-7.6235309243202209E-2</v>
      </c>
      <c r="BA346" s="78">
        <v>-8.166968822479248E-2</v>
      </c>
      <c r="BB346" s="78">
        <v>-0.17837038636207581</v>
      </c>
      <c r="BC346" s="78">
        <v>-0.18658833205699921</v>
      </c>
      <c r="BD346" s="78">
        <v>-0.18114225566387177</v>
      </c>
      <c r="BE346" s="78">
        <v>-0.16880515217781067</v>
      </c>
      <c r="BF346" s="78">
        <v>-0.15899492800235748</v>
      </c>
      <c r="BG346" s="78">
        <v>-0.14614298939704895</v>
      </c>
      <c r="BH346" s="78">
        <v>-0.13850262761116028</v>
      </c>
      <c r="BI346" s="78">
        <v>-0.14234857261180878</v>
      </c>
      <c r="BJ346" s="78">
        <v>-0.125194251537323</v>
      </c>
      <c r="BK346" s="78">
        <v>-0.12160353362560272</v>
      </c>
      <c r="BL346" s="78">
        <v>-0.14461484551429749</v>
      </c>
      <c r="BM346" s="78">
        <v>-0.17189161479473114</v>
      </c>
      <c r="BN346" s="78">
        <v>-0.1713375449180603</v>
      </c>
      <c r="BO346" s="78">
        <v>-0.19580590724945068</v>
      </c>
      <c r="BP346" s="78">
        <v>-0.21544809639453888</v>
      </c>
      <c r="BQ346" s="78">
        <v>-0.22490839660167694</v>
      </c>
      <c r="BR346" s="78">
        <v>-0.19258643686771393</v>
      </c>
      <c r="BS346" s="78">
        <v>-0.18082447350025177</v>
      </c>
      <c r="BT346" s="78">
        <v>-0.15864819288253784</v>
      </c>
      <c r="BU346" s="78">
        <v>-0.11255629360675812</v>
      </c>
      <c r="BV346" s="78">
        <v>-0.10024812817573547</v>
      </c>
      <c r="BW346" s="78">
        <v>-9.5422521233558655E-2</v>
      </c>
      <c r="BX346" s="78">
        <v>-5.721307173371315E-2</v>
      </c>
      <c r="BY346" s="78">
        <v>-6.3857726752758026E-2</v>
      </c>
      <c r="BZ346" s="78">
        <v>-0.15820157527923584</v>
      </c>
      <c r="CA346" s="78">
        <v>-0.16606737673282623</v>
      </c>
      <c r="CB346" s="78">
        <v>-0.15961553156375885</v>
      </c>
      <c r="CC346" s="78">
        <v>-0.15397532284259796</v>
      </c>
      <c r="CD346" s="78">
        <v>-0.14441995322704315</v>
      </c>
      <c r="CE346" s="78">
        <v>-0.13174581527709961</v>
      </c>
      <c r="CF346" s="78">
        <v>-0.12449052929878235</v>
      </c>
      <c r="CG346" s="78">
        <v>-0.12870725989341736</v>
      </c>
      <c r="CH346" s="78">
        <v>-0.11156710237264633</v>
      </c>
      <c r="CI346" s="78">
        <v>-0.1075209304690361</v>
      </c>
      <c r="CJ346" s="78">
        <v>-0.13035577535629272</v>
      </c>
      <c r="CK346" s="78">
        <v>-0.15799334645271301</v>
      </c>
      <c r="CL346" s="78">
        <v>-0.15822046995162964</v>
      </c>
      <c r="CM346" s="78">
        <v>-0.18275780975818634</v>
      </c>
      <c r="CN346" s="78">
        <v>-0.20179352164268494</v>
      </c>
      <c r="CO346" s="78">
        <v>-0.21081766486167908</v>
      </c>
      <c r="CP346" s="78">
        <v>-0.17835789918899536</v>
      </c>
      <c r="CQ346" s="78">
        <v>-0.16628748178482056</v>
      </c>
      <c r="CR346" s="78">
        <v>-0.14398515224456787</v>
      </c>
      <c r="CS346" s="78">
        <v>-9.8247379064559937E-2</v>
      </c>
      <c r="CT346" s="78">
        <v>-8.6314171552658081E-2</v>
      </c>
      <c r="CU346" s="78">
        <v>-8.1981517374515533E-2</v>
      </c>
      <c r="CV346" s="78">
        <v>-4.4038321822881699E-2</v>
      </c>
      <c r="CW346" s="78">
        <v>-5.1521223038434982E-2</v>
      </c>
      <c r="CX346" s="78">
        <v>-0.14423270523548126</v>
      </c>
      <c r="CY346" s="78">
        <v>-0.15185461938381195</v>
      </c>
      <c r="CZ346" s="78">
        <v>-0.14470618963241577</v>
      </c>
      <c r="DA346" s="78">
        <v>-0.13914549350738525</v>
      </c>
      <c r="DB346" s="78">
        <v>-0.12984497845172882</v>
      </c>
      <c r="DC346" s="78">
        <v>-0.11734864115715027</v>
      </c>
      <c r="DD346" s="78">
        <v>-0.11047843098640442</v>
      </c>
      <c r="DE346" s="78">
        <v>-0.11506597697734833</v>
      </c>
      <c r="DF346" s="78">
        <v>-9.7939960658550262E-2</v>
      </c>
      <c r="DG346" s="78">
        <v>-9.3438334763050079E-2</v>
      </c>
      <c r="DH346" s="78">
        <v>-0.11609671264886856</v>
      </c>
      <c r="DI346" s="78">
        <v>-0.14409506320953369</v>
      </c>
      <c r="DJ346" s="78">
        <v>-0.14510342478752136</v>
      </c>
      <c r="DK346" s="78">
        <v>-0.169709712266922</v>
      </c>
      <c r="DL346" s="78">
        <v>-0.18813894689083099</v>
      </c>
      <c r="DM346" s="78">
        <v>-0.19672693312168121</v>
      </c>
      <c r="DN346" s="78">
        <v>-0.1641293466091156</v>
      </c>
      <c r="DO346" s="78">
        <v>-0.15175050497055054</v>
      </c>
      <c r="DP346" s="78">
        <v>-0.12932209670543671</v>
      </c>
      <c r="DQ346" s="78">
        <v>-8.3938471972942352E-2</v>
      </c>
      <c r="DR346" s="78">
        <v>-7.2380207479000092E-2</v>
      </c>
      <c r="DS346" s="78">
        <v>-6.8540528416633606E-2</v>
      </c>
      <c r="DT346" s="78">
        <v>-3.0863579362630844E-2</v>
      </c>
      <c r="DU346" s="78">
        <v>-3.918471559882164E-2</v>
      </c>
      <c r="DV346" s="78">
        <v>-0.13026382029056549</v>
      </c>
      <c r="DW346" s="78">
        <v>-0.13764184713363647</v>
      </c>
      <c r="DX346" s="78">
        <v>-0.12979686260223389</v>
      </c>
      <c r="DY346" s="78">
        <v>-0.11773356050252914</v>
      </c>
      <c r="DZ346" s="78">
        <v>-0.10880103707313538</v>
      </c>
      <c r="EA346" s="78">
        <v>-9.6561409533023834E-2</v>
      </c>
      <c r="EB346" s="78">
        <v>-9.0247191488742828E-2</v>
      </c>
      <c r="EC346" s="78">
        <v>-9.537012130022049E-2</v>
      </c>
      <c r="ED346" s="78">
        <v>-7.8264541923999786E-2</v>
      </c>
      <c r="EE346" s="78">
        <v>-7.3105297982692719E-2</v>
      </c>
      <c r="EF346" s="78">
        <v>-9.5508895814418793E-2</v>
      </c>
      <c r="EG346" s="78">
        <v>-0.12402815371751785</v>
      </c>
      <c r="EH346" s="78">
        <v>-0.12616446614265442</v>
      </c>
      <c r="EI346" s="78">
        <v>-0.15087032318115234</v>
      </c>
      <c r="EJ346" s="78">
        <v>-0.16842392086982727</v>
      </c>
      <c r="EK346" s="78">
        <v>-0.1763821542263031</v>
      </c>
      <c r="EL346" s="78">
        <v>-0.14358559250831604</v>
      </c>
      <c r="EM346" s="78">
        <v>-0.13076138496398926</v>
      </c>
      <c r="EN346" s="78">
        <v>-0.10815097391605377</v>
      </c>
      <c r="EO346" s="78">
        <v>-6.32786825299263E-2</v>
      </c>
      <c r="EP346" s="78">
        <v>-5.2261784672737122E-2</v>
      </c>
      <c r="EQ346" s="78">
        <v>-4.9133870750665665E-2</v>
      </c>
      <c r="ER346" s="78">
        <v>-1.1841337196528912E-2</v>
      </c>
      <c r="ES346" s="78">
        <v>-2.1372765302658081E-2</v>
      </c>
      <c r="ET346" s="78">
        <v>-0.11009500175714493</v>
      </c>
      <c r="EU346" s="78">
        <v>-0.1171208992600441</v>
      </c>
      <c r="EV346" s="78">
        <v>-0.10827013850212097</v>
      </c>
      <c r="EW346" s="78">
        <v>65.518051147460938</v>
      </c>
      <c r="EX346" s="78">
        <v>64.674293518066406</v>
      </c>
      <c r="EY346" s="78">
        <v>63.980373382568359</v>
      </c>
      <c r="EZ346" s="78">
        <v>63.390094757080078</v>
      </c>
      <c r="FA346" s="78">
        <v>62.776191711425781</v>
      </c>
      <c r="FB346" s="78">
        <v>62.588741302490234</v>
      </c>
      <c r="FC346" s="78">
        <v>62.253715515136719</v>
      </c>
      <c r="FD346" s="78">
        <v>62.915691375732422</v>
      </c>
      <c r="FE346" s="78">
        <v>65.302215576171875</v>
      </c>
      <c r="FF346" s="78">
        <v>68.516632080078125</v>
      </c>
      <c r="FG346" s="78">
        <v>71.98046875</v>
      </c>
      <c r="FH346" s="78">
        <v>75.471382141113281</v>
      </c>
      <c r="FI346" s="78">
        <v>78.726318359375</v>
      </c>
      <c r="FJ346" s="78">
        <v>81.616218566894531</v>
      </c>
      <c r="FK346" s="78">
        <v>83.1705322265625</v>
      </c>
      <c r="FL346" s="78">
        <v>83.793754577636719</v>
      </c>
      <c r="FM346" s="78">
        <v>83.031753540039063</v>
      </c>
      <c r="FN346" s="78">
        <v>81.318733215332031</v>
      </c>
      <c r="FO346" s="78">
        <v>78.611061096191406</v>
      </c>
      <c r="FP346" s="78">
        <v>74.864974975585938</v>
      </c>
      <c r="FQ346" s="78">
        <v>71.190780639648438</v>
      </c>
      <c r="FR346" s="78">
        <v>69.053321838378906</v>
      </c>
      <c r="FS346" s="78">
        <v>67.685150146484375</v>
      </c>
      <c r="FT346" s="78">
        <v>66.466934204101563</v>
      </c>
      <c r="FU346" s="78">
        <v>2.0778179168701172E-2</v>
      </c>
      <c r="FV346" s="78">
        <v>2.3013915866613388E-2</v>
      </c>
      <c r="FW346" s="78">
        <v>2.1986188367009163E-2</v>
      </c>
      <c r="FX346" s="78">
        <v>0</v>
      </c>
      <c r="FY346" s="78">
        <v>2229.761962890625</v>
      </c>
      <c r="FZ346" s="78">
        <v>1</v>
      </c>
    </row>
    <row r="347" spans="1:182" x14ac:dyDescent="0.2">
      <c r="A347" t="s">
        <v>186</v>
      </c>
      <c r="B347" t="s">
        <v>236</v>
      </c>
      <c r="C347" t="s">
        <v>194</v>
      </c>
      <c r="D347" t="s">
        <v>202</v>
      </c>
      <c r="E347" t="s">
        <v>209</v>
      </c>
      <c r="F347" t="s">
        <v>179</v>
      </c>
      <c r="G347" t="s">
        <v>1</v>
      </c>
      <c r="H347" s="78">
        <v>686</v>
      </c>
      <c r="I347" s="78">
        <v>2.5068414211273193</v>
      </c>
      <c r="J347" s="78">
        <v>2.242039680480957</v>
      </c>
      <c r="K347" s="78">
        <v>2.0876016616821289</v>
      </c>
      <c r="L347" s="78">
        <v>1.9424705505371094</v>
      </c>
      <c r="M347" s="78">
        <v>1.7402023077011108</v>
      </c>
      <c r="N347" s="78">
        <v>1.7653540372848511</v>
      </c>
      <c r="O347" s="78">
        <v>1.7722859382629395</v>
      </c>
      <c r="P347" s="78">
        <v>1.7571862936019897</v>
      </c>
      <c r="Q347" s="78">
        <v>1.8901644945144653</v>
      </c>
      <c r="R347" s="78">
        <v>2.1026654243469238</v>
      </c>
      <c r="S347" s="78">
        <v>2.336820125579834</v>
      </c>
      <c r="T347" s="78">
        <v>2.6413981914520264</v>
      </c>
      <c r="U347" s="78">
        <v>2.9580543041229248</v>
      </c>
      <c r="V347" s="78">
        <v>3.2209017276763916</v>
      </c>
      <c r="W347" s="78">
        <v>3.5106725692749023</v>
      </c>
      <c r="X347" s="78">
        <v>3.7978787422180176</v>
      </c>
      <c r="Y347" s="78">
        <v>4.191373348236084</v>
      </c>
      <c r="Z347" s="78">
        <v>4.2391133308410645</v>
      </c>
      <c r="AA347" s="78">
        <v>4.0728025436401367</v>
      </c>
      <c r="AB347" s="78">
        <v>3.9341473579406738</v>
      </c>
      <c r="AC347" s="78">
        <v>3.7180509567260742</v>
      </c>
      <c r="AD347" s="78">
        <v>3.5301868915557861</v>
      </c>
      <c r="AE347" s="78">
        <v>3.181790828704834</v>
      </c>
      <c r="AF347" s="78">
        <v>2.8249690532684326</v>
      </c>
      <c r="AG347" s="78">
        <v>-0.11318416893482208</v>
      </c>
      <c r="AH347" s="78">
        <v>-0.12204330414533615</v>
      </c>
      <c r="AI347" s="78">
        <v>-2.6030279695987701E-2</v>
      </c>
      <c r="AJ347" s="78">
        <v>-9.2139460146427155E-2</v>
      </c>
      <c r="AK347" s="78">
        <v>-0.22900144755840302</v>
      </c>
      <c r="AL347" s="78">
        <v>-5.6421317160129547E-2</v>
      </c>
      <c r="AM347" s="78">
        <v>-5.0531014800071716E-2</v>
      </c>
      <c r="AN347" s="78">
        <v>-0.18377630412578583</v>
      </c>
      <c r="AO347" s="78">
        <v>-0.24086663126945496</v>
      </c>
      <c r="AP347" s="78">
        <v>-0.27180841565132141</v>
      </c>
      <c r="AQ347" s="78">
        <v>-0.30458688735961914</v>
      </c>
      <c r="AR347" s="78">
        <v>-0.27473458647727966</v>
      </c>
      <c r="AS347" s="78">
        <v>-0.28045186400413513</v>
      </c>
      <c r="AT347" s="78">
        <v>-0.30996924638748169</v>
      </c>
      <c r="AU347" s="78">
        <v>-0.23715612292289734</v>
      </c>
      <c r="AV347" s="78">
        <v>-5.6875508278608322E-2</v>
      </c>
      <c r="AW347" s="78">
        <v>9.9962495267391205E-2</v>
      </c>
      <c r="AX347" s="78">
        <v>6.7230261862277985E-2</v>
      </c>
      <c r="AY347" s="78">
        <v>-7.3372341692447662E-2</v>
      </c>
      <c r="AZ347" s="78">
        <v>-1.9041610881686211E-2</v>
      </c>
      <c r="BA347" s="78">
        <v>-6.4026519656181335E-2</v>
      </c>
      <c r="BB347" s="78">
        <v>-9.9937483668327332E-2</v>
      </c>
      <c r="BC347" s="78">
        <v>-0.13696432113647461</v>
      </c>
      <c r="BD347" s="78">
        <v>-9.4115614891052246E-2</v>
      </c>
      <c r="BE347" s="78">
        <v>-3.65295703522861E-3</v>
      </c>
      <c r="BF347" s="78">
        <v>-1.8373467028141022E-2</v>
      </c>
      <c r="BG347" s="78">
        <v>6.9796070456504822E-2</v>
      </c>
      <c r="BH347" s="78">
        <v>2.4670099839568138E-2</v>
      </c>
      <c r="BI347" s="78">
        <v>-8.6082607507705688E-2</v>
      </c>
      <c r="BJ347" s="78">
        <v>6.127992644906044E-2</v>
      </c>
      <c r="BK347" s="78">
        <v>6.2101446092128754E-2</v>
      </c>
      <c r="BL347" s="78">
        <v>-8.0730043351650238E-2</v>
      </c>
      <c r="BM347" s="78">
        <v>-0.13359136879444122</v>
      </c>
      <c r="BN347" s="78">
        <v>-0.15955163538455963</v>
      </c>
      <c r="BO347" s="78">
        <v>-0.1918119341135025</v>
      </c>
      <c r="BP347" s="78">
        <v>-0.1645820289850235</v>
      </c>
      <c r="BQ347" s="78">
        <v>-0.17049753665924072</v>
      </c>
      <c r="BR347" s="78">
        <v>-0.19638794660568237</v>
      </c>
      <c r="BS347" s="78">
        <v>-0.12144754827022552</v>
      </c>
      <c r="BT347" s="78">
        <v>5.1967445760965347E-2</v>
      </c>
      <c r="BU347" s="78">
        <v>0.23062267899513245</v>
      </c>
      <c r="BV347" s="78">
        <v>0.18336115777492523</v>
      </c>
      <c r="BW347" s="78">
        <v>3.8923975080251694E-2</v>
      </c>
      <c r="BX347" s="78">
        <v>0.1068585067987442</v>
      </c>
      <c r="BY347" s="78">
        <v>5.6848179548978806E-2</v>
      </c>
      <c r="BZ347" s="78">
        <v>1.350044272840023E-2</v>
      </c>
      <c r="CA347" s="78">
        <v>-2.5654645636677742E-2</v>
      </c>
      <c r="CB347" s="78">
        <v>1.4396262355148792E-2</v>
      </c>
      <c r="CC347" s="78">
        <v>7.2208032011985779E-2</v>
      </c>
      <c r="CD347" s="78">
        <v>5.3427938371896744E-2</v>
      </c>
      <c r="CE347" s="78">
        <v>0.13616512715816498</v>
      </c>
      <c r="CF347" s="78">
        <v>0.10557204484939575</v>
      </c>
      <c r="CG347" s="78">
        <v>1.2902534566819668E-2</v>
      </c>
      <c r="CH347" s="78">
        <v>0.14279945194721222</v>
      </c>
      <c r="CI347" s="78">
        <v>0.14011034369468689</v>
      </c>
      <c r="CJ347" s="78">
        <v>-9.3605220317840576E-3</v>
      </c>
      <c r="CK347" s="78">
        <v>-5.9292849153280258E-2</v>
      </c>
      <c r="CL347" s="78">
        <v>-8.1802926957607269E-2</v>
      </c>
      <c r="CM347" s="78">
        <v>-0.11370433121919632</v>
      </c>
      <c r="CN347" s="78">
        <v>-8.8290706276893616E-2</v>
      </c>
      <c r="CO347" s="78">
        <v>-9.4343461096286774E-2</v>
      </c>
      <c r="CP347" s="78">
        <v>-0.11772188544273376</v>
      </c>
      <c r="CQ347" s="78">
        <v>-4.1308134794235229E-2</v>
      </c>
      <c r="CR347" s="78">
        <v>0.12735174596309662</v>
      </c>
      <c r="CS347" s="78">
        <v>0.32111752033233643</v>
      </c>
      <c r="CT347" s="78">
        <v>0.26379308104515076</v>
      </c>
      <c r="CU347" s="78">
        <v>0.11670006066560745</v>
      </c>
      <c r="CV347" s="78">
        <v>0.19405654072761536</v>
      </c>
      <c r="CW347" s="78">
        <v>0.14056563377380371</v>
      </c>
      <c r="CX347" s="78">
        <v>9.2067204415798187E-2</v>
      </c>
      <c r="CY347" s="78">
        <v>5.1438093185424805E-2</v>
      </c>
      <c r="CZ347" s="78">
        <v>8.9551255106925964E-2</v>
      </c>
      <c r="DA347" s="78">
        <v>0.14806900918483734</v>
      </c>
      <c r="DB347" s="78">
        <v>0.12522934377193451</v>
      </c>
      <c r="DC347" s="78">
        <v>0.20253415405750275</v>
      </c>
      <c r="DD347" s="78">
        <v>0.18647398054599762</v>
      </c>
      <c r="DE347" s="78">
        <v>0.11188768595457077</v>
      </c>
      <c r="DF347" s="78">
        <v>0.2243189811706543</v>
      </c>
      <c r="DG347" s="78">
        <v>0.21811923384666443</v>
      </c>
      <c r="DH347" s="78">
        <v>6.2008999288082123E-2</v>
      </c>
      <c r="DI347" s="78">
        <v>1.5005671419203281E-2</v>
      </c>
      <c r="DJ347" s="78">
        <v>-4.054228775203228E-3</v>
      </c>
      <c r="DK347" s="78">
        <v>-3.5596728324890137E-2</v>
      </c>
      <c r="DL347" s="78">
        <v>-1.1999374255537987E-2</v>
      </c>
      <c r="DM347" s="78">
        <v>-1.8189404159784317E-2</v>
      </c>
      <c r="DN347" s="78">
        <v>-3.9055831730365753E-2</v>
      </c>
      <c r="DO347" s="78">
        <v>3.8831274956464767E-2</v>
      </c>
      <c r="DP347" s="78">
        <v>0.20273603498935699</v>
      </c>
      <c r="DQ347" s="78">
        <v>0.41161239147186279</v>
      </c>
      <c r="DR347" s="78">
        <v>0.3442249596118927</v>
      </c>
      <c r="DS347" s="78">
        <v>0.19447614252567291</v>
      </c>
      <c r="DT347" s="78">
        <v>0.28125458955764771</v>
      </c>
      <c r="DU347" s="78">
        <v>0.22428309917449951</v>
      </c>
      <c r="DV347" s="78">
        <v>0.17063397169113159</v>
      </c>
      <c r="DW347" s="78">
        <v>0.1285308301448822</v>
      </c>
      <c r="DX347" s="78">
        <v>0.16470625996589661</v>
      </c>
      <c r="DY347" s="78">
        <v>0.25760024785995483</v>
      </c>
      <c r="DZ347" s="78">
        <v>0.22889916598796844</v>
      </c>
      <c r="EA347" s="78">
        <v>0.29836049675941467</v>
      </c>
      <c r="EB347" s="78">
        <v>0.30328354239463806</v>
      </c>
      <c r="EC347" s="78">
        <v>0.2548065185546875</v>
      </c>
      <c r="ED347" s="78">
        <v>0.34202024340629578</v>
      </c>
      <c r="EE347" s="78">
        <v>0.33075171709060669</v>
      </c>
      <c r="EF347" s="78">
        <v>0.16505526006221771</v>
      </c>
      <c r="EG347" s="78">
        <v>0.12228094041347504</v>
      </c>
      <c r="EH347" s="78">
        <v>0.10820254683494568</v>
      </c>
      <c r="EI347" s="78">
        <v>7.7178247272968292E-2</v>
      </c>
      <c r="EJ347" s="78">
        <v>9.8153188824653625E-2</v>
      </c>
      <c r="EK347" s="78">
        <v>9.1764964163303375E-2</v>
      </c>
      <c r="EL347" s="78">
        <v>7.4525460600852966E-2</v>
      </c>
      <c r="EM347" s="78">
        <v>0.15453986823558807</v>
      </c>
      <c r="EN347" s="78">
        <v>0.31157898902893066</v>
      </c>
      <c r="EO347" s="78">
        <v>0.54227250814437866</v>
      </c>
      <c r="EP347" s="78">
        <v>0.46035584807395935</v>
      </c>
      <c r="EQ347" s="78">
        <v>0.30677247047424316</v>
      </c>
      <c r="ER347" s="78">
        <v>0.40715467929840088</v>
      </c>
      <c r="ES347" s="78">
        <v>0.34515777230262756</v>
      </c>
      <c r="ET347" s="78">
        <v>0.28407189249992371</v>
      </c>
      <c r="EU347" s="78">
        <v>0.23984049260616302</v>
      </c>
      <c r="EV347" s="78">
        <v>0.27321815490722656</v>
      </c>
      <c r="EW347" s="78">
        <v>81.283203125</v>
      </c>
      <c r="EX347" s="78">
        <v>79.387397766113281</v>
      </c>
      <c r="EY347" s="78">
        <v>78.095054626464844</v>
      </c>
      <c r="EZ347" s="78">
        <v>76.80682373046875</v>
      </c>
      <c r="FA347" s="78">
        <v>75.207511901855469</v>
      </c>
      <c r="FB347" s="78">
        <v>74.052879333496094</v>
      </c>
      <c r="FC347" s="78">
        <v>73.005302429199219</v>
      </c>
      <c r="FD347" s="78">
        <v>73.570259094238281</v>
      </c>
      <c r="FE347" s="78">
        <v>76.67364501953125</v>
      </c>
      <c r="FF347" s="78">
        <v>80.928207397460938</v>
      </c>
      <c r="FG347" s="78">
        <v>85.001434326171875</v>
      </c>
      <c r="FH347" s="78">
        <v>88.303215026855469</v>
      </c>
      <c r="FI347" s="78">
        <v>91.323776245117188</v>
      </c>
      <c r="FJ347" s="78">
        <v>94.023216247558594</v>
      </c>
      <c r="FK347" s="78">
        <v>96.393905639648438</v>
      </c>
      <c r="FL347" s="78">
        <v>97.9002685546875</v>
      </c>
      <c r="FM347" s="78">
        <v>98.761314392089844</v>
      </c>
      <c r="FN347" s="78">
        <v>98.380821228027344</v>
      </c>
      <c r="FO347" s="78">
        <v>96.830513000488281</v>
      </c>
      <c r="FP347" s="78">
        <v>94.44549560546875</v>
      </c>
      <c r="FQ347" s="78">
        <v>91.0863037109375</v>
      </c>
      <c r="FR347" s="78">
        <v>87.96380615234375</v>
      </c>
      <c r="FS347" s="78">
        <v>85.301589965820313</v>
      </c>
      <c r="FT347" s="78">
        <v>82.732192993164063</v>
      </c>
      <c r="FU347" s="78">
        <v>0.10516741871833801</v>
      </c>
      <c r="FV347" s="78">
        <v>0.1359521895647049</v>
      </c>
      <c r="FW347" s="78">
        <v>0.1061357781291008</v>
      </c>
      <c r="FX347" s="78">
        <v>0</v>
      </c>
      <c r="FY347" s="78">
        <v>164.28572082519531</v>
      </c>
      <c r="FZ347" s="78">
        <v>1</v>
      </c>
    </row>
    <row r="348" spans="1:182" x14ac:dyDescent="0.2">
      <c r="A348" t="s">
        <v>186</v>
      </c>
      <c r="B348" t="s">
        <v>236</v>
      </c>
      <c r="C348" t="s">
        <v>194</v>
      </c>
      <c r="D348" t="s">
        <v>202</v>
      </c>
      <c r="E348" t="s">
        <v>209</v>
      </c>
      <c r="F348" t="s">
        <v>180</v>
      </c>
      <c r="G348" t="s">
        <v>1</v>
      </c>
      <c r="H348" s="78">
        <v>279</v>
      </c>
      <c r="I348" s="78">
        <v>1.3266011476516724</v>
      </c>
      <c r="J348" s="78">
        <v>1.2586148977279663</v>
      </c>
      <c r="K348" s="78">
        <v>1.2282744646072388</v>
      </c>
      <c r="L348" s="78">
        <v>1.2513642311096191</v>
      </c>
      <c r="M348" s="78">
        <v>1.2764914035797119</v>
      </c>
      <c r="N348" s="78">
        <v>1.2124797105789185</v>
      </c>
      <c r="O348" s="78">
        <v>1.4481340646743774</v>
      </c>
      <c r="P348" s="78">
        <v>1.4973750114440918</v>
      </c>
      <c r="Q348" s="78">
        <v>1.5240386724472046</v>
      </c>
      <c r="R348" s="78">
        <v>1.4259330034255981</v>
      </c>
      <c r="S348" s="78">
        <v>1.4251518249511719</v>
      </c>
      <c r="T348" s="78">
        <v>1.4003487825393677</v>
      </c>
      <c r="U348" s="78">
        <v>1.3787004947662354</v>
      </c>
      <c r="V348" s="78">
        <v>1.3948931694030762</v>
      </c>
      <c r="W348" s="78">
        <v>1.4251555204391479</v>
      </c>
      <c r="X348" s="78">
        <v>1.4211686849594116</v>
      </c>
      <c r="Y348" s="78">
        <v>1.4532870054244995</v>
      </c>
      <c r="Z348" s="78">
        <v>1.5408973693847656</v>
      </c>
      <c r="AA348" s="78">
        <v>1.5427541732788086</v>
      </c>
      <c r="AB348" s="78">
        <v>1.5899651050567627</v>
      </c>
      <c r="AC348" s="78">
        <v>1.5810147523880005</v>
      </c>
      <c r="AD348" s="78">
        <v>1.6365350484848022</v>
      </c>
      <c r="AE348" s="78">
        <v>1.5306545495986938</v>
      </c>
      <c r="AF348" s="78">
        <v>1.3637003898620605</v>
      </c>
      <c r="AG348" s="78">
        <v>-0.98384279012680054</v>
      </c>
      <c r="AH348" s="78">
        <v>-0.96734499931335449</v>
      </c>
      <c r="AI348" s="78">
        <v>-0.95605456829071045</v>
      </c>
      <c r="AJ348" s="78">
        <v>-0.91297328472137451</v>
      </c>
      <c r="AK348" s="78">
        <v>-0.95873689651489258</v>
      </c>
      <c r="AL348" s="78">
        <v>-1.0737857818603516</v>
      </c>
      <c r="AM348" s="78">
        <v>-0.93595284223556519</v>
      </c>
      <c r="AN348" s="78">
        <v>-0.73955792188644409</v>
      </c>
      <c r="AO348" s="78">
        <v>-0.6748892068862915</v>
      </c>
      <c r="AP348" s="78">
        <v>-0.59245067834854126</v>
      </c>
      <c r="AQ348" s="78">
        <v>-0.45468801259994507</v>
      </c>
      <c r="AR348" s="78">
        <v>-0.42618924379348755</v>
      </c>
      <c r="AS348" s="78">
        <v>-0.42046773433685303</v>
      </c>
      <c r="AT348" s="78">
        <v>-0.4379609227180481</v>
      </c>
      <c r="AU348" s="78">
        <v>-0.3765377402305603</v>
      </c>
      <c r="AV348" s="78">
        <v>-0.31647634506225586</v>
      </c>
      <c r="AW348" s="78">
        <v>-0.24111467599868774</v>
      </c>
      <c r="AX348" s="78">
        <v>-0.18960827589035034</v>
      </c>
      <c r="AY348" s="78">
        <v>-0.3958660364151001</v>
      </c>
      <c r="AZ348" s="78">
        <v>-0.48085254430770874</v>
      </c>
      <c r="BA348" s="78">
        <v>-0.68121606111526489</v>
      </c>
      <c r="BB348" s="78">
        <v>-0.8652576208114624</v>
      </c>
      <c r="BC348" s="78">
        <v>-1.0462559461593628</v>
      </c>
      <c r="BD348" s="78">
        <v>-1.0953770875930786</v>
      </c>
      <c r="BE348" s="78">
        <v>-0.735942542552948</v>
      </c>
      <c r="BF348" s="78">
        <v>-0.72781884670257568</v>
      </c>
      <c r="BG348" s="78">
        <v>-0.71709233522415161</v>
      </c>
      <c r="BH348" s="78">
        <v>-0.67678254842758179</v>
      </c>
      <c r="BI348" s="78">
        <v>-0.72125554084777832</v>
      </c>
      <c r="BJ348" s="78">
        <v>-0.8313441276550293</v>
      </c>
      <c r="BK348" s="78">
        <v>-0.69874364137649536</v>
      </c>
      <c r="BL348" s="78">
        <v>-0.54093867540359497</v>
      </c>
      <c r="BM348" s="78">
        <v>-0.49294042587280273</v>
      </c>
      <c r="BN348" s="78">
        <v>-0.41878902912139893</v>
      </c>
      <c r="BO348" s="78">
        <v>-0.28606164455413818</v>
      </c>
      <c r="BP348" s="78">
        <v>-0.26461100578308105</v>
      </c>
      <c r="BQ348" s="78">
        <v>-0.25438615679740906</v>
      </c>
      <c r="BR348" s="78">
        <v>-0.27429276704788208</v>
      </c>
      <c r="BS348" s="78">
        <v>-0.22577753663063049</v>
      </c>
      <c r="BT348" s="78">
        <v>-0.16879463195800781</v>
      </c>
      <c r="BU348" s="78">
        <v>-9.7740218043327332E-2</v>
      </c>
      <c r="BV348" s="78">
        <v>-4.7204006463289261E-2</v>
      </c>
      <c r="BW348" s="78">
        <v>-0.21729294955730438</v>
      </c>
      <c r="BX348" s="78">
        <v>-0.3132871687412262</v>
      </c>
      <c r="BY348" s="78">
        <v>-0.45677128434181213</v>
      </c>
      <c r="BZ348" s="78">
        <v>-0.62944597005844116</v>
      </c>
      <c r="CA348" s="78">
        <v>-0.78898400068283081</v>
      </c>
      <c r="CB348" s="78">
        <v>-0.84231668710708618</v>
      </c>
      <c r="CC348" s="78">
        <v>-0.56424760818481445</v>
      </c>
      <c r="CD348" s="78">
        <v>-0.5619238018989563</v>
      </c>
      <c r="CE348" s="78">
        <v>-0.55158787965774536</v>
      </c>
      <c r="CF348" s="78">
        <v>-0.51319754123687744</v>
      </c>
      <c r="CG348" s="78">
        <v>-0.55677676200866699</v>
      </c>
      <c r="CH348" s="78">
        <v>-0.663429856300354</v>
      </c>
      <c r="CI348" s="78">
        <v>-0.53445327281951904</v>
      </c>
      <c r="CJ348" s="78">
        <v>-0.40337568521499634</v>
      </c>
      <c r="CK348" s="78">
        <v>-0.36692321300506592</v>
      </c>
      <c r="CL348" s="78">
        <v>-0.29851150512695313</v>
      </c>
      <c r="CM348" s="78">
        <v>-0.16927157342433929</v>
      </c>
      <c r="CN348" s="78">
        <v>-0.15270239114761353</v>
      </c>
      <c r="CO348" s="78">
        <v>-0.13935855031013489</v>
      </c>
      <c r="CP348" s="78">
        <v>-0.16093668341636658</v>
      </c>
      <c r="CQ348" s="78">
        <v>-0.12136147916316986</v>
      </c>
      <c r="CR348" s="78">
        <v>-6.6510744392871857E-2</v>
      </c>
      <c r="CS348" s="78">
        <v>1.5604933723807335E-3</v>
      </c>
      <c r="CT348" s="78">
        <v>5.1424760371446609E-2</v>
      </c>
      <c r="CU348" s="78">
        <v>-9.3613788485527039E-2</v>
      </c>
      <c r="CV348" s="78">
        <v>-0.19723188877105713</v>
      </c>
      <c r="CW348" s="78">
        <v>-0.30132141709327698</v>
      </c>
      <c r="CX348" s="78">
        <v>-0.46612349152565002</v>
      </c>
      <c r="CY348" s="78">
        <v>-0.61079823970794678</v>
      </c>
      <c r="CZ348" s="78">
        <v>-0.66704779863357544</v>
      </c>
      <c r="DA348" s="78">
        <v>-0.39255261421203613</v>
      </c>
      <c r="DB348" s="78">
        <v>-0.39602875709533691</v>
      </c>
      <c r="DC348" s="78">
        <v>-0.38608342409133911</v>
      </c>
      <c r="DD348" s="78">
        <v>-0.3496125340461731</v>
      </c>
      <c r="DE348" s="78">
        <v>-0.39229795336723328</v>
      </c>
      <c r="DF348" s="78">
        <v>-0.49551552534103394</v>
      </c>
      <c r="DG348" s="78">
        <v>-0.37016287446022034</v>
      </c>
      <c r="DH348" s="78">
        <v>-0.26581263542175293</v>
      </c>
      <c r="DI348" s="78">
        <v>-0.24090605974197388</v>
      </c>
      <c r="DJ348" s="78">
        <v>-0.17823396623134613</v>
      </c>
      <c r="DK348" s="78">
        <v>-5.2481494843959808E-2</v>
      </c>
      <c r="DL348" s="78">
        <v>-4.0793772786855698E-2</v>
      </c>
      <c r="DM348" s="78">
        <v>-2.4330966174602509E-2</v>
      </c>
      <c r="DN348" s="78">
        <v>-4.7580618411302567E-2</v>
      </c>
      <c r="DO348" s="78">
        <v>-1.6945427283644676E-2</v>
      </c>
      <c r="DP348" s="78">
        <v>3.5773143172264099E-2</v>
      </c>
      <c r="DQ348" s="78">
        <v>0.10086119920015335</v>
      </c>
      <c r="DR348" s="78">
        <v>0.15005353093147278</v>
      </c>
      <c r="DS348" s="78">
        <v>3.0065372586250305E-2</v>
      </c>
      <c r="DT348" s="78">
        <v>-8.1176601350307465E-2</v>
      </c>
      <c r="DU348" s="78">
        <v>-0.1458715945482254</v>
      </c>
      <c r="DV348" s="78">
        <v>-0.30280104279518127</v>
      </c>
      <c r="DW348" s="78">
        <v>-0.43261256814002991</v>
      </c>
      <c r="DX348" s="78">
        <v>-0.49177893996238708</v>
      </c>
      <c r="DY348" s="78">
        <v>-0.14465233683586121</v>
      </c>
      <c r="DZ348" s="78">
        <v>-0.15650260448455811</v>
      </c>
      <c r="EA348" s="78">
        <v>-0.14712128043174744</v>
      </c>
      <c r="EB348" s="78">
        <v>-0.11342180520296097</v>
      </c>
      <c r="EC348" s="78">
        <v>-0.15481668710708618</v>
      </c>
      <c r="ED348" s="78">
        <v>-0.25307390093803406</v>
      </c>
      <c r="EE348" s="78">
        <v>-0.13295365869998932</v>
      </c>
      <c r="EF348" s="78">
        <v>-6.7193485796451569E-2</v>
      </c>
      <c r="EG348" s="78">
        <v>-5.8957286179065704E-2</v>
      </c>
      <c r="EH348" s="78">
        <v>-4.572330042719841E-3</v>
      </c>
      <c r="EI348" s="78">
        <v>0.11614482849836349</v>
      </c>
      <c r="EJ348" s="78">
        <v>0.12078448385000229</v>
      </c>
      <c r="EK348" s="78">
        <v>0.14175061881542206</v>
      </c>
      <c r="EL348" s="78">
        <v>0.11608754843473434</v>
      </c>
      <c r="EM348" s="78">
        <v>0.13381476700305939</v>
      </c>
      <c r="EN348" s="78">
        <v>0.18345482647418976</v>
      </c>
      <c r="EO348" s="78">
        <v>0.24423564970493317</v>
      </c>
      <c r="EP348" s="78">
        <v>0.29245781898498535</v>
      </c>
      <c r="EQ348" s="78">
        <v>0.20863842964172363</v>
      </c>
      <c r="ER348" s="78">
        <v>8.6388804018497467E-2</v>
      </c>
      <c r="ES348" s="78">
        <v>7.8573264181613922E-2</v>
      </c>
      <c r="ET348" s="78">
        <v>-6.6989392042160034E-2</v>
      </c>
      <c r="EU348" s="78">
        <v>-0.17534066736698151</v>
      </c>
      <c r="EV348" s="78">
        <v>-0.23871855437755585</v>
      </c>
      <c r="EW348" s="78">
        <v>60.653400421142578</v>
      </c>
      <c r="EX348" s="78">
        <v>59.615856170654297</v>
      </c>
      <c r="EY348" s="78">
        <v>58.631721496582031</v>
      </c>
      <c r="EZ348" s="78">
        <v>58.202312469482422</v>
      </c>
      <c r="FA348" s="78">
        <v>57.483516693115234</v>
      </c>
      <c r="FB348" s="78">
        <v>56.988681793212891</v>
      </c>
      <c r="FC348" s="78">
        <v>56.498672485351563</v>
      </c>
      <c r="FD348" s="78">
        <v>57.02264404296875</v>
      </c>
      <c r="FE348" s="78">
        <v>59.652854919433594</v>
      </c>
      <c r="FF348" s="78">
        <v>63.077743530273438</v>
      </c>
      <c r="FG348" s="78">
        <v>66.021591186523438</v>
      </c>
      <c r="FH348" s="78">
        <v>69.242019653320313</v>
      </c>
      <c r="FI348" s="78">
        <v>72.327964782714844</v>
      </c>
      <c r="FJ348" s="78">
        <v>74.491683959960938</v>
      </c>
      <c r="FK348" s="78">
        <v>75.087989807128906</v>
      </c>
      <c r="FL348" s="78">
        <v>75.012718200683594</v>
      </c>
      <c r="FM348" s="78">
        <v>74.47503662109375</v>
      </c>
      <c r="FN348" s="78">
        <v>72.971694946289063</v>
      </c>
      <c r="FO348" s="78">
        <v>71.150749206542969</v>
      </c>
      <c r="FP348" s="78">
        <v>68.555755615234375</v>
      </c>
      <c r="FQ348" s="78">
        <v>65.881278991699219</v>
      </c>
      <c r="FR348" s="78">
        <v>64.157028198242188</v>
      </c>
      <c r="FS348" s="78">
        <v>63.153514862060547</v>
      </c>
      <c r="FT348" s="78">
        <v>61.811965942382813</v>
      </c>
      <c r="FU348" s="78">
        <v>0.22029092907905579</v>
      </c>
      <c r="FV348" s="78">
        <v>0.20225867629051208</v>
      </c>
      <c r="FW348" s="78">
        <v>0.23372027277946472</v>
      </c>
      <c r="FX348" s="78">
        <v>0</v>
      </c>
      <c r="FY348" s="78">
        <v>136.66667175292969</v>
      </c>
      <c r="FZ348" s="78">
        <v>1</v>
      </c>
    </row>
    <row r="349" spans="1:182" x14ac:dyDescent="0.2">
      <c r="A349" t="s">
        <v>186</v>
      </c>
      <c r="B349" t="s">
        <v>236</v>
      </c>
      <c r="C349" t="s">
        <v>194</v>
      </c>
      <c r="D349" t="s">
        <v>202</v>
      </c>
      <c r="E349" t="s">
        <v>209</v>
      </c>
      <c r="F349" t="s">
        <v>181</v>
      </c>
      <c r="G349" t="s">
        <v>1</v>
      </c>
      <c r="H349" s="78">
        <v>182</v>
      </c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78"/>
      <c r="CJ349" s="78"/>
      <c r="CK349" s="78"/>
      <c r="CL349" s="78"/>
      <c r="CM349" s="78"/>
      <c r="CN349" s="78"/>
      <c r="CO349" s="78"/>
      <c r="CP349" s="78"/>
      <c r="CQ349" s="78"/>
      <c r="CR349" s="78"/>
      <c r="CS349" s="78"/>
      <c r="CT349" s="78"/>
      <c r="CU349" s="78"/>
      <c r="CV349" s="78"/>
      <c r="CW349" s="78"/>
      <c r="CX349" s="78"/>
      <c r="CY349" s="78"/>
      <c r="CZ349" s="78"/>
      <c r="DA349" s="78"/>
      <c r="DB349" s="78"/>
      <c r="DC349" s="78"/>
      <c r="DD349" s="78"/>
      <c r="DE349" s="78"/>
      <c r="DF349" s="78"/>
      <c r="DG349" s="78"/>
      <c r="DH349" s="78"/>
      <c r="DI349" s="78"/>
      <c r="DJ349" s="78"/>
      <c r="DK349" s="78"/>
      <c r="DL349" s="78"/>
      <c r="DM349" s="78"/>
      <c r="DN349" s="78"/>
      <c r="DO349" s="78"/>
      <c r="DP349" s="78"/>
      <c r="DQ349" s="78"/>
      <c r="DR349" s="78"/>
      <c r="DS349" s="78"/>
      <c r="DT349" s="78"/>
      <c r="DU349" s="78"/>
      <c r="DV349" s="78"/>
      <c r="DW349" s="78"/>
      <c r="DX349" s="78"/>
      <c r="DY349" s="78"/>
      <c r="DZ349" s="78"/>
      <c r="EA349" s="78"/>
      <c r="EB349" s="78"/>
      <c r="EC349" s="78"/>
      <c r="ED349" s="78"/>
      <c r="EE349" s="78"/>
      <c r="EF349" s="78"/>
      <c r="EG349" s="78"/>
      <c r="EH349" s="78"/>
      <c r="EI349" s="78"/>
      <c r="EJ349" s="78"/>
      <c r="EK349" s="78"/>
      <c r="EL349" s="78"/>
      <c r="EM349" s="78"/>
      <c r="EN349" s="78"/>
      <c r="EO349" s="78"/>
      <c r="EP349" s="78"/>
      <c r="EQ349" s="78"/>
      <c r="ER349" s="78"/>
      <c r="ES349" s="78"/>
      <c r="ET349" s="78"/>
      <c r="EU349" s="78"/>
      <c r="EV349" s="78"/>
      <c r="EW349" s="78"/>
      <c r="EX349" s="78"/>
      <c r="EY349" s="78"/>
      <c r="EZ349" s="78"/>
      <c r="FA349" s="78"/>
      <c r="FB349" s="78"/>
      <c r="FC349" s="78"/>
      <c r="FD349" s="78"/>
      <c r="FE349" s="78"/>
      <c r="FF349" s="78"/>
      <c r="FG349" s="78"/>
      <c r="FH349" s="78"/>
      <c r="FI349" s="78"/>
      <c r="FJ349" s="78"/>
      <c r="FK349" s="78"/>
      <c r="FL349" s="78"/>
      <c r="FM349" s="78"/>
      <c r="FN349" s="78"/>
      <c r="FO349" s="78"/>
      <c r="FP349" s="78"/>
      <c r="FQ349" s="78"/>
      <c r="FR349" s="78"/>
      <c r="FS349" s="78"/>
      <c r="FT349" s="78"/>
      <c r="FU349" s="78"/>
      <c r="FV349" s="78"/>
      <c r="FW349" s="78"/>
      <c r="FX349" s="78">
        <v>0</v>
      </c>
      <c r="FY349" s="78">
        <v>35</v>
      </c>
      <c r="FZ349" s="78">
        <v>0</v>
      </c>
    </row>
    <row r="350" spans="1:182" x14ac:dyDescent="0.2">
      <c r="A350" t="s">
        <v>186</v>
      </c>
      <c r="B350" t="s">
        <v>236</v>
      </c>
      <c r="C350" t="s">
        <v>194</v>
      </c>
      <c r="D350" t="s">
        <v>202</v>
      </c>
      <c r="E350" t="s">
        <v>209</v>
      </c>
      <c r="F350" t="s">
        <v>182</v>
      </c>
      <c r="G350" t="s">
        <v>1</v>
      </c>
      <c r="H350" s="78">
        <v>996</v>
      </c>
      <c r="I350" s="78">
        <v>1.4057681560516357</v>
      </c>
      <c r="J350" s="78">
        <v>1.3102568387985229</v>
      </c>
      <c r="K350" s="78">
        <v>1.2641611099243164</v>
      </c>
      <c r="L350" s="78">
        <v>1.2173984050750732</v>
      </c>
      <c r="M350" s="78">
        <v>1.1887553930282593</v>
      </c>
      <c r="N350" s="78">
        <v>1.2070945501327515</v>
      </c>
      <c r="O350" s="78">
        <v>1.2793906927108765</v>
      </c>
      <c r="P350" s="78">
        <v>1.4227252006530762</v>
      </c>
      <c r="Q350" s="78">
        <v>1.4980349540710449</v>
      </c>
      <c r="R350" s="78">
        <v>1.5830577611923218</v>
      </c>
      <c r="S350" s="78">
        <v>1.6734001636505127</v>
      </c>
      <c r="T350" s="78">
        <v>1.7258225679397583</v>
      </c>
      <c r="U350" s="78">
        <v>1.8004850149154663</v>
      </c>
      <c r="V350" s="78">
        <v>1.8997442722320557</v>
      </c>
      <c r="W350" s="78">
        <v>1.9551231861114502</v>
      </c>
      <c r="X350" s="78">
        <v>2.0197751522064209</v>
      </c>
      <c r="Y350" s="78">
        <v>2.0434005260467529</v>
      </c>
      <c r="Z350" s="78">
        <v>2.0670371055603027</v>
      </c>
      <c r="AA350" s="78">
        <v>2.0748484134674072</v>
      </c>
      <c r="AB350" s="78">
        <v>2.0703980922698975</v>
      </c>
      <c r="AC350" s="78">
        <v>2.0579812526702881</v>
      </c>
      <c r="AD350" s="78">
        <v>1.9871187210083008</v>
      </c>
      <c r="AE350" s="78">
        <v>1.7768927812576294</v>
      </c>
      <c r="AF350" s="78">
        <v>1.5508145093917847</v>
      </c>
      <c r="AG350" s="78">
        <v>-6.7982926964759827E-2</v>
      </c>
      <c r="AH350" s="78">
        <v>-7.6814226806163788E-2</v>
      </c>
      <c r="AI350" s="78">
        <v>-6.2419034540653229E-2</v>
      </c>
      <c r="AJ350" s="78">
        <v>-6.9045290350914001E-2</v>
      </c>
      <c r="AK350" s="78">
        <v>-9.1602429747581482E-2</v>
      </c>
      <c r="AL350" s="78">
        <v>-0.10311616212129593</v>
      </c>
      <c r="AM350" s="78">
        <v>-0.10586412250995636</v>
      </c>
      <c r="AN350" s="78">
        <v>-0.11278650164604187</v>
      </c>
      <c r="AO350" s="78">
        <v>-0.14751291275024414</v>
      </c>
      <c r="AP350" s="78">
        <v>-0.1306784451007843</v>
      </c>
      <c r="AQ350" s="78">
        <v>-0.12283460795879364</v>
      </c>
      <c r="AR350" s="78">
        <v>-0.14851903915405273</v>
      </c>
      <c r="AS350" s="78">
        <v>-0.17549592256546021</v>
      </c>
      <c r="AT350" s="78">
        <v>-0.14698925614356995</v>
      </c>
      <c r="AU350" s="78">
        <v>-0.14136034250259399</v>
      </c>
      <c r="AV350" s="78">
        <v>-0.14718888700008392</v>
      </c>
      <c r="AW350" s="78">
        <v>-0.16679635643959045</v>
      </c>
      <c r="AX350" s="78">
        <v>-0.17372624576091766</v>
      </c>
      <c r="AY350" s="78">
        <v>-0.12286049872636795</v>
      </c>
      <c r="AZ350" s="78">
        <v>-7.0531897246837616E-2</v>
      </c>
      <c r="BA350" s="78">
        <v>-9.193873405456543E-2</v>
      </c>
      <c r="BB350" s="78">
        <v>-0.11626944690942764</v>
      </c>
      <c r="BC350" s="78">
        <v>-0.11539057642221451</v>
      </c>
      <c r="BD350" s="78">
        <v>-0.10439672321081161</v>
      </c>
      <c r="BE350" s="78">
        <v>-2.0778261125087738E-2</v>
      </c>
      <c r="BF350" s="78">
        <v>-3.2139323651790619E-2</v>
      </c>
      <c r="BG350" s="78">
        <v>-1.8664060160517693E-2</v>
      </c>
      <c r="BH350" s="78">
        <v>-2.5828858837485313E-2</v>
      </c>
      <c r="BI350" s="78">
        <v>-4.8643592745065689E-2</v>
      </c>
      <c r="BJ350" s="78">
        <v>-5.9918623417615891E-2</v>
      </c>
      <c r="BK350" s="78">
        <v>-6.2259919941425323E-2</v>
      </c>
      <c r="BL350" s="78">
        <v>-6.8900682032108307E-2</v>
      </c>
      <c r="BM350" s="78">
        <v>-0.10221964865922928</v>
      </c>
      <c r="BN350" s="78">
        <v>-9.4063237309455872E-2</v>
      </c>
      <c r="BO350" s="78">
        <v>-8.5614748299121857E-2</v>
      </c>
      <c r="BP350" s="78">
        <v>-0.11056544631719589</v>
      </c>
      <c r="BQ350" s="78">
        <v>-0.1353103369474411</v>
      </c>
      <c r="BR350" s="78">
        <v>-0.10649112612009048</v>
      </c>
      <c r="BS350" s="78">
        <v>-9.9462680518627167E-2</v>
      </c>
      <c r="BT350" s="78">
        <v>-9.9716737866401672E-2</v>
      </c>
      <c r="BU350" s="78">
        <v>-0.1160167008638382</v>
      </c>
      <c r="BV350" s="78">
        <v>-0.12309951335191727</v>
      </c>
      <c r="BW350" s="78">
        <v>-7.0815861225128174E-2</v>
      </c>
      <c r="BX350" s="78">
        <v>-2.081620879471302E-2</v>
      </c>
      <c r="BY350" s="78">
        <v>-4.3940890580415726E-2</v>
      </c>
      <c r="BZ350" s="78">
        <v>-6.1522964388132095E-2</v>
      </c>
      <c r="CA350" s="78">
        <v>-6.5801277756690979E-2</v>
      </c>
      <c r="CB350" s="78">
        <v>-5.5678039789199829E-2</v>
      </c>
      <c r="CC350" s="78">
        <v>1.1915544047951698E-2</v>
      </c>
      <c r="CD350" s="78">
        <v>-1.1976186651736498E-3</v>
      </c>
      <c r="CE350" s="78">
        <v>1.1640499345958233E-2</v>
      </c>
      <c r="CF350" s="78">
        <v>4.1027059778571129E-3</v>
      </c>
      <c r="CG350" s="78">
        <v>-1.8890436738729477E-2</v>
      </c>
      <c r="CH350" s="78">
        <v>-3.0000139027833939E-2</v>
      </c>
      <c r="CI350" s="78">
        <v>-3.2059773802757263E-2</v>
      </c>
      <c r="CJ350" s="78">
        <v>-3.8505509495735168E-2</v>
      </c>
      <c r="CK350" s="78">
        <v>-7.0849686861038208E-2</v>
      </c>
      <c r="CL350" s="78">
        <v>-6.8703658878803253E-2</v>
      </c>
      <c r="CM350" s="78">
        <v>-5.9836387634277344E-2</v>
      </c>
      <c r="CN350" s="78">
        <v>-8.4278881549835205E-2</v>
      </c>
      <c r="CO350" s="78">
        <v>-0.10747791081666946</v>
      </c>
      <c r="CP350" s="78">
        <v>-7.8442245721817017E-2</v>
      </c>
      <c r="CQ350" s="78">
        <v>-7.0444494485855103E-2</v>
      </c>
      <c r="CR350" s="78">
        <v>-6.6837675869464874E-2</v>
      </c>
      <c r="CS350" s="78">
        <v>-8.0846861004829407E-2</v>
      </c>
      <c r="CT350" s="78">
        <v>-8.803558349609375E-2</v>
      </c>
      <c r="CU350" s="78">
        <v>-3.4769900143146515E-2</v>
      </c>
      <c r="CV350" s="78">
        <v>1.3616724871098995E-2</v>
      </c>
      <c r="CW350" s="78">
        <v>-1.0697736404836178E-2</v>
      </c>
      <c r="CX350" s="78">
        <v>-2.3605722934007645E-2</v>
      </c>
      <c r="CY350" s="78">
        <v>-3.1455881893634796E-2</v>
      </c>
      <c r="CZ350" s="78">
        <v>-2.1935628727078438E-2</v>
      </c>
      <c r="DA350" s="78">
        <v>4.4609345495700836E-2</v>
      </c>
      <c r="DB350" s="78">
        <v>2.9744086787104607E-2</v>
      </c>
      <c r="DC350" s="78">
        <v>4.1945058852434158E-2</v>
      </c>
      <c r="DD350" s="78">
        <v>3.4034270793199539E-2</v>
      </c>
      <c r="DE350" s="78">
        <v>1.0862719267606735E-2</v>
      </c>
      <c r="DF350" s="78">
        <v>-8.1653837696649134E-5</v>
      </c>
      <c r="DG350" s="78">
        <v>-1.8596386071294546E-3</v>
      </c>
      <c r="DH350" s="78">
        <v>-8.1103304401040077E-3</v>
      </c>
      <c r="DI350" s="78">
        <v>-3.9479721337556839E-2</v>
      </c>
      <c r="DJ350" s="78">
        <v>-4.3344080448150635E-2</v>
      </c>
      <c r="DK350" s="78">
        <v>-3.4058026969432831E-2</v>
      </c>
      <c r="DL350" s="78">
        <v>-5.7992316782474518E-2</v>
      </c>
      <c r="DM350" s="78">
        <v>-7.9645492136478424E-2</v>
      </c>
      <c r="DN350" s="78">
        <v>-5.0393354147672653E-2</v>
      </c>
      <c r="DO350" s="78">
        <v>-4.1426312178373337E-2</v>
      </c>
      <c r="DP350" s="78">
        <v>-3.3958610147237778E-2</v>
      </c>
      <c r="DQ350" s="78">
        <v>-4.5677024871110916E-2</v>
      </c>
      <c r="DR350" s="78">
        <v>-5.2971653640270233E-2</v>
      </c>
      <c r="DS350" s="78">
        <v>1.2760581448674202E-3</v>
      </c>
      <c r="DT350" s="78">
        <v>4.8049654811620712E-2</v>
      </c>
      <c r="DU350" s="78">
        <v>2.254541777074337E-2</v>
      </c>
      <c r="DV350" s="78">
        <v>1.431152131408453E-2</v>
      </c>
      <c r="DW350" s="78">
        <v>2.8895118739455938E-3</v>
      </c>
      <c r="DX350" s="78">
        <v>1.1806784197688103E-2</v>
      </c>
      <c r="DY350" s="78">
        <v>9.1814011335372925E-2</v>
      </c>
      <c r="DZ350" s="78">
        <v>7.4418999254703522E-2</v>
      </c>
      <c r="EA350" s="78">
        <v>8.5700035095214844E-2</v>
      </c>
      <c r="EB350" s="78">
        <v>7.725069671869278E-2</v>
      </c>
      <c r="EC350" s="78">
        <v>5.3821548819541931E-2</v>
      </c>
      <c r="ED350" s="78">
        <v>4.3115884065628052E-2</v>
      </c>
      <c r="EE350" s="78">
        <v>4.1744563728570938E-2</v>
      </c>
      <c r="EF350" s="78">
        <v>3.5775478929281235E-2</v>
      </c>
      <c r="EG350" s="78">
        <v>5.8135301806032658E-3</v>
      </c>
      <c r="EH350" s="78">
        <v>-6.7288815043866634E-3</v>
      </c>
      <c r="EI350" s="78">
        <v>3.1618315260857344E-3</v>
      </c>
      <c r="EJ350" s="78">
        <v>-2.0038705319166183E-2</v>
      </c>
      <c r="EK350" s="78">
        <v>-3.945990651845932E-2</v>
      </c>
      <c r="EL350" s="78">
        <v>-9.8952176049351692E-3</v>
      </c>
      <c r="EM350" s="78">
        <v>4.7134081250987947E-4</v>
      </c>
      <c r="EN350" s="78">
        <v>1.3513529673218727E-2</v>
      </c>
      <c r="EO350" s="78">
        <v>5.1026372238993645E-3</v>
      </c>
      <c r="EP350" s="78">
        <v>-2.3449070286005735E-3</v>
      </c>
      <c r="EQ350" s="78">
        <v>5.3320698440074921E-2</v>
      </c>
      <c r="ER350" s="78">
        <v>9.7765348851680756E-2</v>
      </c>
      <c r="ES350" s="78">
        <v>7.0543251931667328E-2</v>
      </c>
      <c r="ET350" s="78">
        <v>6.9058001041412354E-2</v>
      </c>
      <c r="EU350" s="78">
        <v>5.2478808909654617E-2</v>
      </c>
      <c r="EV350" s="78">
        <v>6.0525469481945038E-2</v>
      </c>
      <c r="EW350" s="78">
        <v>62.874805450439453</v>
      </c>
      <c r="EX350" s="78">
        <v>61.831108093261719</v>
      </c>
      <c r="EY350" s="78">
        <v>60.709804534912109</v>
      </c>
      <c r="EZ350" s="78">
        <v>60.043643951416016</v>
      </c>
      <c r="FA350" s="78">
        <v>59.396785736083984</v>
      </c>
      <c r="FB350" s="78">
        <v>59.045276641845703</v>
      </c>
      <c r="FC350" s="78">
        <v>58.690532684326172</v>
      </c>
      <c r="FD350" s="78">
        <v>59.293498992919922</v>
      </c>
      <c r="FE350" s="78">
        <v>62.233020782470703</v>
      </c>
      <c r="FF350" s="78">
        <v>66.157524108886719</v>
      </c>
      <c r="FG350" s="78">
        <v>70.936820983886719</v>
      </c>
      <c r="FH350" s="78">
        <v>75.867919921875</v>
      </c>
      <c r="FI350" s="78">
        <v>80.575965881347656</v>
      </c>
      <c r="FJ350" s="78">
        <v>84.525634765625</v>
      </c>
      <c r="FK350" s="78">
        <v>87.085105895996094</v>
      </c>
      <c r="FL350" s="78">
        <v>87.366226196289063</v>
      </c>
      <c r="FM350" s="78">
        <v>86.669563293457031</v>
      </c>
      <c r="FN350" s="78">
        <v>84.508872985839844</v>
      </c>
      <c r="FO350" s="78">
        <v>81.383522033691406</v>
      </c>
      <c r="FP350" s="78">
        <v>76.949111938476563</v>
      </c>
      <c r="FQ350" s="78">
        <v>72.015312194824219</v>
      </c>
      <c r="FR350" s="78">
        <v>68.668350219726563</v>
      </c>
      <c r="FS350" s="78">
        <v>66.4349365234375</v>
      </c>
      <c r="FT350" s="78">
        <v>64.771339416503906</v>
      </c>
      <c r="FU350" s="78">
        <v>4.7590933740139008E-2</v>
      </c>
      <c r="FV350" s="78">
        <v>6.1502229422330856E-2</v>
      </c>
      <c r="FW350" s="78">
        <v>4.6480409801006317E-2</v>
      </c>
      <c r="FX350" s="78">
        <v>0</v>
      </c>
      <c r="FY350" s="78">
        <v>492.28570556640625</v>
      </c>
      <c r="FZ350" s="78">
        <v>1</v>
      </c>
    </row>
    <row r="351" spans="1:182" x14ac:dyDescent="0.2">
      <c r="A351" t="s">
        <v>186</v>
      </c>
      <c r="B351" t="s">
        <v>236</v>
      </c>
      <c r="C351" t="s">
        <v>194</v>
      </c>
      <c r="D351" t="s">
        <v>202</v>
      </c>
      <c r="E351" t="s">
        <v>209</v>
      </c>
      <c r="F351" t="s">
        <v>183</v>
      </c>
      <c r="G351" t="s">
        <v>1</v>
      </c>
      <c r="H351" s="78">
        <v>1347</v>
      </c>
      <c r="I351" s="78">
        <v>1.6545844078063965</v>
      </c>
      <c r="J351" s="78">
        <v>1.5230799913406372</v>
      </c>
      <c r="K351" s="78">
        <v>1.4030859470367432</v>
      </c>
      <c r="L351" s="78">
        <v>1.3198086023330688</v>
      </c>
      <c r="M351" s="78">
        <v>1.2969571352005005</v>
      </c>
      <c r="N351" s="78">
        <v>1.2706730365753174</v>
      </c>
      <c r="O351" s="78">
        <v>1.298885703086853</v>
      </c>
      <c r="P351" s="78">
        <v>1.4170968532562256</v>
      </c>
      <c r="Q351" s="78">
        <v>1.4970865249633789</v>
      </c>
      <c r="R351" s="78">
        <v>1.5666719675064087</v>
      </c>
      <c r="S351" s="78">
        <v>1.6974315643310547</v>
      </c>
      <c r="T351" s="78">
        <v>1.9111714363098145</v>
      </c>
      <c r="U351" s="78">
        <v>2.1175196170806885</v>
      </c>
      <c r="V351" s="78">
        <v>2.3259189128875732</v>
      </c>
      <c r="W351" s="78">
        <v>2.4958224296569824</v>
      </c>
      <c r="X351" s="78">
        <v>2.7090523242950439</v>
      </c>
      <c r="Y351" s="78">
        <v>2.829063892364502</v>
      </c>
      <c r="Z351" s="78">
        <v>2.9533810615539551</v>
      </c>
      <c r="AA351" s="78">
        <v>2.8884279727935791</v>
      </c>
      <c r="AB351" s="78">
        <v>2.718510627746582</v>
      </c>
      <c r="AC351" s="78">
        <v>2.5461890697479248</v>
      </c>
      <c r="AD351" s="78">
        <v>2.3455097675323486</v>
      </c>
      <c r="AE351" s="78">
        <v>2.0494368076324463</v>
      </c>
      <c r="AF351" s="78">
        <v>1.8029137849807739</v>
      </c>
      <c r="AG351" s="78">
        <v>-0.28258824348449707</v>
      </c>
      <c r="AH351" s="78">
        <v>-0.28239795565605164</v>
      </c>
      <c r="AI351" s="78">
        <v>-0.2688266932964325</v>
      </c>
      <c r="AJ351" s="78">
        <v>-0.28666502237319946</v>
      </c>
      <c r="AK351" s="78">
        <v>-0.28032317757606506</v>
      </c>
      <c r="AL351" s="78">
        <v>-0.33055135607719421</v>
      </c>
      <c r="AM351" s="78">
        <v>-0.36373463273048401</v>
      </c>
      <c r="AN351" s="78">
        <v>-0.288718581199646</v>
      </c>
      <c r="AO351" s="78">
        <v>-0.23981747031211853</v>
      </c>
      <c r="AP351" s="78">
        <v>-0.20944251120090485</v>
      </c>
      <c r="AQ351" s="78">
        <v>-0.24096061289310455</v>
      </c>
      <c r="AR351" s="78">
        <v>-0.25626420974731445</v>
      </c>
      <c r="AS351" s="78">
        <v>-0.27803373336791992</v>
      </c>
      <c r="AT351" s="78">
        <v>-0.28826147317886353</v>
      </c>
      <c r="AU351" s="78">
        <v>-0.28772947192192078</v>
      </c>
      <c r="AV351" s="78">
        <v>-0.1940845400094986</v>
      </c>
      <c r="AW351" s="78">
        <v>-0.14067421853542328</v>
      </c>
      <c r="AX351" s="78">
        <v>-6.518217921257019E-2</v>
      </c>
      <c r="AY351" s="78">
        <v>-8.1721097230911255E-2</v>
      </c>
      <c r="AZ351" s="78">
        <v>-0.13412688672542572</v>
      </c>
      <c r="BA351" s="78">
        <v>-0.1716124415397644</v>
      </c>
      <c r="BB351" s="78">
        <v>-0.34367546439170837</v>
      </c>
      <c r="BC351" s="78">
        <v>-0.33120071887969971</v>
      </c>
      <c r="BD351" s="78">
        <v>-0.2865617573261261</v>
      </c>
      <c r="BE351" s="78">
        <v>-0.21071657538414001</v>
      </c>
      <c r="BF351" s="78">
        <v>-0.21739940345287323</v>
      </c>
      <c r="BG351" s="78">
        <v>-0.20645128190517426</v>
      </c>
      <c r="BH351" s="78">
        <v>-0.22646062076091766</v>
      </c>
      <c r="BI351" s="78">
        <v>-0.22069019079208374</v>
      </c>
      <c r="BJ351" s="78">
        <v>-0.26822319626808167</v>
      </c>
      <c r="BK351" s="78">
        <v>-0.29722192883491516</v>
      </c>
      <c r="BL351" s="78">
        <v>-0.22465772926807404</v>
      </c>
      <c r="BM351" s="78">
        <v>-0.18120652437210083</v>
      </c>
      <c r="BN351" s="78">
        <v>-0.15687748789787292</v>
      </c>
      <c r="BO351" s="78">
        <v>-0.17995887994766235</v>
      </c>
      <c r="BP351" s="78">
        <v>-0.18998053669929504</v>
      </c>
      <c r="BQ351" s="78">
        <v>-0.20917642116546631</v>
      </c>
      <c r="BR351" s="78">
        <v>-0.21703772246837616</v>
      </c>
      <c r="BS351" s="78">
        <v>-0.21316632628440857</v>
      </c>
      <c r="BT351" s="78">
        <v>-0.12341096252202988</v>
      </c>
      <c r="BU351" s="78">
        <v>-7.1307577192783356E-2</v>
      </c>
      <c r="BV351" s="78">
        <v>6.864890456199646E-3</v>
      </c>
      <c r="BW351" s="78">
        <v>-8.499455638229847E-3</v>
      </c>
      <c r="BX351" s="78">
        <v>-5.8180056512355804E-2</v>
      </c>
      <c r="BY351" s="78">
        <v>-0.10242500901222229</v>
      </c>
      <c r="BZ351" s="78">
        <v>-0.26063698530197144</v>
      </c>
      <c r="CA351" s="78">
        <v>-0.25326365232467651</v>
      </c>
      <c r="CB351" s="78">
        <v>-0.21251286566257477</v>
      </c>
      <c r="CC351" s="78">
        <v>-0.16093847155570984</v>
      </c>
      <c r="CD351" s="78">
        <v>-0.17238159477710724</v>
      </c>
      <c r="CE351" s="78">
        <v>-0.16325023770332336</v>
      </c>
      <c r="CF351" s="78">
        <v>-0.18476322293281555</v>
      </c>
      <c r="CG351" s="78">
        <v>-0.17938855290412903</v>
      </c>
      <c r="CH351" s="78">
        <v>-0.22505490481853485</v>
      </c>
      <c r="CI351" s="78">
        <v>-0.25115546584129333</v>
      </c>
      <c r="CJ351" s="78">
        <v>-0.18028940260410309</v>
      </c>
      <c r="CK351" s="78">
        <v>-0.14061276614665985</v>
      </c>
      <c r="CL351" s="78">
        <v>-0.12047110497951508</v>
      </c>
      <c r="CM351" s="78">
        <v>-0.13770927488803864</v>
      </c>
      <c r="CN351" s="78">
        <v>-0.14407269656658173</v>
      </c>
      <c r="CO351" s="78">
        <v>-0.16148607432842255</v>
      </c>
      <c r="CP351" s="78">
        <v>-0.16770835220813751</v>
      </c>
      <c r="CQ351" s="78">
        <v>-0.16152408719062805</v>
      </c>
      <c r="CR351" s="78">
        <v>-7.4462659657001495E-2</v>
      </c>
      <c r="CS351" s="78">
        <v>-2.3264449089765549E-2</v>
      </c>
      <c r="CT351" s="78">
        <v>5.6764468550682068E-2</v>
      </c>
      <c r="CU351" s="78">
        <v>4.2213626205921173E-2</v>
      </c>
      <c r="CV351" s="78">
        <v>-5.5795158259570599E-3</v>
      </c>
      <c r="CW351" s="78">
        <v>-5.4506003856658936E-2</v>
      </c>
      <c r="CX351" s="78">
        <v>-0.20312482118606567</v>
      </c>
      <c r="CY351" s="78">
        <v>-0.19928470253944397</v>
      </c>
      <c r="CZ351" s="78">
        <v>-0.16122680902481079</v>
      </c>
      <c r="DA351" s="78">
        <v>-0.11116038262844086</v>
      </c>
      <c r="DB351" s="78">
        <v>-0.12736378610134125</v>
      </c>
      <c r="DC351" s="78">
        <v>-0.12004920840263367</v>
      </c>
      <c r="DD351" s="78">
        <v>-0.14306584000587463</v>
      </c>
      <c r="DE351" s="78">
        <v>-0.13808692991733551</v>
      </c>
      <c r="DF351" s="78">
        <v>-0.18188659846782684</v>
      </c>
      <c r="DG351" s="78">
        <v>-0.20508895814418793</v>
      </c>
      <c r="DH351" s="78">
        <v>-0.13592106103897095</v>
      </c>
      <c r="DI351" s="78">
        <v>-0.10001900047063828</v>
      </c>
      <c r="DJ351" s="78">
        <v>-8.406473696231842E-2</v>
      </c>
      <c r="DK351" s="78">
        <v>-9.5459647476673126E-2</v>
      </c>
      <c r="DL351" s="78">
        <v>-9.8164834082126617E-2</v>
      </c>
      <c r="DM351" s="78">
        <v>-0.11379572004079819</v>
      </c>
      <c r="DN351" s="78">
        <v>-0.11837897449731827</v>
      </c>
      <c r="DO351" s="78">
        <v>-0.10988188534975052</v>
      </c>
      <c r="DP351" s="78">
        <v>-2.5514364242553711E-2</v>
      </c>
      <c r="DQ351" s="78">
        <v>2.4778679013252258E-2</v>
      </c>
      <c r="DR351" s="78">
        <v>0.10666404664516449</v>
      </c>
      <c r="DS351" s="78">
        <v>9.292670339345932E-2</v>
      </c>
      <c r="DT351" s="78">
        <v>4.702102392911911E-2</v>
      </c>
      <c r="DU351" s="78">
        <v>-6.5869991667568684E-3</v>
      </c>
      <c r="DV351" s="78">
        <v>-0.14561262726783752</v>
      </c>
      <c r="DW351" s="78">
        <v>-0.14530573785305023</v>
      </c>
      <c r="DX351" s="78">
        <v>-0.10994075238704681</v>
      </c>
      <c r="DY351" s="78">
        <v>-3.9288710802793503E-2</v>
      </c>
      <c r="DZ351" s="78">
        <v>-6.2365222722291946E-2</v>
      </c>
      <c r="EA351" s="78">
        <v>-5.767376720905304E-2</v>
      </c>
      <c r="EB351" s="78">
        <v>-8.2861430943012238E-2</v>
      </c>
      <c r="EC351" s="78">
        <v>-7.8453958034515381E-2</v>
      </c>
      <c r="ED351" s="78">
        <v>-0.11955843865871429</v>
      </c>
      <c r="EE351" s="78">
        <v>-0.13857626914978027</v>
      </c>
      <c r="EF351" s="78">
        <v>-7.1860224008560181E-2</v>
      </c>
      <c r="EG351" s="78">
        <v>-4.1408050805330276E-2</v>
      </c>
      <c r="EH351" s="78">
        <v>-3.1499709933996201E-2</v>
      </c>
      <c r="EI351" s="78">
        <v>-3.4457918256521225E-2</v>
      </c>
      <c r="EJ351" s="78">
        <v>-3.1881187111139297E-2</v>
      </c>
      <c r="EK351" s="78">
        <v>-4.4938422739505768E-2</v>
      </c>
      <c r="EL351" s="78">
        <v>-4.7155190259218216E-2</v>
      </c>
      <c r="EM351" s="78">
        <v>-3.5318721085786819E-2</v>
      </c>
      <c r="EN351" s="78">
        <v>4.5159202069044113E-2</v>
      </c>
      <c r="EO351" s="78">
        <v>9.4145327806472778E-2</v>
      </c>
      <c r="EP351" s="78">
        <v>0.17871111631393433</v>
      </c>
      <c r="EQ351" s="78">
        <v>0.16614833474159241</v>
      </c>
      <c r="ER351" s="78">
        <v>0.12296784669160843</v>
      </c>
      <c r="ES351" s="78">
        <v>6.2600433826446533E-2</v>
      </c>
      <c r="ET351" s="78">
        <v>-6.257416307926178E-2</v>
      </c>
      <c r="EU351" s="78">
        <v>-6.7368693649768829E-2</v>
      </c>
      <c r="EV351" s="78">
        <v>-3.5891849547624588E-2</v>
      </c>
      <c r="EW351" s="78">
        <v>73.590339660644531</v>
      </c>
      <c r="EX351" s="78">
        <v>72.451194763183594</v>
      </c>
      <c r="EY351" s="78">
        <v>71.098106384277344</v>
      </c>
      <c r="EZ351" s="78">
        <v>70.001358032226563</v>
      </c>
      <c r="FA351" s="78">
        <v>68.981544494628906</v>
      </c>
      <c r="FB351" s="78">
        <v>67.946266174316406</v>
      </c>
      <c r="FC351" s="78">
        <v>66.910453796386719</v>
      </c>
      <c r="FD351" s="78">
        <v>67.439277648925781</v>
      </c>
      <c r="FE351" s="78">
        <v>70.505058288574219</v>
      </c>
      <c r="FF351" s="78">
        <v>74.174415588378906</v>
      </c>
      <c r="FG351" s="78">
        <v>78.323226928710938</v>
      </c>
      <c r="FH351" s="78">
        <v>82.551673889160156</v>
      </c>
      <c r="FI351" s="78">
        <v>86.092460632324219</v>
      </c>
      <c r="FJ351" s="78">
        <v>88.262359619140625</v>
      </c>
      <c r="FK351" s="78">
        <v>90.178077697753906</v>
      </c>
      <c r="FL351" s="78">
        <v>91.286285400390625</v>
      </c>
      <c r="FM351" s="78">
        <v>91.440475463867188</v>
      </c>
      <c r="FN351" s="78">
        <v>90.072395324707031</v>
      </c>
      <c r="FO351" s="78">
        <v>88.043357849121094</v>
      </c>
      <c r="FP351" s="78">
        <v>84.735702514648438</v>
      </c>
      <c r="FQ351" s="78">
        <v>80.890693664550781</v>
      </c>
      <c r="FR351" s="78">
        <v>78.300895690917969</v>
      </c>
      <c r="FS351" s="78">
        <v>76.398628234863281</v>
      </c>
      <c r="FT351" s="78">
        <v>74.723564147949219</v>
      </c>
      <c r="FU351" s="78">
        <v>6.9856278598308563E-2</v>
      </c>
      <c r="FV351" s="78">
        <v>8.7995938956737518E-2</v>
      </c>
      <c r="FW351" s="78">
        <v>6.9918066263198853E-2</v>
      </c>
      <c r="FX351" s="78">
        <v>0</v>
      </c>
      <c r="FY351" s="78">
        <v>357.28570556640625</v>
      </c>
      <c r="FZ351" s="78">
        <v>1</v>
      </c>
    </row>
    <row r="352" spans="1:182" x14ac:dyDescent="0.2">
      <c r="A352" t="s">
        <v>186</v>
      </c>
      <c r="B352" t="s">
        <v>236</v>
      </c>
      <c r="C352" t="s">
        <v>194</v>
      </c>
      <c r="D352" t="s">
        <v>202</v>
      </c>
      <c r="E352" t="s">
        <v>209</v>
      </c>
      <c r="F352" t="s">
        <v>184</v>
      </c>
      <c r="G352" t="s">
        <v>1</v>
      </c>
      <c r="H352" s="78">
        <v>680</v>
      </c>
      <c r="I352" s="78">
        <v>1.8745235204696655</v>
      </c>
      <c r="J352" s="78">
        <v>1.6890888214111328</v>
      </c>
      <c r="K352" s="78">
        <v>1.6023051738739014</v>
      </c>
      <c r="L352" s="78">
        <v>1.5143624544143677</v>
      </c>
      <c r="M352" s="78">
        <v>1.4822763204574585</v>
      </c>
      <c r="N352" s="78">
        <v>1.4689860343933105</v>
      </c>
      <c r="O352" s="78">
        <v>1.4891320466995239</v>
      </c>
      <c r="P352" s="78">
        <v>1.6716865301132202</v>
      </c>
      <c r="Q352" s="78">
        <v>1.7803816795349121</v>
      </c>
      <c r="R352" s="78">
        <v>1.8092457056045532</v>
      </c>
      <c r="S352" s="78">
        <v>1.9653979539871216</v>
      </c>
      <c r="T352" s="78">
        <v>2.2256166934967041</v>
      </c>
      <c r="U352" s="78">
        <v>2.4704599380493164</v>
      </c>
      <c r="V352" s="78">
        <v>2.7146949768066406</v>
      </c>
      <c r="W352" s="78">
        <v>2.9645636081695557</v>
      </c>
      <c r="X352" s="78">
        <v>3.1573746204376221</v>
      </c>
      <c r="Y352" s="78">
        <v>3.2792813777923584</v>
      </c>
      <c r="Z352" s="78">
        <v>3.3654835224151611</v>
      </c>
      <c r="AA352" s="78">
        <v>3.2584645748138428</v>
      </c>
      <c r="AB352" s="78">
        <v>3.1178550720214844</v>
      </c>
      <c r="AC352" s="78">
        <v>2.9742934703826904</v>
      </c>
      <c r="AD352" s="78">
        <v>2.819164514541626</v>
      </c>
      <c r="AE352" s="78">
        <v>2.475750207901001</v>
      </c>
      <c r="AF352" s="78">
        <v>2.1073846817016602</v>
      </c>
      <c r="AG352" s="78">
        <v>-0.26137474179267883</v>
      </c>
      <c r="AH352" s="78">
        <v>-0.22556209564208984</v>
      </c>
      <c r="AI352" s="78">
        <v>-0.15761159360408783</v>
      </c>
      <c r="AJ352" s="78">
        <v>-0.16035093367099762</v>
      </c>
      <c r="AK352" s="78">
        <v>-0.15830765664577484</v>
      </c>
      <c r="AL352" s="78">
        <v>-0.20382314920425415</v>
      </c>
      <c r="AM352" s="78">
        <v>-0.27129173278808594</v>
      </c>
      <c r="AN352" s="78">
        <v>-0.24449095129966736</v>
      </c>
      <c r="AO352" s="78">
        <v>-0.21869225800037384</v>
      </c>
      <c r="AP352" s="78">
        <v>-0.29679480195045471</v>
      </c>
      <c r="AQ352" s="78">
        <v>-0.26882404088973999</v>
      </c>
      <c r="AR352" s="78">
        <v>-0.19726310670375824</v>
      </c>
      <c r="AS352" s="78">
        <v>-0.22396992146968842</v>
      </c>
      <c r="AT352" s="78">
        <v>-0.20294345915317535</v>
      </c>
      <c r="AU352" s="78">
        <v>-0.18753743171691895</v>
      </c>
      <c r="AV352" s="78">
        <v>-0.21115642786026001</v>
      </c>
      <c r="AW352" s="78">
        <v>-0.19565728306770325</v>
      </c>
      <c r="AX352" s="78">
        <v>-0.21887630224227905</v>
      </c>
      <c r="AY352" s="78">
        <v>-0.2582782506942749</v>
      </c>
      <c r="AZ352" s="78">
        <v>-0.20166221261024475</v>
      </c>
      <c r="BA352" s="78">
        <v>-0.20525263249874115</v>
      </c>
      <c r="BB352" s="78">
        <v>-0.25471216440200806</v>
      </c>
      <c r="BC352" s="78">
        <v>-0.2607683539390564</v>
      </c>
      <c r="BD352" s="78">
        <v>-0.32175147533416748</v>
      </c>
      <c r="BE352" s="78">
        <v>-0.18147009611129761</v>
      </c>
      <c r="BF352" s="78">
        <v>-0.14867688715457916</v>
      </c>
      <c r="BG352" s="78">
        <v>-8.1243373453617096E-2</v>
      </c>
      <c r="BH352" s="78">
        <v>-8.4633134305477142E-2</v>
      </c>
      <c r="BI352" s="78">
        <v>-7.8493811190128326E-2</v>
      </c>
      <c r="BJ352" s="78">
        <v>-0.10261169821023941</v>
      </c>
      <c r="BK352" s="78">
        <v>-0.16809011995792389</v>
      </c>
      <c r="BL352" s="78">
        <v>-0.13994324207305908</v>
      </c>
      <c r="BM352" s="78">
        <v>-0.11773795634508133</v>
      </c>
      <c r="BN352" s="78">
        <v>-0.19682663679122925</v>
      </c>
      <c r="BO352" s="78">
        <v>-0.18577767908573151</v>
      </c>
      <c r="BP352" s="78">
        <v>-0.12830179929733276</v>
      </c>
      <c r="BQ352" s="78">
        <v>-0.14995688199996948</v>
      </c>
      <c r="BR352" s="78">
        <v>-0.12400277704000473</v>
      </c>
      <c r="BS352" s="78">
        <v>-0.10561300069093704</v>
      </c>
      <c r="BT352" s="78">
        <v>-0.12496666610240936</v>
      </c>
      <c r="BU352" s="78">
        <v>-0.10509052127599716</v>
      </c>
      <c r="BV352" s="78">
        <v>-0.12558254599571228</v>
      </c>
      <c r="BW352" s="78">
        <v>-0.16547054052352905</v>
      </c>
      <c r="BX352" s="78">
        <v>-0.11444350332021713</v>
      </c>
      <c r="BY352" s="78">
        <v>-0.11911680549383163</v>
      </c>
      <c r="BZ352" s="78">
        <v>-0.17164626717567444</v>
      </c>
      <c r="CA352" s="78">
        <v>-0.18402916193008423</v>
      </c>
      <c r="CB352" s="78">
        <v>-0.22326816618442535</v>
      </c>
      <c r="CC352" s="78">
        <v>-0.12612836062908173</v>
      </c>
      <c r="CD352" s="78">
        <v>-9.5426425337791443E-2</v>
      </c>
      <c r="CE352" s="78">
        <v>-2.8350979089736938E-2</v>
      </c>
      <c r="CF352" s="78">
        <v>-3.2191216945648193E-2</v>
      </c>
      <c r="CG352" s="78">
        <v>-2.3214980959892273E-2</v>
      </c>
      <c r="CH352" s="78">
        <v>-3.251296654343605E-2</v>
      </c>
      <c r="CI352" s="78">
        <v>-9.6613004803657532E-2</v>
      </c>
      <c r="CJ352" s="78">
        <v>-6.7533820867538452E-2</v>
      </c>
      <c r="CK352" s="78">
        <v>-4.7817293554544449E-2</v>
      </c>
      <c r="CL352" s="78">
        <v>-0.12758898735046387</v>
      </c>
      <c r="CM352" s="78">
        <v>-0.12826001644134521</v>
      </c>
      <c r="CN352" s="78">
        <v>-8.0539405345916748E-2</v>
      </c>
      <c r="CO352" s="78">
        <v>-9.8695658147335052E-2</v>
      </c>
      <c r="CP352" s="78">
        <v>-6.9328702986240387E-2</v>
      </c>
      <c r="CQ352" s="78">
        <v>-4.8872377723455429E-2</v>
      </c>
      <c r="CR352" s="78">
        <v>-6.5271906554698944E-2</v>
      </c>
      <c r="CS352" s="78">
        <v>-4.2364247143268585E-2</v>
      </c>
      <c r="CT352" s="78">
        <v>-6.0967579483985901E-2</v>
      </c>
      <c r="CU352" s="78">
        <v>-0.10119222104549408</v>
      </c>
      <c r="CV352" s="78">
        <v>-5.4036084562540054E-2</v>
      </c>
      <c r="CW352" s="78">
        <v>-5.9459391981363297E-2</v>
      </c>
      <c r="CX352" s="78">
        <v>-0.11411510407924652</v>
      </c>
      <c r="CY352" s="78">
        <v>-0.13087981939315796</v>
      </c>
      <c r="CZ352" s="78">
        <v>-0.15505893528461456</v>
      </c>
      <c r="DA352" s="78">
        <v>-7.0786625146865845E-2</v>
      </c>
      <c r="DB352" s="78">
        <v>-4.2175959795713425E-2</v>
      </c>
      <c r="DC352" s="78">
        <v>2.4541411548852921E-2</v>
      </c>
      <c r="DD352" s="78">
        <v>2.0250707864761353E-2</v>
      </c>
      <c r="DE352" s="78">
        <v>3.2063845545053482E-2</v>
      </c>
      <c r="DF352" s="78">
        <v>3.7585772573947906E-2</v>
      </c>
      <c r="DG352" s="78">
        <v>-2.5135891512036324E-2</v>
      </c>
      <c r="DH352" s="78">
        <v>4.8755942843854427E-3</v>
      </c>
      <c r="DI352" s="78">
        <v>2.2103358060121536E-2</v>
      </c>
      <c r="DJ352" s="78">
        <v>-5.8351323008537292E-2</v>
      </c>
      <c r="DK352" s="78">
        <v>-7.0742353796958923E-2</v>
      </c>
      <c r="DL352" s="78">
        <v>-3.2777018845081329E-2</v>
      </c>
      <c r="DM352" s="78">
        <v>-4.7434449195861816E-2</v>
      </c>
      <c r="DN352" s="78">
        <v>-1.4654625207185745E-2</v>
      </c>
      <c r="DO352" s="78">
        <v>7.8682377934455872E-3</v>
      </c>
      <c r="DP352" s="78">
        <v>-5.5771521292626858E-3</v>
      </c>
      <c r="DQ352" s="78">
        <v>2.0362017676234245E-2</v>
      </c>
      <c r="DR352" s="78">
        <v>3.6473844666033983E-3</v>
      </c>
      <c r="DS352" s="78">
        <v>-3.6913897842168808E-2</v>
      </c>
      <c r="DT352" s="78">
        <v>6.3713295385241508E-3</v>
      </c>
      <c r="DU352" s="78">
        <v>1.9802077440544963E-4</v>
      </c>
      <c r="DV352" s="78">
        <v>-5.6583911180496216E-2</v>
      </c>
      <c r="DW352" s="78">
        <v>-7.7730491757392883E-2</v>
      </c>
      <c r="DX352" s="78">
        <v>-8.6849711835384369E-2</v>
      </c>
      <c r="DY352" s="78">
        <v>9.1180456802248955E-3</v>
      </c>
      <c r="DZ352" s="78">
        <v>3.4709244966506958E-2</v>
      </c>
      <c r="EA352" s="78">
        <v>0.10090962052345276</v>
      </c>
      <c r="EB352" s="78">
        <v>9.596850723028183E-2</v>
      </c>
      <c r="EC352" s="78">
        <v>0.11187770217657089</v>
      </c>
      <c r="ED352" s="78">
        <v>0.13879720866680145</v>
      </c>
      <c r="EE352" s="78">
        <v>7.806570827960968E-2</v>
      </c>
      <c r="EF352" s="78">
        <v>0.10942329466342926</v>
      </c>
      <c r="EG352" s="78">
        <v>0.12305767089128494</v>
      </c>
      <c r="EH352" s="78">
        <v>4.161684587597847E-2</v>
      </c>
      <c r="EI352" s="78">
        <v>1.2304019182920456E-2</v>
      </c>
      <c r="EJ352" s="78">
        <v>3.6184288561344147E-2</v>
      </c>
      <c r="EK352" s="78">
        <v>2.6578601449728012E-2</v>
      </c>
      <c r="EL352" s="78">
        <v>6.428605318069458E-2</v>
      </c>
      <c r="EM352" s="78">
        <v>8.9792683720588684E-2</v>
      </c>
      <c r="EN352" s="78">
        <v>8.0612607300281525E-2</v>
      </c>
      <c r="EO352" s="78">
        <v>0.11092877388000488</v>
      </c>
      <c r="EP352" s="78">
        <v>9.6941135823726654E-2</v>
      </c>
      <c r="EQ352" s="78">
        <v>5.5893782526254654E-2</v>
      </c>
      <c r="ER352" s="78">
        <v>9.3590036034584045E-2</v>
      </c>
      <c r="ES352" s="78">
        <v>8.6333848536014557E-2</v>
      </c>
      <c r="ET352" s="78">
        <v>2.6481978595256805E-2</v>
      </c>
      <c r="EU352" s="78">
        <v>-9.9129241425544024E-4</v>
      </c>
      <c r="EV352" s="78">
        <v>1.1633574962615967E-2</v>
      </c>
      <c r="EW352" s="78">
        <v>73.112648010253906</v>
      </c>
      <c r="EX352" s="78">
        <v>71.8504638671875</v>
      </c>
      <c r="EY352" s="78">
        <v>70.965072631835938</v>
      </c>
      <c r="EZ352" s="78">
        <v>69.646728515625</v>
      </c>
      <c r="FA352" s="78">
        <v>68.566795349121094</v>
      </c>
      <c r="FB352" s="78">
        <v>67.401275634765625</v>
      </c>
      <c r="FC352" s="78">
        <v>66.702705383300781</v>
      </c>
      <c r="FD352" s="78">
        <v>67.691978454589844</v>
      </c>
      <c r="FE352" s="78">
        <v>72.307319641113281</v>
      </c>
      <c r="FF352" s="78">
        <v>77.379592895507813</v>
      </c>
      <c r="FG352" s="78">
        <v>81.778404235839844</v>
      </c>
      <c r="FH352" s="78">
        <v>85.377235412597656</v>
      </c>
      <c r="FI352" s="78">
        <v>88.295524597167969</v>
      </c>
      <c r="FJ352" s="78">
        <v>90.622779846191406</v>
      </c>
      <c r="FK352" s="78">
        <v>92.360710144042969</v>
      </c>
      <c r="FL352" s="78">
        <v>93.597938537597656</v>
      </c>
      <c r="FM352" s="78">
        <v>94.256820678710938</v>
      </c>
      <c r="FN352" s="78">
        <v>93.903900146484375</v>
      </c>
      <c r="FO352" s="78">
        <v>92.103507995605469</v>
      </c>
      <c r="FP352" s="78">
        <v>88.240516662597656</v>
      </c>
      <c r="FQ352" s="78">
        <v>82.514045715332031</v>
      </c>
      <c r="FR352" s="78">
        <v>78.815200805664063</v>
      </c>
      <c r="FS352" s="78">
        <v>76.152305603027344</v>
      </c>
      <c r="FT352" s="78">
        <v>74.273727416992188</v>
      </c>
      <c r="FU352" s="78">
        <v>9.1307461261749268E-2</v>
      </c>
      <c r="FV352" s="78">
        <v>0.10972631722688675</v>
      </c>
      <c r="FW352" s="78">
        <v>9.3259260058403015E-2</v>
      </c>
      <c r="FX352" s="78">
        <v>0</v>
      </c>
      <c r="FY352" s="78">
        <v>206.42857360839844</v>
      </c>
      <c r="FZ352" s="78">
        <v>1</v>
      </c>
    </row>
    <row r="353" spans="1:182" x14ac:dyDescent="0.2">
      <c r="A353" t="s">
        <v>186</v>
      </c>
      <c r="B353" t="s">
        <v>236</v>
      </c>
      <c r="C353" t="s">
        <v>194</v>
      </c>
      <c r="D353" t="s">
        <v>202</v>
      </c>
      <c r="E353" t="s">
        <v>209</v>
      </c>
      <c r="F353" t="s">
        <v>185</v>
      </c>
      <c r="G353" t="s">
        <v>1</v>
      </c>
      <c r="H353" s="78">
        <v>305</v>
      </c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78"/>
      <c r="CJ353" s="78"/>
      <c r="CK353" s="78"/>
      <c r="CL353" s="78"/>
      <c r="CM353" s="78"/>
      <c r="CN353" s="78"/>
      <c r="CO353" s="78"/>
      <c r="CP353" s="78"/>
      <c r="CQ353" s="78"/>
      <c r="CR353" s="78"/>
      <c r="CS353" s="78"/>
      <c r="CT353" s="78"/>
      <c r="CU353" s="78"/>
      <c r="CV353" s="78"/>
      <c r="CW353" s="78"/>
      <c r="CX353" s="78"/>
      <c r="CY353" s="78"/>
      <c r="CZ353" s="78"/>
      <c r="DA353" s="78"/>
      <c r="DB353" s="78"/>
      <c r="DC353" s="78"/>
      <c r="DD353" s="78"/>
      <c r="DE353" s="78"/>
      <c r="DF353" s="78"/>
      <c r="DG353" s="78"/>
      <c r="DH353" s="78"/>
      <c r="DI353" s="78"/>
      <c r="DJ353" s="78"/>
      <c r="DK353" s="78"/>
      <c r="DL353" s="78"/>
      <c r="DM353" s="78"/>
      <c r="DN353" s="78"/>
      <c r="DO353" s="78"/>
      <c r="DP353" s="78"/>
      <c r="DQ353" s="78"/>
      <c r="DR353" s="78"/>
      <c r="DS353" s="78"/>
      <c r="DT353" s="78"/>
      <c r="DU353" s="78"/>
      <c r="DV353" s="78"/>
      <c r="DW353" s="78"/>
      <c r="DX353" s="78"/>
      <c r="DY353" s="78"/>
      <c r="DZ353" s="78"/>
      <c r="EA353" s="78"/>
      <c r="EB353" s="78"/>
      <c r="EC353" s="78"/>
      <c r="ED353" s="78"/>
      <c r="EE353" s="78"/>
      <c r="EF353" s="78"/>
      <c r="EG353" s="78"/>
      <c r="EH353" s="78"/>
      <c r="EI353" s="78"/>
      <c r="EJ353" s="78"/>
      <c r="EK353" s="78"/>
      <c r="EL353" s="78"/>
      <c r="EM353" s="78"/>
      <c r="EN353" s="78"/>
      <c r="EO353" s="78"/>
      <c r="EP353" s="78"/>
      <c r="EQ353" s="78"/>
      <c r="ER353" s="78"/>
      <c r="ES353" s="78"/>
      <c r="ET353" s="78"/>
      <c r="EU353" s="78"/>
      <c r="EV353" s="78"/>
      <c r="EW353" s="78"/>
      <c r="EX353" s="78"/>
      <c r="EY353" s="78"/>
      <c r="EZ353" s="78"/>
      <c r="FA353" s="78"/>
      <c r="FB353" s="78"/>
      <c r="FC353" s="78"/>
      <c r="FD353" s="78"/>
      <c r="FE353" s="78"/>
      <c r="FF353" s="78"/>
      <c r="FG353" s="78"/>
      <c r="FH353" s="78"/>
      <c r="FI353" s="78"/>
      <c r="FJ353" s="78"/>
      <c r="FK353" s="78"/>
      <c r="FL353" s="78"/>
      <c r="FM353" s="78"/>
      <c r="FN353" s="78"/>
      <c r="FO353" s="78"/>
      <c r="FP353" s="78"/>
      <c r="FQ353" s="78"/>
      <c r="FR353" s="78"/>
      <c r="FS353" s="78"/>
      <c r="FT353" s="78"/>
      <c r="FU353" s="78"/>
      <c r="FV353" s="78"/>
      <c r="FW353" s="78"/>
      <c r="FX353" s="78">
        <v>0</v>
      </c>
      <c r="FY353" s="78">
        <v>91.619049072265625</v>
      </c>
      <c r="FZ353" s="78">
        <v>0</v>
      </c>
    </row>
    <row r="354" spans="1:182" x14ac:dyDescent="0.2">
      <c r="A354" t="s">
        <v>186</v>
      </c>
      <c r="B354" t="s">
        <v>236</v>
      </c>
      <c r="C354" t="s">
        <v>194</v>
      </c>
      <c r="D354" t="s">
        <v>202</v>
      </c>
      <c r="E354" t="s">
        <v>210</v>
      </c>
      <c r="F354" t="s">
        <v>1</v>
      </c>
      <c r="G354" t="s">
        <v>198</v>
      </c>
      <c r="H354" s="78">
        <v>6656</v>
      </c>
      <c r="I354" s="78">
        <v>1.2693281173706055</v>
      </c>
      <c r="J354" s="78">
        <v>1.1543964147567749</v>
      </c>
      <c r="K354" s="78">
        <v>1.0844647884368896</v>
      </c>
      <c r="L354" s="78">
        <v>1.0351048707962036</v>
      </c>
      <c r="M354" s="78">
        <v>1.0172812938690186</v>
      </c>
      <c r="N354" s="78">
        <v>1.0624803304672241</v>
      </c>
      <c r="O354" s="78">
        <v>1.1532411575317383</v>
      </c>
      <c r="P354" s="78">
        <v>1.3008437156677246</v>
      </c>
      <c r="Q354" s="78">
        <v>1.3692286014556885</v>
      </c>
      <c r="R354" s="78">
        <v>1.4262216091156006</v>
      </c>
      <c r="S354" s="78">
        <v>1.4744945764541626</v>
      </c>
      <c r="T354" s="78">
        <v>1.5553103685379028</v>
      </c>
      <c r="U354" s="78">
        <v>1.6325176954269409</v>
      </c>
      <c r="V354" s="78">
        <v>1.7094599008560181</v>
      </c>
      <c r="W354" s="78">
        <v>1.8049106597900391</v>
      </c>
      <c r="X354" s="78">
        <v>1.8904150724411011</v>
      </c>
      <c r="Y354" s="78">
        <v>1.9744576215744019</v>
      </c>
      <c r="Z354" s="78">
        <v>2.0471107959747314</v>
      </c>
      <c r="AA354" s="78">
        <v>2.0503594875335693</v>
      </c>
      <c r="AB354" s="78">
        <v>2.048173189163208</v>
      </c>
      <c r="AC354" s="78">
        <v>1.9703922271728516</v>
      </c>
      <c r="AD354" s="78">
        <v>1.8394643068313599</v>
      </c>
      <c r="AE354" s="78">
        <v>1.6232842206954956</v>
      </c>
      <c r="AF354" s="78">
        <v>1.4041773080825806</v>
      </c>
      <c r="AG354" s="78">
        <v>-0.16504709422588348</v>
      </c>
      <c r="AH354" s="78">
        <v>-0.16472013294696808</v>
      </c>
      <c r="AI354" s="78">
        <v>-0.15846350789070129</v>
      </c>
      <c r="AJ354" s="78">
        <v>-0.16323772072792053</v>
      </c>
      <c r="AK354" s="78">
        <v>-0.16875100135803223</v>
      </c>
      <c r="AL354" s="78">
        <v>-0.16391943395137787</v>
      </c>
      <c r="AM354" s="78">
        <v>-0.16373176872730255</v>
      </c>
      <c r="AN354" s="78">
        <v>-0.15215003490447998</v>
      </c>
      <c r="AO354" s="78">
        <v>-0.17652243375778198</v>
      </c>
      <c r="AP354" s="78">
        <v>-0.17847371101379395</v>
      </c>
      <c r="AQ354" s="78">
        <v>-0.20015037059783936</v>
      </c>
      <c r="AR354" s="78">
        <v>-0.19581484794616699</v>
      </c>
      <c r="AS354" s="78">
        <v>-0.20747803151607513</v>
      </c>
      <c r="AT354" s="78">
        <v>-0.17883473634719849</v>
      </c>
      <c r="AU354" s="78">
        <v>-0.15467254817485809</v>
      </c>
      <c r="AV354" s="78">
        <v>-0.11404864490032196</v>
      </c>
      <c r="AW354" s="78">
        <v>-6.324855238199234E-2</v>
      </c>
      <c r="AX354" s="78">
        <v>-4.0189366787672043E-2</v>
      </c>
      <c r="AY354" s="78">
        <v>-3.0305175110697746E-2</v>
      </c>
      <c r="AZ354" s="78">
        <v>-2.1536707878112793E-2</v>
      </c>
      <c r="BA354" s="78">
        <v>-3.7470266222953796E-2</v>
      </c>
      <c r="BB354" s="78">
        <v>-0.11211969703435898</v>
      </c>
      <c r="BC354" s="78">
        <v>-0.13406828045845032</v>
      </c>
      <c r="BD354" s="78">
        <v>-0.15735113620758057</v>
      </c>
      <c r="BE354" s="78">
        <v>-0.1400420218706131</v>
      </c>
      <c r="BF354" s="78">
        <v>-0.14025099575519562</v>
      </c>
      <c r="BG354" s="78">
        <v>-0.13417939841747284</v>
      </c>
      <c r="BH354" s="78">
        <v>-0.13939227163791656</v>
      </c>
      <c r="BI354" s="78">
        <v>-0.14480793476104736</v>
      </c>
      <c r="BJ354" s="78">
        <v>-0.13914963603019714</v>
      </c>
      <c r="BK354" s="78">
        <v>-0.1384715735912323</v>
      </c>
      <c r="BL354" s="78">
        <v>-0.12719383835792542</v>
      </c>
      <c r="BM354" s="78">
        <v>-0.15269662439823151</v>
      </c>
      <c r="BN354" s="78">
        <v>-0.15575277805328369</v>
      </c>
      <c r="BO354" s="78">
        <v>-0.17827695608139038</v>
      </c>
      <c r="BP354" s="78">
        <v>-0.17388236522674561</v>
      </c>
      <c r="BQ354" s="78">
        <v>-0.18529975414276123</v>
      </c>
      <c r="BR354" s="78">
        <v>-0.15649132430553436</v>
      </c>
      <c r="BS354" s="78">
        <v>-0.13152934610843658</v>
      </c>
      <c r="BT354" s="78">
        <v>-9.0834565460681915E-2</v>
      </c>
      <c r="BU354" s="78">
        <v>-4.0358871221542358E-2</v>
      </c>
      <c r="BV354" s="78">
        <v>-1.7401609569787979E-2</v>
      </c>
      <c r="BW354" s="78">
        <v>-7.4888523668050766E-3</v>
      </c>
      <c r="BX354" s="78">
        <v>1.6261166892945766E-3</v>
      </c>
      <c r="BY354" s="78">
        <v>-1.4800354838371277E-2</v>
      </c>
      <c r="BZ354" s="78">
        <v>-8.6937837302684784E-2</v>
      </c>
      <c r="CA354" s="78">
        <v>-0.1086886003613472</v>
      </c>
      <c r="CB354" s="78">
        <v>-0.13207106292247772</v>
      </c>
      <c r="CC354" s="78">
        <v>-0.12272357940673828</v>
      </c>
      <c r="CD354" s="78">
        <v>-0.12330374866724014</v>
      </c>
      <c r="CE354" s="78">
        <v>-0.11736030131578445</v>
      </c>
      <c r="CF354" s="78">
        <v>-0.12287698686122894</v>
      </c>
      <c r="CG354" s="78">
        <v>-0.12822504341602325</v>
      </c>
      <c r="CH354" s="78">
        <v>-0.12199414521455765</v>
      </c>
      <c r="CI354" s="78">
        <v>-0.12097644060850143</v>
      </c>
      <c r="CJ354" s="78">
        <v>-0.10990925133228302</v>
      </c>
      <c r="CK354" s="78">
        <v>-0.13619494438171387</v>
      </c>
      <c r="CL354" s="78">
        <v>-0.1400163322687149</v>
      </c>
      <c r="CM354" s="78">
        <v>-0.16312749683856964</v>
      </c>
      <c r="CN354" s="78">
        <v>-0.15869200229644775</v>
      </c>
      <c r="CO354" s="78">
        <v>-0.16993914544582367</v>
      </c>
      <c r="CP354" s="78">
        <v>-0.14101634919643402</v>
      </c>
      <c r="CQ354" s="78">
        <v>-0.11550044268369675</v>
      </c>
      <c r="CR354" s="78">
        <v>-7.475656270980835E-2</v>
      </c>
      <c r="CS354" s="78">
        <v>-2.4505548179149628E-2</v>
      </c>
      <c r="CT354" s="78">
        <v>-1.6188770532608032E-3</v>
      </c>
      <c r="CU354" s="78">
        <v>8.3136633038520813E-3</v>
      </c>
      <c r="CV354" s="78">
        <v>1.7668617889285088E-2</v>
      </c>
      <c r="CW354" s="78">
        <v>9.0075627667829394E-4</v>
      </c>
      <c r="CX354" s="78">
        <v>-6.9496951997280121E-2</v>
      </c>
      <c r="CY354" s="78">
        <v>-9.1110706329345703E-2</v>
      </c>
      <c r="CZ354" s="78">
        <v>-0.11456214636564255</v>
      </c>
      <c r="DA354" s="78">
        <v>-0.10540512204170227</v>
      </c>
      <c r="DB354" s="78">
        <v>-0.10635650902986526</v>
      </c>
      <c r="DC354" s="78">
        <v>-0.10054120421409607</v>
      </c>
      <c r="DD354" s="78">
        <v>-0.10636169463396072</v>
      </c>
      <c r="DE354" s="78">
        <v>-0.11164213716983795</v>
      </c>
      <c r="DF354" s="78">
        <v>-0.10483866184949875</v>
      </c>
      <c r="DG354" s="78">
        <v>-0.10348130017518997</v>
      </c>
      <c r="DH354" s="78">
        <v>-9.2624649405479431E-2</v>
      </c>
      <c r="DI354" s="78">
        <v>-0.11969325691461563</v>
      </c>
      <c r="DJ354" s="78">
        <v>-0.12427988648414612</v>
      </c>
      <c r="DK354" s="78">
        <v>-0.14797802269458771</v>
      </c>
      <c r="DL354" s="78">
        <v>-0.14350160956382751</v>
      </c>
      <c r="DM354" s="78">
        <v>-0.15457853674888611</v>
      </c>
      <c r="DN354" s="78">
        <v>-0.12554137408733368</v>
      </c>
      <c r="DO354" s="78">
        <v>-9.9471539258956909E-2</v>
      </c>
      <c r="DP354" s="78">
        <v>-5.8678559958934784E-2</v>
      </c>
      <c r="DQ354" s="78">
        <v>-8.652225136756897E-3</v>
      </c>
      <c r="DR354" s="78">
        <v>1.4163854531943798E-2</v>
      </c>
      <c r="DS354" s="78">
        <v>2.411617711186409E-2</v>
      </c>
      <c r="DT354" s="78">
        <v>3.371112048625946E-2</v>
      </c>
      <c r="DU354" s="78">
        <v>1.6601867973804474E-2</v>
      </c>
      <c r="DV354" s="78">
        <v>-5.2056062966585159E-2</v>
      </c>
      <c r="DW354" s="78">
        <v>-7.3532812297344208E-2</v>
      </c>
      <c r="DX354" s="78">
        <v>-9.705323725938797E-2</v>
      </c>
      <c r="DY354" s="78">
        <v>-8.0400042235851288E-2</v>
      </c>
      <c r="DZ354" s="78">
        <v>-8.1887379288673401E-2</v>
      </c>
      <c r="EA354" s="78">
        <v>-7.6257109642028809E-2</v>
      </c>
      <c r="EB354" s="78">
        <v>-8.251623809337616E-2</v>
      </c>
      <c r="EC354" s="78">
        <v>-8.7699078023433685E-2</v>
      </c>
      <c r="ED354" s="78">
        <v>-8.0068863928318024E-2</v>
      </c>
      <c r="EE354" s="78">
        <v>-7.8221112489700317E-2</v>
      </c>
      <c r="EF354" s="78">
        <v>-6.7668452858924866E-2</v>
      </c>
      <c r="EG354" s="78">
        <v>-9.5867447555065155E-2</v>
      </c>
      <c r="EH354" s="78">
        <v>-0.10155895352363586</v>
      </c>
      <c r="EI354" s="78">
        <v>-0.12610459327697754</v>
      </c>
      <c r="EJ354" s="78">
        <v>-0.12156914174556732</v>
      </c>
      <c r="EK354" s="78">
        <v>-0.13240024447441101</v>
      </c>
      <c r="EL354" s="78">
        <v>-0.10319797694683075</v>
      </c>
      <c r="EM354" s="78">
        <v>-7.63283371925354E-2</v>
      </c>
      <c r="EN354" s="78">
        <v>-3.5464480519294739E-2</v>
      </c>
      <c r="EO354" s="78">
        <v>1.4237457886338234E-2</v>
      </c>
      <c r="EP354" s="78">
        <v>3.6951612681150436E-2</v>
      </c>
      <c r="EQ354" s="78">
        <v>4.6932503581047058E-2</v>
      </c>
      <c r="ER354" s="78">
        <v>5.687393993139267E-2</v>
      </c>
      <c r="ES354" s="78">
        <v>3.9271779358386993E-2</v>
      </c>
      <c r="ET354" s="78">
        <v>-2.6874203234910965E-2</v>
      </c>
      <c r="EU354" s="78">
        <v>-4.815312847495079E-2</v>
      </c>
      <c r="EV354" s="78">
        <v>-7.1773149073123932E-2</v>
      </c>
      <c r="EW354" s="78">
        <v>62.824260711669922</v>
      </c>
      <c r="EX354" s="78">
        <v>61.643405914306641</v>
      </c>
      <c r="EY354" s="78">
        <v>60.546237945556641</v>
      </c>
      <c r="EZ354" s="78">
        <v>59.343235015869141</v>
      </c>
      <c r="FA354" s="78">
        <v>58.436084747314453</v>
      </c>
      <c r="FB354" s="78">
        <v>57.660564422607422</v>
      </c>
      <c r="FC354" s="78">
        <v>57.186279296875</v>
      </c>
      <c r="FD354" s="78">
        <v>56.868167877197266</v>
      </c>
      <c r="FE354" s="78">
        <v>58.842079162597656</v>
      </c>
      <c r="FF354" s="78">
        <v>62.71044921875</v>
      </c>
      <c r="FG354" s="78">
        <v>67.61474609375</v>
      </c>
      <c r="FH354" s="78">
        <v>71.78961181640625</v>
      </c>
      <c r="FI354" s="78">
        <v>75.543655395507813</v>
      </c>
      <c r="FJ354" s="78">
        <v>78.515228271484375</v>
      </c>
      <c r="FK354" s="78">
        <v>80.871788024902344</v>
      </c>
      <c r="FL354" s="78">
        <v>81.852653503417969</v>
      </c>
      <c r="FM354" s="78">
        <v>81.721595764160156</v>
      </c>
      <c r="FN354" s="78">
        <v>79.864974975585938</v>
      </c>
      <c r="FO354" s="78">
        <v>76.248207092285156</v>
      </c>
      <c r="FP354" s="78">
        <v>71.762275695800781</v>
      </c>
      <c r="FQ354" s="78">
        <v>68.364959716796875</v>
      </c>
      <c r="FR354" s="78">
        <v>66.011146545410156</v>
      </c>
      <c r="FS354" s="78">
        <v>64.525840759277344</v>
      </c>
      <c r="FT354" s="78">
        <v>63.437328338623047</v>
      </c>
      <c r="FU354" s="78">
        <v>2.4019522592425346E-2</v>
      </c>
      <c r="FV354" s="78">
        <v>2.7107339352369308E-2</v>
      </c>
      <c r="FW354" s="78">
        <v>2.5193717330694199E-2</v>
      </c>
      <c r="FX354" s="78">
        <v>0</v>
      </c>
      <c r="FY354" s="78">
        <v>2485.619140625</v>
      </c>
      <c r="FZ354" s="78">
        <v>1</v>
      </c>
    </row>
    <row r="355" spans="1:182" x14ac:dyDescent="0.2">
      <c r="A355" t="s">
        <v>186</v>
      </c>
      <c r="B355" t="s">
        <v>236</v>
      </c>
      <c r="C355" t="s">
        <v>194</v>
      </c>
      <c r="D355" t="s">
        <v>202</v>
      </c>
      <c r="E355" t="s">
        <v>210</v>
      </c>
      <c r="F355" t="s">
        <v>1</v>
      </c>
      <c r="G355" t="s">
        <v>200</v>
      </c>
      <c r="H355" s="78">
        <v>2670</v>
      </c>
      <c r="I355" s="78">
        <v>1.286702036857605</v>
      </c>
      <c r="J355" s="78">
        <v>1.1514623165130615</v>
      </c>
      <c r="K355" s="78">
        <v>1.0686963796615601</v>
      </c>
      <c r="L355" s="78">
        <v>1.0037218332290649</v>
      </c>
      <c r="M355" s="78">
        <v>0.97092634439468384</v>
      </c>
      <c r="N355" s="78">
        <v>0.97513359785079956</v>
      </c>
      <c r="O355" s="78">
        <v>1.0336002111434937</v>
      </c>
      <c r="P355" s="78">
        <v>1.081512451171875</v>
      </c>
      <c r="Q355" s="78">
        <v>1.1163204908370972</v>
      </c>
      <c r="R355" s="78">
        <v>1.1890788078308105</v>
      </c>
      <c r="S355" s="78">
        <v>1.2838680744171143</v>
      </c>
      <c r="T355" s="78">
        <v>1.4045690298080444</v>
      </c>
      <c r="U355" s="78">
        <v>1.5210671424865723</v>
      </c>
      <c r="V355" s="78">
        <v>1.6324640512466431</v>
      </c>
      <c r="W355" s="78">
        <v>1.7527003288269043</v>
      </c>
      <c r="X355" s="78">
        <v>1.8653715848922729</v>
      </c>
      <c r="Y355" s="78">
        <v>1.9652417898178101</v>
      </c>
      <c r="Z355" s="78">
        <v>2.0303189754486084</v>
      </c>
      <c r="AA355" s="78">
        <v>2.0196983814239502</v>
      </c>
      <c r="AB355" s="78">
        <v>1.9700918197631836</v>
      </c>
      <c r="AC355" s="78">
        <v>1.9232752323150635</v>
      </c>
      <c r="AD355" s="78">
        <v>1.7982746362686157</v>
      </c>
      <c r="AE355" s="78">
        <v>1.6138579845428467</v>
      </c>
      <c r="AF355" s="78">
        <v>1.4150069952011108</v>
      </c>
      <c r="AG355" s="78">
        <v>-0.11734265089035034</v>
      </c>
      <c r="AH355" s="78">
        <v>-0.13682417571544647</v>
      </c>
      <c r="AI355" s="78">
        <v>-0.12655051052570343</v>
      </c>
      <c r="AJ355" s="78">
        <v>-0.12225586175918579</v>
      </c>
      <c r="AK355" s="78">
        <v>-0.10750474780797958</v>
      </c>
      <c r="AL355" s="78">
        <v>-9.3742072582244873E-2</v>
      </c>
      <c r="AM355" s="78">
        <v>-7.9752221703529358E-2</v>
      </c>
      <c r="AN355" s="78">
        <v>-0.10880478471517563</v>
      </c>
      <c r="AO355" s="78">
        <v>-0.14199678599834442</v>
      </c>
      <c r="AP355" s="78">
        <v>-0.1017736941576004</v>
      </c>
      <c r="AQ355" s="78">
        <v>-9.0744681656360626E-2</v>
      </c>
      <c r="AR355" s="78">
        <v>-9.209943562746048E-2</v>
      </c>
      <c r="AS355" s="78">
        <v>-0.11837279796600342</v>
      </c>
      <c r="AT355" s="78">
        <v>-0.11448351293802261</v>
      </c>
      <c r="AU355" s="78">
        <v>-0.1045127734541893</v>
      </c>
      <c r="AV355" s="78">
        <v>-7.1946673095226288E-2</v>
      </c>
      <c r="AW355" s="78">
        <v>-5.3540177643299103E-2</v>
      </c>
      <c r="AX355" s="78">
        <v>-1.5543042682111263E-2</v>
      </c>
      <c r="AY355" s="78">
        <v>1.0792869143188E-2</v>
      </c>
      <c r="AZ355" s="78">
        <v>-7.5564850121736526E-3</v>
      </c>
      <c r="BA355" s="78">
        <v>-9.1065559536218643E-3</v>
      </c>
      <c r="BB355" s="78">
        <v>-8.8176175951957703E-2</v>
      </c>
      <c r="BC355" s="78">
        <v>-0.11600847542285919</v>
      </c>
      <c r="BD355" s="78">
        <v>-0.12890167534351349</v>
      </c>
      <c r="BE355" s="78">
        <v>-8.7545573711395264E-2</v>
      </c>
      <c r="BF355" s="78">
        <v>-0.10698413103818893</v>
      </c>
      <c r="BG355" s="78">
        <v>-9.807315468788147E-2</v>
      </c>
      <c r="BH355" s="78">
        <v>-9.4540193676948547E-2</v>
      </c>
      <c r="BI355" s="78">
        <v>-8.0463699996471405E-2</v>
      </c>
      <c r="BJ355" s="78">
        <v>-6.7803636193275452E-2</v>
      </c>
      <c r="BK355" s="78">
        <v>-5.2775051444768906E-2</v>
      </c>
      <c r="BL355" s="78">
        <v>-8.2358606159687042E-2</v>
      </c>
      <c r="BM355" s="78">
        <v>-0.11645733565092087</v>
      </c>
      <c r="BN355" s="78">
        <v>-8.0127030611038208E-2</v>
      </c>
      <c r="BO355" s="78">
        <v>-6.8205766379833221E-2</v>
      </c>
      <c r="BP355" s="78">
        <v>-6.8259328603744507E-2</v>
      </c>
      <c r="BQ355" s="78">
        <v>-9.2281877994537354E-2</v>
      </c>
      <c r="BR355" s="78">
        <v>-8.7372750043869019E-2</v>
      </c>
      <c r="BS355" s="78">
        <v>-7.5700551271438599E-2</v>
      </c>
      <c r="BT355" s="78">
        <v>-4.3009392917156219E-2</v>
      </c>
      <c r="BU355" s="78">
        <v>-2.3184916004538536E-2</v>
      </c>
      <c r="BV355" s="78">
        <v>1.4207554049789906E-2</v>
      </c>
      <c r="BW355" s="78">
        <v>3.9653472602367401E-2</v>
      </c>
      <c r="BX355" s="78">
        <v>2.2098232060670853E-2</v>
      </c>
      <c r="BY355" s="78">
        <v>1.9964480772614479E-2</v>
      </c>
      <c r="BZ355" s="78">
        <v>-5.6327778846025467E-2</v>
      </c>
      <c r="CA355" s="78">
        <v>-8.4176942706108093E-2</v>
      </c>
      <c r="CB355" s="78">
        <v>-9.8586998879909515E-2</v>
      </c>
      <c r="CC355" s="78">
        <v>-6.6908217966556549E-2</v>
      </c>
      <c r="CD355" s="78">
        <v>-8.6317002773284912E-2</v>
      </c>
      <c r="CE355" s="78">
        <v>-7.834983617067337E-2</v>
      </c>
      <c r="CF355" s="78">
        <v>-7.5344406068325043E-2</v>
      </c>
      <c r="CG355" s="78">
        <v>-6.1735160648822784E-2</v>
      </c>
      <c r="CH355" s="78">
        <v>-4.9838762730360031E-2</v>
      </c>
      <c r="CI355" s="78">
        <v>-3.409074991941452E-2</v>
      </c>
      <c r="CJ355" s="78">
        <v>-6.4042076468467712E-2</v>
      </c>
      <c r="CK355" s="78">
        <v>-9.8768778145313263E-2</v>
      </c>
      <c r="CL355" s="78">
        <v>-6.5134622156620026E-2</v>
      </c>
      <c r="CM355" s="78">
        <v>-5.2595380693674088E-2</v>
      </c>
      <c r="CN355" s="78">
        <v>-5.1747750490903854E-2</v>
      </c>
      <c r="CO355" s="78">
        <v>-7.4211388826370239E-2</v>
      </c>
      <c r="CP355" s="78">
        <v>-6.8595916032791138E-2</v>
      </c>
      <c r="CQ355" s="78">
        <v>-5.5745307356119156E-2</v>
      </c>
      <c r="CR355" s="78">
        <v>-2.2967521101236343E-2</v>
      </c>
      <c r="CS355" s="78">
        <v>-2.1609493996948004E-3</v>
      </c>
      <c r="CT355" s="78">
        <v>3.4812726080417633E-2</v>
      </c>
      <c r="CU355" s="78">
        <v>5.9642244130373001E-2</v>
      </c>
      <c r="CV355" s="78">
        <v>4.2637001723051071E-2</v>
      </c>
      <c r="CW355" s="78">
        <v>4.0098991245031357E-2</v>
      </c>
      <c r="CX355" s="78">
        <v>-3.4269679337739944E-2</v>
      </c>
      <c r="CY355" s="78">
        <v>-6.2130521982908249E-2</v>
      </c>
      <c r="CZ355" s="78">
        <v>-7.7591128647327423E-2</v>
      </c>
      <c r="DA355" s="78">
        <v>-4.6270847320556641E-2</v>
      </c>
      <c r="DB355" s="78">
        <v>-6.5649881958961487E-2</v>
      </c>
      <c r="DC355" s="78">
        <v>-5.8626506477594376E-2</v>
      </c>
      <c r="DD355" s="78">
        <v>-5.6148611009120941E-2</v>
      </c>
      <c r="DE355" s="78">
        <v>-4.3006613850593567E-2</v>
      </c>
      <c r="DF355" s="78">
        <v>-3.1873889267444611E-2</v>
      </c>
      <c r="DG355" s="78">
        <v>-1.5406443737447262E-2</v>
      </c>
      <c r="DH355" s="78">
        <v>-4.5725539326667786E-2</v>
      </c>
      <c r="DI355" s="78">
        <v>-8.1080228090286255E-2</v>
      </c>
      <c r="DJ355" s="78">
        <v>-5.0142198801040649E-2</v>
      </c>
      <c r="DK355" s="78">
        <v>-3.6984995007514954E-2</v>
      </c>
      <c r="DL355" s="78">
        <v>-3.5236164927482605E-2</v>
      </c>
      <c r="DM355" s="78">
        <v>-5.6140907108783722E-2</v>
      </c>
      <c r="DN355" s="78">
        <v>-4.9819085747003555E-2</v>
      </c>
      <c r="DO355" s="78">
        <v>-3.5790055990219116E-2</v>
      </c>
      <c r="DP355" s="78">
        <v>-2.9256511479616165E-3</v>
      </c>
      <c r="DQ355" s="78">
        <v>1.8863016739487648E-2</v>
      </c>
      <c r="DR355" s="78">
        <v>5.5417899042367935E-2</v>
      </c>
      <c r="DS355" s="78">
        <v>7.9631015658378601E-2</v>
      </c>
      <c r="DT355" s="78">
        <v>6.3175775110721588E-2</v>
      </c>
      <c r="DU355" s="78">
        <v>6.0233503580093384E-2</v>
      </c>
      <c r="DV355" s="78">
        <v>-1.2211577966809273E-2</v>
      </c>
      <c r="DW355" s="78">
        <v>-4.0084104984998703E-2</v>
      </c>
      <c r="DX355" s="78">
        <v>-5.6595269590616226E-2</v>
      </c>
      <c r="DY355" s="78">
        <v>-1.647377572953701E-2</v>
      </c>
      <c r="DZ355" s="78">
        <v>-3.5809833556413651E-2</v>
      </c>
      <c r="EA355" s="78">
        <v>-3.0149150639772415E-2</v>
      </c>
      <c r="EB355" s="78">
        <v>-2.8432946652173996E-2</v>
      </c>
      <c r="EC355" s="78">
        <v>-1.5965569764375687E-2</v>
      </c>
      <c r="ED355" s="78">
        <v>-5.9354635886847973E-3</v>
      </c>
      <c r="EE355" s="78">
        <v>1.1570723727345467E-2</v>
      </c>
      <c r="EF355" s="78">
        <v>-1.9279371947050095E-2</v>
      </c>
      <c r="EG355" s="78">
        <v>-5.5540774017572403E-2</v>
      </c>
      <c r="EH355" s="78">
        <v>-2.8495535254478455E-2</v>
      </c>
      <c r="EI355" s="78">
        <v>-1.44460778683424E-2</v>
      </c>
      <c r="EJ355" s="78">
        <v>-1.1396060697734356E-2</v>
      </c>
      <c r="EK355" s="78">
        <v>-3.0049990862607956E-2</v>
      </c>
      <c r="EL355" s="78">
        <v>-2.270832285284996E-2</v>
      </c>
      <c r="EM355" s="78">
        <v>-6.9778449833393097E-3</v>
      </c>
      <c r="EN355" s="78">
        <v>2.6011627167463303E-2</v>
      </c>
      <c r="EO355" s="78">
        <v>4.9218278378248215E-2</v>
      </c>
      <c r="EP355" s="78">
        <v>8.5168495774269104E-2</v>
      </c>
      <c r="EQ355" s="78">
        <v>0.10849161446094513</v>
      </c>
      <c r="ER355" s="78">
        <v>9.2830486595630646E-2</v>
      </c>
      <c r="ES355" s="78">
        <v>8.9304536581039429E-2</v>
      </c>
      <c r="ET355" s="78">
        <v>1.9636817276477814E-2</v>
      </c>
      <c r="EU355" s="78">
        <v>-8.2525778561830521E-3</v>
      </c>
      <c r="EV355" s="78">
        <v>-2.6280580088496208E-2</v>
      </c>
      <c r="EW355" s="78">
        <v>65.420921325683594</v>
      </c>
      <c r="EX355" s="78">
        <v>64.036598205566406</v>
      </c>
      <c r="EY355" s="78">
        <v>62.669570922851563</v>
      </c>
      <c r="EZ355" s="78">
        <v>61.375865936279297</v>
      </c>
      <c r="FA355" s="78">
        <v>60.176017761230469</v>
      </c>
      <c r="FB355" s="78">
        <v>59.084266662597656</v>
      </c>
      <c r="FC355" s="78">
        <v>58.277763366699219</v>
      </c>
      <c r="FD355" s="78">
        <v>57.967582702636719</v>
      </c>
      <c r="FE355" s="78">
        <v>60.347892761230469</v>
      </c>
      <c r="FF355" s="78">
        <v>64.131454467773438</v>
      </c>
      <c r="FG355" s="78">
        <v>69.871803283691406</v>
      </c>
      <c r="FH355" s="78">
        <v>74.778282165527344</v>
      </c>
      <c r="FI355" s="78">
        <v>78.608383178710938</v>
      </c>
      <c r="FJ355" s="78">
        <v>81.716957092285156</v>
      </c>
      <c r="FK355" s="78">
        <v>84.281364440917969</v>
      </c>
      <c r="FL355" s="78">
        <v>85.5577392578125</v>
      </c>
      <c r="FM355" s="78">
        <v>85.653038024902344</v>
      </c>
      <c r="FN355" s="78">
        <v>84.158424377441406</v>
      </c>
      <c r="FO355" s="78">
        <v>80.914649963378906</v>
      </c>
      <c r="FP355" s="78">
        <v>76.142044067382813</v>
      </c>
      <c r="FQ355" s="78">
        <v>71.928207397460938</v>
      </c>
      <c r="FR355" s="78">
        <v>69.412971496582031</v>
      </c>
      <c r="FS355" s="78">
        <v>67.489700317382813</v>
      </c>
      <c r="FT355" s="78">
        <v>65.998817443847656</v>
      </c>
      <c r="FU355" s="78">
        <v>2.8145367279648781E-2</v>
      </c>
      <c r="FV355" s="78">
        <v>3.5330723971128464E-2</v>
      </c>
      <c r="FW355" s="78">
        <v>2.8577337041497231E-2</v>
      </c>
      <c r="FX355" s="78">
        <v>0</v>
      </c>
      <c r="FY355" s="78">
        <v>1169.4761962890625</v>
      </c>
      <c r="FZ355" s="78">
        <v>1</v>
      </c>
    </row>
    <row r="356" spans="1:182" x14ac:dyDescent="0.2">
      <c r="A356" t="s">
        <v>186</v>
      </c>
      <c r="B356" t="s">
        <v>236</v>
      </c>
      <c r="C356" t="s">
        <v>194</v>
      </c>
      <c r="D356" t="s">
        <v>202</v>
      </c>
      <c r="E356" t="s">
        <v>210</v>
      </c>
      <c r="F356" t="s">
        <v>1</v>
      </c>
      <c r="G356" t="s">
        <v>1</v>
      </c>
      <c r="H356" s="78">
        <v>9326</v>
      </c>
      <c r="I356" s="78">
        <v>1.2743022441864014</v>
      </c>
      <c r="J356" s="78">
        <v>1.1535563468933105</v>
      </c>
      <c r="K356" s="78">
        <v>1.0799504518508911</v>
      </c>
      <c r="L356" s="78">
        <v>1.0261200666427612</v>
      </c>
      <c r="M356" s="78">
        <v>1.0040100812911987</v>
      </c>
      <c r="N356" s="78">
        <v>1.0374733209609985</v>
      </c>
      <c r="O356" s="78">
        <v>1.1189883947372437</v>
      </c>
      <c r="P356" s="78">
        <v>1.2380499839782715</v>
      </c>
      <c r="Q356" s="78">
        <v>1.2968218326568604</v>
      </c>
      <c r="R356" s="78">
        <v>1.3583284616470337</v>
      </c>
      <c r="S356" s="78">
        <v>1.4199188947677612</v>
      </c>
      <c r="T356" s="78">
        <v>1.5121536254882813</v>
      </c>
      <c r="U356" s="78">
        <v>1.6006097793579102</v>
      </c>
      <c r="V356" s="78">
        <v>1.6874160766601563</v>
      </c>
      <c r="W356" s="78">
        <v>1.7899630069732666</v>
      </c>
      <c r="X356" s="78">
        <v>1.8832452297210693</v>
      </c>
      <c r="Y356" s="78">
        <v>1.9718191623687744</v>
      </c>
      <c r="Z356" s="78">
        <v>2.0423035621643066</v>
      </c>
      <c r="AA356" s="78">
        <v>2.041581392288208</v>
      </c>
      <c r="AB356" s="78">
        <v>2.0258185863494873</v>
      </c>
      <c r="AC356" s="78">
        <v>1.9569026231765747</v>
      </c>
      <c r="AD356" s="78">
        <v>1.8276717662811279</v>
      </c>
      <c r="AE356" s="78">
        <v>1.620585560798645</v>
      </c>
      <c r="AF356" s="78">
        <v>1.4072778224945068</v>
      </c>
      <c r="AG356" s="78">
        <v>-0.14022396504878998</v>
      </c>
      <c r="AH356" s="78">
        <v>-0.1456209272146225</v>
      </c>
      <c r="AI356" s="78">
        <v>-0.13861091434955597</v>
      </c>
      <c r="AJ356" s="78">
        <v>-0.14105135202407837</v>
      </c>
      <c r="AK356" s="78">
        <v>-0.14094258844852448</v>
      </c>
      <c r="AL356" s="78">
        <v>-0.13379135727882385</v>
      </c>
      <c r="AM356" s="78">
        <v>-0.12929834425449371</v>
      </c>
      <c r="AN356" s="78">
        <v>-0.12953586876392365</v>
      </c>
      <c r="AO356" s="78">
        <v>-0.15680986642837524</v>
      </c>
      <c r="AP356" s="78">
        <v>-0.14796128869056702</v>
      </c>
      <c r="AQ356" s="78">
        <v>-0.16007423400878906</v>
      </c>
      <c r="AR356" s="78">
        <v>-0.15697808563709259</v>
      </c>
      <c r="AS356" s="78">
        <v>-0.17215770483016968</v>
      </c>
      <c r="AT356" s="78">
        <v>-0.15030120313167572</v>
      </c>
      <c r="AU356" s="78">
        <v>-0.12964247167110443</v>
      </c>
      <c r="AV356" s="78">
        <v>-9.1282963752746582E-2</v>
      </c>
      <c r="AW356" s="78">
        <v>-4.9428556114435196E-2</v>
      </c>
      <c r="AX356" s="78">
        <v>-2.2263158112764359E-2</v>
      </c>
      <c r="AY356" s="78">
        <v>-7.8987162560224533E-3</v>
      </c>
      <c r="AZ356" s="78">
        <v>-6.6383630037307739E-3</v>
      </c>
      <c r="BA356" s="78">
        <v>-1.8673384562134743E-2</v>
      </c>
      <c r="BB356" s="78">
        <v>-9.3522526323795319E-2</v>
      </c>
      <c r="BC356" s="78">
        <v>-0.11713441461324692</v>
      </c>
      <c r="BD356" s="78">
        <v>-0.13786561787128448</v>
      </c>
      <c r="BE356" s="78">
        <v>-0.12044364213943481</v>
      </c>
      <c r="BF356" s="78">
        <v>-0.12617960572242737</v>
      </c>
      <c r="BG356" s="78">
        <v>-0.11945740878582001</v>
      </c>
      <c r="BH356" s="78">
        <v>-0.12227383255958557</v>
      </c>
      <c r="BI356" s="78">
        <v>-0.1221824511885643</v>
      </c>
      <c r="BJ356" s="78">
        <v>-0.11461666226387024</v>
      </c>
      <c r="BK356" s="78">
        <v>-0.10968531668186188</v>
      </c>
      <c r="BL356" s="78">
        <v>-0.1101820319890976</v>
      </c>
      <c r="BM356" s="78">
        <v>-0.13829989731311798</v>
      </c>
      <c r="BN356" s="78">
        <v>-0.13060139119625092</v>
      </c>
      <c r="BO356" s="78">
        <v>-0.14318202435970306</v>
      </c>
      <c r="BP356" s="78">
        <v>-0.13990145921707153</v>
      </c>
      <c r="BQ356" s="78">
        <v>-0.15465497970581055</v>
      </c>
      <c r="BR356" s="78">
        <v>-0.13256600499153137</v>
      </c>
      <c r="BS356" s="78">
        <v>-0.1111798882484436</v>
      </c>
      <c r="BT356" s="78">
        <v>-7.2759106755256653E-2</v>
      </c>
      <c r="BU356" s="78">
        <v>-3.0924336984753609E-2</v>
      </c>
      <c r="BV356" s="78">
        <v>-3.9040823467075825E-3</v>
      </c>
      <c r="BW356" s="78">
        <v>1.0361723601818085E-2</v>
      </c>
      <c r="BX356" s="78">
        <v>1.1945705860853195E-2</v>
      </c>
      <c r="BY356" s="78">
        <v>-4.7859054757282138E-4</v>
      </c>
      <c r="BZ356" s="78">
        <v>-7.3369458317756653E-2</v>
      </c>
      <c r="CA356" s="78">
        <v>-9.6857503056526184E-2</v>
      </c>
      <c r="CB356" s="78">
        <v>-0.11784422397613525</v>
      </c>
      <c r="CC356" s="78">
        <v>-0.10674383491277695</v>
      </c>
      <c r="CD356" s="78">
        <v>-0.11271458119153976</v>
      </c>
      <c r="CE356" s="78">
        <v>-0.10619173943996429</v>
      </c>
      <c r="CF356" s="78">
        <v>-0.10926858335733414</v>
      </c>
      <c r="CG356" s="78">
        <v>-0.1091892272233963</v>
      </c>
      <c r="CH356" s="78">
        <v>-0.10133633017539978</v>
      </c>
      <c r="CI356" s="78">
        <v>-9.6101380884647369E-2</v>
      </c>
      <c r="CJ356" s="78">
        <v>-9.6777632832527161E-2</v>
      </c>
      <c r="CK356" s="78">
        <v>-0.12547996640205383</v>
      </c>
      <c r="CL356" s="78">
        <v>-0.11857796460390091</v>
      </c>
      <c r="CM356" s="78">
        <v>-0.13148254156112671</v>
      </c>
      <c r="CN356" s="78">
        <v>-0.12807424366474152</v>
      </c>
      <c r="CO356" s="78">
        <v>-0.14253263175487518</v>
      </c>
      <c r="CP356" s="78">
        <v>-0.12028264254331589</v>
      </c>
      <c r="CQ356" s="78">
        <v>-9.8392762243747711E-2</v>
      </c>
      <c r="CR356" s="78">
        <v>-5.9929549694061279E-2</v>
      </c>
      <c r="CS356" s="78">
        <v>-1.8108369782567024E-2</v>
      </c>
      <c r="CT356" s="78">
        <v>8.8113592937588692E-3</v>
      </c>
      <c r="CU356" s="78">
        <v>2.3008847609162331E-2</v>
      </c>
      <c r="CV356" s="78">
        <v>2.4816976860165596E-2</v>
      </c>
      <c r="CW356" s="78">
        <v>1.2123069725930691E-2</v>
      </c>
      <c r="CX356" s="78">
        <v>-5.9411507099866867E-2</v>
      </c>
      <c r="CY356" s="78">
        <v>-8.281378448009491E-2</v>
      </c>
      <c r="CZ356" s="78">
        <v>-0.10397747159004211</v>
      </c>
      <c r="DA356" s="78">
        <v>-9.3044035136699677E-2</v>
      </c>
      <c r="DB356" s="78">
        <v>-9.9249571561813354E-2</v>
      </c>
      <c r="DC356" s="78">
        <v>-9.2926084995269775E-2</v>
      </c>
      <c r="DD356" s="78">
        <v>-9.6263334155082703E-2</v>
      </c>
      <c r="DE356" s="78">
        <v>-9.6196010708808899E-2</v>
      </c>
      <c r="DF356" s="78">
        <v>-8.8055998086929321E-2</v>
      </c>
      <c r="DG356" s="78">
        <v>-8.2517452538013458E-2</v>
      </c>
      <c r="DH356" s="78">
        <v>-8.3373241126537323E-2</v>
      </c>
      <c r="DI356" s="78">
        <v>-0.11266004294157028</v>
      </c>
      <c r="DJ356" s="78">
        <v>-0.1065545454621315</v>
      </c>
      <c r="DK356" s="78">
        <v>-0.11978305876255035</v>
      </c>
      <c r="DL356" s="78">
        <v>-0.11624704301357269</v>
      </c>
      <c r="DM356" s="78">
        <v>-0.13041031360626221</v>
      </c>
      <c r="DN356" s="78">
        <v>-0.1079992949962616</v>
      </c>
      <c r="DO356" s="78">
        <v>-8.5605628788471222E-2</v>
      </c>
      <c r="DP356" s="78">
        <v>-4.7099988907575607E-2</v>
      </c>
      <c r="DQ356" s="78">
        <v>-5.2924039773643017E-3</v>
      </c>
      <c r="DR356" s="78">
        <v>2.1526798605918884E-2</v>
      </c>
      <c r="DS356" s="78">
        <v>3.5655971616506577E-2</v>
      </c>
      <c r="DT356" s="78">
        <v>3.7688244134187698E-2</v>
      </c>
      <c r="DU356" s="78">
        <v>2.4724727496504784E-2</v>
      </c>
      <c r="DV356" s="78">
        <v>-4.5453555881977081E-2</v>
      </c>
      <c r="DW356" s="78">
        <v>-6.8770065903663635E-2</v>
      </c>
      <c r="DX356" s="78">
        <v>-9.0110711753368378E-2</v>
      </c>
      <c r="DY356" s="78">
        <v>-7.3263689875602722E-2</v>
      </c>
      <c r="DZ356" s="78">
        <v>-7.9808235168457031E-2</v>
      </c>
      <c r="EA356" s="78">
        <v>-7.3772579431533813E-2</v>
      </c>
      <c r="EB356" s="78">
        <v>-7.7485829591751099E-2</v>
      </c>
      <c r="EC356" s="78">
        <v>-7.7435865998268127E-2</v>
      </c>
      <c r="ED356" s="78">
        <v>-6.8881303071975708E-2</v>
      </c>
      <c r="EE356" s="78">
        <v>-6.2904417514801025E-2</v>
      </c>
      <c r="EF356" s="78">
        <v>-6.4019419252872467E-2</v>
      </c>
      <c r="EG356" s="78">
        <v>-9.4150081276893616E-2</v>
      </c>
      <c r="EH356" s="78">
        <v>-8.9194647967815399E-2</v>
      </c>
      <c r="EI356" s="78">
        <v>-0.10289084911346436</v>
      </c>
      <c r="EJ356" s="78">
        <v>-9.917043149471283E-2</v>
      </c>
      <c r="EK356" s="78">
        <v>-0.11290758103132248</v>
      </c>
      <c r="EL356" s="78">
        <v>-9.0264104306697845E-2</v>
      </c>
      <c r="EM356" s="78">
        <v>-6.7143037915229797E-2</v>
      </c>
      <c r="EN356" s="78">
        <v>-2.8576137498021126E-2</v>
      </c>
      <c r="EO356" s="78">
        <v>1.3211814686655998E-2</v>
      </c>
      <c r="EP356" s="78">
        <v>3.9885874837636948E-2</v>
      </c>
      <c r="EQ356" s="78">
        <v>5.3916413336992264E-2</v>
      </c>
      <c r="ER356" s="78">
        <v>5.6272312998771667E-2</v>
      </c>
      <c r="ES356" s="78">
        <v>4.2919524013996124E-2</v>
      </c>
      <c r="ET356" s="78">
        <v>-2.5300489738583565E-2</v>
      </c>
      <c r="EU356" s="78">
        <v>-4.8493154346942902E-2</v>
      </c>
      <c r="EV356" s="78">
        <v>-7.0089317858219147E-2</v>
      </c>
      <c r="EW356" s="78">
        <v>63.552906036376953</v>
      </c>
      <c r="EX356" s="78">
        <v>62.313152313232422</v>
      </c>
      <c r="EY356" s="78">
        <v>61.134105682373047</v>
      </c>
      <c r="EZ356" s="78">
        <v>59.89630126953125</v>
      </c>
      <c r="FA356" s="78">
        <v>58.898181915283203</v>
      </c>
      <c r="FB356" s="78">
        <v>58.027420043945313</v>
      </c>
      <c r="FC356" s="78">
        <v>57.460861206054688</v>
      </c>
      <c r="FD356" s="78">
        <v>57.138294219970703</v>
      </c>
      <c r="FE356" s="78">
        <v>59.210380554199219</v>
      </c>
      <c r="FF356" s="78">
        <v>63.055934906005859</v>
      </c>
      <c r="FG356" s="78">
        <v>68.171409606933594</v>
      </c>
      <c r="FH356" s="78">
        <v>72.54931640625</v>
      </c>
      <c r="FI356" s="78">
        <v>76.346649169921875</v>
      </c>
      <c r="FJ356" s="78">
        <v>79.377799987792969</v>
      </c>
      <c r="FK356" s="78">
        <v>81.806632995605469</v>
      </c>
      <c r="FL356" s="78">
        <v>82.883468627929688</v>
      </c>
      <c r="FM356" s="78">
        <v>82.83441162109375</v>
      </c>
      <c r="FN356" s="78">
        <v>81.071212768554688</v>
      </c>
      <c r="FO356" s="78">
        <v>77.545463562011719</v>
      </c>
      <c r="FP356" s="78">
        <v>72.970100402832031</v>
      </c>
      <c r="FQ356" s="78">
        <v>69.352790832519531</v>
      </c>
      <c r="FR356" s="78">
        <v>66.956932067871094</v>
      </c>
      <c r="FS356" s="78">
        <v>65.360733032226563</v>
      </c>
      <c r="FT356" s="78">
        <v>64.16162109375</v>
      </c>
      <c r="FU356" s="78">
        <v>1.8942182883620262E-2</v>
      </c>
      <c r="FV356" s="78">
        <v>2.1831298246979713E-2</v>
      </c>
      <c r="FW356" s="78">
        <v>1.9754728302359581E-2</v>
      </c>
      <c r="FX356" s="78">
        <v>0</v>
      </c>
      <c r="FY356" s="78">
        <v>3655.09521484375</v>
      </c>
      <c r="FZ356" s="78">
        <v>1</v>
      </c>
    </row>
    <row r="357" spans="1:182" x14ac:dyDescent="0.2">
      <c r="A357" t="s">
        <v>186</v>
      </c>
      <c r="B357" t="s">
        <v>236</v>
      </c>
      <c r="C357" t="s">
        <v>194</v>
      </c>
      <c r="D357" t="s">
        <v>202</v>
      </c>
      <c r="E357" t="s">
        <v>210</v>
      </c>
      <c r="F357" t="s">
        <v>178</v>
      </c>
      <c r="G357" t="s">
        <v>1</v>
      </c>
      <c r="H357" s="78">
        <v>5066</v>
      </c>
      <c r="I357" s="78">
        <v>1.0956559181213379</v>
      </c>
      <c r="J357" s="78">
        <v>0.98684066534042358</v>
      </c>
      <c r="K357" s="78">
        <v>0.9133155345916748</v>
      </c>
      <c r="L357" s="78">
        <v>0.87001854181289673</v>
      </c>
      <c r="M357" s="78">
        <v>0.85326999425888062</v>
      </c>
      <c r="N357" s="78">
        <v>0.89021944999694824</v>
      </c>
      <c r="O357" s="78">
        <v>0.9692237377166748</v>
      </c>
      <c r="P357" s="78">
        <v>1.0839552879333496</v>
      </c>
      <c r="Q357" s="78">
        <v>1.1567517518997192</v>
      </c>
      <c r="R357" s="78">
        <v>1.2319513559341431</v>
      </c>
      <c r="S357" s="78">
        <v>1.2904361486434937</v>
      </c>
      <c r="T357" s="78">
        <v>1.3598687648773193</v>
      </c>
      <c r="U357" s="78">
        <v>1.4016237258911133</v>
      </c>
      <c r="V357" s="78">
        <v>1.4488617181777954</v>
      </c>
      <c r="W357" s="78">
        <v>1.5087143182754517</v>
      </c>
      <c r="X357" s="78">
        <v>1.5649187564849854</v>
      </c>
      <c r="Y357" s="78">
        <v>1.6216403245925903</v>
      </c>
      <c r="Z357" s="78">
        <v>1.6975017786026001</v>
      </c>
      <c r="AA357" s="78">
        <v>1.7245125770568848</v>
      </c>
      <c r="AB357" s="78">
        <v>1.738749623298645</v>
      </c>
      <c r="AC357" s="78">
        <v>1.6857336759567261</v>
      </c>
      <c r="AD357" s="78">
        <v>1.5854861736297607</v>
      </c>
      <c r="AE357" s="78">
        <v>1.4063961505889893</v>
      </c>
      <c r="AF357" s="78">
        <v>1.2228629589080811</v>
      </c>
      <c r="AG357" s="78">
        <v>-0.15032263100147247</v>
      </c>
      <c r="AH357" s="78">
        <v>-0.14653509855270386</v>
      </c>
      <c r="AI357" s="78">
        <v>-0.14463376998901367</v>
      </c>
      <c r="AJ357" s="78">
        <v>-0.13691233098506927</v>
      </c>
      <c r="AK357" s="78">
        <v>-0.12905305624008179</v>
      </c>
      <c r="AL357" s="78">
        <v>-0.1084907129406929</v>
      </c>
      <c r="AM357" s="78">
        <v>-0.10640314221382141</v>
      </c>
      <c r="AN357" s="78">
        <v>-0.12940837442874908</v>
      </c>
      <c r="AO357" s="78">
        <v>-0.1662047803401947</v>
      </c>
      <c r="AP357" s="78">
        <v>-0.17593611776828766</v>
      </c>
      <c r="AQ357" s="78">
        <v>-0.19601345062255859</v>
      </c>
      <c r="AR357" s="78">
        <v>-0.20064407587051392</v>
      </c>
      <c r="AS357" s="78">
        <v>-0.21828478574752808</v>
      </c>
      <c r="AT357" s="78">
        <v>-0.1797570139169693</v>
      </c>
      <c r="AU357" s="78">
        <v>-0.15311779081821442</v>
      </c>
      <c r="AV357" s="78">
        <v>-0.12770876288414001</v>
      </c>
      <c r="AW357" s="78">
        <v>-8.7257951498031616E-2</v>
      </c>
      <c r="AX357" s="78">
        <v>-6.1626043170690536E-2</v>
      </c>
      <c r="AY357" s="78">
        <v>-4.8268582671880722E-2</v>
      </c>
      <c r="AZ357" s="78">
        <v>-3.8421262055635452E-2</v>
      </c>
      <c r="BA357" s="78">
        <v>-3.8328945636749268E-2</v>
      </c>
      <c r="BB357" s="78">
        <v>-9.5152139663696289E-2</v>
      </c>
      <c r="BC357" s="78">
        <v>-0.11800261586904526</v>
      </c>
      <c r="BD357" s="78">
        <v>-0.13141168653964996</v>
      </c>
      <c r="BE357" s="78">
        <v>-0.12989541888237</v>
      </c>
      <c r="BF357" s="78">
        <v>-0.12649072706699371</v>
      </c>
      <c r="BG357" s="78">
        <v>-0.12471592426300049</v>
      </c>
      <c r="BH357" s="78">
        <v>-0.11767003685235977</v>
      </c>
      <c r="BI357" s="78">
        <v>-0.11062166839838028</v>
      </c>
      <c r="BJ357" s="78">
        <v>-9.0079352259635925E-2</v>
      </c>
      <c r="BK357" s="78">
        <v>-8.7573029100894928E-2</v>
      </c>
      <c r="BL357" s="78">
        <v>-0.11019065976142883</v>
      </c>
      <c r="BM357" s="78">
        <v>-0.14760300517082214</v>
      </c>
      <c r="BN357" s="78">
        <v>-0.15695954859256744</v>
      </c>
      <c r="BO357" s="78">
        <v>-0.17789526283740997</v>
      </c>
      <c r="BP357" s="78">
        <v>-0.18300232291221619</v>
      </c>
      <c r="BQ357" s="78">
        <v>-0.19999530911445618</v>
      </c>
      <c r="BR357" s="78">
        <v>-0.16118356585502625</v>
      </c>
      <c r="BS357" s="78">
        <v>-0.13379180431365967</v>
      </c>
      <c r="BT357" s="78">
        <v>-0.10782435536384583</v>
      </c>
      <c r="BU357" s="78">
        <v>-6.7912213504314423E-2</v>
      </c>
      <c r="BV357" s="78">
        <v>-4.2736265808343887E-2</v>
      </c>
      <c r="BW357" s="78">
        <v>-2.9580553993582726E-2</v>
      </c>
      <c r="BX357" s="78">
        <v>-1.9818415865302086E-2</v>
      </c>
      <c r="BY357" s="78">
        <v>-2.1008951589465141E-2</v>
      </c>
      <c r="BZ357" s="78">
        <v>-7.6251409947872162E-2</v>
      </c>
      <c r="CA357" s="78">
        <v>-9.82474684715271E-2</v>
      </c>
      <c r="CB357" s="78">
        <v>-0.11068861186504364</v>
      </c>
      <c r="CC357" s="78">
        <v>-0.11574758589267731</v>
      </c>
      <c r="CD357" s="78">
        <v>-0.11260809004306793</v>
      </c>
      <c r="CE357" s="78">
        <v>-0.11092086881399155</v>
      </c>
      <c r="CF357" s="78">
        <v>-0.10434288531541824</v>
      </c>
      <c r="CG357" s="78">
        <v>-9.7856126725673676E-2</v>
      </c>
      <c r="CH357" s="78">
        <v>-7.7327705919742584E-2</v>
      </c>
      <c r="CI357" s="78">
        <v>-7.4531346559524536E-2</v>
      </c>
      <c r="CJ357" s="78">
        <v>-9.6880525350570679E-2</v>
      </c>
      <c r="CK357" s="78">
        <v>-0.13471947610378265</v>
      </c>
      <c r="CL357" s="78">
        <v>-0.14381644129753113</v>
      </c>
      <c r="CM357" s="78">
        <v>-0.16534663736820221</v>
      </c>
      <c r="CN357" s="78">
        <v>-0.17078368365764618</v>
      </c>
      <c r="CO357" s="78">
        <v>-0.18732808530330658</v>
      </c>
      <c r="CP357" s="78">
        <v>-0.14831963181495667</v>
      </c>
      <c r="CQ357" s="78">
        <v>-0.12040667980909348</v>
      </c>
      <c r="CR357" s="78">
        <v>-9.405248612165451E-2</v>
      </c>
      <c r="CS357" s="78">
        <v>-5.4513417184352875E-2</v>
      </c>
      <c r="CT357" s="78">
        <v>-2.9653264209628105E-2</v>
      </c>
      <c r="CU357" s="78">
        <v>-1.6637282446026802E-2</v>
      </c>
      <c r="CV357" s="78">
        <v>-6.9341394118964672E-3</v>
      </c>
      <c r="CW357" s="78">
        <v>-9.013177827000618E-3</v>
      </c>
      <c r="CX357" s="78">
        <v>-6.3160814344882965E-2</v>
      </c>
      <c r="CY357" s="78">
        <v>-8.4565110504627228E-2</v>
      </c>
      <c r="CZ357" s="78">
        <v>-9.6335887908935547E-2</v>
      </c>
      <c r="DA357" s="78">
        <v>-0.10159975290298462</v>
      </c>
      <c r="DB357" s="78">
        <v>-9.8725445568561554E-2</v>
      </c>
      <c r="DC357" s="78">
        <v>-9.7125813364982605E-2</v>
      </c>
      <c r="DD357" s="78">
        <v>-9.1015726327896118E-2</v>
      </c>
      <c r="DE357" s="78">
        <v>-8.5090599954128265E-2</v>
      </c>
      <c r="DF357" s="78">
        <v>-6.4576059579849243E-2</v>
      </c>
      <c r="DG357" s="78">
        <v>-6.1489664018154144E-2</v>
      </c>
      <c r="DH357" s="78">
        <v>-8.3570398390293121E-2</v>
      </c>
      <c r="DI357" s="78">
        <v>-0.12183593958616257</v>
      </c>
      <c r="DJ357" s="78">
        <v>-0.13067333400249481</v>
      </c>
      <c r="DK357" s="78">
        <v>-0.15279802680015564</v>
      </c>
      <c r="DL357" s="78">
        <v>-0.15856504440307617</v>
      </c>
      <c r="DM357" s="78">
        <v>-0.17466086149215698</v>
      </c>
      <c r="DN357" s="78">
        <v>-0.13545569777488708</v>
      </c>
      <c r="DO357" s="78">
        <v>-0.10702154785394669</v>
      </c>
      <c r="DP357" s="78">
        <v>-8.0280609428882599E-2</v>
      </c>
      <c r="DQ357" s="78">
        <v>-4.1114620864391327E-2</v>
      </c>
      <c r="DR357" s="78">
        <v>-1.6570260748267174E-2</v>
      </c>
      <c r="DS357" s="78">
        <v>-3.6940120626240969E-3</v>
      </c>
      <c r="DT357" s="78">
        <v>5.9501351788640022E-3</v>
      </c>
      <c r="DU357" s="78">
        <v>2.9825959354639053E-3</v>
      </c>
      <c r="DV357" s="78">
        <v>-5.0070226192474365E-2</v>
      </c>
      <c r="DW357" s="78">
        <v>-7.0882752537727356E-2</v>
      </c>
      <c r="DX357" s="78">
        <v>-8.1983163952827454E-2</v>
      </c>
      <c r="DY357" s="78">
        <v>-8.1172525882720947E-2</v>
      </c>
      <c r="DZ357" s="78">
        <v>-7.8681088984012604E-2</v>
      </c>
      <c r="EA357" s="78">
        <v>-7.7207960188388824E-2</v>
      </c>
      <c r="EB357" s="78">
        <v>-7.1773424744606018E-2</v>
      </c>
      <c r="EC357" s="78">
        <v>-6.6659204661846161E-2</v>
      </c>
      <c r="ED357" s="78">
        <v>-4.6164702624082565E-2</v>
      </c>
      <c r="EE357" s="78">
        <v>-4.2659547179937363E-2</v>
      </c>
      <c r="EF357" s="78">
        <v>-6.4352676272392273E-2</v>
      </c>
      <c r="EG357" s="78">
        <v>-0.10323415696620941</v>
      </c>
      <c r="EH357" s="78">
        <v>-0.1116967648267746</v>
      </c>
      <c r="EI357" s="78">
        <v>-0.13467982411384583</v>
      </c>
      <c r="EJ357" s="78">
        <v>-0.14092329144477844</v>
      </c>
      <c r="EK357" s="78">
        <v>-0.15637139976024628</v>
      </c>
      <c r="EL357" s="78">
        <v>-0.11688223481178284</v>
      </c>
      <c r="EM357" s="78">
        <v>-8.7695568799972534E-2</v>
      </c>
      <c r="EN357" s="78">
        <v>-6.0396209359169006E-2</v>
      </c>
      <c r="EO357" s="78">
        <v>-2.1768886595964432E-2</v>
      </c>
      <c r="EP357" s="78">
        <v>2.3195170797407627E-3</v>
      </c>
      <c r="EQ357" s="78">
        <v>1.4994014985859394E-2</v>
      </c>
      <c r="ER357" s="78">
        <v>2.4552982300519943E-2</v>
      </c>
      <c r="ES357" s="78">
        <v>2.0302588120102882E-2</v>
      </c>
      <c r="ET357" s="78">
        <v>-3.116949275135994E-2</v>
      </c>
      <c r="EU357" s="78">
        <v>-5.1127590239048004E-2</v>
      </c>
      <c r="EV357" s="78">
        <v>-6.1260100454092026E-2</v>
      </c>
      <c r="EW357" s="78">
        <v>61.575183868408203</v>
      </c>
      <c r="EX357" s="78">
        <v>60.496089935302734</v>
      </c>
      <c r="EY357" s="78">
        <v>59.389656066894531</v>
      </c>
      <c r="EZ357" s="78">
        <v>58.172092437744141</v>
      </c>
      <c r="FA357" s="78">
        <v>57.113048553466797</v>
      </c>
      <c r="FB357" s="78">
        <v>56.103008270263672</v>
      </c>
      <c r="FC357" s="78">
        <v>55.890068054199219</v>
      </c>
      <c r="FD357" s="78">
        <v>55.511871337890625</v>
      </c>
      <c r="FE357" s="78">
        <v>57.156696319580078</v>
      </c>
      <c r="FF357" s="78">
        <v>61.213535308837891</v>
      </c>
      <c r="FG357" s="78">
        <v>65.9124755859375</v>
      </c>
      <c r="FH357" s="78">
        <v>69.128700256347656</v>
      </c>
      <c r="FI357" s="78">
        <v>72.485427856445313</v>
      </c>
      <c r="FJ357" s="78">
        <v>75.20172119140625</v>
      </c>
      <c r="FK357" s="78">
        <v>77.243156433105469</v>
      </c>
      <c r="FL357" s="78">
        <v>78.09039306640625</v>
      </c>
      <c r="FM357" s="78">
        <v>77.752265930175781</v>
      </c>
      <c r="FN357" s="78">
        <v>75.704261779785156</v>
      </c>
      <c r="FO357" s="78">
        <v>72.061225891113281</v>
      </c>
      <c r="FP357" s="78">
        <v>68.40838623046875</v>
      </c>
      <c r="FQ357" s="78">
        <v>65.906036376953125</v>
      </c>
      <c r="FR357" s="78">
        <v>63.719497680664063</v>
      </c>
      <c r="FS357" s="78">
        <v>62.638648986816406</v>
      </c>
      <c r="FT357" s="78">
        <v>61.963787078857422</v>
      </c>
      <c r="FU357" s="78">
        <v>1.9432149827480316E-2</v>
      </c>
      <c r="FV357" s="78">
        <v>2.1784868091344833E-2</v>
      </c>
      <c r="FW357" s="78">
        <v>2.0372182130813599E-2</v>
      </c>
      <c r="FX357" s="78">
        <v>0</v>
      </c>
      <c r="FY357" s="78">
        <v>2204.28564453125</v>
      </c>
      <c r="FZ357" s="78">
        <v>1</v>
      </c>
    </row>
    <row r="358" spans="1:182" x14ac:dyDescent="0.2">
      <c r="A358" t="s">
        <v>186</v>
      </c>
      <c r="B358" t="s">
        <v>236</v>
      </c>
      <c r="C358" t="s">
        <v>194</v>
      </c>
      <c r="D358" t="s">
        <v>202</v>
      </c>
      <c r="E358" t="s">
        <v>210</v>
      </c>
      <c r="F358" t="s">
        <v>179</v>
      </c>
      <c r="G358" t="s">
        <v>1</v>
      </c>
      <c r="H358" s="78">
        <v>646</v>
      </c>
      <c r="I358" s="78">
        <v>1.9886302947998047</v>
      </c>
      <c r="J358" s="78">
        <v>1.7937462329864502</v>
      </c>
      <c r="K358" s="78">
        <v>1.6656901836395264</v>
      </c>
      <c r="L358" s="78">
        <v>1.5652109384536743</v>
      </c>
      <c r="M358" s="78">
        <v>1.4259688854217529</v>
      </c>
      <c r="N358" s="78">
        <v>1.5050852298736572</v>
      </c>
      <c r="O358" s="78">
        <v>1.5461755990982056</v>
      </c>
      <c r="P358" s="78">
        <v>1.6341609954833984</v>
      </c>
      <c r="Q358" s="78">
        <v>1.7500940561294556</v>
      </c>
      <c r="R358" s="78">
        <v>1.8380237817764282</v>
      </c>
      <c r="S358" s="78">
        <v>1.9435409307479858</v>
      </c>
      <c r="T358" s="78">
        <v>2.1106457710266113</v>
      </c>
      <c r="U358" s="78">
        <v>2.3396744728088379</v>
      </c>
      <c r="V358" s="78">
        <v>2.5373616218566895</v>
      </c>
      <c r="W358" s="78">
        <v>2.756716251373291</v>
      </c>
      <c r="X358" s="78">
        <v>2.9450597763061523</v>
      </c>
      <c r="Y358" s="78">
        <v>3.2446086406707764</v>
      </c>
      <c r="Z358" s="78">
        <v>3.2948036193847656</v>
      </c>
      <c r="AA358" s="78">
        <v>3.1712484359741211</v>
      </c>
      <c r="AB358" s="78">
        <v>3.0647423267364502</v>
      </c>
      <c r="AC358" s="78">
        <v>2.8944895267486572</v>
      </c>
      <c r="AD358" s="78">
        <v>2.7282340526580811</v>
      </c>
      <c r="AE358" s="78">
        <v>2.4857978820800781</v>
      </c>
      <c r="AF358" s="78">
        <v>2.1691477298736572</v>
      </c>
      <c r="AG358" s="78">
        <v>-2.4429960176348686E-3</v>
      </c>
      <c r="AH358" s="78">
        <v>-2.9622878879308701E-2</v>
      </c>
      <c r="AI358" s="78">
        <v>1.9965523853898048E-2</v>
      </c>
      <c r="AJ358" s="78">
        <v>5.4635867476463318E-2</v>
      </c>
      <c r="AK358" s="78">
        <v>-4.4977813959121704E-2</v>
      </c>
      <c r="AL358" s="78">
        <v>-4.2192604392766953E-2</v>
      </c>
      <c r="AM358" s="78">
        <v>-7.9675957560539246E-2</v>
      </c>
      <c r="AN358" s="78">
        <v>-7.6098054647445679E-2</v>
      </c>
      <c r="AO358" s="78">
        <v>-6.4288727939128876E-2</v>
      </c>
      <c r="AP358" s="78">
        <v>-0.10571737587451935</v>
      </c>
      <c r="AQ358" s="78">
        <v>-0.17622476816177368</v>
      </c>
      <c r="AR358" s="78">
        <v>-0.12411738932132721</v>
      </c>
      <c r="AS358" s="78">
        <v>-0.17988260090351105</v>
      </c>
      <c r="AT358" s="78">
        <v>-0.21607755124568939</v>
      </c>
      <c r="AU358" s="78">
        <v>-0.19733193516731262</v>
      </c>
      <c r="AV358" s="78">
        <v>-2.5727590546011925E-2</v>
      </c>
      <c r="AW358" s="78">
        <v>6.1367865651845932E-2</v>
      </c>
      <c r="AX358" s="78">
        <v>7.5514651834964752E-2</v>
      </c>
      <c r="AY358" s="78">
        <v>6.700434535741806E-2</v>
      </c>
      <c r="AZ358" s="78">
        <v>7.5672931969165802E-2</v>
      </c>
      <c r="BA358" s="78">
        <v>-1.9498001784086227E-2</v>
      </c>
      <c r="BB358" s="78">
        <v>-5.1592342555522919E-2</v>
      </c>
      <c r="BC358" s="78">
        <v>-4.0506284683942795E-2</v>
      </c>
      <c r="BD358" s="78">
        <v>-6.7097201943397522E-2</v>
      </c>
      <c r="BE358" s="78">
        <v>8.6877815425395966E-2</v>
      </c>
      <c r="BF358" s="78">
        <v>5.8998074382543564E-2</v>
      </c>
      <c r="BG358" s="78">
        <v>0.10306753218173981</v>
      </c>
      <c r="BH358" s="78">
        <v>0.13717241585254669</v>
      </c>
      <c r="BI358" s="78">
        <v>4.0338151156902313E-2</v>
      </c>
      <c r="BJ358" s="78">
        <v>4.97780442237854E-2</v>
      </c>
      <c r="BK358" s="78">
        <v>1.1872295290231705E-2</v>
      </c>
      <c r="BL358" s="78">
        <v>1.0491625405848026E-2</v>
      </c>
      <c r="BM358" s="78">
        <v>2.0638765767216682E-2</v>
      </c>
      <c r="BN358" s="78">
        <v>-2.1005291491746902E-2</v>
      </c>
      <c r="BO358" s="78">
        <v>-8.5275441408157349E-2</v>
      </c>
      <c r="BP358" s="78">
        <v>-3.0876599252223969E-2</v>
      </c>
      <c r="BQ358" s="78">
        <v>-8.6193457245826721E-2</v>
      </c>
      <c r="BR358" s="78">
        <v>-0.12314607948064804</v>
      </c>
      <c r="BS358" s="78">
        <v>-0.10169023275375366</v>
      </c>
      <c r="BT358" s="78">
        <v>6.6778011620044708E-2</v>
      </c>
      <c r="BU358" s="78">
        <v>0.17083831131458282</v>
      </c>
      <c r="BV358" s="78">
        <v>0.17818111181259155</v>
      </c>
      <c r="BW358" s="78">
        <v>0.16231697797775269</v>
      </c>
      <c r="BX358" s="78">
        <v>0.18186028301715851</v>
      </c>
      <c r="BY358" s="78">
        <v>8.3118900656700134E-2</v>
      </c>
      <c r="BZ358" s="78">
        <v>5.0261154770851135E-2</v>
      </c>
      <c r="CA358" s="78">
        <v>5.7024527341127396E-2</v>
      </c>
      <c r="CB358" s="78">
        <v>2.1424969658255577E-2</v>
      </c>
      <c r="CC358" s="78">
        <v>0.14874114096164703</v>
      </c>
      <c r="CD358" s="78">
        <v>0.12037668377161026</v>
      </c>
      <c r="CE358" s="78">
        <v>0.16062374413013458</v>
      </c>
      <c r="CF358" s="78">
        <v>0.19433696568012238</v>
      </c>
      <c r="CG358" s="78">
        <v>9.9427737295627594E-2</v>
      </c>
      <c r="CH358" s="78">
        <v>0.11347663402557373</v>
      </c>
      <c r="CI358" s="78">
        <v>7.5278341770172119E-2</v>
      </c>
      <c r="CJ358" s="78">
        <v>7.0463381707668304E-2</v>
      </c>
      <c r="CK358" s="78">
        <v>7.9459287226200104E-2</v>
      </c>
      <c r="CL358" s="78">
        <v>3.7666037678718567E-2</v>
      </c>
      <c r="CM358" s="78">
        <v>-2.2284206002950668E-2</v>
      </c>
      <c r="CN358" s="78">
        <v>3.3701691776514053E-2</v>
      </c>
      <c r="CO358" s="78">
        <v>-2.1304655820131302E-2</v>
      </c>
      <c r="CP358" s="78">
        <v>-5.8782037347555161E-2</v>
      </c>
      <c r="CQ358" s="78">
        <v>-3.5449076443910599E-2</v>
      </c>
      <c r="CR358" s="78">
        <v>0.13084711134433746</v>
      </c>
      <c r="CS358" s="78">
        <v>0.24665720760822296</v>
      </c>
      <c r="CT358" s="78">
        <v>0.24928757548332214</v>
      </c>
      <c r="CU358" s="78">
        <v>0.22833020985126495</v>
      </c>
      <c r="CV358" s="78">
        <v>0.25540527701377869</v>
      </c>
      <c r="CW358" s="78">
        <v>0.15419106185436249</v>
      </c>
      <c r="CX358" s="78">
        <v>0.12080457806587219</v>
      </c>
      <c r="CY358" s="78">
        <v>0.12457407265901566</v>
      </c>
      <c r="CZ358" s="78">
        <v>8.2735151052474976E-2</v>
      </c>
      <c r="DA358" s="78">
        <v>0.2106044590473175</v>
      </c>
      <c r="DB358" s="78">
        <v>0.18175527453422546</v>
      </c>
      <c r="DC358" s="78">
        <v>0.21817994117736816</v>
      </c>
      <c r="DD358" s="78">
        <v>0.25150153040885925</v>
      </c>
      <c r="DE358" s="78">
        <v>0.15851730108261108</v>
      </c>
      <c r="DF358" s="78">
        <v>0.17717522382736206</v>
      </c>
      <c r="DG358" s="78">
        <v>0.13868437707424164</v>
      </c>
      <c r="DH358" s="78">
        <v>0.13043512403964996</v>
      </c>
      <c r="DI358" s="78">
        <v>0.13827981054782867</v>
      </c>
      <c r="DJ358" s="78">
        <v>9.6337370574474335E-2</v>
      </c>
      <c r="DK358" s="78">
        <v>4.0707029402256012E-2</v>
      </c>
      <c r="DL358" s="78">
        <v>9.8279975354671478E-2</v>
      </c>
      <c r="DM358" s="78">
        <v>4.3584149330854416E-2</v>
      </c>
      <c r="DN358" s="78">
        <v>5.582006648182869E-3</v>
      </c>
      <c r="DO358" s="78">
        <v>3.0792070552706718E-2</v>
      </c>
      <c r="DP358" s="78">
        <v>0.19491620361804962</v>
      </c>
      <c r="DQ358" s="78">
        <v>0.32247611880302429</v>
      </c>
      <c r="DR358" s="78">
        <v>0.32039406895637512</v>
      </c>
      <c r="DS358" s="78">
        <v>0.29434344172477722</v>
      </c>
      <c r="DT358" s="78">
        <v>0.32895031571388245</v>
      </c>
      <c r="DU358" s="78">
        <v>0.22526320815086365</v>
      </c>
      <c r="DV358" s="78">
        <v>0.19134800136089325</v>
      </c>
      <c r="DW358" s="78">
        <v>0.19212362170219421</v>
      </c>
      <c r="DX358" s="78">
        <v>0.14404533803462982</v>
      </c>
      <c r="DY358" s="78">
        <v>0.299925297498703</v>
      </c>
      <c r="DZ358" s="78">
        <v>0.27037623524665833</v>
      </c>
      <c r="EA358" s="78">
        <v>0.30128195881843567</v>
      </c>
      <c r="EB358" s="78">
        <v>0.33403807878494263</v>
      </c>
      <c r="EC358" s="78">
        <v>0.24383328855037689</v>
      </c>
      <c r="ED358" s="78">
        <v>0.26914587616920471</v>
      </c>
      <c r="EE358" s="78">
        <v>0.23023262619972229</v>
      </c>
      <c r="EF358" s="78">
        <v>0.21702480316162109</v>
      </c>
      <c r="EG358" s="78">
        <v>0.22320729494094849</v>
      </c>
      <c r="EH358" s="78">
        <v>0.18104945123195648</v>
      </c>
      <c r="EI358" s="78">
        <v>0.13165637850761414</v>
      </c>
      <c r="EJ358" s="78">
        <v>0.19152076542377472</v>
      </c>
      <c r="EK358" s="78">
        <v>0.13727328181266785</v>
      </c>
      <c r="EL358" s="78">
        <v>9.851345419883728E-2</v>
      </c>
      <c r="EM358" s="78">
        <v>0.12643375992774963</v>
      </c>
      <c r="EN358" s="78">
        <v>0.28742179274559021</v>
      </c>
      <c r="EO358" s="78">
        <v>0.43194657564163208</v>
      </c>
      <c r="EP358" s="78">
        <v>0.42306053638458252</v>
      </c>
      <c r="EQ358" s="78">
        <v>0.38965606689453125</v>
      </c>
      <c r="ER358" s="78">
        <v>0.43513765931129456</v>
      </c>
      <c r="ES358" s="78">
        <v>0.32788011431694031</v>
      </c>
      <c r="ET358" s="78">
        <v>0.2932015061378479</v>
      </c>
      <c r="EU358" s="78">
        <v>0.2896544337272644</v>
      </c>
      <c r="EV358" s="78">
        <v>0.23256751894950867</v>
      </c>
      <c r="EW358" s="78">
        <v>69.311859130859375</v>
      </c>
      <c r="EX358" s="78">
        <v>66.94732666015625</v>
      </c>
      <c r="EY358" s="78">
        <v>65.750717163085938</v>
      </c>
      <c r="EZ358" s="78">
        <v>64.279640197753906</v>
      </c>
      <c r="FA358" s="78">
        <v>62.287502288818359</v>
      </c>
      <c r="FB358" s="78">
        <v>61.294834136962891</v>
      </c>
      <c r="FC358" s="78">
        <v>59.892742156982422</v>
      </c>
      <c r="FD358" s="78">
        <v>59.980274200439453</v>
      </c>
      <c r="FE358" s="78">
        <v>63.650928497314453</v>
      </c>
      <c r="FF358" s="78">
        <v>67.072067260742188</v>
      </c>
      <c r="FG358" s="78">
        <v>74.448310852050781</v>
      </c>
      <c r="FH358" s="78">
        <v>80.865852355957031</v>
      </c>
      <c r="FI358" s="78">
        <v>84.690986633300781</v>
      </c>
      <c r="FJ358" s="78">
        <v>87.635986328125</v>
      </c>
      <c r="FK358" s="78">
        <v>90.196998596191406</v>
      </c>
      <c r="FL358" s="78">
        <v>91.565971374511719</v>
      </c>
      <c r="FM358" s="78">
        <v>92.118484497070313</v>
      </c>
      <c r="FN358" s="78">
        <v>91.234481811523438</v>
      </c>
      <c r="FO358" s="78">
        <v>88.987419128417969</v>
      </c>
      <c r="FP358" s="78">
        <v>84.092437744140625</v>
      </c>
      <c r="FQ358" s="78">
        <v>78.536331176757813</v>
      </c>
      <c r="FR358" s="78">
        <v>75.730369567871094</v>
      </c>
      <c r="FS358" s="78">
        <v>73.755912780761719</v>
      </c>
      <c r="FT358" s="78">
        <v>70.541084289550781</v>
      </c>
      <c r="FU358" s="78">
        <v>8.157087117433548E-2</v>
      </c>
      <c r="FV358" s="78">
        <v>0.12180893123149872</v>
      </c>
      <c r="FW358" s="78">
        <v>7.9428873956203461E-2</v>
      </c>
      <c r="FX358" s="78">
        <v>0</v>
      </c>
      <c r="FY358" s="78">
        <v>156.19047546386719</v>
      </c>
      <c r="FZ358" s="78">
        <v>1</v>
      </c>
    </row>
    <row r="359" spans="1:182" x14ac:dyDescent="0.2">
      <c r="A359" t="s">
        <v>186</v>
      </c>
      <c r="B359" t="s">
        <v>236</v>
      </c>
      <c r="C359" t="s">
        <v>194</v>
      </c>
      <c r="D359" t="s">
        <v>202</v>
      </c>
      <c r="E359" t="s">
        <v>210</v>
      </c>
      <c r="F359" t="s">
        <v>180</v>
      </c>
      <c r="G359" t="s">
        <v>1</v>
      </c>
      <c r="H359" s="78">
        <v>272</v>
      </c>
      <c r="I359" s="78">
        <v>1.5022302865982056</v>
      </c>
      <c r="J359" s="78">
        <v>1.42853844165802</v>
      </c>
      <c r="K359" s="78">
        <v>1.4010101556777954</v>
      </c>
      <c r="L359" s="78">
        <v>1.4277814626693726</v>
      </c>
      <c r="M359" s="78">
        <v>1.4246975183486938</v>
      </c>
      <c r="N359" s="78">
        <v>1.5007102489471436</v>
      </c>
      <c r="O359" s="78">
        <v>1.6464000940322876</v>
      </c>
      <c r="P359" s="78">
        <v>1.8220937252044678</v>
      </c>
      <c r="Q359" s="78">
        <v>1.7540650367736816</v>
      </c>
      <c r="R359" s="78">
        <v>1.6178830862045288</v>
      </c>
      <c r="S359" s="78">
        <v>1.5335568189620972</v>
      </c>
      <c r="T359" s="78">
        <v>1.4680323600769043</v>
      </c>
      <c r="U359" s="78">
        <v>1.4570529460906982</v>
      </c>
      <c r="V359" s="78">
        <v>1.4482510089874268</v>
      </c>
      <c r="W359" s="78">
        <v>1.5072798728942871</v>
      </c>
      <c r="X359" s="78">
        <v>1.4739083051681519</v>
      </c>
      <c r="Y359" s="78">
        <v>1.5203948020935059</v>
      </c>
      <c r="Z359" s="78">
        <v>1.6851775646209717</v>
      </c>
      <c r="AA359" s="78">
        <v>1.8048999309539795</v>
      </c>
      <c r="AB359" s="78">
        <v>1.7085392475128174</v>
      </c>
      <c r="AC359" s="78">
        <v>1.7680013179779053</v>
      </c>
      <c r="AD359" s="78">
        <v>1.8939924240112305</v>
      </c>
      <c r="AE359" s="78">
        <v>1.7933344841003418</v>
      </c>
      <c r="AF359" s="78">
        <v>1.6214244365692139</v>
      </c>
      <c r="AG359" s="78">
        <v>-0.74955463409423828</v>
      </c>
      <c r="AH359" s="78">
        <v>-0.74707555770874023</v>
      </c>
      <c r="AI359" s="78">
        <v>-0.75308334827423096</v>
      </c>
      <c r="AJ359" s="78">
        <v>-0.71854203939437866</v>
      </c>
      <c r="AK359" s="78">
        <v>-0.75912809371948242</v>
      </c>
      <c r="AL359" s="78">
        <v>-0.73666751384735107</v>
      </c>
      <c r="AM359" s="78">
        <v>-0.58833885192871094</v>
      </c>
      <c r="AN359" s="78">
        <v>-0.40408945083618164</v>
      </c>
      <c r="AO359" s="78">
        <v>-0.33820235729217529</v>
      </c>
      <c r="AP359" s="78">
        <v>-0.17612522840499878</v>
      </c>
      <c r="AQ359" s="78">
        <v>-0.1068432629108429</v>
      </c>
      <c r="AR359" s="78">
        <v>-0.16896146535873413</v>
      </c>
      <c r="AS359" s="78">
        <v>-0.16294263303279877</v>
      </c>
      <c r="AT359" s="78">
        <v>-0.22279587388038635</v>
      </c>
      <c r="AU359" s="78">
        <v>-0.18652620911598206</v>
      </c>
      <c r="AV359" s="78">
        <v>-0.18641933798789978</v>
      </c>
      <c r="AW359" s="78">
        <v>-7.6713450253009796E-2</v>
      </c>
      <c r="AX359" s="78">
        <v>2.2590313106775284E-2</v>
      </c>
      <c r="AY359" s="78">
        <v>6.2230095267295837E-2</v>
      </c>
      <c r="AZ359" s="78">
        <v>-0.19497464597225189</v>
      </c>
      <c r="BA359" s="78">
        <v>-0.22097073495388031</v>
      </c>
      <c r="BB359" s="78">
        <v>-0.50402110815048218</v>
      </c>
      <c r="BC359" s="78">
        <v>-0.65415775775909424</v>
      </c>
      <c r="BD359" s="78">
        <v>-0.73403924703598022</v>
      </c>
      <c r="BE359" s="78">
        <v>-0.56569105386734009</v>
      </c>
      <c r="BF359" s="78">
        <v>-0.56345325708389282</v>
      </c>
      <c r="BG359" s="78">
        <v>-0.56702816486358643</v>
      </c>
      <c r="BH359" s="78">
        <v>-0.53444755077362061</v>
      </c>
      <c r="BI359" s="78">
        <v>-0.57469260692596436</v>
      </c>
      <c r="BJ359" s="78">
        <v>-0.55481374263763428</v>
      </c>
      <c r="BK359" s="78">
        <v>-0.41346475481987</v>
      </c>
      <c r="BL359" s="78">
        <v>-0.22612164914608002</v>
      </c>
      <c r="BM359" s="78">
        <v>-0.18570412695407867</v>
      </c>
      <c r="BN359" s="78">
        <v>-3.3282745629549026E-2</v>
      </c>
      <c r="BO359" s="78">
        <v>1.6469726338982582E-2</v>
      </c>
      <c r="BP359" s="78">
        <v>-6.3716903328895569E-2</v>
      </c>
      <c r="BQ359" s="78">
        <v>-4.7445066273212433E-2</v>
      </c>
      <c r="BR359" s="78">
        <v>-9.7025468945503235E-2</v>
      </c>
      <c r="BS359" s="78">
        <v>-5.9021253138780594E-2</v>
      </c>
      <c r="BT359" s="78">
        <v>-5.7396698743104935E-2</v>
      </c>
      <c r="BU359" s="78">
        <v>5.4908420890569687E-2</v>
      </c>
      <c r="BV359" s="78">
        <v>0.15654668211936951</v>
      </c>
      <c r="BW359" s="78">
        <v>0.18156898021697998</v>
      </c>
      <c r="BX359" s="78">
        <v>-8.0213576555252075E-2</v>
      </c>
      <c r="BY359" s="78">
        <v>-9.2102609574794769E-2</v>
      </c>
      <c r="BZ359" s="78">
        <v>-0.3350318968296051</v>
      </c>
      <c r="CA359" s="78">
        <v>-0.46961084008216858</v>
      </c>
      <c r="CB359" s="78">
        <v>-0.55087274312973022</v>
      </c>
      <c r="CC359" s="78">
        <v>-0.43834763765335083</v>
      </c>
      <c r="CD359" s="78">
        <v>-0.43627697229385376</v>
      </c>
      <c r="CE359" s="78">
        <v>-0.43816697597503662</v>
      </c>
      <c r="CF359" s="78">
        <v>-0.40694427490234375</v>
      </c>
      <c r="CG359" s="78">
        <v>-0.44695320725440979</v>
      </c>
      <c r="CH359" s="78">
        <v>-0.42886236310005188</v>
      </c>
      <c r="CI359" s="78">
        <v>-0.2923474907875061</v>
      </c>
      <c r="CJ359" s="78">
        <v>-0.10286170244216919</v>
      </c>
      <c r="CK359" s="78">
        <v>-8.0084294080734253E-2</v>
      </c>
      <c r="CL359" s="78">
        <v>6.5649531781673431E-2</v>
      </c>
      <c r="CM359" s="78">
        <v>0.10187593102455139</v>
      </c>
      <c r="CN359" s="78">
        <v>9.1751478612422943E-3</v>
      </c>
      <c r="CO359" s="78">
        <v>3.2548196613788605E-2</v>
      </c>
      <c r="CP359" s="78">
        <v>-9.9172638729214668E-3</v>
      </c>
      <c r="CQ359" s="78">
        <v>2.9288290068507195E-2</v>
      </c>
      <c r="CR359" s="78">
        <v>3.196398913860321E-2</v>
      </c>
      <c r="CS359" s="78">
        <v>0.14606933295726776</v>
      </c>
      <c r="CT359" s="78">
        <v>0.24932445585727692</v>
      </c>
      <c r="CU359" s="78">
        <v>0.26422274112701416</v>
      </c>
      <c r="CV359" s="78">
        <v>-7.3039357084780931E-4</v>
      </c>
      <c r="CW359" s="78">
        <v>-2.8489392716437578E-3</v>
      </c>
      <c r="CX359" s="78">
        <v>-0.21799042820930481</v>
      </c>
      <c r="CY359" s="78">
        <v>-0.34179425239562988</v>
      </c>
      <c r="CZ359" s="78">
        <v>-0.42401215434074402</v>
      </c>
      <c r="DA359" s="78">
        <v>-0.31100422143936157</v>
      </c>
      <c r="DB359" s="78">
        <v>-0.30910074710845947</v>
      </c>
      <c r="DC359" s="78">
        <v>-0.30930575728416443</v>
      </c>
      <c r="DD359" s="78">
        <v>-0.27944096922874451</v>
      </c>
      <c r="DE359" s="78">
        <v>-0.31921377778053284</v>
      </c>
      <c r="DF359" s="78">
        <v>-0.30291101336479187</v>
      </c>
      <c r="DG359" s="78">
        <v>-0.17123018205165863</v>
      </c>
      <c r="DH359" s="78">
        <v>2.0398246124386787E-2</v>
      </c>
      <c r="DI359" s="78">
        <v>2.5535514578223228E-2</v>
      </c>
      <c r="DJ359" s="78">
        <v>0.16458180546760559</v>
      </c>
      <c r="DK359" s="78">
        <v>0.18728213012218475</v>
      </c>
      <c r="DL359" s="78">
        <v>8.2067199051380157E-2</v>
      </c>
      <c r="DM359" s="78">
        <v>0.11254145950078964</v>
      </c>
      <c r="DN359" s="78">
        <v>7.719094306230545E-2</v>
      </c>
      <c r="DO359" s="78">
        <v>0.11759784072637558</v>
      </c>
      <c r="DP359" s="78">
        <v>0.12132468074560165</v>
      </c>
      <c r="DQ359" s="78">
        <v>0.23723024129867554</v>
      </c>
      <c r="DR359" s="78">
        <v>0.34210222959518433</v>
      </c>
      <c r="DS359" s="78">
        <v>0.34687647223472595</v>
      </c>
      <c r="DT359" s="78">
        <v>7.8752785921096802E-2</v>
      </c>
      <c r="DU359" s="78">
        <v>8.6404725909233093E-2</v>
      </c>
      <c r="DV359" s="78">
        <v>-0.1009489893913269</v>
      </c>
      <c r="DW359" s="78">
        <v>-0.2139776349067688</v>
      </c>
      <c r="DX359" s="78">
        <v>-0.2971515953540802</v>
      </c>
      <c r="DY359" s="78">
        <v>-0.12714056670665741</v>
      </c>
      <c r="DZ359" s="78">
        <v>-0.12547847628593445</v>
      </c>
      <c r="EA359" s="78">
        <v>-0.12325064837932587</v>
      </c>
      <c r="EB359" s="78">
        <v>-9.5346488058567047E-2</v>
      </c>
      <c r="EC359" s="78">
        <v>-0.13477832078933716</v>
      </c>
      <c r="ED359" s="78">
        <v>-0.12105719745159149</v>
      </c>
      <c r="EE359" s="78">
        <v>3.6439464893192053E-3</v>
      </c>
      <c r="EF359" s="78">
        <v>0.19836601614952087</v>
      </c>
      <c r="EG359" s="78">
        <v>0.17803376913070679</v>
      </c>
      <c r="EH359" s="78">
        <v>0.30742427706718445</v>
      </c>
      <c r="EI359" s="78">
        <v>0.31059512495994568</v>
      </c>
      <c r="EJ359" s="78">
        <v>0.18731175363063812</v>
      </c>
      <c r="EK359" s="78">
        <v>0.22803901135921478</v>
      </c>
      <c r="EL359" s="78">
        <v>0.20296135544776917</v>
      </c>
      <c r="EM359" s="78">
        <v>0.24510279297828674</v>
      </c>
      <c r="EN359" s="78">
        <v>0.2503473162651062</v>
      </c>
      <c r="EO359" s="78">
        <v>0.36885210871696472</v>
      </c>
      <c r="EP359" s="78">
        <v>0.47605857253074646</v>
      </c>
      <c r="EQ359" s="78">
        <v>0.46621537208557129</v>
      </c>
      <c r="ER359" s="78">
        <v>0.19351387023925781</v>
      </c>
      <c r="ES359" s="78">
        <v>0.21527284383773804</v>
      </c>
      <c r="ET359" s="78">
        <v>6.8040274083614349E-2</v>
      </c>
      <c r="EU359" s="78">
        <v>-2.9430735856294632E-2</v>
      </c>
      <c r="EV359" s="78">
        <v>-0.11398505419492722</v>
      </c>
      <c r="EW359" s="78">
        <v>59.111961364746094</v>
      </c>
      <c r="EX359" s="78">
        <v>58.054203033447266</v>
      </c>
      <c r="EY359" s="78">
        <v>57.264614105224609</v>
      </c>
      <c r="EZ359" s="78">
        <v>56.518341064453125</v>
      </c>
      <c r="FA359" s="78">
        <v>56.007858276367188</v>
      </c>
      <c r="FB359" s="78">
        <v>55.72552490234375</v>
      </c>
      <c r="FC359" s="78">
        <v>55.387340545654297</v>
      </c>
      <c r="FD359" s="78">
        <v>55.138259887695313</v>
      </c>
      <c r="FE359" s="78">
        <v>57.002689361572266</v>
      </c>
      <c r="FF359" s="78">
        <v>60.350517272949219</v>
      </c>
      <c r="FG359" s="78">
        <v>63.695732116699219</v>
      </c>
      <c r="FH359" s="78">
        <v>67.004241943359375</v>
      </c>
      <c r="FI359" s="78">
        <v>69.721084594726563</v>
      </c>
      <c r="FJ359" s="78">
        <v>72.201171875</v>
      </c>
      <c r="FK359" s="78">
        <v>73.685279846191406</v>
      </c>
      <c r="FL359" s="78">
        <v>74.033248901367188</v>
      </c>
      <c r="FM359" s="78">
        <v>73.748916625976563</v>
      </c>
      <c r="FN359" s="78">
        <v>71.874359130859375</v>
      </c>
      <c r="FO359" s="78">
        <v>69.106063842773438</v>
      </c>
      <c r="FP359" s="78">
        <v>66.367469787597656</v>
      </c>
      <c r="FQ359" s="78">
        <v>64.094276428222656</v>
      </c>
      <c r="FR359" s="78">
        <v>62.761695861816406</v>
      </c>
      <c r="FS359" s="78">
        <v>61.29119873046875</v>
      </c>
      <c r="FT359" s="78">
        <v>60.099155426025391</v>
      </c>
      <c r="FU359" s="78">
        <v>0.13399244844913483</v>
      </c>
      <c r="FV359" s="78">
        <v>0.14331543445587158</v>
      </c>
      <c r="FW359" s="78">
        <v>0.14889088273048401</v>
      </c>
      <c r="FX359" s="78">
        <v>0</v>
      </c>
      <c r="FY359" s="78">
        <v>133.80952453613281</v>
      </c>
      <c r="FZ359" s="78">
        <v>1</v>
      </c>
    </row>
    <row r="360" spans="1:182" x14ac:dyDescent="0.2">
      <c r="A360" t="s">
        <v>186</v>
      </c>
      <c r="B360" t="s">
        <v>236</v>
      </c>
      <c r="C360" t="s">
        <v>194</v>
      </c>
      <c r="D360" t="s">
        <v>202</v>
      </c>
      <c r="E360" t="s">
        <v>210</v>
      </c>
      <c r="F360" t="s">
        <v>181</v>
      </c>
      <c r="G360" t="s">
        <v>1</v>
      </c>
      <c r="H360" s="78">
        <v>170</v>
      </c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78"/>
      <c r="CJ360" s="78"/>
      <c r="CK360" s="78"/>
      <c r="CL360" s="78"/>
      <c r="CM360" s="78"/>
      <c r="CN360" s="78"/>
      <c r="CO360" s="78"/>
      <c r="CP360" s="78"/>
      <c r="CQ360" s="78"/>
      <c r="CR360" s="78"/>
      <c r="CS360" s="78"/>
      <c r="CT360" s="78"/>
      <c r="CU360" s="78"/>
      <c r="CV360" s="78"/>
      <c r="CW360" s="78"/>
      <c r="CX360" s="78"/>
      <c r="CY360" s="78"/>
      <c r="CZ360" s="78"/>
      <c r="DA360" s="78"/>
      <c r="DB360" s="78"/>
      <c r="DC360" s="78"/>
      <c r="DD360" s="78"/>
      <c r="DE360" s="78"/>
      <c r="DF360" s="78"/>
      <c r="DG360" s="78"/>
      <c r="DH360" s="78"/>
      <c r="DI360" s="78"/>
      <c r="DJ360" s="78"/>
      <c r="DK360" s="78"/>
      <c r="DL360" s="78"/>
      <c r="DM360" s="78"/>
      <c r="DN360" s="78"/>
      <c r="DO360" s="78"/>
      <c r="DP360" s="78"/>
      <c r="DQ360" s="78"/>
      <c r="DR360" s="78"/>
      <c r="DS360" s="78"/>
      <c r="DT360" s="78"/>
      <c r="DU360" s="78"/>
      <c r="DV360" s="78"/>
      <c r="DW360" s="78"/>
      <c r="DX360" s="78"/>
      <c r="DY360" s="78"/>
      <c r="DZ360" s="78"/>
      <c r="EA360" s="78"/>
      <c r="EB360" s="78"/>
      <c r="EC360" s="78"/>
      <c r="ED360" s="78"/>
      <c r="EE360" s="78"/>
      <c r="EF360" s="78"/>
      <c r="EG360" s="78"/>
      <c r="EH360" s="78"/>
      <c r="EI360" s="78"/>
      <c r="EJ360" s="78"/>
      <c r="EK360" s="78"/>
      <c r="EL360" s="78"/>
      <c r="EM360" s="78"/>
      <c r="EN360" s="78"/>
      <c r="EO360" s="78"/>
      <c r="EP360" s="78"/>
      <c r="EQ360" s="78"/>
      <c r="ER360" s="78"/>
      <c r="ES360" s="78"/>
      <c r="ET360" s="78"/>
      <c r="EU360" s="78"/>
      <c r="EV360" s="78"/>
      <c r="EW360" s="78"/>
      <c r="EX360" s="78"/>
      <c r="EY360" s="78"/>
      <c r="EZ360" s="78"/>
      <c r="FA360" s="78"/>
      <c r="FB360" s="78"/>
      <c r="FC360" s="78"/>
      <c r="FD360" s="78"/>
      <c r="FE360" s="78"/>
      <c r="FF360" s="78"/>
      <c r="FG360" s="78"/>
      <c r="FH360" s="78"/>
      <c r="FI360" s="78"/>
      <c r="FJ360" s="78"/>
      <c r="FK360" s="78"/>
      <c r="FL360" s="78"/>
      <c r="FM360" s="78"/>
      <c r="FN360" s="78"/>
      <c r="FO360" s="78"/>
      <c r="FP360" s="78"/>
      <c r="FQ360" s="78"/>
      <c r="FR360" s="78"/>
      <c r="FS360" s="78"/>
      <c r="FT360" s="78"/>
      <c r="FU360" s="78"/>
      <c r="FV360" s="78"/>
      <c r="FW360" s="78"/>
      <c r="FX360" s="78">
        <v>0</v>
      </c>
      <c r="FY360" s="78">
        <v>34.619049072265625</v>
      </c>
      <c r="FZ360" s="78">
        <v>0</v>
      </c>
    </row>
    <row r="361" spans="1:182" x14ac:dyDescent="0.2">
      <c r="A361" t="s">
        <v>186</v>
      </c>
      <c r="B361" t="s">
        <v>236</v>
      </c>
      <c r="C361" t="s">
        <v>194</v>
      </c>
      <c r="D361" t="s">
        <v>202</v>
      </c>
      <c r="E361" t="s">
        <v>210</v>
      </c>
      <c r="F361" t="s">
        <v>182</v>
      </c>
      <c r="G361" t="s">
        <v>1</v>
      </c>
      <c r="H361" s="78">
        <v>965</v>
      </c>
      <c r="I361" s="78">
        <v>1.3131834268569946</v>
      </c>
      <c r="J361" s="78">
        <v>1.215857982635498</v>
      </c>
      <c r="K361" s="78">
        <v>1.1671813726425171</v>
      </c>
      <c r="L361" s="78">
        <v>1.1181653738021851</v>
      </c>
      <c r="M361" s="78">
        <v>1.0983713865280151</v>
      </c>
      <c r="N361" s="78">
        <v>1.1466562747955322</v>
      </c>
      <c r="O361" s="78">
        <v>1.2269883155822754</v>
      </c>
      <c r="P361" s="78">
        <v>1.4087711572647095</v>
      </c>
      <c r="Q361" s="78">
        <v>1.4155275821685791</v>
      </c>
      <c r="R361" s="78">
        <v>1.4883028268814087</v>
      </c>
      <c r="S361" s="78">
        <v>1.5387496948242188</v>
      </c>
      <c r="T361" s="78">
        <v>1.5959762334823608</v>
      </c>
      <c r="U361" s="78">
        <v>1.6280491352081299</v>
      </c>
      <c r="V361" s="78">
        <v>1.6755176782608032</v>
      </c>
      <c r="W361" s="78">
        <v>1.7297759056091309</v>
      </c>
      <c r="X361" s="78">
        <v>1.8031212091445923</v>
      </c>
      <c r="Y361" s="78">
        <v>1.831465482711792</v>
      </c>
      <c r="Z361" s="78">
        <v>1.8943719863891602</v>
      </c>
      <c r="AA361" s="78">
        <v>1.9082980155944824</v>
      </c>
      <c r="AB361" s="78">
        <v>1.9572848081588745</v>
      </c>
      <c r="AC361" s="78">
        <v>1.8939564228057861</v>
      </c>
      <c r="AD361" s="78">
        <v>1.7914676666259766</v>
      </c>
      <c r="AE361" s="78">
        <v>1.5808250904083252</v>
      </c>
      <c r="AF361" s="78">
        <v>1.3857568502426147</v>
      </c>
      <c r="AG361" s="78">
        <v>-0.21222995221614838</v>
      </c>
      <c r="AH361" s="78">
        <v>-0.22824485599994659</v>
      </c>
      <c r="AI361" s="78">
        <v>-0.23240064084529877</v>
      </c>
      <c r="AJ361" s="78">
        <v>-0.25597599148750305</v>
      </c>
      <c r="AK361" s="78">
        <v>-0.26860114932060242</v>
      </c>
      <c r="AL361" s="78">
        <v>-0.24084828794002533</v>
      </c>
      <c r="AM361" s="78">
        <v>-0.2549501359462738</v>
      </c>
      <c r="AN361" s="78">
        <v>-0.24480684101581573</v>
      </c>
      <c r="AO361" s="78">
        <v>-0.33276614546775818</v>
      </c>
      <c r="AP361" s="78">
        <v>-0.20482836663722992</v>
      </c>
      <c r="AQ361" s="78">
        <v>-0.18650573492050171</v>
      </c>
      <c r="AR361" s="78">
        <v>-0.19167037308216095</v>
      </c>
      <c r="AS361" s="78">
        <v>-0.21943627297878265</v>
      </c>
      <c r="AT361" s="78">
        <v>-0.18508824706077576</v>
      </c>
      <c r="AU361" s="78">
        <v>-0.15142381191253662</v>
      </c>
      <c r="AV361" s="78">
        <v>-0.10333854705095291</v>
      </c>
      <c r="AW361" s="78">
        <v>-0.10322374105453491</v>
      </c>
      <c r="AX361" s="78">
        <v>-8.0122143030166626E-2</v>
      </c>
      <c r="AY361" s="78">
        <v>-9.7316913306713104E-2</v>
      </c>
      <c r="AZ361" s="78">
        <v>-5.0579629838466644E-2</v>
      </c>
      <c r="BA361" s="78">
        <v>-7.3440171778202057E-2</v>
      </c>
      <c r="BB361" s="78">
        <v>-0.20062321424484253</v>
      </c>
      <c r="BC361" s="78">
        <v>-0.23731204867362976</v>
      </c>
      <c r="BD361" s="78">
        <v>-0.2524203360080719</v>
      </c>
      <c r="BE361" s="78">
        <v>-0.14014896750450134</v>
      </c>
      <c r="BF361" s="78">
        <v>-0.1569717675447464</v>
      </c>
      <c r="BG361" s="78">
        <v>-0.16218331456184387</v>
      </c>
      <c r="BH361" s="78">
        <v>-0.18612201511859894</v>
      </c>
      <c r="BI361" s="78">
        <v>-0.19956980645656586</v>
      </c>
      <c r="BJ361" s="78">
        <v>-0.17120777070522308</v>
      </c>
      <c r="BK361" s="78">
        <v>-0.18196351826190948</v>
      </c>
      <c r="BL361" s="78">
        <v>-0.17319749295711517</v>
      </c>
      <c r="BM361" s="78">
        <v>-0.26779705286026001</v>
      </c>
      <c r="BN361" s="78">
        <v>-0.16502530872821808</v>
      </c>
      <c r="BO361" s="78">
        <v>-0.14656144380569458</v>
      </c>
      <c r="BP361" s="78">
        <v>-0.15021337568759918</v>
      </c>
      <c r="BQ361" s="78">
        <v>-0.17627882957458496</v>
      </c>
      <c r="BR361" s="78">
        <v>-0.14249825477600098</v>
      </c>
      <c r="BS361" s="78">
        <v>-0.1073291078209877</v>
      </c>
      <c r="BT361" s="78">
        <v>-5.7381108403205872E-2</v>
      </c>
      <c r="BU361" s="78">
        <v>-5.7240802794694901E-2</v>
      </c>
      <c r="BV361" s="78">
        <v>-3.446221724152565E-2</v>
      </c>
      <c r="BW361" s="78">
        <v>-4.8666190356016159E-2</v>
      </c>
      <c r="BX361" s="78">
        <v>-3.135396633297205E-3</v>
      </c>
      <c r="BY361" s="78">
        <v>-2.8384968638420105E-2</v>
      </c>
      <c r="BZ361" s="78">
        <v>-0.12892766296863556</v>
      </c>
      <c r="CA361" s="78">
        <v>-0.16357773542404175</v>
      </c>
      <c r="CB361" s="78">
        <v>-0.17933645844459534</v>
      </c>
      <c r="CC361" s="78">
        <v>-9.0225905179977417E-2</v>
      </c>
      <c r="CD361" s="78">
        <v>-0.10760825127363205</v>
      </c>
      <c r="CE361" s="78">
        <v>-0.11355103552341461</v>
      </c>
      <c r="CF361" s="78">
        <v>-0.13774135708808899</v>
      </c>
      <c r="CG361" s="78">
        <v>-0.15175893902778625</v>
      </c>
      <c r="CH361" s="78">
        <v>-0.12297496199607849</v>
      </c>
      <c r="CI361" s="78">
        <v>-0.13141319155693054</v>
      </c>
      <c r="CJ361" s="78">
        <v>-0.12360107153654099</v>
      </c>
      <c r="CK361" s="78">
        <v>-0.22279965877532959</v>
      </c>
      <c r="CL361" s="78">
        <v>-0.13745784759521484</v>
      </c>
      <c r="CM361" s="78">
        <v>-0.11889615654945374</v>
      </c>
      <c r="CN361" s="78">
        <v>-0.1215004026889801</v>
      </c>
      <c r="CO361" s="78">
        <v>-0.14638809859752655</v>
      </c>
      <c r="CP361" s="78">
        <v>-0.11300055682659149</v>
      </c>
      <c r="CQ361" s="78">
        <v>-7.6789252460002899E-2</v>
      </c>
      <c r="CR361" s="78">
        <v>-2.5551127269864082E-2</v>
      </c>
      <c r="CS361" s="78">
        <v>-2.5393163785338402E-2</v>
      </c>
      <c r="CT361" s="78">
        <v>-2.8382893651723862E-3</v>
      </c>
      <c r="CU361" s="78">
        <v>-1.4970852062106133E-2</v>
      </c>
      <c r="CV361" s="78">
        <v>2.9724335297942162E-2</v>
      </c>
      <c r="CW361" s="78">
        <v>2.8201278764754534E-3</v>
      </c>
      <c r="CX361" s="78">
        <v>-7.9271547496318817E-2</v>
      </c>
      <c r="CY361" s="78">
        <v>-0.11250957101583481</v>
      </c>
      <c r="CZ361" s="78">
        <v>-0.1287187933921814</v>
      </c>
      <c r="DA361" s="78">
        <v>-4.0302839130163193E-2</v>
      </c>
      <c r="DB361" s="78">
        <v>-5.8244731277227402E-2</v>
      </c>
      <c r="DC361" s="78">
        <v>-6.4918734133243561E-2</v>
      </c>
      <c r="DD361" s="78">
        <v>-8.9360713958740234E-2</v>
      </c>
      <c r="DE361" s="78">
        <v>-0.10394805669784546</v>
      </c>
      <c r="DF361" s="78">
        <v>-7.4742160737514496E-2</v>
      </c>
      <c r="DG361" s="78">
        <v>-8.0862894654273987E-2</v>
      </c>
      <c r="DH361" s="78">
        <v>-7.40046426653862E-2</v>
      </c>
      <c r="DI361" s="78">
        <v>-0.17780224978923798</v>
      </c>
      <c r="DJ361" s="78">
        <v>-0.10989036411046982</v>
      </c>
      <c r="DK361" s="78">
        <v>-9.1230869293212891E-2</v>
      </c>
      <c r="DL361" s="78">
        <v>-9.2787414789199829E-2</v>
      </c>
      <c r="DM361" s="78">
        <v>-0.11649739742279053</v>
      </c>
      <c r="DN361" s="78">
        <v>-8.350285142660141E-2</v>
      </c>
      <c r="DO361" s="78">
        <v>-4.6249397099018097E-2</v>
      </c>
      <c r="DP361" s="78">
        <v>6.2788561917841434E-3</v>
      </c>
      <c r="DQ361" s="78">
        <v>6.4544766210019588E-3</v>
      </c>
      <c r="DR361" s="78">
        <v>2.8785636648535728E-2</v>
      </c>
      <c r="DS361" s="78">
        <v>1.8724488094449043E-2</v>
      </c>
      <c r="DT361" s="78">
        <v>6.2584072351455688E-2</v>
      </c>
      <c r="DU361" s="78">
        <v>3.4025222063064575E-2</v>
      </c>
      <c r="DV361" s="78">
        <v>-2.9615437611937523E-2</v>
      </c>
      <c r="DW361" s="78">
        <v>-6.1441410332918167E-2</v>
      </c>
      <c r="DX361" s="78">
        <v>-7.8101105988025665E-2</v>
      </c>
      <c r="DY361" s="78">
        <v>3.1778138130903244E-2</v>
      </c>
      <c r="DZ361" s="78">
        <v>1.3028348796069622E-2</v>
      </c>
      <c r="EA361" s="78">
        <v>5.2985753864049911E-3</v>
      </c>
      <c r="EB361" s="78">
        <v>-1.9506745040416718E-2</v>
      </c>
      <c r="EC361" s="78">
        <v>-3.4916739910840988E-2</v>
      </c>
      <c r="ED361" s="78">
        <v>-5.1016374491155148E-3</v>
      </c>
      <c r="EE361" s="78">
        <v>-7.8762788325548172E-3</v>
      </c>
      <c r="EF361" s="78">
        <v>-2.3952857591211796E-3</v>
      </c>
      <c r="EG361" s="78">
        <v>-0.1128331795334816</v>
      </c>
      <c r="EH361" s="78">
        <v>-7.0087321102619171E-2</v>
      </c>
      <c r="EI361" s="78">
        <v>-5.1286589354276657E-2</v>
      </c>
      <c r="EJ361" s="78">
        <v>-5.133042111992836E-2</v>
      </c>
      <c r="EK361" s="78">
        <v>-7.3339946568012238E-2</v>
      </c>
      <c r="EL361" s="78">
        <v>-4.091285914182663E-2</v>
      </c>
      <c r="EM361" s="78">
        <v>-2.1546964999288321E-3</v>
      </c>
      <c r="EN361" s="78">
        <v>5.2236292511224747E-2</v>
      </c>
      <c r="EO361" s="78">
        <v>5.2437413483858109E-2</v>
      </c>
      <c r="EP361" s="78">
        <v>7.4445560574531555E-2</v>
      </c>
      <c r="EQ361" s="78">
        <v>6.7375205457210541E-2</v>
      </c>
      <c r="ER361" s="78">
        <v>0.11002829670906067</v>
      </c>
      <c r="ES361" s="78">
        <v>7.9080425202846527E-2</v>
      </c>
      <c r="ET361" s="78">
        <v>4.2080104351043701E-2</v>
      </c>
      <c r="EU361" s="78">
        <v>1.2292904779314995E-2</v>
      </c>
      <c r="EV361" s="78">
        <v>-5.0172116607427597E-3</v>
      </c>
      <c r="EW361" s="78">
        <v>61.280673980712891</v>
      </c>
      <c r="EX361" s="78">
        <v>60.295726776123047</v>
      </c>
      <c r="EY361" s="78">
        <v>59.528884887695313</v>
      </c>
      <c r="EZ361" s="78">
        <v>58.741371154785156</v>
      </c>
      <c r="FA361" s="78">
        <v>58.181652069091797</v>
      </c>
      <c r="FB361" s="78">
        <v>57.753818511962891</v>
      </c>
      <c r="FC361" s="78">
        <v>57.455482482910156</v>
      </c>
      <c r="FD361" s="78">
        <v>57.149078369140625</v>
      </c>
      <c r="FE361" s="78">
        <v>58.984630584716797</v>
      </c>
      <c r="FF361" s="78">
        <v>62.232975006103516</v>
      </c>
      <c r="FG361" s="78">
        <v>65.919761657714844</v>
      </c>
      <c r="FH361" s="78">
        <v>70.478858947753906</v>
      </c>
      <c r="FI361" s="78">
        <v>74.60626220703125</v>
      </c>
      <c r="FJ361" s="78">
        <v>78.326957702636719</v>
      </c>
      <c r="FK361" s="78">
        <v>81.41259765625</v>
      </c>
      <c r="FL361" s="78">
        <v>82.7889404296875</v>
      </c>
      <c r="FM361" s="78">
        <v>82.074920654296875</v>
      </c>
      <c r="FN361" s="78">
        <v>79.836860656738281</v>
      </c>
      <c r="FO361" s="78">
        <v>75.732536315917969</v>
      </c>
      <c r="FP361" s="78">
        <v>71.017219543457031</v>
      </c>
      <c r="FQ361" s="78">
        <v>67.406265258789063</v>
      </c>
      <c r="FR361" s="78">
        <v>65.168998718261719</v>
      </c>
      <c r="FS361" s="78">
        <v>63.431312561035156</v>
      </c>
      <c r="FT361" s="78">
        <v>62.081172943115234</v>
      </c>
      <c r="FU361" s="78">
        <v>5.7996015995740891E-2</v>
      </c>
      <c r="FV361" s="78">
        <v>5.587499588727951E-2</v>
      </c>
      <c r="FW361" s="78">
        <v>6.4258664846420288E-2</v>
      </c>
      <c r="FX361" s="78">
        <v>0</v>
      </c>
      <c r="FY361" s="78">
        <v>486.4761962890625</v>
      </c>
      <c r="FZ361" s="78">
        <v>1</v>
      </c>
    </row>
    <row r="362" spans="1:182" x14ac:dyDescent="0.2">
      <c r="A362" t="s">
        <v>186</v>
      </c>
      <c r="B362" t="s">
        <v>236</v>
      </c>
      <c r="C362" t="s">
        <v>194</v>
      </c>
      <c r="D362" t="s">
        <v>202</v>
      </c>
      <c r="E362" t="s">
        <v>210</v>
      </c>
      <c r="F362" t="s">
        <v>183</v>
      </c>
      <c r="G362" t="s">
        <v>1</v>
      </c>
      <c r="H362" s="78">
        <v>1268</v>
      </c>
      <c r="I362" s="78">
        <v>1.3027764558792114</v>
      </c>
      <c r="J362" s="78">
        <v>1.1809396743774414</v>
      </c>
      <c r="K362" s="78">
        <v>1.1061651706695557</v>
      </c>
      <c r="L362" s="78">
        <v>1.0301980972290039</v>
      </c>
      <c r="M362" s="78">
        <v>1.0295921564102173</v>
      </c>
      <c r="N362" s="78">
        <v>1.0604534149169922</v>
      </c>
      <c r="O362" s="78">
        <v>1.1359070539474487</v>
      </c>
      <c r="P362" s="78">
        <v>1.2121855020523071</v>
      </c>
      <c r="Q362" s="78">
        <v>1.2842423915863037</v>
      </c>
      <c r="R362" s="78">
        <v>1.3032634258270264</v>
      </c>
      <c r="S362" s="78">
        <v>1.3851531744003296</v>
      </c>
      <c r="T362" s="78">
        <v>1.5380426645278931</v>
      </c>
      <c r="U362" s="78">
        <v>1.7071518898010254</v>
      </c>
      <c r="V362" s="78">
        <v>1.8633962869644165</v>
      </c>
      <c r="W362" s="78">
        <v>2.0152380466461182</v>
      </c>
      <c r="X362" s="78">
        <v>2.1558353900909424</v>
      </c>
      <c r="Y362" s="78">
        <v>2.2894659042358398</v>
      </c>
      <c r="Z362" s="78">
        <v>2.3284604549407959</v>
      </c>
      <c r="AA362" s="78">
        <v>2.29410719871521</v>
      </c>
      <c r="AB362" s="78">
        <v>2.217552661895752</v>
      </c>
      <c r="AC362" s="78">
        <v>2.095285177230835</v>
      </c>
      <c r="AD362" s="78">
        <v>1.8735424280166626</v>
      </c>
      <c r="AE362" s="78">
        <v>1.6317135095596313</v>
      </c>
      <c r="AF362" s="78">
        <v>1.4311726093292236</v>
      </c>
      <c r="AG362" s="78">
        <v>-0.34456491470336914</v>
      </c>
      <c r="AH362" s="78">
        <v>-0.36205384135246277</v>
      </c>
      <c r="AI362" s="78">
        <v>-0.3484647274017334</v>
      </c>
      <c r="AJ362" s="78">
        <v>-0.40192565321922302</v>
      </c>
      <c r="AK362" s="78">
        <v>-0.37886402010917664</v>
      </c>
      <c r="AL362" s="78">
        <v>-0.39574655890464783</v>
      </c>
      <c r="AM362" s="78">
        <v>-0.38917064666748047</v>
      </c>
      <c r="AN362" s="78">
        <v>-0.36010256409645081</v>
      </c>
      <c r="AO362" s="78">
        <v>-0.30893149971961975</v>
      </c>
      <c r="AP362" s="78">
        <v>-0.29041671752929688</v>
      </c>
      <c r="AQ362" s="78">
        <v>-0.27012676000595093</v>
      </c>
      <c r="AR362" s="78">
        <v>-0.25079631805419922</v>
      </c>
      <c r="AS362" s="78">
        <v>-0.2315400242805481</v>
      </c>
      <c r="AT362" s="78">
        <v>-0.20277561247348785</v>
      </c>
      <c r="AU362" s="78">
        <v>-0.22882916033267975</v>
      </c>
      <c r="AV362" s="78">
        <v>-0.20151226222515106</v>
      </c>
      <c r="AW362" s="78">
        <v>-0.13690315186977386</v>
      </c>
      <c r="AX362" s="78">
        <v>-0.12912683188915253</v>
      </c>
      <c r="AY362" s="78">
        <v>-0.10680124163627625</v>
      </c>
      <c r="AZ362" s="78">
        <v>-0.15193670988082886</v>
      </c>
      <c r="BA362" s="78">
        <v>-0.20113611221313477</v>
      </c>
      <c r="BB362" s="78">
        <v>-0.34801533818244934</v>
      </c>
      <c r="BC362" s="78">
        <v>-0.35341015458106995</v>
      </c>
      <c r="BD362" s="78">
        <v>-0.33379295468330383</v>
      </c>
      <c r="BE362" s="78">
        <v>-0.27100995182991028</v>
      </c>
      <c r="BF362" s="78">
        <v>-0.28930473327636719</v>
      </c>
      <c r="BG362" s="78">
        <v>-0.27638596296310425</v>
      </c>
      <c r="BH362" s="78">
        <v>-0.33082270622253418</v>
      </c>
      <c r="BI362" s="78">
        <v>-0.30676257610321045</v>
      </c>
      <c r="BJ362" s="78">
        <v>-0.32175084948539734</v>
      </c>
      <c r="BK362" s="78">
        <v>-0.31320732831954956</v>
      </c>
      <c r="BL362" s="78">
        <v>-0.28632032871246338</v>
      </c>
      <c r="BM362" s="78">
        <v>-0.23816984891891479</v>
      </c>
      <c r="BN362" s="78">
        <v>-0.22377310693264008</v>
      </c>
      <c r="BO362" s="78">
        <v>-0.20415374636650085</v>
      </c>
      <c r="BP362" s="78">
        <v>-0.17866091430187225</v>
      </c>
      <c r="BQ362" s="78">
        <v>-0.1611059308052063</v>
      </c>
      <c r="BR362" s="78">
        <v>-0.13125322759151459</v>
      </c>
      <c r="BS362" s="78">
        <v>-0.15354269742965698</v>
      </c>
      <c r="BT362" s="78">
        <v>-0.12780815362930298</v>
      </c>
      <c r="BU362" s="78">
        <v>-6.8651728332042694E-2</v>
      </c>
      <c r="BV362" s="78">
        <v>-6.0049980878829956E-2</v>
      </c>
      <c r="BW362" s="78">
        <v>-3.4989677369594574E-2</v>
      </c>
      <c r="BX362" s="78">
        <v>-7.6904848217964172E-2</v>
      </c>
      <c r="BY362" s="78">
        <v>-0.12519188225269318</v>
      </c>
      <c r="BZ362" s="78">
        <v>-0.26678737998008728</v>
      </c>
      <c r="CA362" s="78">
        <v>-0.27339217066764832</v>
      </c>
      <c r="CB362" s="78">
        <v>-0.25976270437240601</v>
      </c>
      <c r="CC362" s="78">
        <v>-0.22006601095199585</v>
      </c>
      <c r="CD362" s="78">
        <v>-0.23891890048980713</v>
      </c>
      <c r="CE362" s="78">
        <v>-0.22646437585353851</v>
      </c>
      <c r="CF362" s="78">
        <v>-0.28157705068588257</v>
      </c>
      <c r="CG362" s="78">
        <v>-0.25682535767555237</v>
      </c>
      <c r="CH362" s="78">
        <v>-0.27050167322158813</v>
      </c>
      <c r="CI362" s="78">
        <v>-0.26059535145759583</v>
      </c>
      <c r="CJ362" s="78">
        <v>-0.23521898686885834</v>
      </c>
      <c r="CK362" s="78">
        <v>-0.18916052579879761</v>
      </c>
      <c r="CL362" s="78">
        <v>-0.17761597037315369</v>
      </c>
      <c r="CM362" s="78">
        <v>-0.1584610641002655</v>
      </c>
      <c r="CN362" s="78">
        <v>-0.12870015203952789</v>
      </c>
      <c r="CO362" s="78">
        <v>-0.11232350021600723</v>
      </c>
      <c r="CP362" s="78">
        <v>-8.1717044115066528E-2</v>
      </c>
      <c r="CQ362" s="78">
        <v>-0.10139951109886169</v>
      </c>
      <c r="CR362" s="78">
        <v>-7.6760910451412201E-2</v>
      </c>
      <c r="CS362" s="78">
        <v>-2.138100191950798E-2</v>
      </c>
      <c r="CT362" s="78">
        <v>-1.2207575142383575E-2</v>
      </c>
      <c r="CU362" s="78">
        <v>1.474679633975029E-2</v>
      </c>
      <c r="CV362" s="78">
        <v>-2.4938013404607773E-2</v>
      </c>
      <c r="CW362" s="78">
        <v>-7.2593130171298981E-2</v>
      </c>
      <c r="CX362" s="78">
        <v>-0.2105291485786438</v>
      </c>
      <c r="CY362" s="78">
        <v>-0.21797198057174683</v>
      </c>
      <c r="CZ362" s="78">
        <v>-0.20848956704139709</v>
      </c>
      <c r="DA362" s="78">
        <v>-0.16912208497524261</v>
      </c>
      <c r="DB362" s="78">
        <v>-0.18853306770324707</v>
      </c>
      <c r="DC362" s="78">
        <v>-0.17654281854629517</v>
      </c>
      <c r="DD362" s="78">
        <v>-0.23233136534690857</v>
      </c>
      <c r="DE362" s="78">
        <v>-0.20688813924789429</v>
      </c>
      <c r="DF362" s="78">
        <v>-0.21925248205661774</v>
      </c>
      <c r="DG362" s="78">
        <v>-0.2079833447933197</v>
      </c>
      <c r="DH362" s="78">
        <v>-0.1841176450252533</v>
      </c>
      <c r="DI362" s="78">
        <v>-0.14015120267868042</v>
      </c>
      <c r="DJ362" s="78">
        <v>-0.1314588338136673</v>
      </c>
      <c r="DK362" s="78">
        <v>-0.11276834458112717</v>
      </c>
      <c r="DL362" s="78">
        <v>-7.873939722776413E-2</v>
      </c>
      <c r="DM362" s="78">
        <v>-6.354106217622757E-2</v>
      </c>
      <c r="DN362" s="78">
        <v>-3.2180860638618469E-2</v>
      </c>
      <c r="DO362" s="78">
        <v>-4.9256328493356705E-2</v>
      </c>
      <c r="DP362" s="78">
        <v>-2.5713669136166573E-2</v>
      </c>
      <c r="DQ362" s="78">
        <v>2.5889726355671883E-2</v>
      </c>
      <c r="DR362" s="78">
        <v>3.5634834319353104E-2</v>
      </c>
      <c r="DS362" s="78">
        <v>6.4483270049095154E-2</v>
      </c>
      <c r="DT362" s="78">
        <v>2.7028819546103477E-2</v>
      </c>
      <c r="DU362" s="78">
        <v>-1.9994376227259636E-2</v>
      </c>
      <c r="DV362" s="78">
        <v>-0.15427090227603912</v>
      </c>
      <c r="DW362" s="78">
        <v>-0.16255179047584534</v>
      </c>
      <c r="DX362" s="78">
        <v>-0.15721644461154938</v>
      </c>
      <c r="DY362" s="78">
        <v>-9.5567122101783752E-2</v>
      </c>
      <c r="DZ362" s="78">
        <v>-0.11578395217657089</v>
      </c>
      <c r="EA362" s="78">
        <v>-0.10446401685476303</v>
      </c>
      <c r="EB362" s="78">
        <v>-0.16122841835021973</v>
      </c>
      <c r="EC362" s="78">
        <v>-0.13478671014308929</v>
      </c>
      <c r="ED362" s="78">
        <v>-0.14525681734085083</v>
      </c>
      <c r="EE362" s="78">
        <v>-0.1320200115442276</v>
      </c>
      <c r="EF362" s="78">
        <v>-0.11033541709184647</v>
      </c>
      <c r="EG362" s="78">
        <v>-6.938953697681427E-2</v>
      </c>
      <c r="EH362" s="78">
        <v>-6.4815245568752289E-2</v>
      </c>
      <c r="EI362" s="78">
        <v>-4.6795319765806198E-2</v>
      </c>
      <c r="EJ362" s="78">
        <v>-6.6039864905178547E-3</v>
      </c>
      <c r="EK362" s="78">
        <v>6.8930229172110558E-3</v>
      </c>
      <c r="EL362" s="78">
        <v>3.9341520518064499E-2</v>
      </c>
      <c r="EM362" s="78">
        <v>2.6030154898762703E-2</v>
      </c>
      <c r="EN362" s="78">
        <v>4.799044132232666E-2</v>
      </c>
      <c r="EO362" s="78">
        <v>9.4141148030757904E-2</v>
      </c>
      <c r="EP362" s="78">
        <v>0.10471166670322418</v>
      </c>
      <c r="EQ362" s="78">
        <v>0.13629484176635742</v>
      </c>
      <c r="ER362" s="78">
        <v>0.10206067562103271</v>
      </c>
      <c r="ES362" s="78">
        <v>5.5949866771697998E-2</v>
      </c>
      <c r="ET362" s="78">
        <v>-7.304295152425766E-2</v>
      </c>
      <c r="EU362" s="78">
        <v>-8.25338214635849E-2</v>
      </c>
      <c r="EV362" s="78">
        <v>-8.3186186850070953E-2</v>
      </c>
      <c r="EW362" s="78">
        <v>66.087295532226563</v>
      </c>
      <c r="EX362" s="78">
        <v>64.920455932617188</v>
      </c>
      <c r="EY362" s="78">
        <v>63.460605621337891</v>
      </c>
      <c r="EZ362" s="78">
        <v>62.001319885253906</v>
      </c>
      <c r="FA362" s="78">
        <v>61.493293762207031</v>
      </c>
      <c r="FB362" s="78">
        <v>60.677360534667969</v>
      </c>
      <c r="FC362" s="78">
        <v>59.711021423339844</v>
      </c>
      <c r="FD362" s="78">
        <v>59.551532745361328</v>
      </c>
      <c r="FE362" s="78">
        <v>61.458118438720703</v>
      </c>
      <c r="FF362" s="78">
        <v>64.755165100097656</v>
      </c>
      <c r="FG362" s="78">
        <v>70.034805297851563</v>
      </c>
      <c r="FH362" s="78">
        <v>75.784011840820313</v>
      </c>
      <c r="FI362" s="78">
        <v>79.943641662597656</v>
      </c>
      <c r="FJ362" s="78">
        <v>82.813079833984375</v>
      </c>
      <c r="FK362" s="78">
        <v>85.150169372558594</v>
      </c>
      <c r="FL362" s="78">
        <v>86.107948303222656</v>
      </c>
      <c r="FM362" s="78">
        <v>86.023483276367188</v>
      </c>
      <c r="FN362" s="78">
        <v>84.474884033203125</v>
      </c>
      <c r="FO362" s="78">
        <v>81.289810180664063</v>
      </c>
      <c r="FP362" s="78">
        <v>76.254135131835938</v>
      </c>
      <c r="FQ362" s="78">
        <v>72.0662841796875</v>
      </c>
      <c r="FR362" s="78">
        <v>69.725807189941406</v>
      </c>
      <c r="FS362" s="78">
        <v>67.685127258300781</v>
      </c>
      <c r="FT362" s="78">
        <v>66.675827026367188</v>
      </c>
      <c r="FU362" s="78">
        <v>8.0797724425792694E-2</v>
      </c>
      <c r="FV362" s="78">
        <v>8.7497599422931671E-2</v>
      </c>
      <c r="FW362" s="78">
        <v>8.3976969122886658E-2</v>
      </c>
      <c r="FX362" s="78">
        <v>0</v>
      </c>
      <c r="FY362" s="78">
        <v>349.33334350585938</v>
      </c>
      <c r="FZ362" s="78">
        <v>1</v>
      </c>
    </row>
    <row r="363" spans="1:182" x14ac:dyDescent="0.2">
      <c r="A363" t="s">
        <v>186</v>
      </c>
      <c r="B363" t="s">
        <v>236</v>
      </c>
      <c r="C363" t="s">
        <v>194</v>
      </c>
      <c r="D363" t="s">
        <v>202</v>
      </c>
      <c r="E363" t="s">
        <v>210</v>
      </c>
      <c r="F363" t="s">
        <v>184</v>
      </c>
      <c r="G363" t="s">
        <v>1</v>
      </c>
      <c r="H363" s="78">
        <v>644</v>
      </c>
      <c r="I363" s="78">
        <v>1.4538739919662476</v>
      </c>
      <c r="J363" s="78">
        <v>1.2921192646026611</v>
      </c>
      <c r="K363" s="78">
        <v>1.2256015539169312</v>
      </c>
      <c r="L363" s="78">
        <v>1.1580510139465332</v>
      </c>
      <c r="M363" s="78">
        <v>1.1499708890914917</v>
      </c>
      <c r="N363" s="78">
        <v>1.1426899433135986</v>
      </c>
      <c r="O363" s="78">
        <v>1.2099500894546509</v>
      </c>
      <c r="P363" s="78">
        <v>1.4232240915298462</v>
      </c>
      <c r="Q363" s="78">
        <v>1.5054931640625</v>
      </c>
      <c r="R363" s="78">
        <v>1.5842058658599854</v>
      </c>
      <c r="S363" s="78">
        <v>1.6457372903823853</v>
      </c>
      <c r="T363" s="78">
        <v>1.7697114944458008</v>
      </c>
      <c r="U363" s="78">
        <v>1.9046400785446167</v>
      </c>
      <c r="V363" s="78">
        <v>2.067180871963501</v>
      </c>
      <c r="W363" s="78">
        <v>2.2518448829650879</v>
      </c>
      <c r="X363" s="78">
        <v>2.444791316986084</v>
      </c>
      <c r="Y363" s="78">
        <v>2.5793678760528564</v>
      </c>
      <c r="Z363" s="78">
        <v>2.6760938167572021</v>
      </c>
      <c r="AA363" s="78">
        <v>2.6488606929779053</v>
      </c>
      <c r="AB363" s="78">
        <v>2.5591630935668945</v>
      </c>
      <c r="AC363" s="78">
        <v>2.5086870193481445</v>
      </c>
      <c r="AD363" s="78">
        <v>2.3036782741546631</v>
      </c>
      <c r="AE363" s="78">
        <v>2.0565581321716309</v>
      </c>
      <c r="AF363" s="78">
        <v>1.6893163919448853</v>
      </c>
      <c r="AG363" s="78">
        <v>-0.21179769933223724</v>
      </c>
      <c r="AH363" s="78">
        <v>-0.20956282317638397</v>
      </c>
      <c r="AI363" s="78">
        <v>-0.19306513667106628</v>
      </c>
      <c r="AJ363" s="78">
        <v>-0.19226451218128204</v>
      </c>
      <c r="AK363" s="78">
        <v>-0.19800880551338196</v>
      </c>
      <c r="AL363" s="78">
        <v>-0.24341768026351929</v>
      </c>
      <c r="AM363" s="78">
        <v>-0.29899027943611145</v>
      </c>
      <c r="AN363" s="78">
        <v>-0.23993121087551117</v>
      </c>
      <c r="AO363" s="78">
        <v>-0.20771490037441254</v>
      </c>
      <c r="AP363" s="78">
        <v>-0.13986913859844208</v>
      </c>
      <c r="AQ363" s="78">
        <v>-0.12549692392349243</v>
      </c>
      <c r="AR363" s="78">
        <v>-9.5453344285488129E-2</v>
      </c>
      <c r="AS363" s="78">
        <v>-0.15386168658733368</v>
      </c>
      <c r="AT363" s="78">
        <v>-0.11485905200242996</v>
      </c>
      <c r="AU363" s="78">
        <v>-9.625958651304245E-2</v>
      </c>
      <c r="AV363" s="78">
        <v>-7.6967082917690277E-2</v>
      </c>
      <c r="AW363" s="78">
        <v>-8.6566522717475891E-2</v>
      </c>
      <c r="AX363" s="78">
        <v>-8.1088624894618988E-2</v>
      </c>
      <c r="AY363" s="78">
        <v>-4.7086901962757111E-2</v>
      </c>
      <c r="AZ363" s="78">
        <v>-4.7735903412103653E-2</v>
      </c>
      <c r="BA363" s="78">
        <v>8.1941438838839531E-3</v>
      </c>
      <c r="BB363" s="78">
        <v>-5.7824395596981049E-2</v>
      </c>
      <c r="BC363" s="78">
        <v>-6.3156373798847198E-2</v>
      </c>
      <c r="BD363" s="78">
        <v>-0.20133359730243683</v>
      </c>
      <c r="BE363" s="78">
        <v>-0.13031141459941864</v>
      </c>
      <c r="BF363" s="78">
        <v>-0.13406464457511902</v>
      </c>
      <c r="BG363" s="78">
        <v>-0.11905039846897125</v>
      </c>
      <c r="BH363" s="78">
        <v>-0.12069432437419891</v>
      </c>
      <c r="BI363" s="78">
        <v>-0.12275935709476471</v>
      </c>
      <c r="BJ363" s="78">
        <v>-0.1621011346578598</v>
      </c>
      <c r="BK363" s="78">
        <v>-0.21193666756153107</v>
      </c>
      <c r="BL363" s="78">
        <v>-0.15455895662307739</v>
      </c>
      <c r="BM363" s="78">
        <v>-0.12095417827367783</v>
      </c>
      <c r="BN363" s="78">
        <v>-5.6247051805257797E-2</v>
      </c>
      <c r="BO363" s="78">
        <v>-5.2492555230855942E-2</v>
      </c>
      <c r="BP363" s="78">
        <v>-2.7983454987406731E-2</v>
      </c>
      <c r="BQ363" s="78">
        <v>-7.9410448670387268E-2</v>
      </c>
      <c r="BR363" s="78">
        <v>-4.0815997868776321E-2</v>
      </c>
      <c r="BS363" s="78">
        <v>-2.2667838260531425E-2</v>
      </c>
      <c r="BT363" s="78">
        <v>-1.6717748949304223E-3</v>
      </c>
      <c r="BU363" s="78">
        <v>-5.9465523809194565E-3</v>
      </c>
      <c r="BV363" s="78">
        <v>2.6177635882049799E-3</v>
      </c>
      <c r="BW363" s="78">
        <v>3.3837679773569107E-2</v>
      </c>
      <c r="BX363" s="78">
        <v>2.8326511383056641E-2</v>
      </c>
      <c r="BY363" s="78">
        <v>8.3808630704879761E-2</v>
      </c>
      <c r="BZ363" s="78">
        <v>1.9103998318314552E-2</v>
      </c>
      <c r="CA363" s="78">
        <v>1.0510336607694626E-2</v>
      </c>
      <c r="CB363" s="78">
        <v>-0.11578343063592911</v>
      </c>
      <c r="CC363" s="78">
        <v>-7.3874272406101227E-2</v>
      </c>
      <c r="CD363" s="78">
        <v>-8.1774823367595673E-2</v>
      </c>
      <c r="CE363" s="78">
        <v>-6.7788019776344299E-2</v>
      </c>
      <c r="CF363" s="78">
        <v>-7.1125030517578125E-2</v>
      </c>
      <c r="CG363" s="78">
        <v>-7.064182311296463E-2</v>
      </c>
      <c r="CH363" s="78">
        <v>-0.10578154027462006</v>
      </c>
      <c r="CI363" s="78">
        <v>-0.15164361894130707</v>
      </c>
      <c r="CJ363" s="78">
        <v>-9.5430411398410797E-2</v>
      </c>
      <c r="CK363" s="78">
        <v>-6.0863960534334183E-2</v>
      </c>
      <c r="CL363" s="78">
        <v>1.6693536890670657E-3</v>
      </c>
      <c r="CM363" s="78">
        <v>-1.9299465930089355E-3</v>
      </c>
      <c r="CN363" s="78">
        <v>1.8745984882116318E-2</v>
      </c>
      <c r="CO363" s="78">
        <v>-2.7845745906233788E-2</v>
      </c>
      <c r="CP363" s="78">
        <v>1.0465994477272034E-2</v>
      </c>
      <c r="CQ363" s="78">
        <v>2.8301583603024483E-2</v>
      </c>
      <c r="CR363" s="78">
        <v>5.04775270819664E-2</v>
      </c>
      <c r="CS363" s="78">
        <v>4.9890588968992233E-2</v>
      </c>
      <c r="CT363" s="78">
        <v>6.0592550784349442E-2</v>
      </c>
      <c r="CU363" s="78">
        <v>8.9885801076889038E-2</v>
      </c>
      <c r="CV363" s="78">
        <v>8.1007108092308044E-2</v>
      </c>
      <c r="CW363" s="78">
        <v>0.13617897033691406</v>
      </c>
      <c r="CX363" s="78">
        <v>7.2384372353553772E-2</v>
      </c>
      <c r="CY363" s="78">
        <v>6.1531674116849899E-2</v>
      </c>
      <c r="CZ363" s="78">
        <v>-5.6531645357608795E-2</v>
      </c>
      <c r="DA363" s="78">
        <v>-1.7437130212783813E-2</v>
      </c>
      <c r="DB363" s="78">
        <v>-2.9485002160072327E-2</v>
      </c>
      <c r="DC363" s="78">
        <v>-1.65256317704916E-2</v>
      </c>
      <c r="DD363" s="78">
        <v>-2.1555732935667038E-2</v>
      </c>
      <c r="DE363" s="78">
        <v>-1.8524283543229103E-2</v>
      </c>
      <c r="DF363" s="78">
        <v>-4.9461942166090012E-2</v>
      </c>
      <c r="DG363" s="78">
        <v>-9.1350547969341278E-2</v>
      </c>
      <c r="DH363" s="78">
        <v>-3.6301854997873306E-2</v>
      </c>
      <c r="DI363" s="78">
        <v>-7.7374349348247051E-4</v>
      </c>
      <c r="DJ363" s="78">
        <v>5.9585757553577423E-2</v>
      </c>
      <c r="DK363" s="78">
        <v>4.8632662743330002E-2</v>
      </c>
      <c r="DL363" s="78">
        <v>6.5475426614284515E-2</v>
      </c>
      <c r="DM363" s="78">
        <v>2.3718958720564842E-2</v>
      </c>
      <c r="DN363" s="78">
        <v>6.1747990548610687E-2</v>
      </c>
      <c r="DO363" s="78">
        <v>7.9271003603935242E-2</v>
      </c>
      <c r="DP363" s="78">
        <v>0.10262683033943176</v>
      </c>
      <c r="DQ363" s="78">
        <v>0.10572773963212967</v>
      </c>
      <c r="DR363" s="78">
        <v>0.1185673400759697</v>
      </c>
      <c r="DS363" s="78">
        <v>0.14593392610549927</v>
      </c>
      <c r="DT363" s="78">
        <v>0.13368770480155945</v>
      </c>
      <c r="DU363" s="78">
        <v>0.18854933977127075</v>
      </c>
      <c r="DV363" s="78">
        <v>0.12566474080085754</v>
      </c>
      <c r="DW363" s="78">
        <v>0.11255300045013428</v>
      </c>
      <c r="DX363" s="78">
        <v>2.7201399207115173E-3</v>
      </c>
      <c r="DY363" s="78">
        <v>6.4049139618873596E-2</v>
      </c>
      <c r="DZ363" s="78">
        <v>4.6013191342353821E-2</v>
      </c>
      <c r="EA363" s="78">
        <v>5.7489108294248581E-2</v>
      </c>
      <c r="EB363" s="78">
        <v>5.0014454871416092E-2</v>
      </c>
      <c r="EC363" s="78">
        <v>5.6725170463323593E-2</v>
      </c>
      <c r="ED363" s="78">
        <v>3.1854618340730667E-2</v>
      </c>
      <c r="EE363" s="78">
        <v>-4.2969551868736744E-3</v>
      </c>
      <c r="EF363" s="78">
        <v>4.9070384353399277E-2</v>
      </c>
      <c r="EG363" s="78">
        <v>8.5986994206905365E-2</v>
      </c>
      <c r="EH363" s="78">
        <v>0.1432078629732132</v>
      </c>
      <c r="EI363" s="78">
        <v>0.12163704633712769</v>
      </c>
      <c r="EJ363" s="78">
        <v>0.13294531404972076</v>
      </c>
      <c r="EK363" s="78">
        <v>9.8170205950737E-2</v>
      </c>
      <c r="EL363" s="78">
        <v>0.13579103350639343</v>
      </c>
      <c r="EM363" s="78">
        <v>0.15286274254322052</v>
      </c>
      <c r="EN363" s="78">
        <v>0.17792214453220367</v>
      </c>
      <c r="EO363" s="78">
        <v>0.18634770810604095</v>
      </c>
      <c r="EP363" s="78">
        <v>0.20227372646331787</v>
      </c>
      <c r="EQ363" s="78">
        <v>0.22685849666595459</v>
      </c>
      <c r="ER363" s="78">
        <v>0.20975011587142944</v>
      </c>
      <c r="ES363" s="78">
        <v>0.26416382193565369</v>
      </c>
      <c r="ET363" s="78">
        <v>0.202593132853508</v>
      </c>
      <c r="EU363" s="78">
        <v>0.186219722032547</v>
      </c>
      <c r="EV363" s="78">
        <v>8.8270306587219238E-2</v>
      </c>
      <c r="EW363" s="78">
        <v>66.98748779296875</v>
      </c>
      <c r="EX363" s="78">
        <v>65.744400024414063</v>
      </c>
      <c r="EY363" s="78">
        <v>64.472572326660156</v>
      </c>
      <c r="EZ363" s="78">
        <v>63.344184875488281</v>
      </c>
      <c r="FA363" s="78">
        <v>62.773216247558594</v>
      </c>
      <c r="FB363" s="78">
        <v>62.093952178955078</v>
      </c>
      <c r="FC363" s="78">
        <v>61.396129608154297</v>
      </c>
      <c r="FD363" s="78">
        <v>61.089019775390625</v>
      </c>
      <c r="FE363" s="78">
        <v>65.343643188476563</v>
      </c>
      <c r="FF363" s="78">
        <v>70.967765808105469</v>
      </c>
      <c r="FG363" s="78">
        <v>76.179512023925781</v>
      </c>
      <c r="FH363" s="78">
        <v>80.435432434082031</v>
      </c>
      <c r="FI363" s="78">
        <v>83.474227905273438</v>
      </c>
      <c r="FJ363" s="78">
        <v>85.791160583496094</v>
      </c>
      <c r="FK363" s="78">
        <v>87.64715576171875</v>
      </c>
      <c r="FL363" s="78">
        <v>88.874526977539063</v>
      </c>
      <c r="FM363" s="78">
        <v>89.247879028320313</v>
      </c>
      <c r="FN363" s="78">
        <v>88.260299682617188</v>
      </c>
      <c r="FO363" s="78">
        <v>85.132949829101563</v>
      </c>
      <c r="FP363" s="78">
        <v>78.957359313964844</v>
      </c>
      <c r="FQ363" s="78">
        <v>73.933326721191406</v>
      </c>
      <c r="FR363" s="78">
        <v>70.791976928710938</v>
      </c>
      <c r="FS363" s="78">
        <v>68.694534301757813</v>
      </c>
      <c r="FT363" s="78">
        <v>67.226730346679688</v>
      </c>
      <c r="FU363" s="78">
        <v>7.9681932926177979E-2</v>
      </c>
      <c r="FV363" s="78">
        <v>9.5916673541069031E-2</v>
      </c>
      <c r="FW363" s="78">
        <v>8.1143960356712341E-2</v>
      </c>
      <c r="FX363" s="78">
        <v>0</v>
      </c>
      <c r="FY363" s="78">
        <v>200.85714721679688</v>
      </c>
      <c r="FZ363" s="78">
        <v>1</v>
      </c>
    </row>
    <row r="364" spans="1:182" x14ac:dyDescent="0.2">
      <c r="A364" t="s">
        <v>186</v>
      </c>
      <c r="B364" t="s">
        <v>236</v>
      </c>
      <c r="C364" t="s">
        <v>194</v>
      </c>
      <c r="D364" t="s">
        <v>202</v>
      </c>
      <c r="E364" t="s">
        <v>210</v>
      </c>
      <c r="F364" t="s">
        <v>185</v>
      </c>
      <c r="G364" t="s">
        <v>1</v>
      </c>
      <c r="H364" s="78">
        <v>295</v>
      </c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/>
      <c r="BY364" s="78"/>
      <c r="BZ364" s="78"/>
      <c r="CA364" s="78"/>
      <c r="CB364" s="78"/>
      <c r="CC364" s="78"/>
      <c r="CD364" s="78"/>
      <c r="CE364" s="78"/>
      <c r="CF364" s="78"/>
      <c r="CG364" s="78"/>
      <c r="CH364" s="78"/>
      <c r="CI364" s="78"/>
      <c r="CJ364" s="78"/>
      <c r="CK364" s="78"/>
      <c r="CL364" s="78"/>
      <c r="CM364" s="78"/>
      <c r="CN364" s="78"/>
      <c r="CO364" s="78"/>
      <c r="CP364" s="78"/>
      <c r="CQ364" s="78"/>
      <c r="CR364" s="78"/>
      <c r="CS364" s="78"/>
      <c r="CT364" s="78"/>
      <c r="CU364" s="78"/>
      <c r="CV364" s="78"/>
      <c r="CW364" s="78"/>
      <c r="CX364" s="78"/>
      <c r="CY364" s="78"/>
      <c r="CZ364" s="78"/>
      <c r="DA364" s="78"/>
      <c r="DB364" s="78"/>
      <c r="DC364" s="78"/>
      <c r="DD364" s="78"/>
      <c r="DE364" s="78"/>
      <c r="DF364" s="78"/>
      <c r="DG364" s="78"/>
      <c r="DH364" s="78"/>
      <c r="DI364" s="78"/>
      <c r="DJ364" s="78"/>
      <c r="DK364" s="78"/>
      <c r="DL364" s="78"/>
      <c r="DM364" s="78"/>
      <c r="DN364" s="78"/>
      <c r="DO364" s="78"/>
      <c r="DP364" s="78"/>
      <c r="DQ364" s="78"/>
      <c r="DR364" s="78"/>
      <c r="DS364" s="78"/>
      <c r="DT364" s="78"/>
      <c r="DU364" s="78"/>
      <c r="DV364" s="78"/>
      <c r="DW364" s="78"/>
      <c r="DX364" s="78"/>
      <c r="DY364" s="78"/>
      <c r="DZ364" s="78"/>
      <c r="EA364" s="78"/>
      <c r="EB364" s="78"/>
      <c r="EC364" s="78"/>
      <c r="ED364" s="78"/>
      <c r="EE364" s="78"/>
      <c r="EF364" s="78"/>
      <c r="EG364" s="78"/>
      <c r="EH364" s="78"/>
      <c r="EI364" s="78"/>
      <c r="EJ364" s="78"/>
      <c r="EK364" s="78"/>
      <c r="EL364" s="78"/>
      <c r="EM364" s="78"/>
      <c r="EN364" s="78"/>
      <c r="EO364" s="78"/>
      <c r="EP364" s="78"/>
      <c r="EQ364" s="78"/>
      <c r="ER364" s="78"/>
      <c r="ES364" s="78"/>
      <c r="ET364" s="78"/>
      <c r="EU364" s="78"/>
      <c r="EV364" s="78"/>
      <c r="EW364" s="78"/>
      <c r="EX364" s="78"/>
      <c r="EY364" s="78"/>
      <c r="EZ364" s="78"/>
      <c r="FA364" s="78"/>
      <c r="FB364" s="78"/>
      <c r="FC364" s="78"/>
      <c r="FD364" s="78"/>
      <c r="FE364" s="78"/>
      <c r="FF364" s="78"/>
      <c r="FG364" s="78"/>
      <c r="FH364" s="78"/>
      <c r="FI364" s="78"/>
      <c r="FJ364" s="78"/>
      <c r="FK364" s="78"/>
      <c r="FL364" s="78"/>
      <c r="FM364" s="78"/>
      <c r="FN364" s="78"/>
      <c r="FO364" s="78"/>
      <c r="FP364" s="78"/>
      <c r="FQ364" s="78"/>
      <c r="FR364" s="78"/>
      <c r="FS364" s="78"/>
      <c r="FT364" s="78"/>
      <c r="FU364" s="78"/>
      <c r="FV364" s="78"/>
      <c r="FW364" s="78"/>
      <c r="FX364" s="78">
        <v>0</v>
      </c>
      <c r="FY364" s="78">
        <v>89.523811340332031</v>
      </c>
      <c r="FZ364" s="78">
        <v>0</v>
      </c>
    </row>
    <row r="365" spans="1:182" x14ac:dyDescent="0.2">
      <c r="A365" t="s">
        <v>186</v>
      </c>
      <c r="B365" t="s">
        <v>236</v>
      </c>
      <c r="C365" t="s">
        <v>194</v>
      </c>
      <c r="D365" t="s">
        <v>202</v>
      </c>
      <c r="E365" t="s">
        <v>241</v>
      </c>
      <c r="F365" t="s">
        <v>1</v>
      </c>
      <c r="G365" t="s">
        <v>198</v>
      </c>
      <c r="H365" s="78">
        <v>1587</v>
      </c>
      <c r="I365" s="78">
        <v>1.4257375001907349</v>
      </c>
      <c r="J365" s="78">
        <v>1.3491051197052002</v>
      </c>
      <c r="K365" s="78">
        <v>1.2989746332168579</v>
      </c>
      <c r="L365" s="78">
        <v>1.2583349943161011</v>
      </c>
      <c r="M365" s="78">
        <v>1.1617888212203979</v>
      </c>
      <c r="N365" s="78">
        <v>1.215245246887207</v>
      </c>
      <c r="O365" s="78">
        <v>1.4075075387954712</v>
      </c>
      <c r="P365" s="78">
        <v>1.5601288080215454</v>
      </c>
      <c r="Q365" s="78">
        <v>1.5766429901123047</v>
      </c>
      <c r="R365" s="78">
        <v>1.5715646743774414</v>
      </c>
      <c r="S365" s="78">
        <v>1.5975884199142456</v>
      </c>
      <c r="T365" s="78">
        <v>1.5414755344390869</v>
      </c>
      <c r="U365" s="78">
        <v>1.5080921649932861</v>
      </c>
      <c r="V365" s="78">
        <v>1.54361891746521</v>
      </c>
      <c r="W365" s="78">
        <v>1.5412939786911011</v>
      </c>
      <c r="X365" s="78">
        <v>1.560397744178772</v>
      </c>
      <c r="Y365" s="78">
        <v>1.6861789226531982</v>
      </c>
      <c r="Z365" s="78">
        <v>1.8463156223297119</v>
      </c>
      <c r="AA365" s="78">
        <v>2.0307846069335938</v>
      </c>
      <c r="AB365" s="78">
        <v>2.1160821914672852</v>
      </c>
      <c r="AC365" s="78">
        <v>2.0325338840484619</v>
      </c>
      <c r="AD365" s="78">
        <v>1.9772427082061768</v>
      </c>
      <c r="AE365" s="78">
        <v>1.8041443824768066</v>
      </c>
      <c r="AF365" s="78">
        <v>1.5590527057647705</v>
      </c>
      <c r="AG365" s="78">
        <v>-0.14489597082138062</v>
      </c>
      <c r="AH365" s="78">
        <v>-0.14660412073135376</v>
      </c>
      <c r="AI365" s="78">
        <v>-0.14138898253440857</v>
      </c>
      <c r="AJ365" s="78">
        <v>-0.14092087745666504</v>
      </c>
      <c r="AK365" s="78">
        <v>-0.14219164848327637</v>
      </c>
      <c r="AL365" s="78">
        <v>-0.13259963691234589</v>
      </c>
      <c r="AM365" s="78">
        <v>-0.13265387713909149</v>
      </c>
      <c r="AN365" s="78">
        <v>-0.11494980007410049</v>
      </c>
      <c r="AO365" s="78">
        <v>-9.7562357783317566E-2</v>
      </c>
      <c r="AP365" s="78">
        <v>-6.3513584434986115E-2</v>
      </c>
      <c r="AQ365" s="78">
        <v>-5.2975129336118698E-2</v>
      </c>
      <c r="AR365" s="78">
        <v>-6.6008388996124268E-2</v>
      </c>
      <c r="AS365" s="78">
        <v>-7.1088552474975586E-2</v>
      </c>
      <c r="AT365" s="78">
        <v>-6.0239259153604507E-2</v>
      </c>
      <c r="AU365" s="78">
        <v>-6.3656993210315704E-2</v>
      </c>
      <c r="AV365" s="78">
        <v>-3.549615666270256E-2</v>
      </c>
      <c r="AW365" s="78">
        <v>-8.515428751707077E-3</v>
      </c>
      <c r="AX365" s="78">
        <v>8.2900505512952805E-3</v>
      </c>
      <c r="AY365" s="78">
        <v>2.7837075293064117E-2</v>
      </c>
      <c r="AZ365" s="78">
        <v>5.5094018578529358E-2</v>
      </c>
      <c r="BA365" s="78">
        <v>4.9767501652240753E-2</v>
      </c>
      <c r="BB365" s="78">
        <v>-7.7137373387813568E-2</v>
      </c>
      <c r="BC365" s="78">
        <v>-0.11516044288873672</v>
      </c>
      <c r="BD365" s="78">
        <v>-0.1315314918756485</v>
      </c>
      <c r="BE365" s="78">
        <v>-0.11090724915266037</v>
      </c>
      <c r="BF365" s="78">
        <v>-0.11265388131141663</v>
      </c>
      <c r="BG365" s="78">
        <v>-0.10765772312879562</v>
      </c>
      <c r="BH365" s="78">
        <v>-0.10790722072124481</v>
      </c>
      <c r="BI365" s="78">
        <v>-0.10960911959409714</v>
      </c>
      <c r="BJ365" s="78">
        <v>-9.8117709159851074E-2</v>
      </c>
      <c r="BK365" s="78">
        <v>-9.5869235694408417E-2</v>
      </c>
      <c r="BL365" s="78">
        <v>-7.8171074390411377E-2</v>
      </c>
      <c r="BM365" s="78">
        <v>-6.0528915375471115E-2</v>
      </c>
      <c r="BN365" s="78">
        <v>-3.1037667766213417E-2</v>
      </c>
      <c r="BO365" s="78">
        <v>-2.1828683093190193E-2</v>
      </c>
      <c r="BP365" s="78">
        <v>-3.6068141460418701E-2</v>
      </c>
      <c r="BQ365" s="78">
        <v>-4.0549773722887039E-2</v>
      </c>
      <c r="BR365" s="78">
        <v>-3.0172795057296753E-2</v>
      </c>
      <c r="BS365" s="78">
        <v>-3.4102808684110641E-2</v>
      </c>
      <c r="BT365" s="78">
        <v>-6.1209308914840221E-3</v>
      </c>
      <c r="BU365" s="78">
        <v>2.2707080468535423E-2</v>
      </c>
      <c r="BV365" s="78">
        <v>4.1139170527458191E-2</v>
      </c>
      <c r="BW365" s="78">
        <v>6.0716722160577774E-2</v>
      </c>
      <c r="BX365" s="78">
        <v>8.6548343300819397E-2</v>
      </c>
      <c r="BY365" s="78">
        <v>7.9977646470069885E-2</v>
      </c>
      <c r="BZ365" s="78">
        <v>-4.3993718922138214E-2</v>
      </c>
      <c r="CA365" s="78">
        <v>-8.022211492061615E-2</v>
      </c>
      <c r="CB365" s="78">
        <v>-9.6979573369026184E-2</v>
      </c>
      <c r="CC365" s="78">
        <v>-8.7366767227649689E-2</v>
      </c>
      <c r="CD365" s="78">
        <v>-8.9140065014362335E-2</v>
      </c>
      <c r="CE365" s="78">
        <v>-8.4295555949211121E-2</v>
      </c>
      <c r="CF365" s="78">
        <v>-8.5042059421539307E-2</v>
      </c>
      <c r="CG365" s="78">
        <v>-8.7042555212974548E-2</v>
      </c>
      <c r="CH365" s="78">
        <v>-7.4235618114471436E-2</v>
      </c>
      <c r="CI365" s="78">
        <v>-7.0392310619354248E-2</v>
      </c>
      <c r="CJ365" s="78">
        <v>-5.2698250859975815E-2</v>
      </c>
      <c r="CK365" s="78">
        <v>-3.4879669547080994E-2</v>
      </c>
      <c r="CL365" s="78">
        <v>-8.5449479520320892E-3</v>
      </c>
      <c r="CM365" s="78">
        <v>-2.5674581411294639E-4</v>
      </c>
      <c r="CN365" s="78">
        <v>-1.5331617556512356E-2</v>
      </c>
      <c r="CO365" s="78">
        <v>-1.9398706033825874E-2</v>
      </c>
      <c r="CP365" s="78">
        <v>-9.3488553538918495E-3</v>
      </c>
      <c r="CQ365" s="78">
        <v>-1.3633674010634422E-2</v>
      </c>
      <c r="CR365" s="78">
        <v>1.4224261976778507E-2</v>
      </c>
      <c r="CS365" s="78">
        <v>4.4331695884466171E-2</v>
      </c>
      <c r="CT365" s="78">
        <v>6.3890375196933746E-2</v>
      </c>
      <c r="CU365" s="78">
        <v>8.3489067852497101E-2</v>
      </c>
      <c r="CV365" s="78">
        <v>0.108333520591259</v>
      </c>
      <c r="CW365" s="78">
        <v>0.10090111941099167</v>
      </c>
      <c r="CX365" s="78">
        <v>-2.1038515493273735E-2</v>
      </c>
      <c r="CY365" s="78">
        <v>-5.6023940443992615E-2</v>
      </c>
      <c r="CZ365" s="78">
        <v>-7.3049023747444153E-2</v>
      </c>
      <c r="DA365" s="78">
        <v>-6.3826285302639008E-2</v>
      </c>
      <c r="DB365" s="78">
        <v>-6.5626241266727448E-2</v>
      </c>
      <c r="DC365" s="78">
        <v>-6.0933392494916916E-2</v>
      </c>
      <c r="DD365" s="78">
        <v>-6.2176905572414398E-2</v>
      </c>
      <c r="DE365" s="78">
        <v>-6.4475990831851959E-2</v>
      </c>
      <c r="DF365" s="78">
        <v>-5.0353541970252991E-2</v>
      </c>
      <c r="DG365" s="78">
        <v>-4.4915370643138885E-2</v>
      </c>
      <c r="DH365" s="78">
        <v>-2.7225423604249954E-2</v>
      </c>
      <c r="DI365" s="78">
        <v>-9.2304293066263199E-3</v>
      </c>
      <c r="DJ365" s="78">
        <v>1.3947772793471813E-2</v>
      </c>
      <c r="DK365" s="78">
        <v>2.1315190941095352E-2</v>
      </c>
      <c r="DL365" s="78">
        <v>5.4049058817327023E-3</v>
      </c>
      <c r="DM365" s="78">
        <v>1.7523610731586814E-3</v>
      </c>
      <c r="DN365" s="78">
        <v>1.1475084349513054E-2</v>
      </c>
      <c r="DO365" s="78">
        <v>6.8354629911482334E-3</v>
      </c>
      <c r="DP365" s="78">
        <v>3.4569453448057175E-2</v>
      </c>
      <c r="DQ365" s="78">
        <v>6.595630943775177E-2</v>
      </c>
      <c r="DR365" s="78">
        <v>8.6641579866409302E-2</v>
      </c>
      <c r="DS365" s="78">
        <v>0.10626140981912613</v>
      </c>
      <c r="DT365" s="78">
        <v>0.13011869788169861</v>
      </c>
      <c r="DU365" s="78">
        <v>0.12182458490133286</v>
      </c>
      <c r="DV365" s="78">
        <v>1.9166847923770547E-3</v>
      </c>
      <c r="DW365" s="78">
        <v>-3.1825758516788483E-2</v>
      </c>
      <c r="DX365" s="78">
        <v>-4.9118466675281525E-2</v>
      </c>
      <c r="DY365" s="78">
        <v>-2.9837561771273613E-2</v>
      </c>
      <c r="DZ365" s="78">
        <v>-3.1676013022661209E-2</v>
      </c>
      <c r="EA365" s="78">
        <v>-2.720213495194912E-2</v>
      </c>
      <c r="EB365" s="78">
        <v>-2.9163254424929619E-2</v>
      </c>
      <c r="EC365" s="78">
        <v>-3.1893461942672729E-2</v>
      </c>
      <c r="ED365" s="78">
        <v>-1.5871603041887283E-2</v>
      </c>
      <c r="EE365" s="78">
        <v>-8.1307273358106613E-3</v>
      </c>
      <c r="EF365" s="78">
        <v>9.5532927662134171E-3</v>
      </c>
      <c r="EG365" s="78">
        <v>2.7803005650639534E-2</v>
      </c>
      <c r="EH365" s="78">
        <v>4.6423684805631638E-2</v>
      </c>
      <c r="EI365" s="78">
        <v>5.2461639046669006E-2</v>
      </c>
      <c r="EJ365" s="78">
        <v>3.5345155745744705E-2</v>
      </c>
      <c r="EK365" s="78">
        <v>3.2291140407323837E-2</v>
      </c>
      <c r="EL365" s="78">
        <v>4.1541546583175659E-2</v>
      </c>
      <c r="EM365" s="78">
        <v>3.638964518904686E-2</v>
      </c>
      <c r="EN365" s="78">
        <v>6.3944682478904724E-2</v>
      </c>
      <c r="EO365" s="78">
        <v>9.7178816795349121E-2</v>
      </c>
      <c r="EP365" s="78">
        <v>0.11949070543050766</v>
      </c>
      <c r="EQ365" s="78">
        <v>0.13914105296134949</v>
      </c>
      <c r="ER365" s="78">
        <v>0.16157303750514984</v>
      </c>
      <c r="ES365" s="78">
        <v>0.15203472971916199</v>
      </c>
      <c r="ET365" s="78">
        <v>3.5060346126556396E-2</v>
      </c>
      <c r="EU365" s="78">
        <v>3.1125640962272882E-3</v>
      </c>
      <c r="EV365" s="78">
        <v>-1.4566546306014061E-2</v>
      </c>
      <c r="EW365" s="78">
        <v>57.393440246582031</v>
      </c>
      <c r="EX365" s="78">
        <v>56.082843780517578</v>
      </c>
      <c r="EY365" s="78">
        <v>54.916934967041016</v>
      </c>
      <c r="EZ365" s="78">
        <v>53.997142791748047</v>
      </c>
      <c r="FA365" s="78">
        <v>52.943374633789063</v>
      </c>
      <c r="FB365" s="78">
        <v>52.019840240478516</v>
      </c>
      <c r="FC365" s="78">
        <v>51.455272674560547</v>
      </c>
      <c r="FD365" s="78">
        <v>51.259620666503906</v>
      </c>
      <c r="FE365" s="78">
        <v>53.520603179931641</v>
      </c>
      <c r="FF365" s="78">
        <v>59.221542358398438</v>
      </c>
      <c r="FG365" s="78">
        <v>64.515037536621094</v>
      </c>
      <c r="FH365" s="78">
        <v>68.815086364746094</v>
      </c>
      <c r="FI365" s="78">
        <v>72.343658447265625</v>
      </c>
      <c r="FJ365" s="78">
        <v>74.991867065429688</v>
      </c>
      <c r="FK365" s="78">
        <v>76.883285522460938</v>
      </c>
      <c r="FL365" s="78">
        <v>77.587982177734375</v>
      </c>
      <c r="FM365" s="78">
        <v>77.40130615234375</v>
      </c>
      <c r="FN365" s="78">
        <v>75.815521240234375</v>
      </c>
      <c r="FO365" s="78">
        <v>71.552581787109375</v>
      </c>
      <c r="FP365" s="78">
        <v>67.0281982421875</v>
      </c>
      <c r="FQ365" s="78">
        <v>64.007102966308594</v>
      </c>
      <c r="FR365" s="78">
        <v>61.728893280029297</v>
      </c>
      <c r="FS365" s="78">
        <v>59.831127166748047</v>
      </c>
      <c r="FT365" s="78">
        <v>58.198745727539063</v>
      </c>
      <c r="FU365" s="78">
        <v>3.5220906138420105E-2</v>
      </c>
      <c r="FV365" s="78">
        <v>3.8842760026454926E-2</v>
      </c>
      <c r="FW365" s="78">
        <v>3.7129670381546021E-2</v>
      </c>
      <c r="FX365" s="78">
        <v>0</v>
      </c>
      <c r="FY365" s="78">
        <v>187.84782409667969</v>
      </c>
      <c r="FZ365" s="78">
        <v>1</v>
      </c>
    </row>
    <row r="366" spans="1:182" x14ac:dyDescent="0.2">
      <c r="A366" t="s">
        <v>186</v>
      </c>
      <c r="B366" t="s">
        <v>236</v>
      </c>
      <c r="C366" t="s">
        <v>194</v>
      </c>
      <c r="D366" t="s">
        <v>202</v>
      </c>
      <c r="E366" t="s">
        <v>241</v>
      </c>
      <c r="F366" t="s">
        <v>1</v>
      </c>
      <c r="G366" t="s">
        <v>200</v>
      </c>
      <c r="H366" s="78">
        <v>389</v>
      </c>
      <c r="I366" s="78">
        <v>1.0621495246887207</v>
      </c>
      <c r="J366" s="78">
        <v>0.98728513717651367</v>
      </c>
      <c r="K366" s="78">
        <v>0.94538193941116333</v>
      </c>
      <c r="L366" s="78">
        <v>0.88795435428619385</v>
      </c>
      <c r="M366" s="78">
        <v>0.91270923614501953</v>
      </c>
      <c r="N366" s="78">
        <v>0.98649740219116211</v>
      </c>
      <c r="O366" s="78">
        <v>1.0651870965957642</v>
      </c>
      <c r="P366" s="78">
        <v>1.1283448934555054</v>
      </c>
      <c r="Q366" s="78">
        <v>1.0434367656707764</v>
      </c>
      <c r="R366" s="78">
        <v>1.0249720811843872</v>
      </c>
      <c r="S366" s="78">
        <v>0.9955524206161499</v>
      </c>
      <c r="T366" s="78">
        <v>1.0305050611495972</v>
      </c>
      <c r="U366" s="78">
        <v>1.0588726997375488</v>
      </c>
      <c r="V366" s="78">
        <v>1.0819041728973389</v>
      </c>
      <c r="W366" s="78">
        <v>1.1562551259994507</v>
      </c>
      <c r="X366" s="78">
        <v>1.27409827709198</v>
      </c>
      <c r="Y366" s="78">
        <v>1.3910990953445435</v>
      </c>
      <c r="Z366" s="78">
        <v>1.492634654045105</v>
      </c>
      <c r="AA366" s="78">
        <v>1.5930513143539429</v>
      </c>
      <c r="AB366" s="78">
        <v>1.6110812425613403</v>
      </c>
      <c r="AC366" s="78">
        <v>1.5539792776107788</v>
      </c>
      <c r="AD366" s="78">
        <v>1.5052309036254883</v>
      </c>
      <c r="AE366" s="78">
        <v>1.353959321975708</v>
      </c>
      <c r="AF366" s="78">
        <v>1.228635311126709</v>
      </c>
      <c r="AG366" s="78">
        <v>-0.10552744567394257</v>
      </c>
      <c r="AH366" s="78">
        <v>-8.7499648332595825E-2</v>
      </c>
      <c r="AI366" s="78">
        <v>-7.7163897454738617E-2</v>
      </c>
      <c r="AJ366" s="78">
        <v>-8.6624376475811005E-2</v>
      </c>
      <c r="AK366" s="78">
        <v>-8.1048347055912018E-2</v>
      </c>
      <c r="AL366" s="78">
        <v>-5.7534810155630112E-2</v>
      </c>
      <c r="AM366" s="78">
        <v>-3.8153350353240967E-2</v>
      </c>
      <c r="AN366" s="78">
        <v>-2.8157282620668411E-2</v>
      </c>
      <c r="AO366" s="78">
        <v>-1.4412897638976574E-2</v>
      </c>
      <c r="AP366" s="78">
        <v>-1.2914533726871014E-5</v>
      </c>
      <c r="AQ366" s="78">
        <v>-3.0088532716035843E-2</v>
      </c>
      <c r="AR366" s="78">
        <v>-4.08480204641819E-2</v>
      </c>
      <c r="AS366" s="78">
        <v>-4.2548757046461105E-2</v>
      </c>
      <c r="AT366" s="78">
        <v>-4.0463592857122421E-2</v>
      </c>
      <c r="AU366" s="78">
        <v>-1.5525143593549728E-2</v>
      </c>
      <c r="AV366" s="78">
        <v>-2.0845791732426733E-4</v>
      </c>
      <c r="AW366" s="78">
        <v>1.5344659797847271E-2</v>
      </c>
      <c r="AX366" s="78">
        <v>1.7188245430588722E-2</v>
      </c>
      <c r="AY366" s="78">
        <v>2.752317488193512E-2</v>
      </c>
      <c r="AZ366" s="78">
        <v>3.9367899298667908E-2</v>
      </c>
      <c r="BA366" s="78">
        <v>2.5498146191239357E-2</v>
      </c>
      <c r="BB366" s="78">
        <v>-4.6163540333509445E-2</v>
      </c>
      <c r="BC366" s="78">
        <v>-9.3842022120952606E-2</v>
      </c>
      <c r="BD366" s="78">
        <v>-0.1091075986623764</v>
      </c>
      <c r="BE366" s="78">
        <v>-6.6908977925777435E-2</v>
      </c>
      <c r="BF366" s="78">
        <v>-4.9811378121376038E-2</v>
      </c>
      <c r="BG366" s="78">
        <v>-3.9373785257339478E-2</v>
      </c>
      <c r="BH366" s="78">
        <v>-4.8470743000507355E-2</v>
      </c>
      <c r="BI366" s="78">
        <v>-4.2976520955562592E-2</v>
      </c>
      <c r="BJ366" s="78">
        <v>-2.0870130509138107E-2</v>
      </c>
      <c r="BK366" s="78">
        <v>4.4647217146120965E-4</v>
      </c>
      <c r="BL366" s="78">
        <v>9.971315972507E-3</v>
      </c>
      <c r="BM366" s="78">
        <v>1.6152571886777878E-2</v>
      </c>
      <c r="BN366" s="78">
        <v>2.6807915419340134E-2</v>
      </c>
      <c r="BO366" s="78">
        <v>-4.2228554375469685E-3</v>
      </c>
      <c r="BP366" s="78">
        <v>-1.5619182027876377E-2</v>
      </c>
      <c r="BQ366" s="78">
        <v>-1.7646443098783493E-2</v>
      </c>
      <c r="BR366" s="78">
        <v>-1.5815006569027901E-2</v>
      </c>
      <c r="BS366" s="78">
        <v>8.9166099205613136E-3</v>
      </c>
      <c r="BT366" s="78">
        <v>2.4387553334236145E-2</v>
      </c>
      <c r="BU366" s="78">
        <v>3.9328444749116898E-2</v>
      </c>
      <c r="BV366" s="78">
        <v>4.5738175511360168E-2</v>
      </c>
      <c r="BW366" s="78">
        <v>5.6221041828393936E-2</v>
      </c>
      <c r="BX366" s="78">
        <v>6.7972049117088318E-2</v>
      </c>
      <c r="BY366" s="78">
        <v>5.9616845101118088E-2</v>
      </c>
      <c r="BZ366" s="78">
        <v>-9.1369589790701866E-3</v>
      </c>
      <c r="CA366" s="78">
        <v>-5.5511802434921265E-2</v>
      </c>
      <c r="CB366" s="78">
        <v>-6.993383914232254E-2</v>
      </c>
      <c r="CC366" s="78">
        <v>-4.0161937475204468E-2</v>
      </c>
      <c r="CD366" s="78">
        <v>-2.3708604276180267E-2</v>
      </c>
      <c r="CE366" s="78">
        <v>-1.3200467452406883E-2</v>
      </c>
      <c r="CF366" s="78">
        <v>-2.204565517604351E-2</v>
      </c>
      <c r="CG366" s="78">
        <v>-1.6608087345957756E-2</v>
      </c>
      <c r="CH366" s="78">
        <v>4.523715004324913E-3</v>
      </c>
      <c r="CI366" s="78">
        <v>2.7180589735507965E-2</v>
      </c>
      <c r="CJ366" s="78">
        <v>3.6379069089889526E-2</v>
      </c>
      <c r="CK366" s="78">
        <v>3.7322122603654861E-2</v>
      </c>
      <c r="CL366" s="78">
        <v>4.5383937656879425E-2</v>
      </c>
      <c r="CM366" s="78">
        <v>1.3691633939743042E-2</v>
      </c>
      <c r="CN366" s="78">
        <v>1.8542342586442828E-3</v>
      </c>
      <c r="CO366" s="78">
        <v>-3.9917934918776155E-4</v>
      </c>
      <c r="CP366" s="78">
        <v>1.2565291253849864E-3</v>
      </c>
      <c r="CQ366" s="78">
        <v>2.5844892486929893E-2</v>
      </c>
      <c r="CR366" s="78">
        <v>4.142267256975174E-2</v>
      </c>
      <c r="CS366" s="78">
        <v>5.593954399228096E-2</v>
      </c>
      <c r="CT366" s="78">
        <v>6.551177054643631E-2</v>
      </c>
      <c r="CU366" s="78">
        <v>7.6097093522548676E-2</v>
      </c>
      <c r="CV366" s="78">
        <v>8.7783195078372955E-2</v>
      </c>
      <c r="CW366" s="78">
        <v>8.3247348666191101E-2</v>
      </c>
      <c r="CX366" s="78">
        <v>1.6507536172866821E-2</v>
      </c>
      <c r="CY366" s="78">
        <v>-2.8964405879378319E-2</v>
      </c>
      <c r="CZ366" s="78">
        <v>-4.280221089720726E-2</v>
      </c>
      <c r="DA366" s="78">
        <v>-1.3414902612566948E-2</v>
      </c>
      <c r="DB366" s="78">
        <v>2.3941716644912958E-3</v>
      </c>
      <c r="DC366" s="78">
        <v>1.2972850352525711E-2</v>
      </c>
      <c r="DD366" s="78">
        <v>4.3794354423880577E-3</v>
      </c>
      <c r="DE366" s="78">
        <v>9.760342538356781E-3</v>
      </c>
      <c r="DF366" s="78">
        <v>2.9917562380433083E-2</v>
      </c>
      <c r="DG366" s="78">
        <v>5.3914707154035568E-2</v>
      </c>
      <c r="DH366" s="78">
        <v>6.278681755065918E-2</v>
      </c>
      <c r="DI366" s="78">
        <v>5.8491673320531845E-2</v>
      </c>
      <c r="DJ366" s="78">
        <v>6.3959971070289612E-2</v>
      </c>
      <c r="DK366" s="78">
        <v>3.1606122851371765E-2</v>
      </c>
      <c r="DL366" s="78">
        <v>1.9327649846673012E-2</v>
      </c>
      <c r="DM366" s="78">
        <v>1.6848085448145866E-2</v>
      </c>
      <c r="DN366" s="78">
        <v>1.8328066915273666E-2</v>
      </c>
      <c r="DO366" s="78">
        <v>4.2773175984621048E-2</v>
      </c>
      <c r="DP366" s="78">
        <v>5.8457799255847931E-2</v>
      </c>
      <c r="DQ366" s="78">
        <v>7.2550639510154724E-2</v>
      </c>
      <c r="DR366" s="78">
        <v>8.5285365581512451E-2</v>
      </c>
      <c r="DS366" s="78">
        <v>9.5973148941993713E-2</v>
      </c>
      <c r="DT366" s="78">
        <v>0.1075943261384964</v>
      </c>
      <c r="DU366" s="78">
        <v>0.10687784850597382</v>
      </c>
      <c r="DV366" s="78">
        <v>4.2152035981416702E-2</v>
      </c>
      <c r="DW366" s="78">
        <v>-2.4170151446014643E-3</v>
      </c>
      <c r="DX366" s="78">
        <v>-1.5670584514737129E-2</v>
      </c>
      <c r="DY366" s="78">
        <v>2.520357072353363E-2</v>
      </c>
      <c r="DZ366" s="78">
        <v>4.0082436054944992E-2</v>
      </c>
      <c r="EA366" s="78">
        <v>5.0762966275215149E-2</v>
      </c>
      <c r="EB366" s="78">
        <v>4.2533073574304581E-2</v>
      </c>
      <c r="EC366" s="78">
        <v>4.7832168638706207E-2</v>
      </c>
      <c r="ED366" s="78">
        <v>6.6582247614860535E-2</v>
      </c>
      <c r="EE366" s="78">
        <v>9.2514529824256897E-2</v>
      </c>
      <c r="EF366" s="78">
        <v>0.10091542452573776</v>
      </c>
      <c r="EG366" s="78">
        <v>8.905714750289917E-2</v>
      </c>
      <c r="EH366" s="78">
        <v>9.0780794620513916E-2</v>
      </c>
      <c r="EI366" s="78">
        <v>5.7471800595521927E-2</v>
      </c>
      <c r="EJ366" s="78">
        <v>4.455648735165596E-2</v>
      </c>
      <c r="EK366" s="78">
        <v>4.1750397533178329E-2</v>
      </c>
      <c r="EL366" s="78">
        <v>4.2976655066013336E-2</v>
      </c>
      <c r="EM366" s="78">
        <v>6.7214936017990112E-2</v>
      </c>
      <c r="EN366" s="78">
        <v>8.3053804934024811E-2</v>
      </c>
      <c r="EO366" s="78">
        <v>9.6534423530101776E-2</v>
      </c>
      <c r="EP366" s="78">
        <v>0.11383528262376785</v>
      </c>
      <c r="EQ366" s="78">
        <v>0.12467101961374283</v>
      </c>
      <c r="ER366" s="78">
        <v>0.13619847595691681</v>
      </c>
      <c r="ES366" s="78">
        <v>0.1409965455532074</v>
      </c>
      <c r="ET366" s="78">
        <v>7.9178608953952789E-2</v>
      </c>
      <c r="EU366" s="78">
        <v>3.5913202911615372E-2</v>
      </c>
      <c r="EV366" s="78">
        <v>2.3503175005316734E-2</v>
      </c>
      <c r="EW366" s="78">
        <v>58.246498107910156</v>
      </c>
      <c r="EX366" s="78">
        <v>56.973644256591797</v>
      </c>
      <c r="EY366" s="78">
        <v>55.562229156494141</v>
      </c>
      <c r="EZ366" s="78">
        <v>54.6494140625</v>
      </c>
      <c r="FA366" s="78">
        <v>53.73394775390625</v>
      </c>
      <c r="FB366" s="78">
        <v>52.809501647949219</v>
      </c>
      <c r="FC366" s="78">
        <v>52.249687194824219</v>
      </c>
      <c r="FD366" s="78">
        <v>51.571830749511719</v>
      </c>
      <c r="FE366" s="78">
        <v>53.402393341064453</v>
      </c>
      <c r="FF366" s="78">
        <v>58.722610473632813</v>
      </c>
      <c r="FG366" s="78">
        <v>63.960994720458984</v>
      </c>
      <c r="FH366" s="78">
        <v>68.210166931152344</v>
      </c>
      <c r="FI366" s="78">
        <v>72.032394409179688</v>
      </c>
      <c r="FJ366" s="78">
        <v>74.911865234375</v>
      </c>
      <c r="FK366" s="78">
        <v>76.707191467285156</v>
      </c>
      <c r="FL366" s="78">
        <v>77.813140869140625</v>
      </c>
      <c r="FM366" s="78">
        <v>77.782905578613281</v>
      </c>
      <c r="FN366" s="78">
        <v>76.293304443359375</v>
      </c>
      <c r="FO366" s="78">
        <v>71.881393432617188</v>
      </c>
      <c r="FP366" s="78">
        <v>67.644691467285156</v>
      </c>
      <c r="FQ366" s="78">
        <v>64.454757690429688</v>
      </c>
      <c r="FR366" s="78">
        <v>62.372783660888672</v>
      </c>
      <c r="FS366" s="78">
        <v>60.493160247802734</v>
      </c>
      <c r="FT366" s="78">
        <v>58.810855865478516</v>
      </c>
      <c r="FU366" s="78">
        <v>3.5911440849304199E-2</v>
      </c>
      <c r="FV366" s="78">
        <v>3.4737005829811096E-2</v>
      </c>
      <c r="FW366" s="78">
        <v>3.8052894175052643E-2</v>
      </c>
      <c r="FX366" s="78">
        <v>0</v>
      </c>
      <c r="FY366" s="78">
        <v>102.64224243164063</v>
      </c>
      <c r="FZ366" s="78">
        <v>1</v>
      </c>
    </row>
    <row r="367" spans="1:182" x14ac:dyDescent="0.2">
      <c r="A367" t="s">
        <v>186</v>
      </c>
      <c r="B367" t="s">
        <v>236</v>
      </c>
      <c r="C367" t="s">
        <v>194</v>
      </c>
      <c r="D367" t="s">
        <v>202</v>
      </c>
      <c r="E367" t="s">
        <v>241</v>
      </c>
      <c r="F367" t="s">
        <v>1</v>
      </c>
      <c r="G367" t="s">
        <v>1</v>
      </c>
      <c r="H367" s="78">
        <v>1976</v>
      </c>
      <c r="I367" s="78">
        <v>1.3541607856750488</v>
      </c>
      <c r="J367" s="78">
        <v>1.2778763771057129</v>
      </c>
      <c r="K367" s="78">
        <v>1.2293654680252075</v>
      </c>
      <c r="L367" s="78">
        <v>1.1854208707809448</v>
      </c>
      <c r="M367" s="78">
        <v>1.1127544641494751</v>
      </c>
      <c r="N367" s="78">
        <v>1.1702134609222412</v>
      </c>
      <c r="O367" s="78">
        <v>1.3401175737380981</v>
      </c>
      <c r="P367" s="78">
        <v>1.4751267433166504</v>
      </c>
      <c r="Q367" s="78">
        <v>1.4716747999191284</v>
      </c>
      <c r="R367" s="78">
        <v>1.463961124420166</v>
      </c>
      <c r="S367" s="78">
        <v>1.4790700674057007</v>
      </c>
      <c r="T367" s="78">
        <v>1.4408848285675049</v>
      </c>
      <c r="U367" s="78">
        <v>1.4196577072143555</v>
      </c>
      <c r="V367" s="78">
        <v>1.4527245759963989</v>
      </c>
      <c r="W367" s="78">
        <v>1.4654942750930786</v>
      </c>
      <c r="X367" s="78">
        <v>1.5040363073348999</v>
      </c>
      <c r="Y367" s="78">
        <v>1.6280888319015503</v>
      </c>
      <c r="Z367" s="78">
        <v>1.7766891717910767</v>
      </c>
      <c r="AA367" s="78">
        <v>1.9446113109588623</v>
      </c>
      <c r="AB367" s="78">
        <v>2.0166666507720947</v>
      </c>
      <c r="AC367" s="78">
        <v>1.9383245706558228</v>
      </c>
      <c r="AD367" s="78">
        <v>1.8843213319778442</v>
      </c>
      <c r="AE367" s="78">
        <v>1.715519905090332</v>
      </c>
      <c r="AF367" s="78">
        <v>1.4940060377120972</v>
      </c>
      <c r="AG367" s="78">
        <v>-0.12603621184825897</v>
      </c>
      <c r="AH367" s="78">
        <v>-0.12408865988254547</v>
      </c>
      <c r="AI367" s="78">
        <v>-0.11785101145505905</v>
      </c>
      <c r="AJ367" s="78">
        <v>-0.11928476393222809</v>
      </c>
      <c r="AK367" s="78">
        <v>-0.1192498654127121</v>
      </c>
      <c r="AL367" s="78">
        <v>-0.10717114061117172</v>
      </c>
      <c r="AM367" s="78">
        <v>-0.10281611233949661</v>
      </c>
      <c r="AN367" s="78">
        <v>-8.6747817695140839E-2</v>
      </c>
      <c r="AO367" s="78">
        <v>-7.2028554975986481E-2</v>
      </c>
      <c r="AP367" s="78">
        <v>-4.2971249669790268E-2</v>
      </c>
      <c r="AQ367" s="78">
        <v>-4.0719252079725266E-2</v>
      </c>
      <c r="AR367" s="78">
        <v>-5.3507883101701736E-2</v>
      </c>
      <c r="AS367" s="78">
        <v>-5.7993605732917786E-2</v>
      </c>
      <c r="AT367" s="78">
        <v>-4.8950087279081345E-2</v>
      </c>
      <c r="AU367" s="78">
        <v>-4.6854607760906219E-2</v>
      </c>
      <c r="AV367" s="78">
        <v>-2.1186079829931259E-2</v>
      </c>
      <c r="AW367" s="78">
        <v>3.4275215584784746E-3</v>
      </c>
      <c r="AX367" s="78">
        <v>1.8552782014012337E-2</v>
      </c>
      <c r="AY367" s="78">
        <v>3.6326203495264053E-2</v>
      </c>
      <c r="AZ367" s="78">
        <v>6.0479886829853058E-2</v>
      </c>
      <c r="BA367" s="78">
        <v>5.4813873022794724E-2</v>
      </c>
      <c r="BB367" s="78">
        <v>-6.0360904783010483E-2</v>
      </c>
      <c r="BC367" s="78">
        <v>-9.9878989160060883E-2</v>
      </c>
      <c r="BD367" s="78">
        <v>-0.11584405601024628</v>
      </c>
      <c r="BE367" s="78">
        <v>-9.7699694335460663E-2</v>
      </c>
      <c r="BF367" s="78">
        <v>-9.5830544829368591E-2</v>
      </c>
      <c r="BG367" s="78">
        <v>-8.9757263660430908E-2</v>
      </c>
      <c r="BH367" s="78">
        <v>-9.1726921498775482E-2</v>
      </c>
      <c r="BI367" s="78">
        <v>-9.202943742275238E-2</v>
      </c>
      <c r="BJ367" s="78">
        <v>-7.8552238643169403E-2</v>
      </c>
      <c r="BK367" s="78">
        <v>-7.2311371564865112E-2</v>
      </c>
      <c r="BL367" s="78">
        <v>-5.6270662695169449E-2</v>
      </c>
      <c r="BM367" s="78">
        <v>-4.1683059185743332E-2</v>
      </c>
      <c r="BN367" s="78">
        <v>-1.6359558328986168E-2</v>
      </c>
      <c r="BO367" s="78">
        <v>-1.5191367827355862E-2</v>
      </c>
      <c r="BP367" s="78">
        <v>-2.8954187408089638E-2</v>
      </c>
      <c r="BQ367" s="78">
        <v>-3.298163041472435E-2</v>
      </c>
      <c r="BR367" s="78">
        <v>-2.431987039744854E-2</v>
      </c>
      <c r="BS367" s="78">
        <v>-2.2635743021965027E-2</v>
      </c>
      <c r="BT367" s="78">
        <v>2.8980267234146595E-3</v>
      </c>
      <c r="BU367" s="78">
        <v>2.8944123536348343E-2</v>
      </c>
      <c r="BV367" s="78">
        <v>4.5527182519435883E-2</v>
      </c>
      <c r="BW367" s="78">
        <v>6.3330657780170441E-2</v>
      </c>
      <c r="BX367" s="78">
        <v>8.636203408241272E-2</v>
      </c>
      <c r="BY367" s="78">
        <v>7.9989306628704071E-2</v>
      </c>
      <c r="BZ367" s="78">
        <v>-3.2762017101049423E-2</v>
      </c>
      <c r="CA367" s="78">
        <v>-7.0821836590766907E-2</v>
      </c>
      <c r="CB367" s="78">
        <v>-8.7042458355426788E-2</v>
      </c>
      <c r="CC367" s="78">
        <v>-7.8073911368846893E-2</v>
      </c>
      <c r="CD367" s="78">
        <v>-7.6259061694145203E-2</v>
      </c>
      <c r="CE367" s="78">
        <v>-7.0299603044986725E-2</v>
      </c>
      <c r="CF367" s="78">
        <v>-7.2640448808670044E-2</v>
      </c>
      <c r="CG367" s="78">
        <v>-7.3176659643650055E-2</v>
      </c>
      <c r="CH367" s="78">
        <v>-5.8730870485305786E-2</v>
      </c>
      <c r="CI367" s="78">
        <v>-5.1183871924877167E-2</v>
      </c>
      <c r="CJ367" s="78">
        <v>-3.5162284970283508E-2</v>
      </c>
      <c r="CK367" s="78">
        <v>-2.0665856078267097E-2</v>
      </c>
      <c r="CL367" s="78">
        <v>2.0716190338134766E-3</v>
      </c>
      <c r="CM367" s="78">
        <v>2.4891651701182127E-3</v>
      </c>
      <c r="CN367" s="78">
        <v>-1.1948371306061745E-2</v>
      </c>
      <c r="CO367" s="78">
        <v>-1.5658413991332054E-2</v>
      </c>
      <c r="CP367" s="78">
        <v>-7.261054590344429E-3</v>
      </c>
      <c r="CQ367" s="78">
        <v>-5.8618304319679737E-3</v>
      </c>
      <c r="CR367" s="78">
        <v>1.9578607752919197E-2</v>
      </c>
      <c r="CS367" s="78">
        <v>4.6616844832897186E-2</v>
      </c>
      <c r="CT367" s="78">
        <v>6.420956552028656E-2</v>
      </c>
      <c r="CU367" s="78">
        <v>8.2033857703208923E-2</v>
      </c>
      <c r="CV367" s="78">
        <v>0.10428793728351593</v>
      </c>
      <c r="CW367" s="78">
        <v>9.7425743937492371E-2</v>
      </c>
      <c r="CX367" s="78">
        <v>-1.36471102014184E-2</v>
      </c>
      <c r="CY367" s="78">
        <v>-5.0696935504674911E-2</v>
      </c>
      <c r="CZ367" s="78">
        <v>-6.7094556987285614E-2</v>
      </c>
      <c r="DA367" s="78">
        <v>-5.8448124676942825E-2</v>
      </c>
      <c r="DB367" s="78">
        <v>-5.6687589734792709E-2</v>
      </c>
      <c r="DC367" s="78">
        <v>-5.0841953605413437E-2</v>
      </c>
      <c r="DD367" s="78">
        <v>-5.3553968667984009E-2</v>
      </c>
      <c r="DE367" s="78">
        <v>-5.4323878139257431E-2</v>
      </c>
      <c r="DF367" s="78">
        <v>-3.8909509778022766E-2</v>
      </c>
      <c r="DG367" s="78">
        <v>-3.0056381598114967E-2</v>
      </c>
      <c r="DH367" s="78">
        <v>-1.4053900726139545E-2</v>
      </c>
      <c r="DI367" s="78">
        <v>3.5134324571117759E-4</v>
      </c>
      <c r="DJ367" s="78">
        <v>2.0502794533967972E-2</v>
      </c>
      <c r="DK367" s="78">
        <v>2.0169697701931E-2</v>
      </c>
      <c r="DL367" s="78">
        <v>5.0574447959661484E-3</v>
      </c>
      <c r="DM367" s="78">
        <v>1.6648038290441036E-3</v>
      </c>
      <c r="DN367" s="78">
        <v>9.7977612167596817E-3</v>
      </c>
      <c r="DO367" s="78">
        <v>1.0912082158029079E-2</v>
      </c>
      <c r="DP367" s="78">
        <v>3.6259185522794724E-2</v>
      </c>
      <c r="DQ367" s="78">
        <v>6.4289569854736328E-2</v>
      </c>
      <c r="DR367" s="78">
        <v>8.2891963422298431E-2</v>
      </c>
      <c r="DS367" s="78">
        <v>0.100737065076828</v>
      </c>
      <c r="DT367" s="78">
        <v>0.12221384048461914</v>
      </c>
      <c r="DU367" s="78">
        <v>0.11486217379570007</v>
      </c>
      <c r="DV367" s="78">
        <v>5.467795766890049E-3</v>
      </c>
      <c r="DW367" s="78">
        <v>-3.0572038143873215E-2</v>
      </c>
      <c r="DX367" s="78">
        <v>-4.7146659344434738E-2</v>
      </c>
      <c r="DY367" s="78">
        <v>-3.011159785091877E-2</v>
      </c>
      <c r="DZ367" s="78">
        <v>-2.8429480269551277E-2</v>
      </c>
      <c r="EA367" s="78">
        <v>-2.2748198360204697E-2</v>
      </c>
      <c r="EB367" s="78">
        <v>-2.599613182246685E-2</v>
      </c>
      <c r="EC367" s="78">
        <v>-2.7103457599878311E-2</v>
      </c>
      <c r="ED367" s="78">
        <v>-1.029061246663332E-2</v>
      </c>
      <c r="EE367" s="78">
        <v>4.4835894368588924E-4</v>
      </c>
      <c r="EF367" s="78">
        <v>1.642325147986412E-2</v>
      </c>
      <c r="EG367" s="78">
        <v>3.0696842819452286E-2</v>
      </c>
      <c r="EH367" s="78">
        <v>4.7114484012126923E-2</v>
      </c>
      <c r="EI367" s="78">
        <v>4.5697584748268127E-2</v>
      </c>
      <c r="EJ367" s="78">
        <v>2.9611140489578247E-2</v>
      </c>
      <c r="EK367" s="78">
        <v>2.6676779612898827E-2</v>
      </c>
      <c r="EL367" s="78">
        <v>3.4427978098392487E-2</v>
      </c>
      <c r="EM367" s="78">
        <v>3.5130947828292847E-2</v>
      </c>
      <c r="EN367" s="78">
        <v>6.0343291610479355E-2</v>
      </c>
      <c r="EO367" s="78">
        <v>8.9806169271469116E-2</v>
      </c>
      <c r="EP367" s="78">
        <v>0.10986635833978653</v>
      </c>
      <c r="EQ367" s="78">
        <v>0.12774151563644409</v>
      </c>
      <c r="ER367" s="78">
        <v>0.1480959951877594</v>
      </c>
      <c r="ES367" s="78">
        <v>0.14003762602806091</v>
      </c>
      <c r="ET367" s="78">
        <v>3.3066686242818832E-2</v>
      </c>
      <c r="EU367" s="78">
        <v>-1.5148825477808714E-3</v>
      </c>
      <c r="EV367" s="78">
        <v>-1.8345065414905548E-2</v>
      </c>
      <c r="EW367" s="78">
        <v>57.522693634033203</v>
      </c>
      <c r="EX367" s="78">
        <v>56.213771820068359</v>
      </c>
      <c r="EY367" s="78">
        <v>55.010631561279297</v>
      </c>
      <c r="EZ367" s="78">
        <v>54.090023040771484</v>
      </c>
      <c r="FA367" s="78">
        <v>53.065334320068359</v>
      </c>
      <c r="FB367" s="78">
        <v>52.144054412841797</v>
      </c>
      <c r="FC367" s="78">
        <v>51.571952819824219</v>
      </c>
      <c r="FD367" s="78">
        <v>51.304058074951172</v>
      </c>
      <c r="FE367" s="78">
        <v>53.504913330078125</v>
      </c>
      <c r="FF367" s="78">
        <v>59.155727386474609</v>
      </c>
      <c r="FG367" s="78">
        <v>64.442512512207031</v>
      </c>
      <c r="FH367" s="78">
        <v>68.730766296386719</v>
      </c>
      <c r="FI367" s="78">
        <v>72.298431396484375</v>
      </c>
      <c r="FJ367" s="78">
        <v>74.980209350585938</v>
      </c>
      <c r="FK367" s="78">
        <v>76.856651306152344</v>
      </c>
      <c r="FL367" s="78">
        <v>77.624786376953125</v>
      </c>
      <c r="FM367" s="78">
        <v>77.464729309082031</v>
      </c>
      <c r="FN367" s="78">
        <v>75.893905639648438</v>
      </c>
      <c r="FO367" s="78">
        <v>71.605300903320313</v>
      </c>
      <c r="FP367" s="78">
        <v>67.124870300292969</v>
      </c>
      <c r="FQ367" s="78">
        <v>64.077507019042969</v>
      </c>
      <c r="FR367" s="78">
        <v>61.828319549560547</v>
      </c>
      <c r="FS367" s="78">
        <v>59.933174133300781</v>
      </c>
      <c r="FT367" s="78">
        <v>58.296890258789063</v>
      </c>
      <c r="FU367" s="78">
        <v>2.9157280921936035E-2</v>
      </c>
      <c r="FV367" s="78">
        <v>3.1936801970005035E-2</v>
      </c>
      <c r="FW367" s="78">
        <v>3.0746776610612869E-2</v>
      </c>
      <c r="FX367" s="78">
        <v>0</v>
      </c>
      <c r="FY367" s="78">
        <v>290.49008178710938</v>
      </c>
      <c r="FZ367" s="78">
        <v>1</v>
      </c>
    </row>
    <row r="368" spans="1:182" x14ac:dyDescent="0.2">
      <c r="A368" t="s">
        <v>186</v>
      </c>
      <c r="B368" t="s">
        <v>236</v>
      </c>
      <c r="C368" t="s">
        <v>194</v>
      </c>
      <c r="D368" t="s">
        <v>202</v>
      </c>
      <c r="E368" t="s">
        <v>241</v>
      </c>
      <c r="F368" t="s">
        <v>178</v>
      </c>
      <c r="G368" t="s">
        <v>1</v>
      </c>
      <c r="H368" s="78">
        <v>874</v>
      </c>
      <c r="I368" s="78">
        <v>1.2903842926025391</v>
      </c>
      <c r="J368" s="78">
        <v>1.1822960376739502</v>
      </c>
      <c r="K368" s="78">
        <v>1.1029812097549438</v>
      </c>
      <c r="L368" s="78">
        <v>1.0354844331741333</v>
      </c>
      <c r="M368" s="78">
        <v>1.0222158432006836</v>
      </c>
      <c r="N368" s="78">
        <v>1.0736141204833984</v>
      </c>
      <c r="O368" s="78">
        <v>1.2601416110992432</v>
      </c>
      <c r="P368" s="78">
        <v>1.458293080329895</v>
      </c>
      <c r="Q368" s="78">
        <v>1.4384874105453491</v>
      </c>
      <c r="R368" s="78">
        <v>1.4534456729888916</v>
      </c>
      <c r="S368" s="78">
        <v>1.4921165704727173</v>
      </c>
      <c r="T368" s="78">
        <v>1.4355448484420776</v>
      </c>
      <c r="U368" s="78">
        <v>1.4226617813110352</v>
      </c>
      <c r="V368" s="78">
        <v>1.4636508226394653</v>
      </c>
      <c r="W368" s="78">
        <v>1.4366228580474854</v>
      </c>
      <c r="X368" s="78">
        <v>1.4871883392333984</v>
      </c>
      <c r="Y368" s="78">
        <v>1.5872006416320801</v>
      </c>
      <c r="Z368" s="78">
        <v>1.7037177085876465</v>
      </c>
      <c r="AA368" s="78">
        <v>1.8796229362487793</v>
      </c>
      <c r="AB368" s="78">
        <v>1.9532537460327148</v>
      </c>
      <c r="AC368" s="78">
        <v>1.9119172096252441</v>
      </c>
      <c r="AD368" s="78">
        <v>1.8427863121032715</v>
      </c>
      <c r="AE368" s="78">
        <v>1.6942030191421509</v>
      </c>
      <c r="AF368" s="78">
        <v>1.4149012565612793</v>
      </c>
      <c r="AG368" s="78">
        <v>-0.12453851848840714</v>
      </c>
      <c r="AH368" s="78">
        <v>-0.11849663406610489</v>
      </c>
      <c r="AI368" s="78">
        <v>-0.10960111021995544</v>
      </c>
      <c r="AJ368" s="78">
        <v>-0.10507315397262573</v>
      </c>
      <c r="AK368" s="78">
        <v>-0.1047544851899147</v>
      </c>
      <c r="AL368" s="78">
        <v>-0.10476864129304886</v>
      </c>
      <c r="AM368" s="78">
        <v>-8.2765333354473114E-2</v>
      </c>
      <c r="AN368" s="78">
        <v>-4.9759253859519958E-2</v>
      </c>
      <c r="AO368" s="78">
        <v>-4.2479686439037323E-2</v>
      </c>
      <c r="AP368" s="78">
        <v>-4.0171541273593903E-2</v>
      </c>
      <c r="AQ368" s="78">
        <v>-4.9155611544847488E-2</v>
      </c>
      <c r="AR368" s="78">
        <v>-4.8260532319545746E-2</v>
      </c>
      <c r="AS368" s="78">
        <v>-4.8184867948293686E-2</v>
      </c>
      <c r="AT368" s="78">
        <v>-2.3979043588042259E-2</v>
      </c>
      <c r="AU368" s="78">
        <v>-2.4676237255334854E-2</v>
      </c>
      <c r="AV368" s="78">
        <v>-5.7672481052577496E-3</v>
      </c>
      <c r="AW368" s="78">
        <v>4.1657045483589172E-2</v>
      </c>
      <c r="AX368" s="78">
        <v>4.8315554857254028E-2</v>
      </c>
      <c r="AY368" s="78">
        <v>5.6208964437246323E-2</v>
      </c>
      <c r="AZ368" s="78">
        <v>6.4548291265964508E-2</v>
      </c>
      <c r="BA368" s="78">
        <v>6.6279590129852295E-2</v>
      </c>
      <c r="BB368" s="78">
        <v>-6.1671677976846695E-2</v>
      </c>
      <c r="BC368" s="78">
        <v>-0.10854776948690414</v>
      </c>
      <c r="BD368" s="78">
        <v>-0.12311436980962753</v>
      </c>
      <c r="BE368" s="78">
        <v>-0.1003425344824791</v>
      </c>
      <c r="BF368" s="78">
        <v>-9.4791896641254425E-2</v>
      </c>
      <c r="BG368" s="78">
        <v>-8.6462363600730896E-2</v>
      </c>
      <c r="BH368" s="78">
        <v>-8.1638753414154053E-2</v>
      </c>
      <c r="BI368" s="78">
        <v>-8.1523925065994263E-2</v>
      </c>
      <c r="BJ368" s="78">
        <v>-8.1826411187648773E-2</v>
      </c>
      <c r="BK368" s="78">
        <v>-6.0168899595737457E-2</v>
      </c>
      <c r="BL368" s="78">
        <v>-2.6174528524279594E-2</v>
      </c>
      <c r="BM368" s="78">
        <v>-1.9470306113362312E-2</v>
      </c>
      <c r="BN368" s="78">
        <v>-1.9867535680532455E-2</v>
      </c>
      <c r="BO368" s="78">
        <v>-2.9241103678941727E-2</v>
      </c>
      <c r="BP368" s="78">
        <v>-2.869403176009655E-2</v>
      </c>
      <c r="BQ368" s="78">
        <v>-2.8691403567790985E-2</v>
      </c>
      <c r="BR368" s="78">
        <v>-4.437924362719059E-3</v>
      </c>
      <c r="BS368" s="78">
        <v>-5.6330603547394276E-3</v>
      </c>
      <c r="BT368" s="78">
        <v>1.2444493360817432E-2</v>
      </c>
      <c r="BU368" s="78">
        <v>6.0083542019128799E-2</v>
      </c>
      <c r="BV368" s="78">
        <v>6.8106226623058319E-2</v>
      </c>
      <c r="BW368" s="78">
        <v>7.7244006097316742E-2</v>
      </c>
      <c r="BX368" s="78">
        <v>8.6205877363681793E-2</v>
      </c>
      <c r="BY368" s="78">
        <v>8.7165765464305878E-2</v>
      </c>
      <c r="BZ368" s="78">
        <v>-3.8166768848896027E-2</v>
      </c>
      <c r="CA368" s="78">
        <v>-8.3907186985015869E-2</v>
      </c>
      <c r="CB368" s="78">
        <v>-9.8651707172393799E-2</v>
      </c>
      <c r="CC368" s="78">
        <v>-8.358447253704071E-2</v>
      </c>
      <c r="CD368" s="78">
        <v>-7.8374065458774567E-2</v>
      </c>
      <c r="CE368" s="78">
        <v>-7.0436552166938782E-2</v>
      </c>
      <c r="CF368" s="78">
        <v>-6.5408162772655487E-2</v>
      </c>
      <c r="CG368" s="78">
        <v>-6.543450802564621E-2</v>
      </c>
      <c r="CH368" s="78">
        <v>-6.5936684608459473E-2</v>
      </c>
      <c r="CI368" s="78">
        <v>-4.4518675655126572E-2</v>
      </c>
      <c r="CJ368" s="78">
        <v>-9.8398197442293167E-3</v>
      </c>
      <c r="CK368" s="78">
        <v>-3.5340802278369665E-3</v>
      </c>
      <c r="CL368" s="78">
        <v>-5.8050449006259441E-3</v>
      </c>
      <c r="CM368" s="78">
        <v>-1.5448376536369324E-2</v>
      </c>
      <c r="CN368" s="78">
        <v>-1.5142334625124931E-2</v>
      </c>
      <c r="CO368" s="78">
        <v>-1.5190288424491882E-2</v>
      </c>
      <c r="CP368" s="78">
        <v>9.0961949899792671E-3</v>
      </c>
      <c r="CQ368" s="78">
        <v>7.5561860576272011E-3</v>
      </c>
      <c r="CR368" s="78">
        <v>2.5057891383767128E-2</v>
      </c>
      <c r="CS368" s="78">
        <v>7.2845675051212311E-2</v>
      </c>
      <c r="CT368" s="78">
        <v>8.1813186407089233E-2</v>
      </c>
      <c r="CU368" s="78">
        <v>9.1812804341316223E-2</v>
      </c>
      <c r="CV368" s="78">
        <v>0.10120584815740585</v>
      </c>
      <c r="CW368" s="78">
        <v>0.10163147747516632</v>
      </c>
      <c r="CX368" s="78">
        <v>-2.1887343376874924E-2</v>
      </c>
      <c r="CY368" s="78">
        <v>-6.6841185092926025E-2</v>
      </c>
      <c r="CZ368" s="78">
        <v>-8.1708937883377075E-2</v>
      </c>
      <c r="DA368" s="78">
        <v>-6.6826403141021729E-2</v>
      </c>
      <c r="DB368" s="78">
        <v>-6.1956241726875305E-2</v>
      </c>
      <c r="DC368" s="78">
        <v>-5.4410729557275772E-2</v>
      </c>
      <c r="DD368" s="78">
        <v>-4.9177560955286026E-2</v>
      </c>
      <c r="DE368" s="78">
        <v>-4.9345090985298157E-2</v>
      </c>
      <c r="DF368" s="78">
        <v>-5.0046961754560471E-2</v>
      </c>
      <c r="DG368" s="78">
        <v>-2.8868446126580238E-2</v>
      </c>
      <c r="DH368" s="78">
        <v>6.4948904328048229E-3</v>
      </c>
      <c r="DI368" s="78">
        <v>1.2402145192027092E-2</v>
      </c>
      <c r="DJ368" s="78">
        <v>8.2574458792805672E-3</v>
      </c>
      <c r="DK368" s="78">
        <v>-1.6556479968130589E-3</v>
      </c>
      <c r="DL368" s="78">
        <v>-1.5906363260000944E-3</v>
      </c>
      <c r="DM368" s="78">
        <v>-1.689173630438745E-3</v>
      </c>
      <c r="DN368" s="78">
        <v>2.2630315274000168E-2</v>
      </c>
      <c r="DO368" s="78">
        <v>2.0745432004332542E-2</v>
      </c>
      <c r="DP368" s="78">
        <v>3.76712866127491E-2</v>
      </c>
      <c r="DQ368" s="78">
        <v>8.5607811808586121E-2</v>
      </c>
      <c r="DR368" s="78">
        <v>9.5520153641700745E-2</v>
      </c>
      <c r="DS368" s="78">
        <v>0.1063816100358963</v>
      </c>
      <c r="DT368" s="78">
        <v>0.11620581895112991</v>
      </c>
      <c r="DU368" s="78">
        <v>0.11609718948602676</v>
      </c>
      <c r="DV368" s="78">
        <v>-5.607915110886097E-3</v>
      </c>
      <c r="DW368" s="78">
        <v>-4.9775190651416779E-2</v>
      </c>
      <c r="DX368" s="78">
        <v>-6.4766176044940948E-2</v>
      </c>
      <c r="DY368" s="78">
        <v>-4.2630411684513092E-2</v>
      </c>
      <c r="DZ368" s="78">
        <v>-3.8251511752605438E-2</v>
      </c>
      <c r="EA368" s="78">
        <v>-3.1271990388631821E-2</v>
      </c>
      <c r="EB368" s="78">
        <v>-2.5743158534169197E-2</v>
      </c>
      <c r="EC368" s="78">
        <v>-2.611452154815197E-2</v>
      </c>
      <c r="ED368" s="78">
        <v>-2.7104724198579788E-2</v>
      </c>
      <c r="EE368" s="78">
        <v>-6.2720049172639847E-3</v>
      </c>
      <c r="EF368" s="78">
        <v>3.0079616233706474E-2</v>
      </c>
      <c r="EG368" s="78">
        <v>3.5411525517702103E-2</v>
      </c>
      <c r="EH368" s="78">
        <v>2.856145054101944E-2</v>
      </c>
      <c r="EI368" s="78">
        <v>1.825886033475399E-2</v>
      </c>
      <c r="EJ368" s="78">
        <v>1.7975864931941032E-2</v>
      </c>
      <c r="EK368" s="78">
        <v>1.780429296195507E-2</v>
      </c>
      <c r="EL368" s="78">
        <v>4.2171433568000793E-2</v>
      </c>
      <c r="EM368" s="78">
        <v>3.9788611233234406E-2</v>
      </c>
      <c r="EN368" s="78">
        <v>5.5883027613162994E-2</v>
      </c>
      <c r="EO368" s="78">
        <v>0.10403430461883545</v>
      </c>
      <c r="EP368" s="78">
        <v>0.11531081795692444</v>
      </c>
      <c r="EQ368" s="78">
        <v>0.12741664052009583</v>
      </c>
      <c r="ER368" s="78">
        <v>0.1378633975982666</v>
      </c>
      <c r="ES368" s="78">
        <v>0.13698336482048035</v>
      </c>
      <c r="ET368" s="78">
        <v>1.7896991223096848E-2</v>
      </c>
      <c r="EU368" s="78">
        <v>-2.5134604424238205E-2</v>
      </c>
      <c r="EV368" s="78">
        <v>-4.0303517132997513E-2</v>
      </c>
      <c r="EW368" s="78">
        <v>58.081798553466797</v>
      </c>
      <c r="EX368" s="78">
        <v>56.958919525146484</v>
      </c>
      <c r="EY368" s="78">
        <v>56.081825256347656</v>
      </c>
      <c r="EZ368" s="78">
        <v>55.264457702636719</v>
      </c>
      <c r="FA368" s="78">
        <v>54.417690277099609</v>
      </c>
      <c r="FB368" s="78">
        <v>53.80859375</v>
      </c>
      <c r="FC368" s="78">
        <v>53.438953399658203</v>
      </c>
      <c r="FD368" s="78">
        <v>53.415191650390625</v>
      </c>
      <c r="FE368" s="78">
        <v>55.198268890380859</v>
      </c>
      <c r="FF368" s="78">
        <v>60.495887756347656</v>
      </c>
      <c r="FG368" s="78">
        <v>65.207969665527344</v>
      </c>
      <c r="FH368" s="78">
        <v>68.671775817871094</v>
      </c>
      <c r="FI368" s="78">
        <v>71.727203369140625</v>
      </c>
      <c r="FJ368" s="78">
        <v>74.196823120117188</v>
      </c>
      <c r="FK368" s="78">
        <v>75.974800109863281</v>
      </c>
      <c r="FL368" s="78">
        <v>76.933876037597656</v>
      </c>
      <c r="FM368" s="78">
        <v>76.688568115234375</v>
      </c>
      <c r="FN368" s="78">
        <v>75.096084594726563</v>
      </c>
      <c r="FO368" s="78">
        <v>71.176902770996094</v>
      </c>
      <c r="FP368" s="78">
        <v>67.14105224609375</v>
      </c>
      <c r="FQ368" s="78">
        <v>64.602325439453125</v>
      </c>
      <c r="FR368" s="78">
        <v>62.745643615722656</v>
      </c>
      <c r="FS368" s="78">
        <v>60.887454986572266</v>
      </c>
      <c r="FT368" s="78">
        <v>59.219295501708984</v>
      </c>
      <c r="FU368" s="78">
        <v>2.2784009575843811E-2</v>
      </c>
      <c r="FV368" s="78">
        <v>2.4855777621269226E-2</v>
      </c>
      <c r="FW368" s="78">
        <v>2.3958822712302208E-2</v>
      </c>
      <c r="FX368" s="78">
        <v>0</v>
      </c>
      <c r="FY368" s="78">
        <v>155.43478393554688</v>
      </c>
      <c r="FZ368" s="78">
        <v>1</v>
      </c>
    </row>
    <row r="369" spans="1:182" x14ac:dyDescent="0.2">
      <c r="A369" t="s">
        <v>186</v>
      </c>
      <c r="B369" t="s">
        <v>236</v>
      </c>
      <c r="C369" t="s">
        <v>194</v>
      </c>
      <c r="D369" t="s">
        <v>202</v>
      </c>
      <c r="E369" t="s">
        <v>241</v>
      </c>
      <c r="F369" t="s">
        <v>179</v>
      </c>
      <c r="G369" t="s">
        <v>1</v>
      </c>
      <c r="H369" s="78">
        <v>196</v>
      </c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/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/>
      <c r="CK369" s="78"/>
      <c r="CL369" s="78"/>
      <c r="CM369" s="78"/>
      <c r="CN369" s="78"/>
      <c r="CO369" s="78"/>
      <c r="CP369" s="78"/>
      <c r="CQ369" s="78"/>
      <c r="CR369" s="78"/>
      <c r="CS369" s="78"/>
      <c r="CT369" s="78"/>
      <c r="CU369" s="78"/>
      <c r="CV369" s="78"/>
      <c r="CW369" s="78"/>
      <c r="CX369" s="78"/>
      <c r="CY369" s="78"/>
      <c r="CZ369" s="78"/>
      <c r="DA369" s="78"/>
      <c r="DB369" s="78"/>
      <c r="DC369" s="78"/>
      <c r="DD369" s="78"/>
      <c r="DE369" s="78"/>
      <c r="DF369" s="78"/>
      <c r="DG369" s="78"/>
      <c r="DH369" s="78"/>
      <c r="DI369" s="78"/>
      <c r="DJ369" s="78"/>
      <c r="DK369" s="78"/>
      <c r="DL369" s="78"/>
      <c r="DM369" s="78"/>
      <c r="DN369" s="78"/>
      <c r="DO369" s="78"/>
      <c r="DP369" s="78"/>
      <c r="DQ369" s="78"/>
      <c r="DR369" s="78"/>
      <c r="DS369" s="78"/>
      <c r="DT369" s="78"/>
      <c r="DU369" s="78"/>
      <c r="DV369" s="78"/>
      <c r="DW369" s="78"/>
      <c r="DX369" s="78"/>
      <c r="DY369" s="78"/>
      <c r="DZ369" s="78"/>
      <c r="EA369" s="78"/>
      <c r="EB369" s="78"/>
      <c r="EC369" s="78"/>
      <c r="ED369" s="78"/>
      <c r="EE369" s="78"/>
      <c r="EF369" s="78"/>
      <c r="EG369" s="78"/>
      <c r="EH369" s="78"/>
      <c r="EI369" s="78"/>
      <c r="EJ369" s="78"/>
      <c r="EK369" s="78"/>
      <c r="EL369" s="78"/>
      <c r="EM369" s="78"/>
      <c r="EN369" s="78"/>
      <c r="EO369" s="78"/>
      <c r="EP369" s="78"/>
      <c r="EQ369" s="78"/>
      <c r="ER369" s="78"/>
      <c r="ES369" s="78"/>
      <c r="ET369" s="78"/>
      <c r="EU369" s="78"/>
      <c r="EV369" s="78"/>
      <c r="EW369" s="78"/>
      <c r="EX369" s="78"/>
      <c r="EY369" s="78"/>
      <c r="EZ369" s="78"/>
      <c r="FA369" s="78"/>
      <c r="FB369" s="78"/>
      <c r="FC369" s="78"/>
      <c r="FD369" s="78"/>
      <c r="FE369" s="78"/>
      <c r="FF369" s="78"/>
      <c r="FG369" s="78"/>
      <c r="FH369" s="78"/>
      <c r="FI369" s="78"/>
      <c r="FJ369" s="78"/>
      <c r="FK369" s="78"/>
      <c r="FL369" s="78"/>
      <c r="FM369" s="78"/>
      <c r="FN369" s="78"/>
      <c r="FO369" s="78"/>
      <c r="FP369" s="78"/>
      <c r="FQ369" s="78"/>
      <c r="FR369" s="78"/>
      <c r="FS369" s="78"/>
      <c r="FT369" s="78"/>
      <c r="FU369" s="78"/>
      <c r="FV369" s="78"/>
      <c r="FW369" s="78"/>
      <c r="FX369" s="78">
        <v>0</v>
      </c>
      <c r="FY369" s="78">
        <v>18.130434036254883</v>
      </c>
      <c r="FZ369" s="78">
        <v>0</v>
      </c>
    </row>
    <row r="370" spans="1:182" x14ac:dyDescent="0.2">
      <c r="A370" t="s">
        <v>186</v>
      </c>
      <c r="B370" t="s">
        <v>236</v>
      </c>
      <c r="C370" t="s">
        <v>194</v>
      </c>
      <c r="D370" t="s">
        <v>202</v>
      </c>
      <c r="E370" t="s">
        <v>241</v>
      </c>
      <c r="F370" t="s">
        <v>180</v>
      </c>
      <c r="G370" t="s">
        <v>1</v>
      </c>
      <c r="H370" s="78">
        <v>30</v>
      </c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/>
      <c r="CK370" s="78"/>
      <c r="CL370" s="78"/>
      <c r="CM370" s="78"/>
      <c r="CN370" s="78"/>
      <c r="CO370" s="78"/>
      <c r="CP370" s="78"/>
      <c r="CQ370" s="78"/>
      <c r="CR370" s="78"/>
      <c r="CS370" s="78"/>
      <c r="CT370" s="78"/>
      <c r="CU370" s="78"/>
      <c r="CV370" s="78"/>
      <c r="CW370" s="78"/>
      <c r="CX370" s="78"/>
      <c r="CY370" s="78"/>
      <c r="CZ370" s="78"/>
      <c r="DA370" s="78"/>
      <c r="DB370" s="78"/>
      <c r="DC370" s="78"/>
      <c r="DD370" s="78"/>
      <c r="DE370" s="78"/>
      <c r="DF370" s="78"/>
      <c r="DG370" s="78"/>
      <c r="DH370" s="78"/>
      <c r="DI370" s="78"/>
      <c r="DJ370" s="78"/>
      <c r="DK370" s="78"/>
      <c r="DL370" s="78"/>
      <c r="DM370" s="78"/>
      <c r="DN370" s="78"/>
      <c r="DO370" s="78"/>
      <c r="DP370" s="78"/>
      <c r="DQ370" s="78"/>
      <c r="DR370" s="78"/>
      <c r="DS370" s="78"/>
      <c r="DT370" s="78"/>
      <c r="DU370" s="78"/>
      <c r="DV370" s="78"/>
      <c r="DW370" s="78"/>
      <c r="DX370" s="78"/>
      <c r="DY370" s="78"/>
      <c r="DZ370" s="78"/>
      <c r="EA370" s="78"/>
      <c r="EB370" s="78"/>
      <c r="EC370" s="78"/>
      <c r="ED370" s="78"/>
      <c r="EE370" s="78"/>
      <c r="EF370" s="78"/>
      <c r="EG370" s="78"/>
      <c r="EH370" s="78"/>
      <c r="EI370" s="78"/>
      <c r="EJ370" s="78"/>
      <c r="EK370" s="78"/>
      <c r="EL370" s="78"/>
      <c r="EM370" s="78"/>
      <c r="EN370" s="78"/>
      <c r="EO370" s="78"/>
      <c r="EP370" s="78"/>
      <c r="EQ370" s="78"/>
      <c r="ER370" s="78"/>
      <c r="ES370" s="78"/>
      <c r="ET370" s="78"/>
      <c r="EU370" s="78"/>
      <c r="EV370" s="78"/>
      <c r="EW370" s="78"/>
      <c r="EX370" s="78"/>
      <c r="EY370" s="78"/>
      <c r="EZ370" s="78"/>
      <c r="FA370" s="78"/>
      <c r="FB370" s="78"/>
      <c r="FC370" s="78"/>
      <c r="FD370" s="78"/>
      <c r="FE370" s="78"/>
      <c r="FF370" s="78"/>
      <c r="FG370" s="78"/>
      <c r="FH370" s="78"/>
      <c r="FI370" s="78"/>
      <c r="FJ370" s="78"/>
      <c r="FK370" s="78"/>
      <c r="FL370" s="78"/>
      <c r="FM370" s="78"/>
      <c r="FN370" s="78"/>
      <c r="FO370" s="78"/>
      <c r="FP370" s="78"/>
      <c r="FQ370" s="78"/>
      <c r="FR370" s="78"/>
      <c r="FS370" s="78"/>
      <c r="FT370" s="78"/>
      <c r="FU370" s="78"/>
      <c r="FV370" s="78"/>
      <c r="FW370" s="78"/>
      <c r="FX370" s="78">
        <v>0</v>
      </c>
      <c r="FY370" s="78">
        <v>7.0255756378173828</v>
      </c>
      <c r="FZ370" s="78">
        <v>0</v>
      </c>
    </row>
    <row r="371" spans="1:182" x14ac:dyDescent="0.2">
      <c r="A371" t="s">
        <v>186</v>
      </c>
      <c r="B371" t="s">
        <v>236</v>
      </c>
      <c r="C371" t="s">
        <v>194</v>
      </c>
      <c r="D371" t="s">
        <v>202</v>
      </c>
      <c r="E371" t="s">
        <v>241</v>
      </c>
      <c r="F371" t="s">
        <v>181</v>
      </c>
      <c r="G371" t="s">
        <v>1</v>
      </c>
      <c r="H371" s="78">
        <v>57</v>
      </c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78"/>
      <c r="CE371" s="78"/>
      <c r="CF371" s="78"/>
      <c r="CG371" s="78"/>
      <c r="CH371" s="78"/>
      <c r="CI371" s="78"/>
      <c r="CJ371" s="78"/>
      <c r="CK371" s="78"/>
      <c r="CL371" s="78"/>
      <c r="CM371" s="78"/>
      <c r="CN371" s="78"/>
      <c r="CO371" s="78"/>
      <c r="CP371" s="78"/>
      <c r="CQ371" s="78"/>
      <c r="CR371" s="78"/>
      <c r="CS371" s="78"/>
      <c r="CT371" s="78"/>
      <c r="CU371" s="78"/>
      <c r="CV371" s="78"/>
      <c r="CW371" s="78"/>
      <c r="CX371" s="78"/>
      <c r="CY371" s="78"/>
      <c r="CZ371" s="78"/>
      <c r="DA371" s="78"/>
      <c r="DB371" s="78"/>
      <c r="DC371" s="78"/>
      <c r="DD371" s="78"/>
      <c r="DE371" s="78"/>
      <c r="DF371" s="78"/>
      <c r="DG371" s="78"/>
      <c r="DH371" s="78"/>
      <c r="DI371" s="78"/>
      <c r="DJ371" s="78"/>
      <c r="DK371" s="78"/>
      <c r="DL371" s="78"/>
      <c r="DM371" s="78"/>
      <c r="DN371" s="78"/>
      <c r="DO371" s="78"/>
      <c r="DP371" s="78"/>
      <c r="DQ371" s="78"/>
      <c r="DR371" s="78"/>
      <c r="DS371" s="78"/>
      <c r="DT371" s="78"/>
      <c r="DU371" s="78"/>
      <c r="DV371" s="78"/>
      <c r="DW371" s="78"/>
      <c r="DX371" s="78"/>
      <c r="DY371" s="78"/>
      <c r="DZ371" s="78"/>
      <c r="EA371" s="78"/>
      <c r="EB371" s="78"/>
      <c r="EC371" s="78"/>
      <c r="ED371" s="78"/>
      <c r="EE371" s="78"/>
      <c r="EF371" s="78"/>
      <c r="EG371" s="78"/>
      <c r="EH371" s="78"/>
      <c r="EI371" s="78"/>
      <c r="EJ371" s="78"/>
      <c r="EK371" s="78"/>
      <c r="EL371" s="78"/>
      <c r="EM371" s="78"/>
      <c r="EN371" s="78"/>
      <c r="EO371" s="78"/>
      <c r="EP371" s="78"/>
      <c r="EQ371" s="78"/>
      <c r="ER371" s="78"/>
      <c r="ES371" s="78"/>
      <c r="ET371" s="78"/>
      <c r="EU371" s="78"/>
      <c r="EV371" s="78"/>
      <c r="EW371" s="78"/>
      <c r="EX371" s="78"/>
      <c r="EY371" s="78"/>
      <c r="EZ371" s="78"/>
      <c r="FA371" s="78"/>
      <c r="FB371" s="78"/>
      <c r="FC371" s="78"/>
      <c r="FD371" s="78"/>
      <c r="FE371" s="78"/>
      <c r="FF371" s="78"/>
      <c r="FG371" s="78"/>
      <c r="FH371" s="78"/>
      <c r="FI371" s="78"/>
      <c r="FJ371" s="78"/>
      <c r="FK371" s="78"/>
      <c r="FL371" s="78"/>
      <c r="FM371" s="78"/>
      <c r="FN371" s="78"/>
      <c r="FO371" s="78"/>
      <c r="FP371" s="78"/>
      <c r="FQ371" s="78"/>
      <c r="FR371" s="78"/>
      <c r="FS371" s="78"/>
      <c r="FT371" s="78"/>
      <c r="FU371" s="78"/>
      <c r="FV371" s="78"/>
      <c r="FW371" s="78"/>
      <c r="FX371" s="78">
        <v>0</v>
      </c>
      <c r="FY371" s="78">
        <v>7.4324941635131836</v>
      </c>
      <c r="FZ371" s="78">
        <v>0</v>
      </c>
    </row>
    <row r="372" spans="1:182" x14ac:dyDescent="0.2">
      <c r="A372" t="s">
        <v>186</v>
      </c>
      <c r="B372" t="s">
        <v>236</v>
      </c>
      <c r="C372" t="s">
        <v>194</v>
      </c>
      <c r="D372" t="s">
        <v>202</v>
      </c>
      <c r="E372" t="s">
        <v>241</v>
      </c>
      <c r="F372" t="s">
        <v>182</v>
      </c>
      <c r="G372" t="s">
        <v>1</v>
      </c>
      <c r="H372" s="78">
        <v>196</v>
      </c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/>
      <c r="CK372" s="78"/>
      <c r="CL372" s="78"/>
      <c r="CM372" s="78"/>
      <c r="CN372" s="78"/>
      <c r="CO372" s="78"/>
      <c r="CP372" s="78"/>
      <c r="CQ372" s="78"/>
      <c r="CR372" s="78"/>
      <c r="CS372" s="78"/>
      <c r="CT372" s="78"/>
      <c r="CU372" s="78"/>
      <c r="CV372" s="78"/>
      <c r="CW372" s="78"/>
      <c r="CX372" s="78"/>
      <c r="CY372" s="78"/>
      <c r="CZ372" s="78"/>
      <c r="DA372" s="78"/>
      <c r="DB372" s="78"/>
      <c r="DC372" s="78"/>
      <c r="DD372" s="78"/>
      <c r="DE372" s="78"/>
      <c r="DF372" s="78"/>
      <c r="DG372" s="78"/>
      <c r="DH372" s="78"/>
      <c r="DI372" s="78"/>
      <c r="DJ372" s="78"/>
      <c r="DK372" s="78"/>
      <c r="DL372" s="78"/>
      <c r="DM372" s="78"/>
      <c r="DN372" s="78"/>
      <c r="DO372" s="78"/>
      <c r="DP372" s="78"/>
      <c r="DQ372" s="78"/>
      <c r="DR372" s="78"/>
      <c r="DS372" s="78"/>
      <c r="DT372" s="78"/>
      <c r="DU372" s="78"/>
      <c r="DV372" s="78"/>
      <c r="DW372" s="78"/>
      <c r="DX372" s="78"/>
      <c r="DY372" s="78"/>
      <c r="DZ372" s="78"/>
      <c r="EA372" s="78"/>
      <c r="EB372" s="78"/>
      <c r="EC372" s="78"/>
      <c r="ED372" s="78"/>
      <c r="EE372" s="78"/>
      <c r="EF372" s="78"/>
      <c r="EG372" s="78"/>
      <c r="EH372" s="78"/>
      <c r="EI372" s="78"/>
      <c r="EJ372" s="78"/>
      <c r="EK372" s="78"/>
      <c r="EL372" s="78"/>
      <c r="EM372" s="78"/>
      <c r="EN372" s="78"/>
      <c r="EO372" s="78"/>
      <c r="EP372" s="78"/>
      <c r="EQ372" s="78"/>
      <c r="ER372" s="78"/>
      <c r="ES372" s="78"/>
      <c r="ET372" s="78"/>
      <c r="EU372" s="78"/>
      <c r="EV372" s="78"/>
      <c r="EW372" s="78"/>
      <c r="EX372" s="78"/>
      <c r="EY372" s="78"/>
      <c r="EZ372" s="78"/>
      <c r="FA372" s="78"/>
      <c r="FB372" s="78"/>
      <c r="FC372" s="78"/>
      <c r="FD372" s="78"/>
      <c r="FE372" s="78"/>
      <c r="FF372" s="78"/>
      <c r="FG372" s="78"/>
      <c r="FH372" s="78"/>
      <c r="FI372" s="78"/>
      <c r="FJ372" s="78"/>
      <c r="FK372" s="78"/>
      <c r="FL372" s="78"/>
      <c r="FM372" s="78"/>
      <c r="FN372" s="78"/>
      <c r="FO372" s="78"/>
      <c r="FP372" s="78"/>
      <c r="FQ372" s="78"/>
      <c r="FR372" s="78"/>
      <c r="FS372" s="78"/>
      <c r="FT372" s="78"/>
      <c r="FU372" s="78"/>
      <c r="FV372" s="78"/>
      <c r="FW372" s="78"/>
      <c r="FX372" s="78">
        <v>0</v>
      </c>
      <c r="FY372" s="78">
        <v>33.165630340576172</v>
      </c>
      <c r="FZ372" s="78">
        <v>0</v>
      </c>
    </row>
    <row r="373" spans="1:182" x14ac:dyDescent="0.2">
      <c r="A373" t="s">
        <v>186</v>
      </c>
      <c r="B373" t="s">
        <v>236</v>
      </c>
      <c r="C373" t="s">
        <v>194</v>
      </c>
      <c r="D373" t="s">
        <v>202</v>
      </c>
      <c r="E373" t="s">
        <v>241</v>
      </c>
      <c r="F373" t="s">
        <v>183</v>
      </c>
      <c r="G373" t="s">
        <v>1</v>
      </c>
      <c r="H373" s="78">
        <v>360</v>
      </c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/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/>
      <c r="CK373" s="78"/>
      <c r="CL373" s="78"/>
      <c r="CM373" s="78"/>
      <c r="CN373" s="78"/>
      <c r="CO373" s="78"/>
      <c r="CP373" s="78"/>
      <c r="CQ373" s="78"/>
      <c r="CR373" s="78"/>
      <c r="CS373" s="78"/>
      <c r="CT373" s="78"/>
      <c r="CU373" s="78"/>
      <c r="CV373" s="78"/>
      <c r="CW373" s="78"/>
      <c r="CX373" s="78"/>
      <c r="CY373" s="78"/>
      <c r="CZ373" s="78"/>
      <c r="DA373" s="78"/>
      <c r="DB373" s="78"/>
      <c r="DC373" s="78"/>
      <c r="DD373" s="78"/>
      <c r="DE373" s="78"/>
      <c r="DF373" s="78"/>
      <c r="DG373" s="78"/>
      <c r="DH373" s="78"/>
      <c r="DI373" s="78"/>
      <c r="DJ373" s="78"/>
      <c r="DK373" s="78"/>
      <c r="DL373" s="78"/>
      <c r="DM373" s="78"/>
      <c r="DN373" s="78"/>
      <c r="DO373" s="78"/>
      <c r="DP373" s="78"/>
      <c r="DQ373" s="78"/>
      <c r="DR373" s="78"/>
      <c r="DS373" s="78"/>
      <c r="DT373" s="78"/>
      <c r="DU373" s="78"/>
      <c r="DV373" s="78"/>
      <c r="DW373" s="78"/>
      <c r="DX373" s="78"/>
      <c r="DY373" s="78"/>
      <c r="DZ373" s="78"/>
      <c r="EA373" s="78"/>
      <c r="EB373" s="78"/>
      <c r="EC373" s="78"/>
      <c r="ED373" s="78"/>
      <c r="EE373" s="78"/>
      <c r="EF373" s="78"/>
      <c r="EG373" s="78"/>
      <c r="EH373" s="78"/>
      <c r="EI373" s="78"/>
      <c r="EJ373" s="78"/>
      <c r="EK373" s="78"/>
      <c r="EL373" s="78"/>
      <c r="EM373" s="78"/>
      <c r="EN373" s="78"/>
      <c r="EO373" s="78"/>
      <c r="EP373" s="78"/>
      <c r="EQ373" s="78"/>
      <c r="ER373" s="78"/>
      <c r="ES373" s="78"/>
      <c r="ET373" s="78"/>
      <c r="EU373" s="78"/>
      <c r="EV373" s="78"/>
      <c r="EW373" s="78"/>
      <c r="EX373" s="78"/>
      <c r="EY373" s="78"/>
      <c r="EZ373" s="78"/>
      <c r="FA373" s="78"/>
      <c r="FB373" s="78"/>
      <c r="FC373" s="78"/>
      <c r="FD373" s="78"/>
      <c r="FE373" s="78"/>
      <c r="FF373" s="78"/>
      <c r="FG373" s="78"/>
      <c r="FH373" s="78"/>
      <c r="FI373" s="78"/>
      <c r="FJ373" s="78"/>
      <c r="FK373" s="78"/>
      <c r="FL373" s="78"/>
      <c r="FM373" s="78"/>
      <c r="FN373" s="78"/>
      <c r="FO373" s="78"/>
      <c r="FP373" s="78"/>
      <c r="FQ373" s="78"/>
      <c r="FR373" s="78"/>
      <c r="FS373" s="78"/>
      <c r="FT373" s="78"/>
      <c r="FU373" s="78"/>
      <c r="FV373" s="78"/>
      <c r="FW373" s="78"/>
      <c r="FX373" s="78">
        <v>0</v>
      </c>
      <c r="FY373" s="78">
        <v>33.739131927490234</v>
      </c>
      <c r="FZ373" s="78">
        <v>0</v>
      </c>
    </row>
    <row r="374" spans="1:182" x14ac:dyDescent="0.2">
      <c r="A374" t="s">
        <v>186</v>
      </c>
      <c r="B374" t="s">
        <v>236</v>
      </c>
      <c r="C374" t="s">
        <v>194</v>
      </c>
      <c r="D374" t="s">
        <v>202</v>
      </c>
      <c r="E374" t="s">
        <v>241</v>
      </c>
      <c r="F374" t="s">
        <v>184</v>
      </c>
      <c r="G374" t="s">
        <v>1</v>
      </c>
      <c r="H374" s="78">
        <v>188</v>
      </c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/>
      <c r="BY374" s="78"/>
      <c r="BZ374" s="78"/>
      <c r="CA374" s="78"/>
      <c r="CB374" s="78"/>
      <c r="CC374" s="78"/>
      <c r="CD374" s="78"/>
      <c r="CE374" s="78"/>
      <c r="CF374" s="78"/>
      <c r="CG374" s="78"/>
      <c r="CH374" s="78"/>
      <c r="CI374" s="78"/>
      <c r="CJ374" s="78"/>
      <c r="CK374" s="78"/>
      <c r="CL374" s="78"/>
      <c r="CM374" s="78"/>
      <c r="CN374" s="78"/>
      <c r="CO374" s="78"/>
      <c r="CP374" s="78"/>
      <c r="CQ374" s="78"/>
      <c r="CR374" s="78"/>
      <c r="CS374" s="78"/>
      <c r="CT374" s="78"/>
      <c r="CU374" s="78"/>
      <c r="CV374" s="78"/>
      <c r="CW374" s="78"/>
      <c r="CX374" s="78"/>
      <c r="CY374" s="78"/>
      <c r="CZ374" s="78"/>
      <c r="DA374" s="78"/>
      <c r="DB374" s="78"/>
      <c r="DC374" s="78"/>
      <c r="DD374" s="78"/>
      <c r="DE374" s="78"/>
      <c r="DF374" s="78"/>
      <c r="DG374" s="78"/>
      <c r="DH374" s="78"/>
      <c r="DI374" s="78"/>
      <c r="DJ374" s="78"/>
      <c r="DK374" s="78"/>
      <c r="DL374" s="78"/>
      <c r="DM374" s="78"/>
      <c r="DN374" s="78"/>
      <c r="DO374" s="78"/>
      <c r="DP374" s="78"/>
      <c r="DQ374" s="78"/>
      <c r="DR374" s="78"/>
      <c r="DS374" s="78"/>
      <c r="DT374" s="78"/>
      <c r="DU374" s="78"/>
      <c r="DV374" s="78"/>
      <c r="DW374" s="78"/>
      <c r="DX374" s="78"/>
      <c r="DY374" s="78"/>
      <c r="DZ374" s="78"/>
      <c r="EA374" s="78"/>
      <c r="EB374" s="78"/>
      <c r="EC374" s="78"/>
      <c r="ED374" s="78"/>
      <c r="EE374" s="78"/>
      <c r="EF374" s="78"/>
      <c r="EG374" s="78"/>
      <c r="EH374" s="78"/>
      <c r="EI374" s="78"/>
      <c r="EJ374" s="78"/>
      <c r="EK374" s="78"/>
      <c r="EL374" s="78"/>
      <c r="EM374" s="78"/>
      <c r="EN374" s="78"/>
      <c r="EO374" s="78"/>
      <c r="EP374" s="78"/>
      <c r="EQ374" s="78"/>
      <c r="ER374" s="78"/>
      <c r="ES374" s="78"/>
      <c r="ET374" s="78"/>
      <c r="EU374" s="78"/>
      <c r="EV374" s="78"/>
      <c r="EW374" s="78"/>
      <c r="EX374" s="78"/>
      <c r="EY374" s="78"/>
      <c r="EZ374" s="78"/>
      <c r="FA374" s="78"/>
      <c r="FB374" s="78"/>
      <c r="FC374" s="78"/>
      <c r="FD374" s="78"/>
      <c r="FE374" s="78"/>
      <c r="FF374" s="78"/>
      <c r="FG374" s="78"/>
      <c r="FH374" s="78"/>
      <c r="FI374" s="78"/>
      <c r="FJ374" s="78"/>
      <c r="FK374" s="78"/>
      <c r="FL374" s="78"/>
      <c r="FM374" s="78"/>
      <c r="FN374" s="78"/>
      <c r="FO374" s="78"/>
      <c r="FP374" s="78"/>
      <c r="FQ374" s="78"/>
      <c r="FR374" s="78"/>
      <c r="FS374" s="78"/>
      <c r="FT374" s="78"/>
      <c r="FU374" s="78"/>
      <c r="FV374" s="78"/>
      <c r="FW374" s="78"/>
      <c r="FX374" s="78">
        <v>0</v>
      </c>
      <c r="FY374" s="78">
        <v>24.016563415527344</v>
      </c>
      <c r="FZ374" s="78">
        <v>0</v>
      </c>
    </row>
    <row r="375" spans="1:182" x14ac:dyDescent="0.2">
      <c r="A375" t="s">
        <v>186</v>
      </c>
      <c r="B375" t="s">
        <v>236</v>
      </c>
      <c r="C375" t="s">
        <v>194</v>
      </c>
      <c r="D375" t="s">
        <v>202</v>
      </c>
      <c r="E375" t="s">
        <v>241</v>
      </c>
      <c r="F375" t="s">
        <v>185</v>
      </c>
      <c r="G375" t="s">
        <v>1</v>
      </c>
      <c r="H375" s="78">
        <v>75</v>
      </c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  <c r="CU375" s="78"/>
      <c r="CV375" s="78"/>
      <c r="CW375" s="78"/>
      <c r="CX375" s="78"/>
      <c r="CY375" s="78"/>
      <c r="CZ375" s="78"/>
      <c r="DA375" s="78"/>
      <c r="DB375" s="78"/>
      <c r="DC375" s="78"/>
      <c r="DD375" s="78"/>
      <c r="DE375" s="78"/>
      <c r="DF375" s="78"/>
      <c r="DG375" s="78"/>
      <c r="DH375" s="78"/>
      <c r="DI375" s="78"/>
      <c r="DJ375" s="78"/>
      <c r="DK375" s="78"/>
      <c r="DL375" s="78"/>
      <c r="DM375" s="78"/>
      <c r="DN375" s="78"/>
      <c r="DO375" s="78"/>
      <c r="DP375" s="78"/>
      <c r="DQ375" s="78"/>
      <c r="DR375" s="78"/>
      <c r="DS375" s="78"/>
      <c r="DT375" s="78"/>
      <c r="DU375" s="78"/>
      <c r="DV375" s="78"/>
      <c r="DW375" s="78"/>
      <c r="DX375" s="78"/>
      <c r="DY375" s="78"/>
      <c r="DZ375" s="78"/>
      <c r="EA375" s="78"/>
      <c r="EB375" s="78"/>
      <c r="EC375" s="78"/>
      <c r="ED375" s="78"/>
      <c r="EE375" s="78"/>
      <c r="EF375" s="78"/>
      <c r="EG375" s="78"/>
      <c r="EH375" s="78"/>
      <c r="EI375" s="78"/>
      <c r="EJ375" s="78"/>
      <c r="EK375" s="78"/>
      <c r="EL375" s="78"/>
      <c r="EM375" s="78"/>
      <c r="EN375" s="78"/>
      <c r="EO375" s="78"/>
      <c r="EP375" s="78"/>
      <c r="EQ375" s="78"/>
      <c r="ER375" s="78"/>
      <c r="ES375" s="78"/>
      <c r="ET375" s="78"/>
      <c r="EU375" s="78"/>
      <c r="EV375" s="78"/>
      <c r="EW375" s="78"/>
      <c r="EX375" s="78"/>
      <c r="EY375" s="78"/>
      <c r="EZ375" s="78"/>
      <c r="FA375" s="78"/>
      <c r="FB375" s="78"/>
      <c r="FC375" s="78"/>
      <c r="FD375" s="78"/>
      <c r="FE375" s="78"/>
      <c r="FF375" s="78"/>
      <c r="FG375" s="78"/>
      <c r="FH375" s="78"/>
      <c r="FI375" s="78"/>
      <c r="FJ375" s="78"/>
      <c r="FK375" s="78"/>
      <c r="FL375" s="78"/>
      <c r="FM375" s="78"/>
      <c r="FN375" s="78"/>
      <c r="FO375" s="78"/>
      <c r="FP375" s="78"/>
      <c r="FQ375" s="78"/>
      <c r="FR375" s="78"/>
      <c r="FS375" s="78"/>
      <c r="FT375" s="78"/>
      <c r="FU375" s="78"/>
      <c r="FV375" s="78"/>
      <c r="FW375" s="78"/>
      <c r="FX375" s="78">
        <v>0</v>
      </c>
      <c r="FY375" s="78">
        <v>11.545454978942871</v>
      </c>
      <c r="FZ375" s="78">
        <v>0</v>
      </c>
    </row>
    <row r="376" spans="1:182" x14ac:dyDescent="0.2">
      <c r="A376" t="s">
        <v>186</v>
      </c>
      <c r="B376" t="s">
        <v>236</v>
      </c>
      <c r="C376" t="s">
        <v>194</v>
      </c>
      <c r="D376" t="s">
        <v>202</v>
      </c>
      <c r="E376" t="s">
        <v>242</v>
      </c>
      <c r="F376" t="s">
        <v>1</v>
      </c>
      <c r="G376" t="s">
        <v>198</v>
      </c>
      <c r="H376" s="78">
        <v>1844</v>
      </c>
      <c r="I376" s="78">
        <v>1.4125823974609375</v>
      </c>
      <c r="J376" s="78">
        <v>1.3489432334899902</v>
      </c>
      <c r="K376" s="78">
        <v>1.3124626874923706</v>
      </c>
      <c r="L376" s="78">
        <v>1.2906800508499146</v>
      </c>
      <c r="M376" s="78">
        <v>1.3028010129928589</v>
      </c>
      <c r="N376" s="78">
        <v>1.4165409803390503</v>
      </c>
      <c r="O376" s="78">
        <v>1.6053471565246582</v>
      </c>
      <c r="P376" s="78">
        <v>1.7247670888900757</v>
      </c>
      <c r="Q376" s="78">
        <v>1.6946356296539307</v>
      </c>
      <c r="R376" s="78">
        <v>1.6714136600494385</v>
      </c>
      <c r="S376" s="78">
        <v>1.6324992179870605</v>
      </c>
      <c r="T376" s="78">
        <v>1.6004815101623535</v>
      </c>
      <c r="U376" s="78">
        <v>1.5666873455047607</v>
      </c>
      <c r="V376" s="78">
        <v>1.5249134302139282</v>
      </c>
      <c r="W376" s="78">
        <v>1.4991981983184814</v>
      </c>
      <c r="X376" s="78">
        <v>1.5508790016174316</v>
      </c>
      <c r="Y376" s="78">
        <v>1.6985478401184082</v>
      </c>
      <c r="Z376" s="78">
        <v>1.9726399183273315</v>
      </c>
      <c r="AA376" s="78">
        <v>2.0957081317901611</v>
      </c>
      <c r="AB376" s="78">
        <v>2.0555386543273926</v>
      </c>
      <c r="AC376" s="78">
        <v>2.0220649242401123</v>
      </c>
      <c r="AD376" s="78">
        <v>1.9484086036682129</v>
      </c>
      <c r="AE376" s="78">
        <v>1.7672384977340698</v>
      </c>
      <c r="AF376" s="78">
        <v>1.5697736740112305</v>
      </c>
      <c r="AG376" s="78">
        <v>-0.14833475649356842</v>
      </c>
      <c r="AH376" s="78">
        <v>-0.14915080368518829</v>
      </c>
      <c r="AI376" s="78">
        <v>-0.14384831488132477</v>
      </c>
      <c r="AJ376" s="78">
        <v>-0.14242534339427948</v>
      </c>
      <c r="AK376" s="78">
        <v>-0.14489074051380157</v>
      </c>
      <c r="AL376" s="78">
        <v>-0.1358526349067688</v>
      </c>
      <c r="AM376" s="78">
        <v>-0.13810405135154724</v>
      </c>
      <c r="AN376" s="78">
        <v>-0.11794950813055038</v>
      </c>
      <c r="AO376" s="78">
        <v>-0.10397306829690933</v>
      </c>
      <c r="AP376" s="78">
        <v>-7.0383824408054352E-2</v>
      </c>
      <c r="AQ376" s="78">
        <v>-6.0596462339162827E-2</v>
      </c>
      <c r="AR376" s="78">
        <v>-7.2826839983463287E-2</v>
      </c>
      <c r="AS376" s="78">
        <v>-7.6808661222457886E-2</v>
      </c>
      <c r="AT376" s="78">
        <v>-6.6159456968307495E-2</v>
      </c>
      <c r="AU376" s="78">
        <v>-6.7544803023338318E-2</v>
      </c>
      <c r="AV376" s="78">
        <v>-3.8790173828601837E-2</v>
      </c>
      <c r="AW376" s="78">
        <v>-8.719288744032383E-3</v>
      </c>
      <c r="AX376" s="78">
        <v>9.1638518497347832E-3</v>
      </c>
      <c r="AY376" s="78">
        <v>3.2345585525035858E-2</v>
      </c>
      <c r="AZ376" s="78">
        <v>5.8375194668769836E-2</v>
      </c>
      <c r="BA376" s="78">
        <v>5.2850972861051559E-2</v>
      </c>
      <c r="BB376" s="78">
        <v>-8.0018498003482819E-2</v>
      </c>
      <c r="BC376" s="78">
        <v>-0.12120555341243744</v>
      </c>
      <c r="BD376" s="78">
        <v>-0.13680072128772736</v>
      </c>
      <c r="BE376" s="78">
        <v>-0.11486729979515076</v>
      </c>
      <c r="BF376" s="78">
        <v>-0.11576227843761444</v>
      </c>
      <c r="BG376" s="78">
        <v>-0.11075659841299057</v>
      </c>
      <c r="BH376" s="78">
        <v>-0.11002556979656219</v>
      </c>
      <c r="BI376" s="78">
        <v>-0.11267638951539993</v>
      </c>
      <c r="BJ376" s="78">
        <v>-0.10184770077466965</v>
      </c>
      <c r="BK376" s="78">
        <v>-0.1014731228351593</v>
      </c>
      <c r="BL376" s="78">
        <v>-8.1252992153167725E-2</v>
      </c>
      <c r="BM376" s="78">
        <v>-6.6853463649749756E-2</v>
      </c>
      <c r="BN376" s="78">
        <v>-3.8601264357566833E-2</v>
      </c>
      <c r="BO376" s="78">
        <v>-3.0164645984768867E-2</v>
      </c>
      <c r="BP376" s="78">
        <v>-4.3499339371919632E-2</v>
      </c>
      <c r="BQ376" s="78">
        <v>-4.7031760215759277E-2</v>
      </c>
      <c r="BR376" s="78">
        <v>-3.6788888275623322E-2</v>
      </c>
      <c r="BS376" s="78">
        <v>-3.8743343204259872E-2</v>
      </c>
      <c r="BT376" s="78">
        <v>-1.030702143907547E-2</v>
      </c>
      <c r="BU376" s="78">
        <v>2.1347418427467346E-2</v>
      </c>
      <c r="BV376" s="78">
        <v>4.0686424821615219E-2</v>
      </c>
      <c r="BW376" s="78">
        <v>6.431230902671814E-2</v>
      </c>
      <c r="BX376" s="78">
        <v>8.8685162365436554E-2</v>
      </c>
      <c r="BY376" s="78">
        <v>8.1659242510795593E-2</v>
      </c>
      <c r="BZ376" s="78">
        <v>-4.790738970041275E-2</v>
      </c>
      <c r="CA376" s="78">
        <v>-8.6708590388298035E-2</v>
      </c>
      <c r="CB376" s="78">
        <v>-0.10262833535671234</v>
      </c>
      <c r="CC376" s="78">
        <v>-9.1687843203544617E-2</v>
      </c>
      <c r="CD376" s="78">
        <v>-9.2637479305267334E-2</v>
      </c>
      <c r="CE376" s="78">
        <v>-8.7837375700473785E-2</v>
      </c>
      <c r="CF376" s="78">
        <v>-8.7585575878620148E-2</v>
      </c>
      <c r="CG376" s="78">
        <v>-9.0364828705787659E-2</v>
      </c>
      <c r="CH376" s="78">
        <v>-7.8295975923538208E-2</v>
      </c>
      <c r="CI376" s="78">
        <v>-7.6102659106254578E-2</v>
      </c>
      <c r="CJ376" s="78">
        <v>-5.5837091058492661E-2</v>
      </c>
      <c r="CK376" s="78">
        <v>-4.1144538670778275E-2</v>
      </c>
      <c r="CL376" s="78">
        <v>-1.6588756814599037E-2</v>
      </c>
      <c r="CM376" s="78">
        <v>-9.0876622125506401E-3</v>
      </c>
      <c r="CN376" s="78">
        <v>-2.3187205195426941E-2</v>
      </c>
      <c r="CO376" s="78">
        <v>-2.6408372446894646E-2</v>
      </c>
      <c r="CP376" s="78">
        <v>-1.6446920111775398E-2</v>
      </c>
      <c r="CQ376" s="78">
        <v>-1.8795536831021309E-2</v>
      </c>
      <c r="CR376" s="78">
        <v>9.4203241169452667E-3</v>
      </c>
      <c r="CS376" s="78">
        <v>4.2171526700258255E-2</v>
      </c>
      <c r="CT376" s="78">
        <v>6.2518864870071411E-2</v>
      </c>
      <c r="CU376" s="78">
        <v>8.6452357470989227E-2</v>
      </c>
      <c r="CV376" s="78">
        <v>0.109677754342556</v>
      </c>
      <c r="CW376" s="78">
        <v>0.10161176323890686</v>
      </c>
      <c r="CX376" s="78">
        <v>-2.5667337700724602E-2</v>
      </c>
      <c r="CY376" s="78">
        <v>-6.281609833240509E-2</v>
      </c>
      <c r="CZ376" s="78">
        <v>-7.896064966917038E-2</v>
      </c>
      <c r="DA376" s="78">
        <v>-6.850837916135788E-2</v>
      </c>
      <c r="DB376" s="78">
        <v>-6.9512687623500824E-2</v>
      </c>
      <c r="DC376" s="78">
        <v>-6.4918152987957001E-2</v>
      </c>
      <c r="DD376" s="78">
        <v>-6.5145581960678101E-2</v>
      </c>
      <c r="DE376" s="78">
        <v>-6.8053260445594788E-2</v>
      </c>
      <c r="DF376" s="78">
        <v>-5.4744258522987366E-2</v>
      </c>
      <c r="DG376" s="78">
        <v>-5.0732199102640152E-2</v>
      </c>
      <c r="DH376" s="78">
        <v>-3.0421193689107895E-2</v>
      </c>
      <c r="DI376" s="78">
        <v>-1.5435610897839069E-2</v>
      </c>
      <c r="DJ376" s="78">
        <v>5.4237479344010353E-3</v>
      </c>
      <c r="DK376" s="78">
        <v>1.1989323422312737E-2</v>
      </c>
      <c r="DL376" s="78">
        <v>-2.875069621950388E-3</v>
      </c>
      <c r="DM376" s="78">
        <v>-5.784984678030014E-3</v>
      </c>
      <c r="DN376" s="78">
        <v>3.8950475864112377E-3</v>
      </c>
      <c r="DO376" s="78">
        <v>1.1522653512656689E-3</v>
      </c>
      <c r="DP376" s="78">
        <v>2.9147669672966003E-2</v>
      </c>
      <c r="DQ376" s="78">
        <v>6.2995634973049164E-2</v>
      </c>
      <c r="DR376" s="78">
        <v>8.4351293742656708E-2</v>
      </c>
      <c r="DS376" s="78">
        <v>0.10859241336584091</v>
      </c>
      <c r="DT376" s="78">
        <v>0.13067035377025604</v>
      </c>
      <c r="DU376" s="78">
        <v>0.12156427651643753</v>
      </c>
      <c r="DV376" s="78">
        <v>-3.4272829070687294E-3</v>
      </c>
      <c r="DW376" s="78">
        <v>-3.8923613727092743E-2</v>
      </c>
      <c r="DX376" s="78">
        <v>-5.5292956531047821E-2</v>
      </c>
      <c r="DY376" s="78">
        <v>-3.5040926188230515E-2</v>
      </c>
      <c r="DZ376" s="78">
        <v>-3.612416610121727E-2</v>
      </c>
      <c r="EA376" s="78">
        <v>-3.1826436519622803E-2</v>
      </c>
      <c r="EB376" s="78">
        <v>-3.2745804637670517E-2</v>
      </c>
      <c r="EC376" s="78">
        <v>-3.5838901996612549E-2</v>
      </c>
      <c r="ED376" s="78">
        <v>-2.0739307627081871E-2</v>
      </c>
      <c r="EE376" s="78">
        <v>-1.4101283624768257E-2</v>
      </c>
      <c r="EF376" s="78">
        <v>6.2753288075327873E-3</v>
      </c>
      <c r="EG376" s="78">
        <v>2.1683996543288231E-2</v>
      </c>
      <c r="EH376" s="78">
        <v>3.7206307053565979E-2</v>
      </c>
      <c r="EI376" s="78">
        <v>4.2421143501996994E-2</v>
      </c>
      <c r="EJ376" s="78">
        <v>2.6452427729964256E-2</v>
      </c>
      <c r="EK376" s="78">
        <v>2.3991912603378296E-2</v>
      </c>
      <c r="EL376" s="78">
        <v>3.3265616744756699E-2</v>
      </c>
      <c r="EM376" s="78">
        <v>2.9953725636005402E-2</v>
      </c>
      <c r="EN376" s="78">
        <v>5.7630822062492371E-2</v>
      </c>
      <c r="EO376" s="78">
        <v>9.3062341213226318E-2</v>
      </c>
      <c r="EP376" s="78">
        <v>0.11587386578321457</v>
      </c>
      <c r="EQ376" s="78">
        <v>0.14055913686752319</v>
      </c>
      <c r="ER376" s="78">
        <v>0.16098031401634216</v>
      </c>
      <c r="ES376" s="78">
        <v>0.15037254989147186</v>
      </c>
      <c r="ET376" s="78">
        <v>2.8683822602033615E-2</v>
      </c>
      <c r="EU376" s="78">
        <v>-4.4266483746469021E-3</v>
      </c>
      <c r="EV376" s="78">
        <v>-2.1120572462677956E-2</v>
      </c>
      <c r="EW376" s="78">
        <v>50.161415100097656</v>
      </c>
      <c r="EX376" s="78">
        <v>49.320590972900391</v>
      </c>
      <c r="EY376" s="78">
        <v>48.604354858398438</v>
      </c>
      <c r="EZ376" s="78">
        <v>48.011634826660156</v>
      </c>
      <c r="FA376" s="78">
        <v>47.477226257324219</v>
      </c>
      <c r="FB376" s="78">
        <v>47.007774353027344</v>
      </c>
      <c r="FC376" s="78">
        <v>46.813018798828125</v>
      </c>
      <c r="FD376" s="78">
        <v>47.199241638183594</v>
      </c>
      <c r="FE376" s="78">
        <v>50.471649169921875</v>
      </c>
      <c r="FF376" s="78">
        <v>54.827663421630859</v>
      </c>
      <c r="FG376" s="78">
        <v>58.526626586914063</v>
      </c>
      <c r="FH376" s="78">
        <v>61.527236938476563</v>
      </c>
      <c r="FI376" s="78">
        <v>63.580295562744141</v>
      </c>
      <c r="FJ376" s="78">
        <v>64.650436401367188</v>
      </c>
      <c r="FK376" s="78">
        <v>65.050361633300781</v>
      </c>
      <c r="FL376" s="78">
        <v>64.192657470703125</v>
      </c>
      <c r="FM376" s="78">
        <v>62.159217834472656</v>
      </c>
      <c r="FN376" s="78">
        <v>59.084693908691406</v>
      </c>
      <c r="FO376" s="78">
        <v>56.616539001464844</v>
      </c>
      <c r="FP376" s="78">
        <v>54.788688659667969</v>
      </c>
      <c r="FQ376" s="78">
        <v>53.360023498535156</v>
      </c>
      <c r="FR376" s="78">
        <v>52.141429901123047</v>
      </c>
      <c r="FS376" s="78">
        <v>51.160530090332031</v>
      </c>
      <c r="FT376" s="78">
        <v>50.304786682128906</v>
      </c>
      <c r="FU376" s="78">
        <v>3.4339152276515961E-2</v>
      </c>
      <c r="FV376" s="78">
        <v>3.7383615970611572E-2</v>
      </c>
      <c r="FW376" s="78">
        <v>3.6596745252609253E-2</v>
      </c>
      <c r="FX376" s="78">
        <v>0</v>
      </c>
      <c r="FY376" s="78">
        <v>471.57894897460938</v>
      </c>
      <c r="FZ376" s="78">
        <v>1</v>
      </c>
    </row>
    <row r="377" spans="1:182" x14ac:dyDescent="0.2">
      <c r="A377" t="s">
        <v>186</v>
      </c>
      <c r="B377" t="s">
        <v>236</v>
      </c>
      <c r="C377" t="s">
        <v>194</v>
      </c>
      <c r="D377" t="s">
        <v>202</v>
      </c>
      <c r="E377" t="s">
        <v>242</v>
      </c>
      <c r="F377" t="s">
        <v>1</v>
      </c>
      <c r="G377" t="s">
        <v>200</v>
      </c>
      <c r="H377" s="78">
        <v>449</v>
      </c>
      <c r="I377" s="78">
        <v>1.1115120649337769</v>
      </c>
      <c r="J377" s="78">
        <v>1.0489388704299927</v>
      </c>
      <c r="K377" s="78">
        <v>1.0144844055175781</v>
      </c>
      <c r="L377" s="78">
        <v>1.0060855150222778</v>
      </c>
      <c r="M377" s="78">
        <v>1.0267751216888428</v>
      </c>
      <c r="N377" s="78">
        <v>1.1019895076751709</v>
      </c>
      <c r="O377" s="78">
        <v>1.2297443151473999</v>
      </c>
      <c r="P377" s="78">
        <v>1.3097953796386719</v>
      </c>
      <c r="Q377" s="78">
        <v>1.2130430936813354</v>
      </c>
      <c r="R377" s="78">
        <v>1.188307523727417</v>
      </c>
      <c r="S377" s="78">
        <v>1.1620692014694214</v>
      </c>
      <c r="T377" s="78">
        <v>1.1711868047714233</v>
      </c>
      <c r="U377" s="78">
        <v>1.1457281112670898</v>
      </c>
      <c r="V377" s="78">
        <v>1.1252766847610474</v>
      </c>
      <c r="W377" s="78">
        <v>1.1533633470535278</v>
      </c>
      <c r="X377" s="78">
        <v>1.2369880676269531</v>
      </c>
      <c r="Y377" s="78">
        <v>1.3752702474594116</v>
      </c>
      <c r="Z377" s="78">
        <v>1.5487496852874756</v>
      </c>
      <c r="AA377" s="78">
        <v>1.6472516059875488</v>
      </c>
      <c r="AB377" s="78">
        <v>1.6446784734725952</v>
      </c>
      <c r="AC377" s="78">
        <v>1.6380161046981812</v>
      </c>
      <c r="AD377" s="78">
        <v>1.5646719932556152</v>
      </c>
      <c r="AE377" s="78">
        <v>1.3785402774810791</v>
      </c>
      <c r="AF377" s="78">
        <v>1.2384564876556396</v>
      </c>
      <c r="AG377" s="78">
        <v>-0.10798110812902451</v>
      </c>
      <c r="AH377" s="78">
        <v>-8.8947176933288574E-2</v>
      </c>
      <c r="AI377" s="78">
        <v>-7.6644726097583771E-2</v>
      </c>
      <c r="AJ377" s="78">
        <v>-8.5938967764377594E-2</v>
      </c>
      <c r="AK377" s="78">
        <v>-8.2005180418491364E-2</v>
      </c>
      <c r="AL377" s="78">
        <v>-6.093042716383934E-2</v>
      </c>
      <c r="AM377" s="78">
        <v>-4.2754154652357101E-2</v>
      </c>
      <c r="AN377" s="78">
        <v>-3.3646322786808014E-2</v>
      </c>
      <c r="AO377" s="78">
        <v>-2.1794276311993599E-2</v>
      </c>
      <c r="AP377" s="78">
        <v>-3.9424700662493706E-3</v>
      </c>
      <c r="AQ377" s="78">
        <v>-3.4489981830120087E-2</v>
      </c>
      <c r="AR377" s="78">
        <v>-4.4937241822481155E-2</v>
      </c>
      <c r="AS377" s="78">
        <v>-4.7673631459474564E-2</v>
      </c>
      <c r="AT377" s="78">
        <v>-4.4767983257770538E-2</v>
      </c>
      <c r="AU377" s="78">
        <v>-2.0725397393107414E-2</v>
      </c>
      <c r="AV377" s="78">
        <v>-6.2757222913205624E-3</v>
      </c>
      <c r="AW377" s="78">
        <v>8.5163675248622894E-3</v>
      </c>
      <c r="AX377" s="78">
        <v>1.5747079625725746E-2</v>
      </c>
      <c r="AY377" s="78">
        <v>2.5812098756432533E-2</v>
      </c>
      <c r="AZ377" s="78">
        <v>3.879643976688385E-2</v>
      </c>
      <c r="BA377" s="78">
        <v>2.7068249881267548E-2</v>
      </c>
      <c r="BB377" s="78">
        <v>-4.7895267605781555E-2</v>
      </c>
      <c r="BC377" s="78">
        <v>-9.7333431243896484E-2</v>
      </c>
      <c r="BD377" s="78">
        <v>-0.11205530166625977</v>
      </c>
      <c r="BE377" s="78">
        <v>-7.0759162306785583E-2</v>
      </c>
      <c r="BF377" s="78">
        <v>-5.2592407912015915E-2</v>
      </c>
      <c r="BG377" s="78">
        <v>-4.0234789252281189E-2</v>
      </c>
      <c r="BH377" s="78">
        <v>-4.9173202365636826E-2</v>
      </c>
      <c r="BI377" s="78">
        <v>-4.520757868885994E-2</v>
      </c>
      <c r="BJ377" s="78">
        <v>-2.5097949430346489E-2</v>
      </c>
      <c r="BK377" s="78">
        <v>-5.1306383684277534E-3</v>
      </c>
      <c r="BL377" s="78">
        <v>3.4741617273539305E-3</v>
      </c>
      <c r="BM377" s="78">
        <v>8.6002666503190994E-3</v>
      </c>
      <c r="BN377" s="78">
        <v>2.2433444857597351E-2</v>
      </c>
      <c r="BO377" s="78">
        <v>-9.091569110751152E-3</v>
      </c>
      <c r="BP377" s="78">
        <v>-2.0255353301763535E-2</v>
      </c>
      <c r="BQ377" s="78">
        <v>-2.3390339687466621E-2</v>
      </c>
      <c r="BR377" s="78">
        <v>-2.0713729783892632E-2</v>
      </c>
      <c r="BS377" s="78">
        <v>3.1829276122152805E-3</v>
      </c>
      <c r="BT377" s="78">
        <v>1.7830707132816315E-2</v>
      </c>
      <c r="BU377" s="78">
        <v>3.1986191868782043E-2</v>
      </c>
      <c r="BV377" s="78">
        <v>4.3047972023487091E-2</v>
      </c>
      <c r="BW377" s="78">
        <v>5.3202070295810699E-2</v>
      </c>
      <c r="BX377" s="78">
        <v>6.6143430769443512E-2</v>
      </c>
      <c r="BY377" s="78">
        <v>5.9210661798715591E-2</v>
      </c>
      <c r="BZ377" s="78">
        <v>-1.2544288299977779E-2</v>
      </c>
      <c r="CA377" s="78">
        <v>-6.0273978859186172E-2</v>
      </c>
      <c r="CB377" s="78">
        <v>-7.4323490262031555E-2</v>
      </c>
      <c r="CC377" s="78">
        <v>-4.4979345053434372E-2</v>
      </c>
      <c r="CD377" s="78">
        <v>-2.7413200587034225E-2</v>
      </c>
      <c r="CE377" s="78">
        <v>-1.5017377212643623E-2</v>
      </c>
      <c r="CF377" s="78">
        <v>-2.3709341883659363E-2</v>
      </c>
      <c r="CG377" s="78">
        <v>-1.9721673801541328E-2</v>
      </c>
      <c r="CH377" s="78">
        <v>-2.8048691456206143E-4</v>
      </c>
      <c r="CI377" s="78">
        <v>2.0927295088768005E-2</v>
      </c>
      <c r="CJ377" s="78">
        <v>2.9183696955442429E-2</v>
      </c>
      <c r="CK377" s="78">
        <v>2.9651433229446411E-2</v>
      </c>
      <c r="CL377" s="78">
        <v>4.0701322257518768E-2</v>
      </c>
      <c r="CM377" s="78">
        <v>8.4992926567792892E-3</v>
      </c>
      <c r="CN377" s="78">
        <v>-3.1607509590685368E-3</v>
      </c>
      <c r="CO377" s="78">
        <v>-6.5718041732907295E-3</v>
      </c>
      <c r="CP377" s="78">
        <v>-4.0538273751735687E-3</v>
      </c>
      <c r="CQ377" s="78">
        <v>1.9741760566830635E-2</v>
      </c>
      <c r="CR377" s="78">
        <v>3.4526750445365906E-2</v>
      </c>
      <c r="CS377" s="78">
        <v>4.8241317272186279E-2</v>
      </c>
      <c r="CT377" s="78">
        <v>6.1956480145454407E-2</v>
      </c>
      <c r="CU377" s="78">
        <v>7.2172284126281738E-2</v>
      </c>
      <c r="CV377" s="78">
        <v>8.5083872079849243E-2</v>
      </c>
      <c r="CW377" s="78">
        <v>8.1472404301166534E-2</v>
      </c>
      <c r="CX377" s="78">
        <v>1.1939692310988903E-2</v>
      </c>
      <c r="CY377" s="78">
        <v>-3.4606710076332092E-2</v>
      </c>
      <c r="CZ377" s="78">
        <v>-4.8190560191869736E-2</v>
      </c>
      <c r="DA377" s="78">
        <v>-1.9199531525373459E-2</v>
      </c>
      <c r="DB377" s="78">
        <v>-2.2339934948831797E-3</v>
      </c>
      <c r="DC377" s="78">
        <v>1.0200034826993942E-2</v>
      </c>
      <c r="DD377" s="78">
        <v>1.7545160371810198E-3</v>
      </c>
      <c r="DE377" s="78">
        <v>5.7642324827611446E-3</v>
      </c>
      <c r="DF377" s="78">
        <v>2.4536976590752602E-2</v>
      </c>
      <c r="DG377" s="78">
        <v>4.698522761464119E-2</v>
      </c>
      <c r="DH377" s="78">
        <v>5.4893229156732559E-2</v>
      </c>
      <c r="DI377" s="78">
        <v>5.0702597945928574E-2</v>
      </c>
      <c r="DJ377" s="78">
        <v>5.8969199657440186E-2</v>
      </c>
      <c r="DK377" s="78">
        <v>2.609015628695488E-2</v>
      </c>
      <c r="DL377" s="78">
        <v>1.3933851383626461E-2</v>
      </c>
      <c r="DM377" s="78">
        <v>1.0246730409562588E-2</v>
      </c>
      <c r="DN377" s="78">
        <v>1.2606075033545494E-2</v>
      </c>
      <c r="DO377" s="78">
        <v>3.6300592124462128E-2</v>
      </c>
      <c r="DP377" s="78">
        <v>5.1222793757915497E-2</v>
      </c>
      <c r="DQ377" s="78">
        <v>6.4496435225009918E-2</v>
      </c>
      <c r="DR377" s="78">
        <v>8.0864995718002319E-2</v>
      </c>
      <c r="DS377" s="78">
        <v>9.114249050617218E-2</v>
      </c>
      <c r="DT377" s="78">
        <v>0.10402431339025497</v>
      </c>
      <c r="DU377" s="78">
        <v>0.10373414307832718</v>
      </c>
      <c r="DV377" s="78">
        <v>3.6423671990633011E-2</v>
      </c>
      <c r="DW377" s="78">
        <v>-8.9394459500908852E-3</v>
      </c>
      <c r="DX377" s="78">
        <v>-2.2057626396417618E-2</v>
      </c>
      <c r="DY377" s="78">
        <v>1.8022423610091209E-2</v>
      </c>
      <c r="DZ377" s="78">
        <v>3.412078320980072E-2</v>
      </c>
      <c r="EA377" s="78">
        <v>4.6609975397586823E-2</v>
      </c>
      <c r="EB377" s="78">
        <v>3.852028027176857E-2</v>
      </c>
      <c r="EC377" s="78">
        <v>4.2561832815408707E-2</v>
      </c>
      <c r="ED377" s="78">
        <v>6.0369454324245453E-2</v>
      </c>
      <c r="EE377" s="78">
        <v>8.4608741104602814E-2</v>
      </c>
      <c r="EF377" s="78">
        <v>9.2013716697692871E-2</v>
      </c>
      <c r="EG377" s="78">
        <v>8.1097140908241272E-2</v>
      </c>
      <c r="EH377" s="78">
        <v>8.5345111787319183E-2</v>
      </c>
      <c r="EI377" s="78">
        <v>5.1488563418388367E-2</v>
      </c>
      <c r="EJ377" s="78">
        <v>3.8615744560956955E-2</v>
      </c>
      <c r="EK377" s="78">
        <v>3.4530024975538254E-2</v>
      </c>
      <c r="EL377" s="78">
        <v>3.6660328507423401E-2</v>
      </c>
      <c r="EM377" s="78">
        <v>6.0208920389413834E-2</v>
      </c>
      <c r="EN377" s="78">
        <v>7.5329221785068512E-2</v>
      </c>
      <c r="EO377" s="78">
        <v>8.7966263294219971E-2</v>
      </c>
      <c r="EP377" s="78">
        <v>0.10816588252782822</v>
      </c>
      <c r="EQ377" s="78">
        <v>0.1185324639081955</v>
      </c>
      <c r="ER377" s="78">
        <v>0.13137131929397583</v>
      </c>
      <c r="ES377" s="78">
        <v>0.13587655127048492</v>
      </c>
      <c r="ET377" s="78">
        <v>7.177465409040451E-2</v>
      </c>
      <c r="EU377" s="78">
        <v>2.8120009228587151E-2</v>
      </c>
      <c r="EV377" s="78">
        <v>1.5674179419875145E-2</v>
      </c>
      <c r="EW377" s="78">
        <v>50.513412475585938</v>
      </c>
      <c r="EX377" s="78">
        <v>49.673130035400391</v>
      </c>
      <c r="EY377" s="78">
        <v>48.975345611572266</v>
      </c>
      <c r="EZ377" s="78">
        <v>48.286663055419922</v>
      </c>
      <c r="FA377" s="78">
        <v>47.758003234863281</v>
      </c>
      <c r="FB377" s="78">
        <v>47.316448211669922</v>
      </c>
      <c r="FC377" s="78">
        <v>47.075675964355469</v>
      </c>
      <c r="FD377" s="78">
        <v>47.380844116210938</v>
      </c>
      <c r="FE377" s="78">
        <v>50.245388031005859</v>
      </c>
      <c r="FF377" s="78">
        <v>54.453933715820313</v>
      </c>
      <c r="FG377" s="78">
        <v>58.223171234130859</v>
      </c>
      <c r="FH377" s="78">
        <v>61.191692352294922</v>
      </c>
      <c r="FI377" s="78">
        <v>63.531982421875</v>
      </c>
      <c r="FJ377" s="78">
        <v>64.840415954589844</v>
      </c>
      <c r="FK377" s="78">
        <v>65.531440734863281</v>
      </c>
      <c r="FL377" s="78">
        <v>64.899795532226563</v>
      </c>
      <c r="FM377" s="78">
        <v>62.997550964355469</v>
      </c>
      <c r="FN377" s="78">
        <v>59.629856109619141</v>
      </c>
      <c r="FO377" s="78">
        <v>56.992115020751953</v>
      </c>
      <c r="FP377" s="78">
        <v>55.172393798828125</v>
      </c>
      <c r="FQ377" s="78">
        <v>53.758506774902344</v>
      </c>
      <c r="FR377" s="78">
        <v>52.645187377929688</v>
      </c>
      <c r="FS377" s="78">
        <v>51.676258087158203</v>
      </c>
      <c r="FT377" s="78">
        <v>50.794223785400391</v>
      </c>
      <c r="FU377" s="78">
        <v>3.4609813243150711E-2</v>
      </c>
      <c r="FV377" s="78">
        <v>3.3216197043657303E-2</v>
      </c>
      <c r="FW377" s="78">
        <v>3.6832742393016815E-2</v>
      </c>
      <c r="FX377" s="78">
        <v>0</v>
      </c>
      <c r="FY377" s="78">
        <v>229.36842346191406</v>
      </c>
      <c r="FZ377" s="78">
        <v>1</v>
      </c>
    </row>
    <row r="378" spans="1:182" x14ac:dyDescent="0.2">
      <c r="A378" t="s">
        <v>186</v>
      </c>
      <c r="B378" t="s">
        <v>236</v>
      </c>
      <c r="C378" t="s">
        <v>194</v>
      </c>
      <c r="D378" t="s">
        <v>202</v>
      </c>
      <c r="E378" t="s">
        <v>242</v>
      </c>
      <c r="F378" t="s">
        <v>1</v>
      </c>
      <c r="G378" t="s">
        <v>1</v>
      </c>
      <c r="H378" s="78">
        <v>2293</v>
      </c>
      <c r="I378" s="78">
        <v>1.3536288738250732</v>
      </c>
      <c r="J378" s="78">
        <v>1.2901984453201294</v>
      </c>
      <c r="K378" s="78">
        <v>1.2541145086288452</v>
      </c>
      <c r="L378" s="78">
        <v>1.2349525690078735</v>
      </c>
      <c r="M378" s="78">
        <v>1.2487514019012451</v>
      </c>
      <c r="N378" s="78">
        <v>1.354947566986084</v>
      </c>
      <c r="O378" s="78">
        <v>1.5317990779876709</v>
      </c>
      <c r="P378" s="78">
        <v>1.6435102224349976</v>
      </c>
      <c r="Q378" s="78">
        <v>1.6003332138061523</v>
      </c>
      <c r="R378" s="78">
        <v>1.5768150091171265</v>
      </c>
      <c r="S378" s="78">
        <v>1.5403826236724854</v>
      </c>
      <c r="T378" s="78">
        <v>1.5164196491241455</v>
      </c>
      <c r="U378" s="78">
        <v>1.4842579364776611</v>
      </c>
      <c r="V378" s="78">
        <v>1.4466592073440552</v>
      </c>
      <c r="W378" s="78">
        <v>1.4314790964126587</v>
      </c>
      <c r="X378" s="78">
        <v>1.4894149303436279</v>
      </c>
      <c r="Y378" s="78">
        <v>1.6352458000183105</v>
      </c>
      <c r="Z378" s="78">
        <v>1.8896366357803345</v>
      </c>
      <c r="AA378" s="78">
        <v>2.0078942775726318</v>
      </c>
      <c r="AB378" s="78">
        <v>1.9750868082046509</v>
      </c>
      <c r="AC378" s="78">
        <v>1.9468631744384766</v>
      </c>
      <c r="AD378" s="78">
        <v>1.8732677698135376</v>
      </c>
      <c r="AE378" s="78">
        <v>1.6911261081695557</v>
      </c>
      <c r="AF378" s="78">
        <v>1.5048973560333252</v>
      </c>
      <c r="AG378" s="78">
        <v>-0.12973727285861969</v>
      </c>
      <c r="AH378" s="78">
        <v>-0.12688308954238892</v>
      </c>
      <c r="AI378" s="78">
        <v>-0.12020997703075409</v>
      </c>
      <c r="AJ378" s="78">
        <v>-0.12083163857460022</v>
      </c>
      <c r="AK378" s="78">
        <v>-0.12204544991254807</v>
      </c>
      <c r="AL378" s="78">
        <v>-0.11080510169267654</v>
      </c>
      <c r="AM378" s="78">
        <v>-0.10849921405315399</v>
      </c>
      <c r="AN378" s="78">
        <v>-9.0631701052188873E-2</v>
      </c>
      <c r="AO378" s="78">
        <v>-7.8802071511745453E-2</v>
      </c>
      <c r="AP378" s="78">
        <v>-4.950626939535141E-2</v>
      </c>
      <c r="AQ378" s="78">
        <v>-4.791327565908432E-2</v>
      </c>
      <c r="AR378" s="78">
        <v>-6.0014836490154266E-2</v>
      </c>
      <c r="AS378" s="78">
        <v>-6.3846692442893982E-2</v>
      </c>
      <c r="AT378" s="78">
        <v>-5.478551983833313E-2</v>
      </c>
      <c r="AU378" s="78">
        <v>-5.1245730370283127E-2</v>
      </c>
      <c r="AV378" s="78">
        <v>-2.524842694401741E-2</v>
      </c>
      <c r="AW378" s="78">
        <v>1.7016773344948888E-3</v>
      </c>
      <c r="AX378" s="78">
        <v>1.8557654693722725E-2</v>
      </c>
      <c r="AY378" s="78">
        <v>3.9207305759191513E-2</v>
      </c>
      <c r="AZ378" s="78">
        <v>6.2621243298053741E-2</v>
      </c>
      <c r="BA378" s="78">
        <v>5.7034116238355637E-2</v>
      </c>
      <c r="BB378" s="78">
        <v>-6.3554972410202026E-2</v>
      </c>
      <c r="BC378" s="78">
        <v>-0.10582821816205978</v>
      </c>
      <c r="BD378" s="78">
        <v>-0.12110143154859543</v>
      </c>
      <c r="BE378" s="78">
        <v>-0.10185373574495316</v>
      </c>
      <c r="BF378" s="78">
        <v>-9.9104836583137512E-2</v>
      </c>
      <c r="BG378" s="78">
        <v>-9.265957772731781E-2</v>
      </c>
      <c r="BH378" s="78">
        <v>-9.3799874186515808E-2</v>
      </c>
      <c r="BI378" s="78">
        <v>-9.5155701041221619E-2</v>
      </c>
      <c r="BJ378" s="78">
        <v>-8.2572981715202332E-2</v>
      </c>
      <c r="BK378" s="78">
        <v>-7.8133851289749146E-2</v>
      </c>
      <c r="BL378" s="78">
        <v>-6.0238871723413467E-2</v>
      </c>
      <c r="BM378" s="78">
        <v>-4.8363439738750458E-2</v>
      </c>
      <c r="BN378" s="78">
        <v>-2.3430556058883667E-2</v>
      </c>
      <c r="BO378" s="78">
        <v>-2.2940186783671379E-2</v>
      </c>
      <c r="BP378" s="78">
        <v>-3.5939950495958328E-2</v>
      </c>
      <c r="BQ378" s="78">
        <v>-3.943297266960144E-2</v>
      </c>
      <c r="BR378" s="78">
        <v>-3.0701030045747757E-2</v>
      </c>
      <c r="BS378" s="78">
        <v>-2.7615588158369064E-2</v>
      </c>
      <c r="BT378" s="78">
        <v>-1.8613324500620365E-3</v>
      </c>
      <c r="BU378" s="78">
        <v>2.6313794776797295E-2</v>
      </c>
      <c r="BV378" s="78">
        <v>4.4465232640504837E-2</v>
      </c>
      <c r="BW378" s="78">
        <v>6.5468035638332367E-2</v>
      </c>
      <c r="BX378" s="78">
        <v>8.7577387690544128E-2</v>
      </c>
      <c r="BY378" s="78">
        <v>8.1041060388088226E-2</v>
      </c>
      <c r="BZ378" s="78">
        <v>-3.6819960922002792E-2</v>
      </c>
      <c r="CA378" s="78">
        <v>-7.7152818441390991E-2</v>
      </c>
      <c r="CB378" s="78">
        <v>-9.2644579708576202E-2</v>
      </c>
      <c r="CC378" s="78">
        <v>-8.2541704177856445E-2</v>
      </c>
      <c r="CD378" s="78">
        <v>-7.9865694046020508E-2</v>
      </c>
      <c r="CE378" s="78">
        <v>-7.3578253388404846E-2</v>
      </c>
      <c r="CF378" s="78">
        <v>-7.5077757239341736E-2</v>
      </c>
      <c r="CG378" s="78">
        <v>-7.6531954109668732E-2</v>
      </c>
      <c r="CH378" s="78">
        <v>-6.3019506633281708E-2</v>
      </c>
      <c r="CI378" s="78">
        <v>-5.7102899998426437E-2</v>
      </c>
      <c r="CJ378" s="78">
        <v>-3.9188887923955917E-2</v>
      </c>
      <c r="CK378" s="78">
        <v>-2.7281740680336952E-2</v>
      </c>
      <c r="CL378" s="78">
        <v>-5.3705954924225807E-3</v>
      </c>
      <c r="CM378" s="78">
        <v>-5.6439009495079517E-3</v>
      </c>
      <c r="CN378" s="78">
        <v>-1.9265757873654366E-2</v>
      </c>
      <c r="CO378" s="78">
        <v>-2.2524107247591019E-2</v>
      </c>
      <c r="CP378" s="78">
        <v>-1.402018778026104E-2</v>
      </c>
      <c r="CQ378" s="78">
        <v>-1.1249421164393425E-2</v>
      </c>
      <c r="CR378" s="78">
        <v>1.4336497522890568E-2</v>
      </c>
      <c r="CS378" s="78">
        <v>4.3360073119401932E-2</v>
      </c>
      <c r="CT378" s="78">
        <v>6.2408741563558578E-2</v>
      </c>
      <c r="CU378" s="78">
        <v>8.3656132221221924E-2</v>
      </c>
      <c r="CV378" s="78">
        <v>0.10486194491386414</v>
      </c>
      <c r="CW378" s="78">
        <v>9.7668208181858063E-2</v>
      </c>
      <c r="CX378" s="78">
        <v>-1.830337755382061E-2</v>
      </c>
      <c r="CY378" s="78">
        <v>-5.7292327284812927E-2</v>
      </c>
      <c r="CZ378" s="78">
        <v>-7.2935447096824646E-2</v>
      </c>
      <c r="DA378" s="78">
        <v>-6.3229657709598541E-2</v>
      </c>
      <c r="DB378" s="78">
        <v>-6.0626551508903503E-2</v>
      </c>
      <c r="DC378" s="78">
        <v>-5.4496921598911285E-2</v>
      </c>
      <c r="DD378" s="78">
        <v>-5.6355632841587067E-2</v>
      </c>
      <c r="DE378" s="78">
        <v>-5.7908207178115845E-2</v>
      </c>
      <c r="DF378" s="78">
        <v>-4.3466027826070786E-2</v>
      </c>
      <c r="DG378" s="78">
        <v>-3.6071948707103729E-2</v>
      </c>
      <c r="DH378" s="78">
        <v>-1.8138904124498367E-2</v>
      </c>
      <c r="DI378" s="78">
        <v>-6.200042087584734E-3</v>
      </c>
      <c r="DJ378" s="78">
        <v>1.268936600536108E-2</v>
      </c>
      <c r="DK378" s="78">
        <v>1.1652384884655476E-2</v>
      </c>
      <c r="DL378" s="78">
        <v>-2.5915629230439663E-3</v>
      </c>
      <c r="DM378" s="78">
        <v>-5.6152408942580223E-3</v>
      </c>
      <c r="DN378" s="78">
        <v>2.6606547180563211E-3</v>
      </c>
      <c r="DO378" s="78">
        <v>5.116745363920927E-3</v>
      </c>
      <c r="DP378" s="78">
        <v>3.0534327030181885E-2</v>
      </c>
      <c r="DQ378" s="78">
        <v>6.040634959936142E-2</v>
      </c>
      <c r="DR378" s="78">
        <v>8.0352246761322021E-2</v>
      </c>
      <c r="DS378" s="78">
        <v>0.10184423625469208</v>
      </c>
      <c r="DT378" s="78">
        <v>0.12214650958776474</v>
      </c>
      <c r="DU378" s="78">
        <v>0.1142953485250473</v>
      </c>
      <c r="DV378" s="78">
        <v>2.1320856467355043E-4</v>
      </c>
      <c r="DW378" s="78">
        <v>-3.7431828677654266E-2</v>
      </c>
      <c r="DX378" s="78">
        <v>-5.3226325660943985E-2</v>
      </c>
      <c r="DY378" s="78">
        <v>-3.5346128046512604E-2</v>
      </c>
      <c r="DZ378" s="78">
        <v>-3.2848294824361801E-2</v>
      </c>
      <c r="EA378" s="78">
        <v>-2.6946522295475006E-2</v>
      </c>
      <c r="EB378" s="78">
        <v>-2.9323866590857506E-2</v>
      </c>
      <c r="EC378" s="78">
        <v>-3.1018462032079697E-2</v>
      </c>
      <c r="ED378" s="78">
        <v>-1.5233910642564297E-2</v>
      </c>
      <c r="EE378" s="78">
        <v>-5.7065919972956181E-3</v>
      </c>
      <c r="EF378" s="78">
        <v>1.2253927998244762E-2</v>
      </c>
      <c r="EG378" s="78">
        <v>2.4238584563136101E-2</v>
      </c>
      <c r="EH378" s="78">
        <v>3.8765080273151398E-2</v>
      </c>
      <c r="EI378" s="78">
        <v>3.6625474691390991E-2</v>
      </c>
      <c r="EJ378" s="78">
        <v>2.1483324468135834E-2</v>
      </c>
      <c r="EK378" s="78">
        <v>1.8798476085066795E-2</v>
      </c>
      <c r="EL378" s="78">
        <v>2.6745140552520752E-2</v>
      </c>
      <c r="EM378" s="78">
        <v>2.8746889904141426E-2</v>
      </c>
      <c r="EN378" s="78">
        <v>5.3921420127153397E-2</v>
      </c>
      <c r="EO378" s="78">
        <v>8.5018463432788849E-2</v>
      </c>
      <c r="EP378" s="78">
        <v>0.10625982284545898</v>
      </c>
      <c r="EQ378" s="78">
        <v>0.12810496985912323</v>
      </c>
      <c r="ER378" s="78">
        <v>0.14710265398025513</v>
      </c>
      <c r="ES378" s="78">
        <v>0.13830231130123138</v>
      </c>
      <c r="ET378" s="78">
        <v>2.6948219165205956E-2</v>
      </c>
      <c r="EU378" s="78">
        <v>-8.7564317509531975E-3</v>
      </c>
      <c r="EV378" s="78">
        <v>-2.4769473820924759E-2</v>
      </c>
      <c r="EW378" s="78">
        <v>50.2169189453125</v>
      </c>
      <c r="EX378" s="78">
        <v>49.374824523925781</v>
      </c>
      <c r="EY378" s="78">
        <v>48.660686492919922</v>
      </c>
      <c r="EZ378" s="78">
        <v>48.053966522216797</v>
      </c>
      <c r="FA378" s="78">
        <v>47.520641326904297</v>
      </c>
      <c r="FB378" s="78">
        <v>47.054759979248047</v>
      </c>
      <c r="FC378" s="78">
        <v>46.852149963378906</v>
      </c>
      <c r="FD378" s="78">
        <v>47.226303100585938</v>
      </c>
      <c r="FE378" s="78">
        <v>50.439437866210938</v>
      </c>
      <c r="FF378" s="78">
        <v>54.774581909179688</v>
      </c>
      <c r="FG378" s="78">
        <v>58.482288360595703</v>
      </c>
      <c r="FH378" s="78">
        <v>61.476993560791016</v>
      </c>
      <c r="FI378" s="78">
        <v>63.57305908203125</v>
      </c>
      <c r="FJ378" s="78">
        <v>64.67919921875</v>
      </c>
      <c r="FK378" s="78">
        <v>65.124382019042969</v>
      </c>
      <c r="FL378" s="78">
        <v>64.305534362792969</v>
      </c>
      <c r="FM378" s="78">
        <v>62.296062469482422</v>
      </c>
      <c r="FN378" s="78">
        <v>59.171554565429688</v>
      </c>
      <c r="FO378" s="78">
        <v>56.676738739013672</v>
      </c>
      <c r="FP378" s="78">
        <v>54.851345062255859</v>
      </c>
      <c r="FQ378" s="78">
        <v>53.425701141357422</v>
      </c>
      <c r="FR378" s="78">
        <v>52.222404479980469</v>
      </c>
      <c r="FS378" s="78">
        <v>51.242149353027344</v>
      </c>
      <c r="FT378" s="78">
        <v>50.382938385009766</v>
      </c>
      <c r="FU378" s="78">
        <v>2.8434514999389648E-2</v>
      </c>
      <c r="FV378" s="78">
        <v>3.0758943408727646E-2</v>
      </c>
      <c r="FW378" s="78">
        <v>3.0301468446850777E-2</v>
      </c>
      <c r="FX378" s="78">
        <v>0</v>
      </c>
      <c r="FY378" s="78">
        <v>700.9473876953125</v>
      </c>
      <c r="FZ378" s="78">
        <v>1</v>
      </c>
    </row>
    <row r="379" spans="1:182" x14ac:dyDescent="0.2">
      <c r="A379" t="s">
        <v>186</v>
      </c>
      <c r="B379" t="s">
        <v>236</v>
      </c>
      <c r="C379" t="s">
        <v>194</v>
      </c>
      <c r="D379" t="s">
        <v>202</v>
      </c>
      <c r="E379" t="s">
        <v>242</v>
      </c>
      <c r="F379" t="s">
        <v>178</v>
      </c>
      <c r="G379" t="s">
        <v>1</v>
      </c>
      <c r="H379" s="78">
        <v>1074</v>
      </c>
      <c r="I379" s="78">
        <v>1.3182750940322876</v>
      </c>
      <c r="J379" s="78">
        <v>1.2420666217803955</v>
      </c>
      <c r="K379" s="78">
        <v>1.1818473339080811</v>
      </c>
      <c r="L379" s="78">
        <v>1.159963846206665</v>
      </c>
      <c r="M379" s="78">
        <v>1.1720284223556519</v>
      </c>
      <c r="N379" s="78">
        <v>1.2380115985870361</v>
      </c>
      <c r="O379" s="78">
        <v>1.4137419462203979</v>
      </c>
      <c r="P379" s="78">
        <v>1.572431206703186</v>
      </c>
      <c r="Q379" s="78">
        <v>1.5551285743713379</v>
      </c>
      <c r="R379" s="78">
        <v>1.5658776760101318</v>
      </c>
      <c r="S379" s="78">
        <v>1.5483764410018921</v>
      </c>
      <c r="T379" s="78">
        <v>1.4974218606948853</v>
      </c>
      <c r="U379" s="78">
        <v>1.4667849540710449</v>
      </c>
      <c r="V379" s="78">
        <v>1.4484081268310547</v>
      </c>
      <c r="W379" s="78">
        <v>1.4243315458297729</v>
      </c>
      <c r="X379" s="78">
        <v>1.4876159429550171</v>
      </c>
      <c r="Y379" s="78">
        <v>1.6468532085418701</v>
      </c>
      <c r="Z379" s="78">
        <v>1.9209252595901489</v>
      </c>
      <c r="AA379" s="78">
        <v>2.0485413074493408</v>
      </c>
      <c r="AB379" s="78">
        <v>2.0311107635498047</v>
      </c>
      <c r="AC379" s="78">
        <v>1.9717698097229004</v>
      </c>
      <c r="AD379" s="78">
        <v>1.8829637765884399</v>
      </c>
      <c r="AE379" s="78">
        <v>1.6630629301071167</v>
      </c>
      <c r="AF379" s="78">
        <v>1.4884054660797119</v>
      </c>
      <c r="AG379" s="78">
        <v>-0.12455016374588013</v>
      </c>
      <c r="AH379" s="78">
        <v>-0.11849956959486008</v>
      </c>
      <c r="AI379" s="78">
        <v>-0.1095951646566391</v>
      </c>
      <c r="AJ379" s="78">
        <v>-0.10507294535636902</v>
      </c>
      <c r="AK379" s="78">
        <v>-0.10477084666490555</v>
      </c>
      <c r="AL379" s="78">
        <v>-0.10479103773832321</v>
      </c>
      <c r="AM379" s="78">
        <v>-8.2802630960941315E-2</v>
      </c>
      <c r="AN379" s="78">
        <v>-4.9810223281383514E-2</v>
      </c>
      <c r="AO379" s="78">
        <v>-4.2543433606624603E-2</v>
      </c>
      <c r="AP379" s="78">
        <v>-4.0189977735280991E-2</v>
      </c>
      <c r="AQ379" s="78">
        <v>-4.91974838078022E-2</v>
      </c>
      <c r="AR379" s="78">
        <v>-4.8311401158571243E-2</v>
      </c>
      <c r="AS379" s="78">
        <v>-4.8231914639472961E-2</v>
      </c>
      <c r="AT379" s="78">
        <v>-2.4028312414884567E-2</v>
      </c>
      <c r="AU379" s="78">
        <v>-2.4712786078453064E-2</v>
      </c>
      <c r="AV379" s="78">
        <v>-5.8225030079483986E-3</v>
      </c>
      <c r="AW379" s="78">
        <v>4.1603639721870422E-2</v>
      </c>
      <c r="AX379" s="78">
        <v>4.8298951238393784E-2</v>
      </c>
      <c r="AY379" s="78">
        <v>5.6206397712230682E-2</v>
      </c>
      <c r="AZ379" s="78">
        <v>6.455625593662262E-2</v>
      </c>
      <c r="BA379" s="78">
        <v>6.6278338432312012E-2</v>
      </c>
      <c r="BB379" s="78">
        <v>-6.1671845614910126E-2</v>
      </c>
      <c r="BC379" s="78">
        <v>-0.10859054327011108</v>
      </c>
      <c r="BD379" s="78">
        <v>-0.12314588576555252</v>
      </c>
      <c r="BE379" s="78">
        <v>-0.10035602748394012</v>
      </c>
      <c r="BF379" s="78">
        <v>-9.4796851277351379E-2</v>
      </c>
      <c r="BG379" s="78">
        <v>-8.6457975208759308E-2</v>
      </c>
      <c r="BH379" s="78">
        <v>-8.1640414893627167E-2</v>
      </c>
      <c r="BI379" s="78">
        <v>-8.1541448831558228E-2</v>
      </c>
      <c r="BJ379" s="78">
        <v>-8.1848166882991791E-2</v>
      </c>
      <c r="BK379" s="78">
        <v>-6.0204844921827316E-2</v>
      </c>
      <c r="BL379" s="78">
        <v>-2.6225432753562927E-2</v>
      </c>
      <c r="BM379" s="78">
        <v>-1.9535953179001808E-2</v>
      </c>
      <c r="BN379" s="78">
        <v>-1.989220455288887E-2</v>
      </c>
      <c r="BO379" s="78">
        <v>-2.9288284480571747E-2</v>
      </c>
      <c r="BP379" s="78">
        <v>-2.8749998658895493E-2</v>
      </c>
      <c r="BQ379" s="78">
        <v>-2.8743909671902657E-2</v>
      </c>
      <c r="BR379" s="78">
        <v>-4.4927815906703472E-3</v>
      </c>
      <c r="BS379" s="78">
        <v>-5.674353800714016E-3</v>
      </c>
      <c r="BT379" s="78">
        <v>1.2386176735162735E-2</v>
      </c>
      <c r="BU379" s="78">
        <v>6.002470850944519E-2</v>
      </c>
      <c r="BV379" s="78">
        <v>6.808125227689743E-2</v>
      </c>
      <c r="BW379" s="78">
        <v>7.7231504023075104E-2</v>
      </c>
      <c r="BX379" s="78">
        <v>8.6203649640083313E-2</v>
      </c>
      <c r="BY379" s="78">
        <v>8.715425431728363E-2</v>
      </c>
      <c r="BZ379" s="78">
        <v>-3.8174279034137726E-2</v>
      </c>
      <c r="CA379" s="78">
        <v>-8.3952262997627258E-2</v>
      </c>
      <c r="CB379" s="78">
        <v>-9.8684780299663544E-2</v>
      </c>
      <c r="CC379" s="78">
        <v>-8.3599232137203217E-2</v>
      </c>
      <c r="CD379" s="78">
        <v>-7.8380420804023743E-2</v>
      </c>
      <c r="CE379" s="78">
        <v>-7.0433244109153748E-2</v>
      </c>
      <c r="CF379" s="78">
        <v>-6.5411105751991272E-2</v>
      </c>
      <c r="CG379" s="78">
        <v>-6.5452829003334045E-2</v>
      </c>
      <c r="CH379" s="78">
        <v>-6.5957993268966675E-2</v>
      </c>
      <c r="CI379" s="78">
        <v>-4.4553689658641815E-2</v>
      </c>
      <c r="CJ379" s="78">
        <v>-9.8906783387064934E-3</v>
      </c>
      <c r="CK379" s="78">
        <v>-3.601043950766325E-3</v>
      </c>
      <c r="CL379" s="78">
        <v>-5.834024865180254E-3</v>
      </c>
      <c r="CM379" s="78">
        <v>-1.5499236062169075E-2</v>
      </c>
      <c r="CN379" s="78">
        <v>-1.5201831236481667E-2</v>
      </c>
      <c r="CO379" s="78">
        <v>-1.524657104164362E-2</v>
      </c>
      <c r="CP379" s="78">
        <v>9.0374676510691643E-3</v>
      </c>
      <c r="CQ379" s="78">
        <v>7.511606439948082E-3</v>
      </c>
      <c r="CR379" s="78">
        <v>2.4997452273964882E-2</v>
      </c>
      <c r="CS379" s="78">
        <v>7.2783082723617554E-2</v>
      </c>
      <c r="CT379" s="78">
        <v>8.1782415509223938E-2</v>
      </c>
      <c r="CU379" s="78">
        <v>9.1793432831764221E-2</v>
      </c>
      <c r="CV379" s="78">
        <v>0.10119656473398209</v>
      </c>
      <c r="CW379" s="78">
        <v>0.10161284357309341</v>
      </c>
      <c r="CX379" s="78">
        <v>-2.1899938583374023E-2</v>
      </c>
      <c r="CY379" s="78">
        <v>-6.6887855529785156E-2</v>
      </c>
      <c r="CZ379" s="78">
        <v>-8.174307644367218E-2</v>
      </c>
      <c r="DA379" s="78">
        <v>-6.6842436790466309E-2</v>
      </c>
      <c r="DB379" s="78">
        <v>-6.1963990330696106E-2</v>
      </c>
      <c r="DC379" s="78">
        <v>-5.4408494383096695E-2</v>
      </c>
      <c r="DD379" s="78">
        <v>-4.9181807786226273E-2</v>
      </c>
      <c r="DE379" s="78">
        <v>-4.9364209175109863E-2</v>
      </c>
      <c r="DF379" s="78">
        <v>-5.0067830830812454E-2</v>
      </c>
      <c r="DG379" s="78">
        <v>-2.8902530670166016E-2</v>
      </c>
      <c r="DH379" s="78">
        <v>6.4440756104886532E-3</v>
      </c>
      <c r="DI379" s="78">
        <v>1.2333866208791733E-2</v>
      </c>
      <c r="DJ379" s="78">
        <v>8.224152959883213E-3</v>
      </c>
      <c r="DK379" s="78">
        <v>-1.7101860139518976E-3</v>
      </c>
      <c r="DL379" s="78">
        <v>-1.6536626499146223E-3</v>
      </c>
      <c r="DM379" s="78">
        <v>-1.7492343904450536E-3</v>
      </c>
      <c r="DN379" s="78">
        <v>2.2567715495824814E-2</v>
      </c>
      <c r="DO379" s="78">
        <v>2.0697567611932755E-2</v>
      </c>
      <c r="DP379" s="78">
        <v>3.7608727812767029E-2</v>
      </c>
      <c r="DQ379" s="78">
        <v>8.5541464388370514E-2</v>
      </c>
      <c r="DR379" s="78">
        <v>9.5483578741550446E-2</v>
      </c>
      <c r="DS379" s="78">
        <v>0.10635534673929214</v>
      </c>
      <c r="DT379" s="78">
        <v>0.11618948727846146</v>
      </c>
      <c r="DU379" s="78">
        <v>0.1160714402794838</v>
      </c>
      <c r="DV379" s="78">
        <v>-5.6255976669490337E-3</v>
      </c>
      <c r="DW379" s="78">
        <v>-4.9823455512523651E-2</v>
      </c>
      <c r="DX379" s="78">
        <v>-6.4801380038261414E-2</v>
      </c>
      <c r="DY379" s="78">
        <v>-4.2648293077945709E-2</v>
      </c>
      <c r="DZ379" s="78">
        <v>-3.8261275738477707E-2</v>
      </c>
      <c r="EA379" s="78">
        <v>-3.1271308660507202E-2</v>
      </c>
      <c r="EB379" s="78">
        <v>-2.5749268010258675E-2</v>
      </c>
      <c r="EC379" s="78">
        <v>-2.6134796440601349E-2</v>
      </c>
      <c r="ED379" s="78">
        <v>-2.7124956250190735E-2</v>
      </c>
      <c r="EE379" s="78">
        <v>-6.3047423027455807E-3</v>
      </c>
      <c r="EF379" s="78">
        <v>3.0028864741325378E-2</v>
      </c>
      <c r="EG379" s="78">
        <v>3.5341344773769379E-2</v>
      </c>
      <c r="EH379" s="78">
        <v>2.8521930798888206E-2</v>
      </c>
      <c r="EI379" s="78">
        <v>1.819901168346405E-2</v>
      </c>
      <c r="EJ379" s="78">
        <v>1.7907742410898209E-2</v>
      </c>
      <c r="EK379" s="78">
        <v>1.7738776281476021E-2</v>
      </c>
      <c r="EL379" s="78">
        <v>4.2103249579668045E-2</v>
      </c>
      <c r="EM379" s="78">
        <v>3.9735998958349228E-2</v>
      </c>
      <c r="EN379" s="78">
        <v>5.5817406624555588E-2</v>
      </c>
      <c r="EO379" s="78">
        <v>0.10396252572536469</v>
      </c>
      <c r="EP379" s="78">
        <v>0.11526588350534439</v>
      </c>
      <c r="EQ379" s="78">
        <v>0.12738046050071716</v>
      </c>
      <c r="ER379" s="78">
        <v>0.13783687353134155</v>
      </c>
      <c r="ES379" s="78">
        <v>0.13694736361503601</v>
      </c>
      <c r="ET379" s="78">
        <v>1.787196658551693E-2</v>
      </c>
      <c r="EU379" s="78">
        <v>-2.5185171514749527E-2</v>
      </c>
      <c r="EV379" s="78">
        <v>-4.034026712179184E-2</v>
      </c>
      <c r="EW379" s="78">
        <v>51.660816192626953</v>
      </c>
      <c r="EX379" s="78">
        <v>50.841636657714844</v>
      </c>
      <c r="EY379" s="78">
        <v>50.130111694335938</v>
      </c>
      <c r="EZ379" s="78">
        <v>49.676021575927734</v>
      </c>
      <c r="FA379" s="78">
        <v>49.190483093261719</v>
      </c>
      <c r="FB379" s="78">
        <v>48.765117645263672</v>
      </c>
      <c r="FC379" s="78">
        <v>48.538516998291016</v>
      </c>
      <c r="FD379" s="78">
        <v>48.765529632568359</v>
      </c>
      <c r="FE379" s="78">
        <v>51.783058166503906</v>
      </c>
      <c r="FF379" s="78">
        <v>55.548637390136719</v>
      </c>
      <c r="FG379" s="78">
        <v>58.734809875488281</v>
      </c>
      <c r="FH379" s="78">
        <v>61.203067779541016</v>
      </c>
      <c r="FI379" s="78">
        <v>62.770660400390625</v>
      </c>
      <c r="FJ379" s="78">
        <v>63.477794647216797</v>
      </c>
      <c r="FK379" s="78">
        <v>63.726413726806641</v>
      </c>
      <c r="FL379" s="78">
        <v>62.760887145996094</v>
      </c>
      <c r="FM379" s="78">
        <v>60.963314056396484</v>
      </c>
      <c r="FN379" s="78">
        <v>58.44305419921875</v>
      </c>
      <c r="FO379" s="78">
        <v>56.631797790527344</v>
      </c>
      <c r="FP379" s="78">
        <v>55.265541076660156</v>
      </c>
      <c r="FQ379" s="78">
        <v>54.092998504638672</v>
      </c>
      <c r="FR379" s="78">
        <v>53.131263732910156</v>
      </c>
      <c r="FS379" s="78">
        <v>52.212650299072266</v>
      </c>
      <c r="FT379" s="78">
        <v>51.515121459960938</v>
      </c>
      <c r="FU379" s="78">
        <v>2.2779958322644234E-2</v>
      </c>
      <c r="FV379" s="78">
        <v>2.484474889934063E-2</v>
      </c>
      <c r="FW379" s="78">
        <v>2.3956695571541786E-2</v>
      </c>
      <c r="FX379" s="78">
        <v>0</v>
      </c>
      <c r="FY379" s="78">
        <v>373.10525512695313</v>
      </c>
      <c r="FZ379" s="78">
        <v>1</v>
      </c>
    </row>
    <row r="380" spans="1:182" x14ac:dyDescent="0.2">
      <c r="A380" t="s">
        <v>186</v>
      </c>
      <c r="B380" t="s">
        <v>236</v>
      </c>
      <c r="C380" t="s">
        <v>194</v>
      </c>
      <c r="D380" t="s">
        <v>202</v>
      </c>
      <c r="E380" t="s">
        <v>242</v>
      </c>
      <c r="F380" t="s">
        <v>179</v>
      </c>
      <c r="G380" t="s">
        <v>1</v>
      </c>
      <c r="H380" s="78">
        <v>198</v>
      </c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  <c r="CU380" s="78"/>
      <c r="CV380" s="78"/>
      <c r="CW380" s="78"/>
      <c r="CX380" s="78"/>
      <c r="CY380" s="78"/>
      <c r="CZ380" s="78"/>
      <c r="DA380" s="78"/>
      <c r="DB380" s="78"/>
      <c r="DC380" s="78"/>
      <c r="DD380" s="78"/>
      <c r="DE380" s="78"/>
      <c r="DF380" s="78"/>
      <c r="DG380" s="78"/>
      <c r="DH380" s="78"/>
      <c r="DI380" s="78"/>
      <c r="DJ380" s="78"/>
      <c r="DK380" s="78"/>
      <c r="DL380" s="78"/>
      <c r="DM380" s="78"/>
      <c r="DN380" s="78"/>
      <c r="DO380" s="78"/>
      <c r="DP380" s="78"/>
      <c r="DQ380" s="78"/>
      <c r="DR380" s="78"/>
      <c r="DS380" s="78"/>
      <c r="DT380" s="78"/>
      <c r="DU380" s="78"/>
      <c r="DV380" s="78"/>
      <c r="DW380" s="78"/>
      <c r="DX380" s="78"/>
      <c r="DY380" s="78"/>
      <c r="DZ380" s="78"/>
      <c r="EA380" s="78"/>
      <c r="EB380" s="78"/>
      <c r="EC380" s="78"/>
      <c r="ED380" s="78"/>
      <c r="EE380" s="78"/>
      <c r="EF380" s="78"/>
      <c r="EG380" s="78"/>
      <c r="EH380" s="78"/>
      <c r="EI380" s="78"/>
      <c r="EJ380" s="78"/>
      <c r="EK380" s="78"/>
      <c r="EL380" s="78"/>
      <c r="EM380" s="78"/>
      <c r="EN380" s="78"/>
      <c r="EO380" s="78"/>
      <c r="EP380" s="78"/>
      <c r="EQ380" s="78"/>
      <c r="ER380" s="78"/>
      <c r="ES380" s="78"/>
      <c r="ET380" s="78"/>
      <c r="EU380" s="78"/>
      <c r="EV380" s="78"/>
      <c r="EW380" s="78"/>
      <c r="EX380" s="78"/>
      <c r="EY380" s="78"/>
      <c r="EZ380" s="78"/>
      <c r="FA380" s="78"/>
      <c r="FB380" s="78"/>
      <c r="FC380" s="78"/>
      <c r="FD380" s="78"/>
      <c r="FE380" s="78"/>
      <c r="FF380" s="78"/>
      <c r="FG380" s="78"/>
      <c r="FH380" s="78"/>
      <c r="FI380" s="78"/>
      <c r="FJ380" s="78"/>
      <c r="FK380" s="78"/>
      <c r="FL380" s="78"/>
      <c r="FM380" s="78"/>
      <c r="FN380" s="78"/>
      <c r="FO380" s="78"/>
      <c r="FP380" s="78"/>
      <c r="FQ380" s="78"/>
      <c r="FR380" s="78"/>
      <c r="FS380" s="78"/>
      <c r="FT380" s="78"/>
      <c r="FU380" s="78"/>
      <c r="FV380" s="78"/>
      <c r="FW380" s="78"/>
      <c r="FX380" s="78">
        <v>0</v>
      </c>
      <c r="FY380" s="78">
        <v>43.578948974609375</v>
      </c>
      <c r="FZ380" s="78">
        <v>0</v>
      </c>
    </row>
    <row r="381" spans="1:182" x14ac:dyDescent="0.2">
      <c r="A381" t="s">
        <v>186</v>
      </c>
      <c r="B381" t="s">
        <v>236</v>
      </c>
      <c r="C381" t="s">
        <v>194</v>
      </c>
      <c r="D381" t="s">
        <v>202</v>
      </c>
      <c r="E381" t="s">
        <v>242</v>
      </c>
      <c r="F381" t="s">
        <v>180</v>
      </c>
      <c r="G381" t="s">
        <v>1</v>
      </c>
      <c r="H381" s="78">
        <v>44</v>
      </c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  <c r="CU381" s="78"/>
      <c r="CV381" s="78"/>
      <c r="CW381" s="78"/>
      <c r="CX381" s="78"/>
      <c r="CY381" s="78"/>
      <c r="CZ381" s="78"/>
      <c r="DA381" s="78"/>
      <c r="DB381" s="78"/>
      <c r="DC381" s="78"/>
      <c r="DD381" s="78"/>
      <c r="DE381" s="78"/>
      <c r="DF381" s="78"/>
      <c r="DG381" s="78"/>
      <c r="DH381" s="78"/>
      <c r="DI381" s="78"/>
      <c r="DJ381" s="78"/>
      <c r="DK381" s="78"/>
      <c r="DL381" s="78"/>
      <c r="DM381" s="78"/>
      <c r="DN381" s="78"/>
      <c r="DO381" s="78"/>
      <c r="DP381" s="78"/>
      <c r="DQ381" s="78"/>
      <c r="DR381" s="78"/>
      <c r="DS381" s="78"/>
      <c r="DT381" s="78"/>
      <c r="DU381" s="78"/>
      <c r="DV381" s="78"/>
      <c r="DW381" s="78"/>
      <c r="DX381" s="78"/>
      <c r="DY381" s="78"/>
      <c r="DZ381" s="78"/>
      <c r="EA381" s="78"/>
      <c r="EB381" s="78"/>
      <c r="EC381" s="78"/>
      <c r="ED381" s="78"/>
      <c r="EE381" s="78"/>
      <c r="EF381" s="78"/>
      <c r="EG381" s="78"/>
      <c r="EH381" s="78"/>
      <c r="EI381" s="78"/>
      <c r="EJ381" s="78"/>
      <c r="EK381" s="78"/>
      <c r="EL381" s="78"/>
      <c r="EM381" s="78"/>
      <c r="EN381" s="78"/>
      <c r="EO381" s="78"/>
      <c r="EP381" s="78"/>
      <c r="EQ381" s="78"/>
      <c r="ER381" s="78"/>
      <c r="ES381" s="78"/>
      <c r="ET381" s="78"/>
      <c r="EU381" s="78"/>
      <c r="EV381" s="78"/>
      <c r="EW381" s="78"/>
      <c r="EX381" s="78"/>
      <c r="EY381" s="78"/>
      <c r="EZ381" s="78"/>
      <c r="FA381" s="78"/>
      <c r="FB381" s="78"/>
      <c r="FC381" s="78"/>
      <c r="FD381" s="78"/>
      <c r="FE381" s="78"/>
      <c r="FF381" s="78"/>
      <c r="FG381" s="78"/>
      <c r="FH381" s="78"/>
      <c r="FI381" s="78"/>
      <c r="FJ381" s="78"/>
      <c r="FK381" s="78"/>
      <c r="FL381" s="78"/>
      <c r="FM381" s="78"/>
      <c r="FN381" s="78"/>
      <c r="FO381" s="78"/>
      <c r="FP381" s="78"/>
      <c r="FQ381" s="78"/>
      <c r="FR381" s="78"/>
      <c r="FS381" s="78"/>
      <c r="FT381" s="78"/>
      <c r="FU381" s="78"/>
      <c r="FV381" s="78"/>
      <c r="FW381" s="78"/>
      <c r="FX381" s="78">
        <v>0</v>
      </c>
      <c r="FY381" s="78">
        <v>20.736841201782227</v>
      </c>
      <c r="FZ381" s="78">
        <v>0</v>
      </c>
    </row>
    <row r="382" spans="1:182" x14ac:dyDescent="0.2">
      <c r="A382" t="s">
        <v>186</v>
      </c>
      <c r="B382" t="s">
        <v>236</v>
      </c>
      <c r="C382" t="s">
        <v>194</v>
      </c>
      <c r="D382" t="s">
        <v>202</v>
      </c>
      <c r="E382" t="s">
        <v>242</v>
      </c>
      <c r="F382" t="s">
        <v>181</v>
      </c>
      <c r="G382" t="s">
        <v>1</v>
      </c>
      <c r="H382" s="78">
        <v>61</v>
      </c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  <c r="CU382" s="78"/>
      <c r="CV382" s="78"/>
      <c r="CW382" s="78"/>
      <c r="CX382" s="78"/>
      <c r="CY382" s="78"/>
      <c r="CZ382" s="78"/>
      <c r="DA382" s="78"/>
      <c r="DB382" s="78"/>
      <c r="DC382" s="78"/>
      <c r="DD382" s="78"/>
      <c r="DE382" s="78"/>
      <c r="DF382" s="78"/>
      <c r="DG382" s="78"/>
      <c r="DH382" s="78"/>
      <c r="DI382" s="78"/>
      <c r="DJ382" s="78"/>
      <c r="DK382" s="78"/>
      <c r="DL382" s="78"/>
      <c r="DM382" s="78"/>
      <c r="DN382" s="78"/>
      <c r="DO382" s="78"/>
      <c r="DP382" s="78"/>
      <c r="DQ382" s="78"/>
      <c r="DR382" s="78"/>
      <c r="DS382" s="78"/>
      <c r="DT382" s="78"/>
      <c r="DU382" s="78"/>
      <c r="DV382" s="78"/>
      <c r="DW382" s="78"/>
      <c r="DX382" s="78"/>
      <c r="DY382" s="78"/>
      <c r="DZ382" s="78"/>
      <c r="EA382" s="78"/>
      <c r="EB382" s="78"/>
      <c r="EC382" s="78"/>
      <c r="ED382" s="78"/>
      <c r="EE382" s="78"/>
      <c r="EF382" s="78"/>
      <c r="EG382" s="78"/>
      <c r="EH382" s="78"/>
      <c r="EI382" s="78"/>
      <c r="EJ382" s="78"/>
      <c r="EK382" s="78"/>
      <c r="EL382" s="78"/>
      <c r="EM382" s="78"/>
      <c r="EN382" s="78"/>
      <c r="EO382" s="78"/>
      <c r="EP382" s="78"/>
      <c r="EQ382" s="78"/>
      <c r="ER382" s="78"/>
      <c r="ES382" s="78"/>
      <c r="ET382" s="78"/>
      <c r="EU382" s="78"/>
      <c r="EV382" s="78"/>
      <c r="EW382" s="78"/>
      <c r="EX382" s="78"/>
      <c r="EY382" s="78"/>
      <c r="EZ382" s="78"/>
      <c r="FA382" s="78"/>
      <c r="FB382" s="78"/>
      <c r="FC382" s="78"/>
      <c r="FD382" s="78"/>
      <c r="FE382" s="78"/>
      <c r="FF382" s="78"/>
      <c r="FG382" s="78"/>
      <c r="FH382" s="78"/>
      <c r="FI382" s="78"/>
      <c r="FJ382" s="78"/>
      <c r="FK382" s="78"/>
      <c r="FL382" s="78"/>
      <c r="FM382" s="78"/>
      <c r="FN382" s="78"/>
      <c r="FO382" s="78"/>
      <c r="FP382" s="78"/>
      <c r="FQ382" s="78"/>
      <c r="FR382" s="78"/>
      <c r="FS382" s="78"/>
      <c r="FT382" s="78"/>
      <c r="FU382" s="78"/>
      <c r="FV382" s="78"/>
      <c r="FW382" s="78"/>
      <c r="FX382" s="78">
        <v>0</v>
      </c>
      <c r="FY382" s="78">
        <v>12.789473533630371</v>
      </c>
      <c r="FZ382" s="78">
        <v>0</v>
      </c>
    </row>
    <row r="383" spans="1:182" x14ac:dyDescent="0.2">
      <c r="A383" t="s">
        <v>186</v>
      </c>
      <c r="B383" t="s">
        <v>236</v>
      </c>
      <c r="C383" t="s">
        <v>194</v>
      </c>
      <c r="D383" t="s">
        <v>202</v>
      </c>
      <c r="E383" t="s">
        <v>242</v>
      </c>
      <c r="F383" t="s">
        <v>182</v>
      </c>
      <c r="G383" t="s">
        <v>1</v>
      </c>
      <c r="H383" s="78">
        <v>225</v>
      </c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  <c r="CU383" s="78"/>
      <c r="CV383" s="78"/>
      <c r="CW383" s="78"/>
      <c r="CX383" s="78"/>
      <c r="CY383" s="78"/>
      <c r="CZ383" s="78"/>
      <c r="DA383" s="78"/>
      <c r="DB383" s="78"/>
      <c r="DC383" s="78"/>
      <c r="DD383" s="78"/>
      <c r="DE383" s="78"/>
      <c r="DF383" s="78"/>
      <c r="DG383" s="78"/>
      <c r="DH383" s="78"/>
      <c r="DI383" s="78"/>
      <c r="DJ383" s="78"/>
      <c r="DK383" s="78"/>
      <c r="DL383" s="78"/>
      <c r="DM383" s="78"/>
      <c r="DN383" s="78"/>
      <c r="DO383" s="78"/>
      <c r="DP383" s="78"/>
      <c r="DQ383" s="78"/>
      <c r="DR383" s="78"/>
      <c r="DS383" s="78"/>
      <c r="DT383" s="78"/>
      <c r="DU383" s="78"/>
      <c r="DV383" s="78"/>
      <c r="DW383" s="78"/>
      <c r="DX383" s="78"/>
      <c r="DY383" s="78"/>
      <c r="DZ383" s="78"/>
      <c r="EA383" s="78"/>
      <c r="EB383" s="78"/>
      <c r="EC383" s="78"/>
      <c r="ED383" s="78"/>
      <c r="EE383" s="78"/>
      <c r="EF383" s="78"/>
      <c r="EG383" s="78"/>
      <c r="EH383" s="78"/>
      <c r="EI383" s="78"/>
      <c r="EJ383" s="78"/>
      <c r="EK383" s="78"/>
      <c r="EL383" s="78"/>
      <c r="EM383" s="78"/>
      <c r="EN383" s="78"/>
      <c r="EO383" s="78"/>
      <c r="EP383" s="78"/>
      <c r="EQ383" s="78"/>
      <c r="ER383" s="78"/>
      <c r="ES383" s="78"/>
      <c r="ET383" s="78"/>
      <c r="EU383" s="78"/>
      <c r="EV383" s="78"/>
      <c r="EW383" s="78"/>
      <c r="EX383" s="78"/>
      <c r="EY383" s="78"/>
      <c r="EZ383" s="78"/>
      <c r="FA383" s="78"/>
      <c r="FB383" s="78"/>
      <c r="FC383" s="78"/>
      <c r="FD383" s="78"/>
      <c r="FE383" s="78"/>
      <c r="FF383" s="78"/>
      <c r="FG383" s="78"/>
      <c r="FH383" s="78"/>
      <c r="FI383" s="78"/>
      <c r="FJ383" s="78"/>
      <c r="FK383" s="78"/>
      <c r="FL383" s="78"/>
      <c r="FM383" s="78"/>
      <c r="FN383" s="78"/>
      <c r="FO383" s="78"/>
      <c r="FP383" s="78"/>
      <c r="FQ383" s="78"/>
      <c r="FR383" s="78"/>
      <c r="FS383" s="78"/>
      <c r="FT383" s="78"/>
      <c r="FU383" s="78"/>
      <c r="FV383" s="78"/>
      <c r="FW383" s="78"/>
      <c r="FX383" s="78">
        <v>0</v>
      </c>
      <c r="FY383" s="78">
        <v>86.473686218261719</v>
      </c>
      <c r="FZ383" s="78">
        <v>0</v>
      </c>
    </row>
    <row r="384" spans="1:182" x14ac:dyDescent="0.2">
      <c r="A384" t="s">
        <v>186</v>
      </c>
      <c r="B384" t="s">
        <v>236</v>
      </c>
      <c r="C384" t="s">
        <v>194</v>
      </c>
      <c r="D384" t="s">
        <v>202</v>
      </c>
      <c r="E384" t="s">
        <v>242</v>
      </c>
      <c r="F384" t="s">
        <v>183</v>
      </c>
      <c r="G384" t="s">
        <v>1</v>
      </c>
      <c r="H384" s="78">
        <v>424</v>
      </c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>
        <v>0</v>
      </c>
      <c r="FY384" s="78">
        <v>85.15789794921875</v>
      </c>
      <c r="FZ384" s="78">
        <v>0</v>
      </c>
    </row>
    <row r="385" spans="1:182" x14ac:dyDescent="0.2">
      <c r="A385" t="s">
        <v>186</v>
      </c>
      <c r="B385" t="s">
        <v>236</v>
      </c>
      <c r="C385" t="s">
        <v>194</v>
      </c>
      <c r="D385" t="s">
        <v>202</v>
      </c>
      <c r="E385" t="s">
        <v>242</v>
      </c>
      <c r="F385" t="s">
        <v>184</v>
      </c>
      <c r="G385" t="s">
        <v>1</v>
      </c>
      <c r="H385" s="78">
        <v>184</v>
      </c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  <c r="CU385" s="78"/>
      <c r="CV385" s="78"/>
      <c r="CW385" s="78"/>
      <c r="CX385" s="78"/>
      <c r="CY385" s="78"/>
      <c r="CZ385" s="78"/>
      <c r="DA385" s="78"/>
      <c r="DB385" s="78"/>
      <c r="DC385" s="78"/>
      <c r="DD385" s="78"/>
      <c r="DE385" s="78"/>
      <c r="DF385" s="78"/>
      <c r="DG385" s="78"/>
      <c r="DH385" s="78"/>
      <c r="DI385" s="78"/>
      <c r="DJ385" s="78"/>
      <c r="DK385" s="78"/>
      <c r="DL385" s="78"/>
      <c r="DM385" s="78"/>
      <c r="DN385" s="78"/>
      <c r="DO385" s="78"/>
      <c r="DP385" s="78"/>
      <c r="DQ385" s="78"/>
      <c r="DR385" s="78"/>
      <c r="DS385" s="78"/>
      <c r="DT385" s="78"/>
      <c r="DU385" s="78"/>
      <c r="DV385" s="78"/>
      <c r="DW385" s="78"/>
      <c r="DX385" s="78"/>
      <c r="DY385" s="78"/>
      <c r="DZ385" s="78"/>
      <c r="EA385" s="78"/>
      <c r="EB385" s="78"/>
      <c r="EC385" s="78"/>
      <c r="ED385" s="78"/>
      <c r="EE385" s="78"/>
      <c r="EF385" s="78"/>
      <c r="EG385" s="78"/>
      <c r="EH385" s="78"/>
      <c r="EI385" s="78"/>
      <c r="EJ385" s="78"/>
      <c r="EK385" s="78"/>
      <c r="EL385" s="78"/>
      <c r="EM385" s="78"/>
      <c r="EN385" s="78"/>
      <c r="EO385" s="78"/>
      <c r="EP385" s="78"/>
      <c r="EQ385" s="78"/>
      <c r="ER385" s="78"/>
      <c r="ES385" s="78"/>
      <c r="ET385" s="78"/>
      <c r="EU385" s="78"/>
      <c r="EV385" s="78"/>
      <c r="EW385" s="78"/>
      <c r="EX385" s="78"/>
      <c r="EY385" s="78"/>
      <c r="EZ385" s="78"/>
      <c r="FA385" s="78"/>
      <c r="FB385" s="78"/>
      <c r="FC385" s="78"/>
      <c r="FD385" s="78"/>
      <c r="FE385" s="78"/>
      <c r="FF385" s="78"/>
      <c r="FG385" s="78"/>
      <c r="FH385" s="78"/>
      <c r="FI385" s="78"/>
      <c r="FJ385" s="78"/>
      <c r="FK385" s="78"/>
      <c r="FL385" s="78"/>
      <c r="FM385" s="78"/>
      <c r="FN385" s="78"/>
      <c r="FO385" s="78"/>
      <c r="FP385" s="78"/>
      <c r="FQ385" s="78"/>
      <c r="FR385" s="78"/>
      <c r="FS385" s="78"/>
      <c r="FT385" s="78"/>
      <c r="FU385" s="78"/>
      <c r="FV385" s="78"/>
      <c r="FW385" s="78"/>
      <c r="FX385" s="78">
        <v>0</v>
      </c>
      <c r="FY385" s="78">
        <v>55.526317596435547</v>
      </c>
      <c r="FZ385" s="78">
        <v>0</v>
      </c>
    </row>
    <row r="386" spans="1:182" x14ac:dyDescent="0.2">
      <c r="A386" t="s">
        <v>186</v>
      </c>
      <c r="B386" t="s">
        <v>236</v>
      </c>
      <c r="C386" t="s">
        <v>194</v>
      </c>
      <c r="D386" t="s">
        <v>202</v>
      </c>
      <c r="E386" t="s">
        <v>242</v>
      </c>
      <c r="F386" t="s">
        <v>185</v>
      </c>
      <c r="G386" t="s">
        <v>1</v>
      </c>
      <c r="H386" s="78">
        <v>83</v>
      </c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  <c r="CU386" s="78"/>
      <c r="CV386" s="78"/>
      <c r="CW386" s="78"/>
      <c r="CX386" s="78"/>
      <c r="CY386" s="78"/>
      <c r="CZ386" s="78"/>
      <c r="DA386" s="78"/>
      <c r="DB386" s="78"/>
      <c r="DC386" s="78"/>
      <c r="DD386" s="78"/>
      <c r="DE386" s="78"/>
      <c r="DF386" s="78"/>
      <c r="DG386" s="78"/>
      <c r="DH386" s="78"/>
      <c r="DI386" s="78"/>
      <c r="DJ386" s="78"/>
      <c r="DK386" s="78"/>
      <c r="DL386" s="78"/>
      <c r="DM386" s="78"/>
      <c r="DN386" s="78"/>
      <c r="DO386" s="78"/>
      <c r="DP386" s="78"/>
      <c r="DQ386" s="78"/>
      <c r="DR386" s="78"/>
      <c r="DS386" s="78"/>
      <c r="DT386" s="78"/>
      <c r="DU386" s="78"/>
      <c r="DV386" s="78"/>
      <c r="DW386" s="78"/>
      <c r="DX386" s="78"/>
      <c r="DY386" s="78"/>
      <c r="DZ386" s="78"/>
      <c r="EA386" s="78"/>
      <c r="EB386" s="78"/>
      <c r="EC386" s="78"/>
      <c r="ED386" s="78"/>
      <c r="EE386" s="78"/>
      <c r="EF386" s="78"/>
      <c r="EG386" s="78"/>
      <c r="EH386" s="78"/>
      <c r="EI386" s="78"/>
      <c r="EJ386" s="78"/>
      <c r="EK386" s="78"/>
      <c r="EL386" s="78"/>
      <c r="EM386" s="78"/>
      <c r="EN386" s="78"/>
      <c r="EO386" s="78"/>
      <c r="EP386" s="78"/>
      <c r="EQ386" s="78"/>
      <c r="ER386" s="78"/>
      <c r="ES386" s="78"/>
      <c r="ET386" s="78"/>
      <c r="EU386" s="78"/>
      <c r="EV386" s="78"/>
      <c r="EW386" s="78"/>
      <c r="EX386" s="78"/>
      <c r="EY386" s="78"/>
      <c r="EZ386" s="78"/>
      <c r="FA386" s="78"/>
      <c r="FB386" s="78"/>
      <c r="FC386" s="78"/>
      <c r="FD386" s="78"/>
      <c r="FE386" s="78"/>
      <c r="FF386" s="78"/>
      <c r="FG386" s="78"/>
      <c r="FH386" s="78"/>
      <c r="FI386" s="78"/>
      <c r="FJ386" s="78"/>
      <c r="FK386" s="78"/>
      <c r="FL386" s="78"/>
      <c r="FM386" s="78"/>
      <c r="FN386" s="78"/>
      <c r="FO386" s="78"/>
      <c r="FP386" s="78"/>
      <c r="FQ386" s="78"/>
      <c r="FR386" s="78"/>
      <c r="FS386" s="78"/>
      <c r="FT386" s="78"/>
      <c r="FU386" s="78"/>
      <c r="FV386" s="78"/>
      <c r="FW386" s="78"/>
      <c r="FX386" s="78">
        <v>0</v>
      </c>
      <c r="FY386" s="78">
        <v>23.578947067260742</v>
      </c>
      <c r="FZ386" s="78">
        <v>0</v>
      </c>
    </row>
    <row r="387" spans="1:182" x14ac:dyDescent="0.2">
      <c r="A387" t="s">
        <v>186</v>
      </c>
      <c r="B387" t="s">
        <v>236</v>
      </c>
      <c r="C387" t="s">
        <v>194</v>
      </c>
      <c r="D387" t="s">
        <v>202</v>
      </c>
      <c r="E387" t="s">
        <v>243</v>
      </c>
      <c r="F387" t="s">
        <v>1</v>
      </c>
      <c r="G387" t="s">
        <v>198</v>
      </c>
      <c r="H387" s="78">
        <v>3178</v>
      </c>
      <c r="I387" s="78">
        <v>1.6412372589111328</v>
      </c>
      <c r="J387" s="78">
        <v>1.5476405620574951</v>
      </c>
      <c r="K387" s="78">
        <v>1.4856318235397339</v>
      </c>
      <c r="L387" s="78">
        <v>1.4551624059677124</v>
      </c>
      <c r="M387" s="78">
        <v>1.4637378454208374</v>
      </c>
      <c r="N387" s="78">
        <v>1.5594288110733032</v>
      </c>
      <c r="O387" s="78">
        <v>1.728956937789917</v>
      </c>
      <c r="P387" s="78">
        <v>1.8632725477218628</v>
      </c>
      <c r="Q387" s="78">
        <v>1.8474457263946533</v>
      </c>
      <c r="R387" s="78">
        <v>1.8273963928222656</v>
      </c>
      <c r="S387" s="78">
        <v>1.7840307950973511</v>
      </c>
      <c r="T387" s="78">
        <v>1.737876296043396</v>
      </c>
      <c r="U387" s="78">
        <v>1.692022442817688</v>
      </c>
      <c r="V387" s="78">
        <v>1.6659806966781616</v>
      </c>
      <c r="W387" s="78">
        <v>1.6396278142929077</v>
      </c>
      <c r="X387" s="78">
        <v>1.7060943841934204</v>
      </c>
      <c r="Y387" s="78">
        <v>1.8960660696029663</v>
      </c>
      <c r="Z387" s="78">
        <v>2.1939899921417236</v>
      </c>
      <c r="AA387" s="78">
        <v>2.2813596725463867</v>
      </c>
      <c r="AB387" s="78">
        <v>2.2957079410552979</v>
      </c>
      <c r="AC387" s="78">
        <v>2.2750556468963623</v>
      </c>
      <c r="AD387" s="78">
        <v>2.2002007961273193</v>
      </c>
      <c r="AE387" s="78">
        <v>2.0189337730407715</v>
      </c>
      <c r="AF387" s="78">
        <v>1.8099384307861328</v>
      </c>
      <c r="AG387" s="78">
        <v>-0.14692215621471405</v>
      </c>
      <c r="AH387" s="78">
        <v>-0.14679378271102905</v>
      </c>
      <c r="AI387" s="78">
        <v>-0.14111018180847168</v>
      </c>
      <c r="AJ387" s="78">
        <v>-0.13975632190704346</v>
      </c>
      <c r="AK387" s="78">
        <v>-0.1431238055229187</v>
      </c>
      <c r="AL387" s="78">
        <v>-0.13463427126407623</v>
      </c>
      <c r="AM387" s="78">
        <v>-0.13575388491153717</v>
      </c>
      <c r="AN387" s="78">
        <v>-0.11380220949649811</v>
      </c>
      <c r="AO387" s="78">
        <v>-9.8667994141578674E-2</v>
      </c>
      <c r="AP387" s="78">
        <v>-6.6285356879234314E-2</v>
      </c>
      <c r="AQ387" s="78">
        <v>-5.6696917861700058E-2</v>
      </c>
      <c r="AR387" s="78">
        <v>-6.8026602268218994E-2</v>
      </c>
      <c r="AS387" s="78">
        <v>-7.2492741048336029E-2</v>
      </c>
      <c r="AT387" s="78">
        <v>-6.1732731759548187E-2</v>
      </c>
      <c r="AU387" s="78">
        <v>-6.3626356422901154E-2</v>
      </c>
      <c r="AV387" s="78">
        <v>-3.4476649016141891E-2</v>
      </c>
      <c r="AW387" s="78">
        <v>-2.5787190534174442E-3</v>
      </c>
      <c r="AX387" s="78">
        <v>1.4615055173635483E-2</v>
      </c>
      <c r="AY387" s="78">
        <v>3.6247082054615021E-2</v>
      </c>
      <c r="AZ387" s="78">
        <v>5.8912996202707291E-2</v>
      </c>
      <c r="BA387" s="78">
        <v>5.3492404520511627E-2</v>
      </c>
      <c r="BB387" s="78">
        <v>-7.7753461897373199E-2</v>
      </c>
      <c r="BC387" s="78">
        <v>-0.11877071857452393</v>
      </c>
      <c r="BD387" s="78">
        <v>-0.13532339036464691</v>
      </c>
      <c r="BE387" s="78">
        <v>-0.11490390449762344</v>
      </c>
      <c r="BF387" s="78">
        <v>-0.11482501775026321</v>
      </c>
      <c r="BG387" s="78">
        <v>-0.10939608514308929</v>
      </c>
      <c r="BH387" s="78">
        <v>-0.10872890055179596</v>
      </c>
      <c r="BI387" s="78">
        <v>-0.11229149252176285</v>
      </c>
      <c r="BJ387" s="78">
        <v>-0.10216077417135239</v>
      </c>
      <c r="BK387" s="78">
        <v>-0.10090027749538422</v>
      </c>
      <c r="BL387" s="78">
        <v>-7.8761518001556396E-2</v>
      </c>
      <c r="BM387" s="78">
        <v>-6.3336677849292755E-2</v>
      </c>
      <c r="BN387" s="78">
        <v>-3.5939503461122513E-2</v>
      </c>
      <c r="BO387" s="78">
        <v>-2.7687203139066696E-2</v>
      </c>
      <c r="BP387" s="78">
        <v>-4.0016680955886841E-2</v>
      </c>
      <c r="BQ387" s="78">
        <v>-4.4058892875909805E-2</v>
      </c>
      <c r="BR387" s="78">
        <v>-3.3677350729703903E-2</v>
      </c>
      <c r="BS387" s="78">
        <v>-3.6086585372686386E-2</v>
      </c>
      <c r="BT387" s="78">
        <v>-7.1845590136945248E-3</v>
      </c>
      <c r="BU387" s="78">
        <v>2.6195518672466278E-2</v>
      </c>
      <c r="BV387" s="78">
        <v>4.4614870101213455E-2</v>
      </c>
      <c r="BW387" s="78">
        <v>6.6673286259174347E-2</v>
      </c>
      <c r="BX387" s="78">
        <v>8.7885230779647827E-2</v>
      </c>
      <c r="BY387" s="78">
        <v>8.1076741218566895E-2</v>
      </c>
      <c r="BZ387" s="78">
        <v>-4.7037743031978607E-2</v>
      </c>
      <c r="CA387" s="78">
        <v>-8.5849829018115997E-2</v>
      </c>
      <c r="CB387" s="78">
        <v>-0.102708600461483</v>
      </c>
      <c r="CC387" s="78">
        <v>-9.27281454205513E-2</v>
      </c>
      <c r="CD387" s="78">
        <v>-9.2683553695678711E-2</v>
      </c>
      <c r="CE387" s="78">
        <v>-8.7430998682975769E-2</v>
      </c>
      <c r="CF387" s="78">
        <v>-8.7239407002925873E-2</v>
      </c>
      <c r="CG387" s="78">
        <v>-9.0937122702598572E-2</v>
      </c>
      <c r="CH387" s="78">
        <v>-7.9669728875160217E-2</v>
      </c>
      <c r="CI387" s="78">
        <v>-7.6760776340961456E-2</v>
      </c>
      <c r="CJ387" s="78">
        <v>-5.4492443799972534E-2</v>
      </c>
      <c r="CK387" s="78">
        <v>-3.8866322487592697E-2</v>
      </c>
      <c r="CL387" s="78">
        <v>-1.4922052621841431E-2</v>
      </c>
      <c r="CM387" s="78">
        <v>-7.5951674953103065E-3</v>
      </c>
      <c r="CN387" s="78">
        <v>-2.0617088302969933E-2</v>
      </c>
      <c r="CO387" s="78">
        <v>-2.436569519340992E-2</v>
      </c>
      <c r="CP387" s="78">
        <v>-1.4246284961700439E-2</v>
      </c>
      <c r="CQ387" s="78">
        <v>-1.7012625932693481E-2</v>
      </c>
      <c r="CR387" s="78">
        <v>1.1717859655618668E-2</v>
      </c>
      <c r="CS387" s="78">
        <v>4.6124465763568878E-2</v>
      </c>
      <c r="CT387" s="78">
        <v>6.5392650663852692E-2</v>
      </c>
      <c r="CU387" s="78">
        <v>8.7746381759643555E-2</v>
      </c>
      <c r="CV387" s="78">
        <v>0.10795130580663681</v>
      </c>
      <c r="CW387" s="78">
        <v>0.10018157213926315</v>
      </c>
      <c r="CX387" s="78">
        <v>-2.5764131918549538E-2</v>
      </c>
      <c r="CY387" s="78">
        <v>-6.3048914074897766E-2</v>
      </c>
      <c r="CZ387" s="78">
        <v>-8.0119706690311432E-2</v>
      </c>
      <c r="DA387" s="78">
        <v>-7.0552393794059753E-2</v>
      </c>
      <c r="DB387" s="78">
        <v>-7.0542089641094208E-2</v>
      </c>
      <c r="DC387" s="78">
        <v>-6.5465919673442841E-2</v>
      </c>
      <c r="DD387" s="78">
        <v>-6.5749913454055786E-2</v>
      </c>
      <c r="DE387" s="78">
        <v>-6.9582760334014893E-2</v>
      </c>
      <c r="DF387" s="78">
        <v>-5.717867985367775E-2</v>
      </c>
      <c r="DG387" s="78">
        <v>-5.2621275186538696E-2</v>
      </c>
      <c r="DH387" s="78">
        <v>-3.0223369598388672E-2</v>
      </c>
      <c r="DI387" s="78">
        <v>-1.4395956881344318E-2</v>
      </c>
      <c r="DJ387" s="78">
        <v>6.0953963547945023E-3</v>
      </c>
      <c r="DK387" s="78">
        <v>1.2496869079768658E-2</v>
      </c>
      <c r="DL387" s="78">
        <v>-1.2174993753433228E-3</v>
      </c>
      <c r="DM387" s="78">
        <v>-4.672500304877758E-3</v>
      </c>
      <c r="DN387" s="78">
        <v>5.1847840659320354E-3</v>
      </c>
      <c r="DO387" s="78">
        <v>2.0613332744687796E-3</v>
      </c>
      <c r="DP387" s="78">
        <v>3.0620278790593147E-2</v>
      </c>
      <c r="DQ387" s="78">
        <v>6.6053412854671478E-2</v>
      </c>
      <c r="DR387" s="78">
        <v>8.6170434951782227E-2</v>
      </c>
      <c r="DS387" s="78">
        <v>0.10881947726011276</v>
      </c>
      <c r="DT387" s="78">
        <v>0.12801739573478699</v>
      </c>
      <c r="DU387" s="78">
        <v>0.11928639560937881</v>
      </c>
      <c r="DV387" s="78">
        <v>-4.4905203394591808E-3</v>
      </c>
      <c r="DW387" s="78">
        <v>-4.0248014032840729E-2</v>
      </c>
      <c r="DX387" s="78">
        <v>-5.7530809193849564E-2</v>
      </c>
      <c r="DY387" s="78">
        <v>-3.8534115999937057E-2</v>
      </c>
      <c r="DZ387" s="78">
        <v>-3.8573328405618668E-2</v>
      </c>
      <c r="EA387" s="78">
        <v>-3.3751826733350754E-2</v>
      </c>
      <c r="EB387" s="78">
        <v>-3.4722495824098587E-2</v>
      </c>
      <c r="EC387" s="78">
        <v>-3.8750447332859039E-2</v>
      </c>
      <c r="ED387" s="78">
        <v>-2.4705180898308754E-2</v>
      </c>
      <c r="EE387" s="78">
        <v>-1.7767664045095444E-2</v>
      </c>
      <c r="EF387" s="78">
        <v>4.8173209652304649E-3</v>
      </c>
      <c r="EG387" s="78">
        <v>2.0935362204909325E-2</v>
      </c>
      <c r="EH387" s="78">
        <v>3.6441255360841751E-2</v>
      </c>
      <c r="EI387" s="78">
        <v>4.1506581008434296E-2</v>
      </c>
      <c r="EJ387" s="78">
        <v>2.6792425662279129E-2</v>
      </c>
      <c r="EK387" s="78">
        <v>2.3761346936225891E-2</v>
      </c>
      <c r="EL387" s="78">
        <v>3.3240161836147308E-2</v>
      </c>
      <c r="EM387" s="78">
        <v>2.9601100832223892E-2</v>
      </c>
      <c r="EN387" s="78">
        <v>5.7912368327379227E-2</v>
      </c>
      <c r="EO387" s="78">
        <v>9.4827651977539063E-2</v>
      </c>
      <c r="EP387" s="78">
        <v>0.11617023497819901</v>
      </c>
      <c r="EQ387" s="78">
        <v>0.13924568891525269</v>
      </c>
      <c r="ER387" s="78">
        <v>0.15698961913585663</v>
      </c>
      <c r="ES387" s="78">
        <v>0.14687073230743408</v>
      </c>
      <c r="ET387" s="78">
        <v>2.6225194334983826E-2</v>
      </c>
      <c r="EU387" s="78">
        <v>-7.3271212168037891E-3</v>
      </c>
      <c r="EV387" s="78">
        <v>-2.49160286039114E-2</v>
      </c>
      <c r="EW387" s="78">
        <v>47.854522705078125</v>
      </c>
      <c r="EX387" s="78">
        <v>47.288288116455078</v>
      </c>
      <c r="EY387" s="78">
        <v>46.899593353271484</v>
      </c>
      <c r="EZ387" s="78">
        <v>46.543178558349609</v>
      </c>
      <c r="FA387" s="78">
        <v>46.314170837402344</v>
      </c>
      <c r="FB387" s="78">
        <v>46.142673492431641</v>
      </c>
      <c r="FC387" s="78">
        <v>46.192363739013672</v>
      </c>
      <c r="FD387" s="78">
        <v>46.128025054931641</v>
      </c>
      <c r="FE387" s="78">
        <v>47.067676544189453</v>
      </c>
      <c r="FF387" s="78">
        <v>49.897594451904297</v>
      </c>
      <c r="FG387" s="78">
        <v>52.722095489501953</v>
      </c>
      <c r="FH387" s="78">
        <v>55.000045776367188</v>
      </c>
      <c r="FI387" s="78">
        <v>56.496311187744141</v>
      </c>
      <c r="FJ387" s="78">
        <v>57.468681335449219</v>
      </c>
      <c r="FK387" s="78">
        <v>57.998683929443359</v>
      </c>
      <c r="FL387" s="78">
        <v>57.816276550292969</v>
      </c>
      <c r="FM387" s="78">
        <v>56.675533294677734</v>
      </c>
      <c r="FN387" s="78">
        <v>54.673992156982422</v>
      </c>
      <c r="FO387" s="78">
        <v>53.1595458984375</v>
      </c>
      <c r="FP387" s="78">
        <v>51.966033935546875</v>
      </c>
      <c r="FQ387" s="78">
        <v>50.968288421630859</v>
      </c>
      <c r="FR387" s="78">
        <v>50.271232604980469</v>
      </c>
      <c r="FS387" s="78">
        <v>49.552791595458984</v>
      </c>
      <c r="FT387" s="78">
        <v>48.888393402099609</v>
      </c>
      <c r="FU387" s="78">
        <v>3.2641734927892685E-2</v>
      </c>
      <c r="FV387" s="78">
        <v>3.563382476568222E-2</v>
      </c>
      <c r="FW387" s="78">
        <v>3.4787081182003021E-2</v>
      </c>
      <c r="FX387" s="78">
        <v>0</v>
      </c>
      <c r="FY387" s="78">
        <v>675.3809814453125</v>
      </c>
      <c r="FZ387" s="78">
        <v>1</v>
      </c>
    </row>
    <row r="388" spans="1:182" x14ac:dyDescent="0.2">
      <c r="A388" t="s">
        <v>186</v>
      </c>
      <c r="B388" t="s">
        <v>236</v>
      </c>
      <c r="C388" t="s">
        <v>194</v>
      </c>
      <c r="D388" t="s">
        <v>202</v>
      </c>
      <c r="E388" t="s">
        <v>243</v>
      </c>
      <c r="F388" t="s">
        <v>1</v>
      </c>
      <c r="G388" t="s">
        <v>200</v>
      </c>
      <c r="H388" s="78">
        <v>781</v>
      </c>
      <c r="I388" s="78">
        <v>1.3740352392196655</v>
      </c>
      <c r="J388" s="78">
        <v>1.2752090692520142</v>
      </c>
      <c r="K388" s="78">
        <v>1.2245988845825195</v>
      </c>
      <c r="L388" s="78">
        <v>1.2251105308532715</v>
      </c>
      <c r="M388" s="78">
        <v>1.2460938692092896</v>
      </c>
      <c r="N388" s="78">
        <v>1.3084003925323486</v>
      </c>
      <c r="O388" s="78">
        <v>1.4073354005813599</v>
      </c>
      <c r="P388" s="78">
        <v>1.5011426210403442</v>
      </c>
      <c r="Q388" s="78">
        <v>1.4793808460235596</v>
      </c>
      <c r="R388" s="78">
        <v>1.4463417530059814</v>
      </c>
      <c r="S388" s="78">
        <v>1.4156897068023682</v>
      </c>
      <c r="T388" s="78">
        <v>1.3912748098373413</v>
      </c>
      <c r="U388" s="78">
        <v>1.3995592594146729</v>
      </c>
      <c r="V388" s="78">
        <v>1.3919833898544312</v>
      </c>
      <c r="W388" s="78">
        <v>1.3960464000701904</v>
      </c>
      <c r="X388" s="78">
        <v>1.427165150642395</v>
      </c>
      <c r="Y388" s="78">
        <v>1.5893958806991577</v>
      </c>
      <c r="Z388" s="78">
        <v>1.7708457708358765</v>
      </c>
      <c r="AA388" s="78">
        <v>1.8542439937591553</v>
      </c>
      <c r="AB388" s="78">
        <v>1.873913049697876</v>
      </c>
      <c r="AC388" s="78">
        <v>1.8726706504821777</v>
      </c>
      <c r="AD388" s="78">
        <v>1.8272631168365479</v>
      </c>
      <c r="AE388" s="78">
        <v>1.6745158433914185</v>
      </c>
      <c r="AF388" s="78">
        <v>1.5018589496612549</v>
      </c>
      <c r="AG388" s="78">
        <v>-0.1103353425860405</v>
      </c>
      <c r="AH388" s="78">
        <v>-9.1041654348373413E-2</v>
      </c>
      <c r="AI388" s="78">
        <v>-7.9219214618206024E-2</v>
      </c>
      <c r="AJ388" s="78">
        <v>-8.9679509401321411E-2</v>
      </c>
      <c r="AK388" s="78">
        <v>-8.4402523934841156E-2</v>
      </c>
      <c r="AL388" s="78">
        <v>-6.2985576689243317E-2</v>
      </c>
      <c r="AM388" s="78">
        <v>-4.7487195581197739E-2</v>
      </c>
      <c r="AN388" s="78">
        <v>-3.7804357707500458E-2</v>
      </c>
      <c r="AO388" s="78">
        <v>-2.368447557091713E-2</v>
      </c>
      <c r="AP388" s="78">
        <v>-7.5877313502132893E-3</v>
      </c>
      <c r="AQ388" s="78">
        <v>-3.5420022904872894E-2</v>
      </c>
      <c r="AR388" s="78">
        <v>-4.4668205082416534E-2</v>
      </c>
      <c r="AS388" s="78">
        <v>-4.8948924988508224E-2</v>
      </c>
      <c r="AT388" s="78">
        <v>-4.6027611941099167E-2</v>
      </c>
      <c r="AU388" s="78">
        <v>-1.9982185214757919E-2</v>
      </c>
      <c r="AV388" s="78">
        <v>-3.4940200857818127E-3</v>
      </c>
      <c r="AW388" s="78">
        <v>8.7883966043591499E-3</v>
      </c>
      <c r="AX388" s="78">
        <v>1.511317677795887E-2</v>
      </c>
      <c r="AY388" s="78">
        <v>2.6247866451740265E-2</v>
      </c>
      <c r="AZ388" s="78">
        <v>3.8904488086700439E-2</v>
      </c>
      <c r="BA388" s="78">
        <v>2.7624115347862244E-2</v>
      </c>
      <c r="BB388" s="78">
        <v>-4.7588326036930084E-2</v>
      </c>
      <c r="BC388" s="78">
        <v>-9.7147010266780853E-2</v>
      </c>
      <c r="BD388" s="78">
        <v>-0.11378239095211029</v>
      </c>
      <c r="BE388" s="78">
        <v>-7.281000167131424E-2</v>
      </c>
      <c r="BF388" s="78">
        <v>-5.4327007383108139E-2</v>
      </c>
      <c r="BG388" s="78">
        <v>-4.2436238378286362E-2</v>
      </c>
      <c r="BH388" s="78">
        <v>-5.2559841424226761E-2</v>
      </c>
      <c r="BI388" s="78">
        <v>-4.7273408621549606E-2</v>
      </c>
      <c r="BJ388" s="78">
        <v>-2.6906786486506462E-2</v>
      </c>
      <c r="BK388" s="78">
        <v>-9.1066146269440651E-3</v>
      </c>
      <c r="BL388" s="78">
        <v>-7.0678717747796327E-5</v>
      </c>
      <c r="BM388" s="78">
        <v>7.2222147136926651E-3</v>
      </c>
      <c r="BN388" s="78">
        <v>1.9916165620088577E-2</v>
      </c>
      <c r="BO388" s="78">
        <v>-9.4714704900979996E-3</v>
      </c>
      <c r="BP388" s="78">
        <v>-1.9601894542574883E-2</v>
      </c>
      <c r="BQ388" s="78">
        <v>-2.4399507790803909E-2</v>
      </c>
      <c r="BR388" s="78">
        <v>-2.1674243733286858E-2</v>
      </c>
      <c r="BS388" s="78">
        <v>4.2405268177390099E-3</v>
      </c>
      <c r="BT388" s="78">
        <v>2.0879369229078293E-2</v>
      </c>
      <c r="BU388" s="78">
        <v>3.2492499798536301E-2</v>
      </c>
      <c r="BV388" s="78">
        <v>4.3007802218198776E-2</v>
      </c>
      <c r="BW388" s="78">
        <v>5.4130647331476212E-2</v>
      </c>
      <c r="BX388" s="78">
        <v>6.681496649980545E-2</v>
      </c>
      <c r="BY388" s="78">
        <v>6.0725439339876175E-2</v>
      </c>
      <c r="BZ388" s="78">
        <v>-1.1588350869715214E-2</v>
      </c>
      <c r="CA388" s="78">
        <v>-5.9721812605857849E-2</v>
      </c>
      <c r="CB388" s="78">
        <v>-7.5839847326278687E-2</v>
      </c>
      <c r="CC388" s="78">
        <v>-4.6820055693387985E-2</v>
      </c>
      <c r="CD388" s="78">
        <v>-2.8898546472191811E-2</v>
      </c>
      <c r="CE388" s="78">
        <v>-1.6960462555289268E-2</v>
      </c>
      <c r="CF388" s="78">
        <v>-2.6850869879126549E-2</v>
      </c>
      <c r="CG388" s="78">
        <v>-2.1557893604040146E-2</v>
      </c>
      <c r="CH388" s="78">
        <v>-1.9187236903235316E-3</v>
      </c>
      <c r="CI388" s="78">
        <v>1.7475659027695656E-2</v>
      </c>
      <c r="CJ388" s="78">
        <v>2.6063555851578712E-2</v>
      </c>
      <c r="CK388" s="78">
        <v>2.8628092259168625E-2</v>
      </c>
      <c r="CL388" s="78">
        <v>3.8965281099081039E-2</v>
      </c>
      <c r="CM388" s="78">
        <v>8.5004186257719994E-3</v>
      </c>
      <c r="CN388" s="78">
        <v>-2.2410452365875244E-3</v>
      </c>
      <c r="CO388" s="78">
        <v>-7.39665562286973E-3</v>
      </c>
      <c r="CP388" s="78">
        <v>-4.8071769997477531E-3</v>
      </c>
      <c r="CQ388" s="78">
        <v>2.1017102524638176E-2</v>
      </c>
      <c r="CR388" s="78">
        <v>3.7760302424430847E-2</v>
      </c>
      <c r="CS388" s="78">
        <v>4.8909883946180344E-2</v>
      </c>
      <c r="CT388" s="78">
        <v>6.2327541410923004E-2</v>
      </c>
      <c r="CU388" s="78">
        <v>7.3442175984382629E-2</v>
      </c>
      <c r="CV388" s="78">
        <v>8.6145669221878052E-2</v>
      </c>
      <c r="CW388" s="78">
        <v>8.3651319146156311E-2</v>
      </c>
      <c r="CX388" s="78">
        <v>1.3345121406018734E-2</v>
      </c>
      <c r="CY388" s="78">
        <v>-3.3801238983869553E-2</v>
      </c>
      <c r="CZ388" s="78">
        <v>-4.9560952931642532E-2</v>
      </c>
      <c r="DA388" s="78">
        <v>-2.083011157810688E-2</v>
      </c>
      <c r="DB388" s="78">
        <v>-3.4700867254287004E-3</v>
      </c>
      <c r="DC388" s="78">
        <v>8.5153132677078247E-3</v>
      </c>
      <c r="DD388" s="78">
        <v>-1.1419008951634169E-3</v>
      </c>
      <c r="DE388" s="78">
        <v>4.1576232761144638E-3</v>
      </c>
      <c r="DF388" s="78">
        <v>2.3069340735673904E-2</v>
      </c>
      <c r="DG388" s="78">
        <v>4.4057931751012802E-2</v>
      </c>
      <c r="DH388" s="78">
        <v>5.2197787910699844E-2</v>
      </c>
      <c r="DI388" s="78">
        <v>5.0033975392580032E-2</v>
      </c>
      <c r="DJ388" s="78">
        <v>5.80144003033638E-2</v>
      </c>
      <c r="DK388" s="78">
        <v>2.6472309604287148E-2</v>
      </c>
      <c r="DL388" s="78">
        <v>1.5119805000722408E-2</v>
      </c>
      <c r="DM388" s="78">
        <v>9.6061956137418747E-3</v>
      </c>
      <c r="DN388" s="78">
        <v>1.2059891596436501E-2</v>
      </c>
      <c r="DO388" s="78">
        <v>3.7793677300214767E-2</v>
      </c>
      <c r="DP388" s="78">
        <v>5.46412393450737E-2</v>
      </c>
      <c r="DQ388" s="78">
        <v>6.5327271819114685E-2</v>
      </c>
      <c r="DR388" s="78">
        <v>8.1647276878356934E-2</v>
      </c>
      <c r="DS388" s="78">
        <v>9.2753708362579346E-2</v>
      </c>
      <c r="DT388" s="78">
        <v>0.10547637939453125</v>
      </c>
      <c r="DU388" s="78">
        <v>0.10657719522714615</v>
      </c>
      <c r="DV388" s="78">
        <v>3.8278594613075256E-2</v>
      </c>
      <c r="DW388" s="78">
        <v>-7.8806634992361069E-3</v>
      </c>
      <c r="DX388" s="78">
        <v>-2.328205481171608E-2</v>
      </c>
      <c r="DY388" s="78">
        <v>1.6695238649845123E-2</v>
      </c>
      <c r="DZ388" s="78">
        <v>3.3244568854570389E-2</v>
      </c>
      <c r="EA388" s="78">
        <v>4.5298289507627487E-2</v>
      </c>
      <c r="EB388" s="78">
        <v>3.5977765917778015E-2</v>
      </c>
      <c r="EC388" s="78">
        <v>4.1286744177341461E-2</v>
      </c>
      <c r="ED388" s="78">
        <v>5.9148136526346207E-2</v>
      </c>
      <c r="EE388" s="78">
        <v>8.2438506186008453E-2</v>
      </c>
      <c r="EF388" s="78">
        <v>8.9931473135948181E-2</v>
      </c>
      <c r="EG388" s="78">
        <v>8.0940656363964081E-2</v>
      </c>
      <c r="EH388" s="78">
        <v>8.5518293082714081E-2</v>
      </c>
      <c r="EI388" s="78">
        <v>5.2420862019062042E-2</v>
      </c>
      <c r="EJ388" s="78">
        <v>4.0186114609241486E-2</v>
      </c>
      <c r="EK388" s="78">
        <v>3.4155610948801041E-2</v>
      </c>
      <c r="EL388" s="78">
        <v>3.6413256078958511E-2</v>
      </c>
      <c r="EM388" s="78">
        <v>6.2016390264034271E-2</v>
      </c>
      <c r="EN388" s="78">
        <v>7.9014629125595093E-2</v>
      </c>
      <c r="EO388" s="78">
        <v>8.903137594461441E-2</v>
      </c>
      <c r="EP388" s="78">
        <v>0.10954190790653229</v>
      </c>
      <c r="EQ388" s="78">
        <v>0.12063649296760559</v>
      </c>
      <c r="ER388" s="78">
        <v>0.13338685035705566</v>
      </c>
      <c r="ES388" s="78">
        <v>0.13967853784561157</v>
      </c>
      <c r="ET388" s="78">
        <v>7.4278570711612701E-2</v>
      </c>
      <c r="EU388" s="78">
        <v>2.9544532299041748E-2</v>
      </c>
      <c r="EV388" s="78">
        <v>1.4660495333373547E-2</v>
      </c>
      <c r="EW388" s="78">
        <v>46.900096893310547</v>
      </c>
      <c r="EX388" s="78">
        <v>46.365032196044922</v>
      </c>
      <c r="EY388" s="78">
        <v>46.020359039306641</v>
      </c>
      <c r="EZ388" s="78">
        <v>45.662376403808594</v>
      </c>
      <c r="FA388" s="78">
        <v>45.408981323242188</v>
      </c>
      <c r="FB388" s="78">
        <v>45.106094360351563</v>
      </c>
      <c r="FC388" s="78">
        <v>45.098354339599609</v>
      </c>
      <c r="FD388" s="78">
        <v>44.997581481933594</v>
      </c>
      <c r="FE388" s="78">
        <v>45.800350189208984</v>
      </c>
      <c r="FF388" s="78">
        <v>48.516941070556641</v>
      </c>
      <c r="FG388" s="78">
        <v>51.489784240722656</v>
      </c>
      <c r="FH388" s="78">
        <v>53.819004058837891</v>
      </c>
      <c r="FI388" s="78">
        <v>55.569320678710938</v>
      </c>
      <c r="FJ388" s="78">
        <v>56.779621124267578</v>
      </c>
      <c r="FK388" s="78">
        <v>57.434814453125</v>
      </c>
      <c r="FL388" s="78">
        <v>57.268531799316406</v>
      </c>
      <c r="FM388" s="78">
        <v>55.935604095458984</v>
      </c>
      <c r="FN388" s="78">
        <v>53.877399444580078</v>
      </c>
      <c r="FO388" s="78">
        <v>52.207603454589844</v>
      </c>
      <c r="FP388" s="78">
        <v>50.953910827636719</v>
      </c>
      <c r="FQ388" s="78">
        <v>49.992748260498047</v>
      </c>
      <c r="FR388" s="78">
        <v>49.251224517822266</v>
      </c>
      <c r="FS388" s="78">
        <v>48.483509063720703</v>
      </c>
      <c r="FT388" s="78">
        <v>47.793006896972656</v>
      </c>
      <c r="FU388" s="78">
        <v>3.5213567316532135E-2</v>
      </c>
      <c r="FV388" s="78">
        <v>3.393830731511116E-2</v>
      </c>
      <c r="FW388" s="78">
        <v>3.7389673292636871E-2</v>
      </c>
      <c r="FX388" s="78">
        <v>0</v>
      </c>
      <c r="FY388" s="78">
        <v>324.76190185546875</v>
      </c>
      <c r="FZ388" s="78">
        <v>1</v>
      </c>
    </row>
    <row r="389" spans="1:182" x14ac:dyDescent="0.2">
      <c r="A389" t="s">
        <v>186</v>
      </c>
      <c r="B389" t="s">
        <v>236</v>
      </c>
      <c r="C389" t="s">
        <v>194</v>
      </c>
      <c r="D389" t="s">
        <v>202</v>
      </c>
      <c r="E389" t="s">
        <v>243</v>
      </c>
      <c r="F389" t="s">
        <v>1</v>
      </c>
      <c r="G389" t="s">
        <v>1</v>
      </c>
      <c r="H389" s="78">
        <v>3959</v>
      </c>
      <c r="I389" s="78">
        <v>1.5885258913040161</v>
      </c>
      <c r="J389" s="78">
        <v>1.4938974380493164</v>
      </c>
      <c r="K389" s="78">
        <v>1.4341373443603516</v>
      </c>
      <c r="L389" s="78">
        <v>1.40977942943573</v>
      </c>
      <c r="M389" s="78">
        <v>1.4208028316497803</v>
      </c>
      <c r="N389" s="78">
        <v>1.5099077224731445</v>
      </c>
      <c r="O389" s="78">
        <v>1.6655100584030151</v>
      </c>
      <c r="P389" s="78">
        <v>1.7918344736099243</v>
      </c>
      <c r="Q389" s="78">
        <v>1.7748367786407471</v>
      </c>
      <c r="R389" s="78">
        <v>1.7522249221801758</v>
      </c>
      <c r="S389" s="78">
        <v>1.7113674879074097</v>
      </c>
      <c r="T389" s="78">
        <v>1.6695015430450439</v>
      </c>
      <c r="U389" s="78">
        <v>1.6343275308609009</v>
      </c>
      <c r="V389" s="78">
        <v>1.6119287014007568</v>
      </c>
      <c r="W389" s="78">
        <v>1.5915758609771729</v>
      </c>
      <c r="X389" s="78">
        <v>1.6510694026947021</v>
      </c>
      <c r="Y389" s="78">
        <v>1.8355686664581299</v>
      </c>
      <c r="Z389" s="78">
        <v>2.1105155944824219</v>
      </c>
      <c r="AA389" s="78">
        <v>2.1971015930175781</v>
      </c>
      <c r="AB389" s="78">
        <v>2.2124996185302734</v>
      </c>
      <c r="AC389" s="78">
        <v>2.195676326751709</v>
      </c>
      <c r="AD389" s="78">
        <v>2.1266303062438965</v>
      </c>
      <c r="AE389" s="78">
        <v>1.9509899616241455</v>
      </c>
      <c r="AF389" s="78">
        <v>1.749163031578064</v>
      </c>
      <c r="AG389" s="78">
        <v>-0.12894329428672791</v>
      </c>
      <c r="AH389" s="78">
        <v>-0.12523317337036133</v>
      </c>
      <c r="AI389" s="78">
        <v>-0.11833509057760239</v>
      </c>
      <c r="AJ389" s="78">
        <v>-0.11926747113466263</v>
      </c>
      <c r="AK389" s="78">
        <v>-0.12093821913003922</v>
      </c>
      <c r="AL389" s="78">
        <v>-0.11006824672222137</v>
      </c>
      <c r="AM389" s="78">
        <v>-0.10722939670085907</v>
      </c>
      <c r="AN389" s="78">
        <v>-8.7849542498588562E-2</v>
      </c>
      <c r="AO389" s="78">
        <v>-7.4652776122093201E-2</v>
      </c>
      <c r="AP389" s="78">
        <v>-4.6532735228538513E-2</v>
      </c>
      <c r="AQ389" s="78">
        <v>-4.4776357710361481E-2</v>
      </c>
      <c r="AR389" s="78">
        <v>-5.5958438664674759E-2</v>
      </c>
      <c r="AS389" s="78">
        <v>-6.0511153191328049E-2</v>
      </c>
      <c r="AT389" s="78">
        <v>-5.13605996966362E-2</v>
      </c>
      <c r="AU389" s="78">
        <v>-4.7792710363864899E-2</v>
      </c>
      <c r="AV389" s="78">
        <v>-2.1108875051140785E-2</v>
      </c>
      <c r="AW389" s="78">
        <v>6.7854095250368118E-3</v>
      </c>
      <c r="AX389" s="78">
        <v>2.2976772859692574E-2</v>
      </c>
      <c r="AY389" s="78">
        <v>4.2549245059490204E-2</v>
      </c>
      <c r="AZ389" s="78">
        <v>6.3197113573551178E-2</v>
      </c>
      <c r="BA389" s="78">
        <v>5.7846158742904663E-2</v>
      </c>
      <c r="BB389" s="78">
        <v>-6.1478894203901291E-2</v>
      </c>
      <c r="BC389" s="78">
        <v>-0.10372141003608704</v>
      </c>
      <c r="BD389" s="78">
        <v>-0.12018031626939774</v>
      </c>
      <c r="BE389" s="78">
        <v>-0.10219650715589523</v>
      </c>
      <c r="BF389" s="78">
        <v>-9.8568461835384369E-2</v>
      </c>
      <c r="BG389" s="78">
        <v>-9.1863363981246948E-2</v>
      </c>
      <c r="BH389" s="78">
        <v>-9.3306750059127808E-2</v>
      </c>
      <c r="BI389" s="78">
        <v>-9.5127187669277191E-2</v>
      </c>
      <c r="BJ389" s="78">
        <v>-8.3046682178974152E-2</v>
      </c>
      <c r="BK389" s="78">
        <v>-7.824503630399704E-2</v>
      </c>
      <c r="BL389" s="78">
        <v>-5.8753099292516708E-2</v>
      </c>
      <c r="BM389" s="78">
        <v>-4.564337432384491E-2</v>
      </c>
      <c r="BN389" s="78">
        <v>-2.1576322615146637E-2</v>
      </c>
      <c r="BO389" s="78">
        <v>-2.0933469757437706E-2</v>
      </c>
      <c r="BP389" s="78">
        <v>-3.2936759293079376E-2</v>
      </c>
      <c r="BQ389" s="78">
        <v>-3.7178386002779007E-2</v>
      </c>
      <c r="BR389" s="78">
        <v>-2.8333036229014397E-2</v>
      </c>
      <c r="BS389" s="78">
        <v>-2.5175224989652634E-2</v>
      </c>
      <c r="BT389" s="78">
        <v>1.3206704752519727E-3</v>
      </c>
      <c r="BU389" s="78">
        <v>3.0351882800459862E-2</v>
      </c>
      <c r="BV389" s="78">
        <v>4.7679178416728973E-2</v>
      </c>
      <c r="BW389" s="78">
        <v>6.758493185043335E-2</v>
      </c>
      <c r="BX389" s="78">
        <v>8.7096810340881348E-2</v>
      </c>
      <c r="BY389" s="78">
        <v>8.0931656062602997E-2</v>
      </c>
      <c r="BZ389" s="78">
        <v>-3.5820141434669495E-2</v>
      </c>
      <c r="CA389" s="78">
        <v>-7.628294825553894E-2</v>
      </c>
      <c r="CB389" s="78">
        <v>-9.2950567603111267E-2</v>
      </c>
      <c r="CC389" s="78">
        <v>-8.367176353931427E-2</v>
      </c>
      <c r="CD389" s="78">
        <v>-8.0100558698177338E-2</v>
      </c>
      <c r="CE389" s="78">
        <v>-7.3529131710529327E-2</v>
      </c>
      <c r="CF389" s="78">
        <v>-7.5326435267925262E-2</v>
      </c>
      <c r="CG389" s="78">
        <v>-7.7250540256500244E-2</v>
      </c>
      <c r="CH389" s="78">
        <v>-6.4331628382205963E-2</v>
      </c>
      <c r="CI389" s="78">
        <v>-5.8170560747385025E-2</v>
      </c>
      <c r="CJ389" s="78">
        <v>-3.8600996136665344E-2</v>
      </c>
      <c r="CK389" s="78">
        <v>-2.5551559403538704E-2</v>
      </c>
      <c r="CL389" s="78">
        <v>-4.2915884405374527E-3</v>
      </c>
      <c r="CM389" s="78">
        <v>-4.4199586845934391E-3</v>
      </c>
      <c r="CN389" s="78">
        <v>-1.6992008313536644E-2</v>
      </c>
      <c r="CO389" s="78">
        <v>-2.1018179133534431E-2</v>
      </c>
      <c r="CP389" s="78">
        <v>-1.2384213507175446E-2</v>
      </c>
      <c r="CQ389" s="78">
        <v>-9.510423056781292E-3</v>
      </c>
      <c r="CR389" s="78">
        <v>1.6855305060744286E-2</v>
      </c>
      <c r="CS389" s="78">
        <v>4.6673949807882309E-2</v>
      </c>
      <c r="CT389" s="78">
        <v>6.4787991344928741E-2</v>
      </c>
      <c r="CU389" s="78">
        <v>8.4924571216106415E-2</v>
      </c>
      <c r="CV389" s="78">
        <v>0.10364966094493866</v>
      </c>
      <c r="CW389" s="78">
        <v>9.6920609474182129E-2</v>
      </c>
      <c r="CX389" s="78">
        <v>-1.80489681661129E-2</v>
      </c>
      <c r="CY389" s="78">
        <v>-5.727916955947876E-2</v>
      </c>
      <c r="CZ389" s="78">
        <v>-7.4091322720050812E-2</v>
      </c>
      <c r="DA389" s="78">
        <v>-6.5147019922733307E-2</v>
      </c>
      <c r="DB389" s="78">
        <v>-6.1632659286260605E-2</v>
      </c>
      <c r="DC389" s="78">
        <v>-5.5194899439811707E-2</v>
      </c>
      <c r="DD389" s="78">
        <v>-5.7346116751432419E-2</v>
      </c>
      <c r="DE389" s="78">
        <v>-5.9373900294303894E-2</v>
      </c>
      <c r="DF389" s="78">
        <v>-4.5616570860147476E-2</v>
      </c>
      <c r="DG389" s="78">
        <v>-3.809608519077301E-2</v>
      </c>
      <c r="DH389" s="78">
        <v>-1.8448894843459129E-2</v>
      </c>
      <c r="DI389" s="78">
        <v>-5.4597416892647743E-3</v>
      </c>
      <c r="DJ389" s="78">
        <v>1.2993145734071732E-2</v>
      </c>
      <c r="DK389" s="78">
        <v>1.2093553319573402E-2</v>
      </c>
      <c r="DL389" s="78">
        <v>-1.0472608264535666E-3</v>
      </c>
      <c r="DM389" s="78">
        <v>-4.857972264289856E-3</v>
      </c>
      <c r="DN389" s="78">
        <v>3.5646080505102873E-3</v>
      </c>
      <c r="DO389" s="78">
        <v>6.1543774791061878E-3</v>
      </c>
      <c r="DP389" s="78">
        <v>3.2389938831329346E-2</v>
      </c>
      <c r="DQ389" s="78">
        <v>6.2996022403240204E-2</v>
      </c>
      <c r="DR389" s="78">
        <v>8.189680427312851E-2</v>
      </c>
      <c r="DS389" s="78">
        <v>0.10226420313119888</v>
      </c>
      <c r="DT389" s="78">
        <v>0.12020251899957657</v>
      </c>
      <c r="DU389" s="78">
        <v>0.11290955543518066</v>
      </c>
      <c r="DV389" s="78">
        <v>-2.7779384981840849E-4</v>
      </c>
      <c r="DW389" s="78">
        <v>-3.8275379687547684E-2</v>
      </c>
      <c r="DX389" s="78">
        <v>-5.5232077836990356E-2</v>
      </c>
      <c r="DY389" s="78">
        <v>-3.8400225341320038E-2</v>
      </c>
      <c r="DZ389" s="78">
        <v>-3.4967940300703049E-2</v>
      </c>
      <c r="EA389" s="78">
        <v>-2.8723174706101418E-2</v>
      </c>
      <c r="EB389" s="78">
        <v>-3.1385399401187897E-2</v>
      </c>
      <c r="EC389" s="78">
        <v>-3.3562865108251572E-2</v>
      </c>
      <c r="ED389" s="78">
        <v>-1.8595004454255104E-2</v>
      </c>
      <c r="EE389" s="78">
        <v>-9.1117285192012787E-3</v>
      </c>
      <c r="EF389" s="78">
        <v>1.0647539980709553E-2</v>
      </c>
      <c r="EG389" s="78">
        <v>2.3549649864435196E-2</v>
      </c>
      <c r="EH389" s="78">
        <v>3.7949558347463608E-2</v>
      </c>
      <c r="EI389" s="78">
        <v>3.5936444997787476E-2</v>
      </c>
      <c r="EJ389" s="78">
        <v>2.1974422037601471E-2</v>
      </c>
      <c r="EK389" s="78">
        <v>1.8474798649549484E-2</v>
      </c>
      <c r="EL389" s="78">
        <v>2.6592172682285309E-2</v>
      </c>
      <c r="EM389" s="78">
        <v>2.8771860525012016E-2</v>
      </c>
      <c r="EN389" s="78">
        <v>5.4819487035274506E-2</v>
      </c>
      <c r="EO389" s="78">
        <v>8.6562499403953552E-2</v>
      </c>
      <c r="EP389" s="78">
        <v>0.10659921169281006</v>
      </c>
      <c r="EQ389" s="78">
        <v>0.12729988992214203</v>
      </c>
      <c r="ER389" s="78">
        <v>0.14410220086574554</v>
      </c>
      <c r="ES389" s="78">
        <v>0.13599507510662079</v>
      </c>
      <c r="ET389" s="78">
        <v>2.5380959734320641E-2</v>
      </c>
      <c r="EU389" s="78">
        <v>-1.0836925357580185E-2</v>
      </c>
      <c r="EV389" s="78">
        <v>-2.8002325445413589E-2</v>
      </c>
      <c r="EW389" s="78">
        <v>47.694541931152344</v>
      </c>
      <c r="EX389" s="78">
        <v>47.137386322021484</v>
      </c>
      <c r="EY389" s="78">
        <v>46.756759643554688</v>
      </c>
      <c r="EZ389" s="78">
        <v>46.396697998046875</v>
      </c>
      <c r="FA389" s="78">
        <v>46.163063049316406</v>
      </c>
      <c r="FB389" s="78">
        <v>45.972469329833984</v>
      </c>
      <c r="FC389" s="78">
        <v>46.018341064453125</v>
      </c>
      <c r="FD389" s="78">
        <v>45.948314666748047</v>
      </c>
      <c r="FE389" s="78">
        <v>46.866218566894531</v>
      </c>
      <c r="FF389" s="78">
        <v>49.679367065429688</v>
      </c>
      <c r="FG389" s="78">
        <v>52.522720336914063</v>
      </c>
      <c r="FH389" s="78">
        <v>54.807533264160156</v>
      </c>
      <c r="FI389" s="78">
        <v>56.34088134765625</v>
      </c>
      <c r="FJ389" s="78">
        <v>57.351791381835938</v>
      </c>
      <c r="FK389" s="78">
        <v>57.903152465820313</v>
      </c>
      <c r="FL389" s="78">
        <v>57.724407196044922</v>
      </c>
      <c r="FM389" s="78">
        <v>56.549835205078125</v>
      </c>
      <c r="FN389" s="78">
        <v>54.542751312255859</v>
      </c>
      <c r="FO389" s="78">
        <v>53.001216888427734</v>
      </c>
      <c r="FP389" s="78">
        <v>51.796772003173828</v>
      </c>
      <c r="FQ389" s="78">
        <v>50.804241180419922</v>
      </c>
      <c r="FR389" s="78">
        <v>50.101043701171875</v>
      </c>
      <c r="FS389" s="78">
        <v>49.373355865478516</v>
      </c>
      <c r="FT389" s="78">
        <v>48.704524993896484</v>
      </c>
      <c r="FU389" s="78">
        <v>2.7107628062367439E-2</v>
      </c>
      <c r="FV389" s="78">
        <v>2.9377341270446777E-2</v>
      </c>
      <c r="FW389" s="78">
        <v>2.888227254152298E-2</v>
      </c>
      <c r="FX389" s="78">
        <v>0</v>
      </c>
      <c r="FY389" s="78">
        <v>1000.1428833007813</v>
      </c>
      <c r="FZ389" s="78">
        <v>1</v>
      </c>
    </row>
    <row r="390" spans="1:182" x14ac:dyDescent="0.2">
      <c r="A390" t="s">
        <v>186</v>
      </c>
      <c r="B390" t="s">
        <v>236</v>
      </c>
      <c r="C390" t="s">
        <v>194</v>
      </c>
      <c r="D390" t="s">
        <v>202</v>
      </c>
      <c r="E390" t="s">
        <v>243</v>
      </c>
      <c r="F390" t="s">
        <v>178</v>
      </c>
      <c r="G390" t="s">
        <v>1</v>
      </c>
      <c r="H390" s="78">
        <v>1882</v>
      </c>
      <c r="I390" s="78">
        <v>1.4953588247299194</v>
      </c>
      <c r="J390" s="78">
        <v>1.3736834526062012</v>
      </c>
      <c r="K390" s="78">
        <v>1.3084235191345215</v>
      </c>
      <c r="L390" s="78">
        <v>1.2902048826217651</v>
      </c>
      <c r="M390" s="78">
        <v>1.2930281162261963</v>
      </c>
      <c r="N390" s="78">
        <v>1.3434164524078369</v>
      </c>
      <c r="O390" s="78">
        <v>1.4954681396484375</v>
      </c>
      <c r="P390" s="78">
        <v>1.6757926940917969</v>
      </c>
      <c r="Q390" s="78">
        <v>1.6756277084350586</v>
      </c>
      <c r="R390" s="78">
        <v>1.7024966478347778</v>
      </c>
      <c r="S390" s="78">
        <v>1.6937988996505737</v>
      </c>
      <c r="T390" s="78">
        <v>1.6540558338165283</v>
      </c>
      <c r="U390" s="78">
        <v>1.6134719848632813</v>
      </c>
      <c r="V390" s="78">
        <v>1.585849404335022</v>
      </c>
      <c r="W390" s="78">
        <v>1.5727896690368652</v>
      </c>
      <c r="X390" s="78">
        <v>1.6361584663391113</v>
      </c>
      <c r="Y390" s="78">
        <v>1.8142681121826172</v>
      </c>
      <c r="Z390" s="78">
        <v>2.1178650856018066</v>
      </c>
      <c r="AA390" s="78">
        <v>2.2123768329620361</v>
      </c>
      <c r="AB390" s="78">
        <v>2.2259252071380615</v>
      </c>
      <c r="AC390" s="78">
        <v>2.1909375190734863</v>
      </c>
      <c r="AD390" s="78">
        <v>2.0888123512268066</v>
      </c>
      <c r="AE390" s="78">
        <v>1.8975863456726074</v>
      </c>
      <c r="AF390" s="78">
        <v>1.6776409149169922</v>
      </c>
      <c r="AG390" s="78">
        <v>-0.12439870834350586</v>
      </c>
      <c r="AH390" s="78">
        <v>-0.11847004294395447</v>
      </c>
      <c r="AI390" s="78">
        <v>-0.10969014465808868</v>
      </c>
      <c r="AJ390" s="78">
        <v>-0.10508746653795242</v>
      </c>
      <c r="AK390" s="78">
        <v>-0.10455325245857239</v>
      </c>
      <c r="AL390" s="78">
        <v>-0.10448963195085526</v>
      </c>
      <c r="AM390" s="78">
        <v>-8.229239284992218E-2</v>
      </c>
      <c r="AN390" s="78">
        <v>-4.9107745289802551E-2</v>
      </c>
      <c r="AO390" s="78">
        <v>-4.1659988462924957E-2</v>
      </c>
      <c r="AP390" s="78">
        <v>-3.9938002824783325E-2</v>
      </c>
      <c r="AQ390" s="78">
        <v>-4.861706867814064E-2</v>
      </c>
      <c r="AR390" s="78">
        <v>-4.7604572027921677E-2</v>
      </c>
      <c r="AS390" s="78">
        <v>-4.7578494995832443E-2</v>
      </c>
      <c r="AT390" s="78">
        <v>-2.3343602195382118E-2</v>
      </c>
      <c r="AU390" s="78">
        <v>-2.4206938222050667E-2</v>
      </c>
      <c r="AV390" s="78">
        <v>-5.0548170693218708E-3</v>
      </c>
      <c r="AW390" s="78">
        <v>4.2346961796283722E-2</v>
      </c>
      <c r="AX390" s="78">
        <v>4.8527050763368607E-2</v>
      </c>
      <c r="AY390" s="78">
        <v>5.6237906217575073E-2</v>
      </c>
      <c r="AZ390" s="78">
        <v>6.4439877867698669E-2</v>
      </c>
      <c r="BA390" s="78">
        <v>6.6291861236095428E-2</v>
      </c>
      <c r="BB390" s="78">
        <v>-6.1677318066358566E-2</v>
      </c>
      <c r="BC390" s="78">
        <v>-0.10800209641456604</v>
      </c>
      <c r="BD390" s="78">
        <v>-0.12271562963724136</v>
      </c>
      <c r="BE390" s="78">
        <v>-0.10017156600952148</v>
      </c>
      <c r="BF390" s="78">
        <v>-9.4732113182544708E-2</v>
      </c>
      <c r="BG390" s="78">
        <v>-8.6524255573749542E-2</v>
      </c>
      <c r="BH390" s="78">
        <v>-8.1621885299682617E-2</v>
      </c>
      <c r="BI390" s="78">
        <v>-8.1300519406795502E-2</v>
      </c>
      <c r="BJ390" s="78">
        <v>-8.1548064947128296E-2</v>
      </c>
      <c r="BK390" s="78">
        <v>-5.9705644845962524E-2</v>
      </c>
      <c r="BL390" s="78">
        <v>-2.551618218421936E-2</v>
      </c>
      <c r="BM390" s="78">
        <v>-1.8619092181324959E-2</v>
      </c>
      <c r="BN390" s="78">
        <v>-1.9548751413822174E-2</v>
      </c>
      <c r="BO390" s="78">
        <v>-2.8628986328840256E-2</v>
      </c>
      <c r="BP390" s="78">
        <v>-2.7967330068349838E-2</v>
      </c>
      <c r="BQ390" s="78">
        <v>-2.8009757399559021E-2</v>
      </c>
      <c r="BR390" s="78">
        <v>-3.7255480419844389E-3</v>
      </c>
      <c r="BS390" s="78">
        <v>-5.0976327620446682E-3</v>
      </c>
      <c r="BT390" s="78">
        <v>1.3201543129980564E-2</v>
      </c>
      <c r="BU390" s="78">
        <v>6.0847960412502289E-2</v>
      </c>
      <c r="BV390" s="78">
        <v>6.8429797887802124E-2</v>
      </c>
      <c r="BW390" s="78">
        <v>7.7405013144016266E-2</v>
      </c>
      <c r="BX390" s="78">
        <v>8.6232990026473999E-2</v>
      </c>
      <c r="BY390" s="78">
        <v>8.7314344942569733E-2</v>
      </c>
      <c r="BZ390" s="78">
        <v>-3.8072049617767334E-2</v>
      </c>
      <c r="CA390" s="78">
        <v>-8.332439512014389E-2</v>
      </c>
      <c r="CB390" s="78">
        <v>-9.8225511610507965E-2</v>
      </c>
      <c r="CC390" s="78">
        <v>-8.3391927182674408E-2</v>
      </c>
      <c r="CD390" s="78">
        <v>-7.8291304409503937E-2</v>
      </c>
      <c r="CE390" s="78">
        <v>-7.0479623973369598E-2</v>
      </c>
      <c r="CF390" s="78">
        <v>-6.5369687974452972E-2</v>
      </c>
      <c r="CG390" s="78">
        <v>-6.5195739269256592E-2</v>
      </c>
      <c r="CH390" s="78">
        <v>-6.5658807754516602E-2</v>
      </c>
      <c r="CI390" s="78">
        <v>-4.4062141329050064E-2</v>
      </c>
      <c r="CJ390" s="78">
        <v>-9.1767404228448868E-3</v>
      </c>
      <c r="CK390" s="78">
        <v>-2.6610358618199825E-3</v>
      </c>
      <c r="CL390" s="78">
        <v>-5.4272166453301907E-3</v>
      </c>
      <c r="CM390" s="78">
        <v>-1.4785299077630043E-2</v>
      </c>
      <c r="CN390" s="78">
        <v>-1.4366637915372849E-2</v>
      </c>
      <c r="CO390" s="78">
        <v>-1.4456509612500668E-2</v>
      </c>
      <c r="CP390" s="78">
        <v>9.8618557676672935E-3</v>
      </c>
      <c r="CQ390" s="78">
        <v>8.1374142318964005E-3</v>
      </c>
      <c r="CR390" s="78">
        <v>2.5845842435956001E-2</v>
      </c>
      <c r="CS390" s="78">
        <v>7.3661699891090393E-2</v>
      </c>
      <c r="CT390" s="78">
        <v>8.2214377820491791E-2</v>
      </c>
      <c r="CU390" s="78">
        <v>9.2065297067165375E-2</v>
      </c>
      <c r="CV390" s="78">
        <v>0.1013268306851387</v>
      </c>
      <c r="CW390" s="78">
        <v>0.1018744483590126</v>
      </c>
      <c r="CX390" s="78">
        <v>-2.1723106503486633E-2</v>
      </c>
      <c r="CY390" s="78">
        <v>-6.6232696175575256E-2</v>
      </c>
      <c r="CZ390" s="78">
        <v>-8.1263728439807892E-2</v>
      </c>
      <c r="DA390" s="78">
        <v>-6.6612288355827332E-2</v>
      </c>
      <c r="DB390" s="78">
        <v>-6.185048446059227E-2</v>
      </c>
      <c r="DC390" s="78">
        <v>-5.4434999823570251E-2</v>
      </c>
      <c r="DD390" s="78">
        <v>-4.9117501825094223E-2</v>
      </c>
      <c r="DE390" s="78">
        <v>-4.9090959131717682E-2</v>
      </c>
      <c r="DF390" s="78">
        <v>-4.9769550561904907E-2</v>
      </c>
      <c r="DG390" s="78">
        <v>-2.8418632224202156E-2</v>
      </c>
      <c r="DH390" s="78">
        <v>7.1627004072070122E-3</v>
      </c>
      <c r="DI390" s="78">
        <v>1.3297019526362419E-2</v>
      </c>
      <c r="DJ390" s="78">
        <v>8.6943190544843674E-3</v>
      </c>
      <c r="DK390" s="78">
        <v>-9.4161229208111763E-4</v>
      </c>
      <c r="DL390" s="78">
        <v>-7.6594448182731867E-4</v>
      </c>
      <c r="DM390" s="78">
        <v>-9.0326170902699232E-4</v>
      </c>
      <c r="DN390" s="78">
        <v>2.3449260741472244E-2</v>
      </c>
      <c r="DO390" s="78">
        <v>2.1372461691498756E-2</v>
      </c>
      <c r="DP390" s="78">
        <v>3.8490142673254013E-2</v>
      </c>
      <c r="DQ390" s="78">
        <v>8.6475439369678497E-2</v>
      </c>
      <c r="DR390" s="78">
        <v>9.5998957753181458E-2</v>
      </c>
      <c r="DS390" s="78">
        <v>0.10672558099031448</v>
      </c>
      <c r="DT390" s="78">
        <v>0.1164206862449646</v>
      </c>
      <c r="DU390" s="78">
        <v>0.11643455177545547</v>
      </c>
      <c r="DV390" s="78">
        <v>-5.3741671144962311E-3</v>
      </c>
      <c r="DW390" s="78">
        <v>-4.9140997231006622E-2</v>
      </c>
      <c r="DX390" s="78">
        <v>-6.4301945269107819E-2</v>
      </c>
      <c r="DY390" s="78">
        <v>-4.2385149747133255E-2</v>
      </c>
      <c r="DZ390" s="78">
        <v>-3.8112565875053406E-2</v>
      </c>
      <c r="EA390" s="78">
        <v>-3.1269099563360214E-2</v>
      </c>
      <c r="EB390" s="78">
        <v>-2.5651922449469566E-2</v>
      </c>
      <c r="EC390" s="78">
        <v>-2.5838213041424751E-2</v>
      </c>
      <c r="ED390" s="78">
        <v>-2.6827985420823097E-2</v>
      </c>
      <c r="EE390" s="78">
        <v>-5.8318921364843845E-3</v>
      </c>
      <c r="EF390" s="78">
        <v>3.0754256993532181E-2</v>
      </c>
      <c r="EG390" s="78">
        <v>3.6337919533252716E-2</v>
      </c>
      <c r="EH390" s="78">
        <v>2.9083572328090668E-2</v>
      </c>
      <c r="EI390" s="78">
        <v>1.9046472385525703E-2</v>
      </c>
      <c r="EJ390" s="78">
        <v>1.887129433453083E-2</v>
      </c>
      <c r="EK390" s="78">
        <v>1.8665475770831108E-2</v>
      </c>
      <c r="EL390" s="78">
        <v>4.3067313730716705E-2</v>
      </c>
      <c r="EM390" s="78">
        <v>4.0481768548488617E-2</v>
      </c>
      <c r="EN390" s="78">
        <v>5.6746501475572586E-2</v>
      </c>
      <c r="EO390" s="78">
        <v>0.10497643053531647</v>
      </c>
      <c r="EP390" s="78">
        <v>0.11590170115232468</v>
      </c>
      <c r="EQ390" s="78">
        <v>0.12789268791675568</v>
      </c>
      <c r="ER390" s="78">
        <v>0.13821379840373993</v>
      </c>
      <c r="ES390" s="78">
        <v>0.13745704293251038</v>
      </c>
      <c r="ET390" s="78">
        <v>1.82311050593853E-2</v>
      </c>
      <c r="EU390" s="78">
        <v>-2.446330152451992E-2</v>
      </c>
      <c r="EV390" s="78">
        <v>-3.9811816066503525E-2</v>
      </c>
      <c r="EW390" s="78">
        <v>49.651763916015625</v>
      </c>
      <c r="EX390" s="78">
        <v>49.110725402832031</v>
      </c>
      <c r="EY390" s="78">
        <v>48.464694976806641</v>
      </c>
      <c r="EZ390" s="78">
        <v>48.101291656494141</v>
      </c>
      <c r="FA390" s="78">
        <v>47.874515533447266</v>
      </c>
      <c r="FB390" s="78">
        <v>47.709632873535156</v>
      </c>
      <c r="FC390" s="78">
        <v>47.782257080078125</v>
      </c>
      <c r="FD390" s="78">
        <v>47.750438690185547</v>
      </c>
      <c r="FE390" s="78">
        <v>48.769306182861328</v>
      </c>
      <c r="FF390" s="78">
        <v>51.638748168945313</v>
      </c>
      <c r="FG390" s="78">
        <v>54.228019714355469</v>
      </c>
      <c r="FH390" s="78">
        <v>56.225967407226563</v>
      </c>
      <c r="FI390" s="78">
        <v>57.409843444824219</v>
      </c>
      <c r="FJ390" s="78">
        <v>58.306266784667969</v>
      </c>
      <c r="FK390" s="78">
        <v>58.709091186523438</v>
      </c>
      <c r="FL390" s="78">
        <v>58.594058990478516</v>
      </c>
      <c r="FM390" s="78">
        <v>57.582210540771484</v>
      </c>
      <c r="FN390" s="78">
        <v>55.733283996582031</v>
      </c>
      <c r="FO390" s="78">
        <v>54.468063354492188</v>
      </c>
      <c r="FP390" s="78">
        <v>53.36395263671875</v>
      </c>
      <c r="FQ390" s="78">
        <v>52.454715728759766</v>
      </c>
      <c r="FR390" s="78">
        <v>51.856021881103516</v>
      </c>
      <c r="FS390" s="78">
        <v>51.253047943115234</v>
      </c>
      <c r="FT390" s="78">
        <v>50.67071533203125</v>
      </c>
      <c r="FU390" s="78">
        <v>2.2842612117528915E-2</v>
      </c>
      <c r="FV390" s="78">
        <v>2.5003053247928619E-2</v>
      </c>
      <c r="FW390" s="78">
        <v>2.3993493989109993E-2</v>
      </c>
      <c r="FX390" s="78">
        <v>0</v>
      </c>
      <c r="FY390" s="78">
        <v>545.90478515625</v>
      </c>
      <c r="FZ390" s="78">
        <v>1</v>
      </c>
    </row>
    <row r="391" spans="1:182" x14ac:dyDescent="0.2">
      <c r="A391" t="s">
        <v>186</v>
      </c>
      <c r="B391" t="s">
        <v>236</v>
      </c>
      <c r="C391" t="s">
        <v>194</v>
      </c>
      <c r="D391" t="s">
        <v>202</v>
      </c>
      <c r="E391" t="s">
        <v>243</v>
      </c>
      <c r="F391" t="s">
        <v>179</v>
      </c>
      <c r="G391" t="s">
        <v>1</v>
      </c>
      <c r="H391" s="78">
        <v>321</v>
      </c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  <c r="DI391" s="78"/>
      <c r="DJ391" s="78"/>
      <c r="DK391" s="78"/>
      <c r="DL391" s="78"/>
      <c r="DM391" s="78"/>
      <c r="DN391" s="78"/>
      <c r="DO391" s="78"/>
      <c r="DP391" s="78"/>
      <c r="DQ391" s="78"/>
      <c r="DR391" s="78"/>
      <c r="DS391" s="78"/>
      <c r="DT391" s="78"/>
      <c r="DU391" s="78"/>
      <c r="DV391" s="78"/>
      <c r="DW391" s="78"/>
      <c r="DX391" s="78"/>
      <c r="DY391" s="78"/>
      <c r="DZ391" s="78"/>
      <c r="EA391" s="78"/>
      <c r="EB391" s="78"/>
      <c r="EC391" s="78"/>
      <c r="ED391" s="78"/>
      <c r="EE391" s="78"/>
      <c r="EF391" s="78"/>
      <c r="EG391" s="78"/>
      <c r="EH391" s="78"/>
      <c r="EI391" s="78"/>
      <c r="EJ391" s="78"/>
      <c r="EK391" s="78"/>
      <c r="EL391" s="78"/>
      <c r="EM391" s="78"/>
      <c r="EN391" s="78"/>
      <c r="EO391" s="78"/>
      <c r="EP391" s="78"/>
      <c r="EQ391" s="78"/>
      <c r="ER391" s="78"/>
      <c r="ES391" s="78"/>
      <c r="ET391" s="78"/>
      <c r="EU391" s="78"/>
      <c r="EV391" s="78"/>
      <c r="EW391" s="78"/>
      <c r="EX391" s="78"/>
      <c r="EY391" s="78"/>
      <c r="EZ391" s="78"/>
      <c r="FA391" s="78"/>
      <c r="FB391" s="78"/>
      <c r="FC391" s="78"/>
      <c r="FD391" s="78"/>
      <c r="FE391" s="78"/>
      <c r="FF391" s="78"/>
      <c r="FG391" s="78"/>
      <c r="FH391" s="78"/>
      <c r="FI391" s="78"/>
      <c r="FJ391" s="78"/>
      <c r="FK391" s="78"/>
      <c r="FL391" s="78"/>
      <c r="FM391" s="78"/>
      <c r="FN391" s="78"/>
      <c r="FO391" s="78"/>
      <c r="FP391" s="78"/>
      <c r="FQ391" s="78"/>
      <c r="FR391" s="78"/>
      <c r="FS391" s="78"/>
      <c r="FT391" s="78"/>
      <c r="FU391" s="78"/>
      <c r="FV391" s="78"/>
      <c r="FW391" s="78"/>
      <c r="FX391" s="78">
        <v>0</v>
      </c>
      <c r="FY391" s="78">
        <v>55.952381134033203</v>
      </c>
      <c r="FZ391" s="78">
        <v>0</v>
      </c>
    </row>
    <row r="392" spans="1:182" x14ac:dyDescent="0.2">
      <c r="A392" t="s">
        <v>186</v>
      </c>
      <c r="B392" t="s">
        <v>236</v>
      </c>
      <c r="C392" t="s">
        <v>194</v>
      </c>
      <c r="D392" t="s">
        <v>202</v>
      </c>
      <c r="E392" t="s">
        <v>243</v>
      </c>
      <c r="F392" t="s">
        <v>180</v>
      </c>
      <c r="G392" t="s">
        <v>1</v>
      </c>
      <c r="H392" s="78">
        <v>90</v>
      </c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/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  <c r="FF392" s="78"/>
      <c r="FG392" s="78"/>
      <c r="FH392" s="78"/>
      <c r="FI392" s="78"/>
      <c r="FJ392" s="78"/>
      <c r="FK392" s="78"/>
      <c r="FL392" s="78"/>
      <c r="FM392" s="78"/>
      <c r="FN392" s="78"/>
      <c r="FO392" s="78"/>
      <c r="FP392" s="78"/>
      <c r="FQ392" s="78"/>
      <c r="FR392" s="78"/>
      <c r="FS392" s="78"/>
      <c r="FT392" s="78"/>
      <c r="FU392" s="78"/>
      <c r="FV392" s="78"/>
      <c r="FW392" s="78"/>
      <c r="FX392" s="78">
        <v>0</v>
      </c>
      <c r="FY392" s="78">
        <v>31.857143402099609</v>
      </c>
      <c r="FZ392" s="78">
        <v>0</v>
      </c>
    </row>
    <row r="393" spans="1:182" x14ac:dyDescent="0.2">
      <c r="A393" t="s">
        <v>186</v>
      </c>
      <c r="B393" t="s">
        <v>236</v>
      </c>
      <c r="C393" t="s">
        <v>194</v>
      </c>
      <c r="D393" t="s">
        <v>202</v>
      </c>
      <c r="E393" t="s">
        <v>243</v>
      </c>
      <c r="F393" t="s">
        <v>181</v>
      </c>
      <c r="G393" t="s">
        <v>1</v>
      </c>
      <c r="H393" s="78">
        <v>104</v>
      </c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  <c r="CU393" s="78"/>
      <c r="CV393" s="78"/>
      <c r="CW393" s="78"/>
      <c r="CX393" s="78"/>
      <c r="CY393" s="78"/>
      <c r="CZ393" s="78"/>
      <c r="DA393" s="78"/>
      <c r="DB393" s="78"/>
      <c r="DC393" s="78"/>
      <c r="DD393" s="78"/>
      <c r="DE393" s="78"/>
      <c r="DF393" s="78"/>
      <c r="DG393" s="78"/>
      <c r="DH393" s="78"/>
      <c r="DI393" s="78"/>
      <c r="DJ393" s="78"/>
      <c r="DK393" s="78"/>
      <c r="DL393" s="78"/>
      <c r="DM393" s="78"/>
      <c r="DN393" s="78"/>
      <c r="DO393" s="78"/>
      <c r="DP393" s="78"/>
      <c r="DQ393" s="78"/>
      <c r="DR393" s="78"/>
      <c r="DS393" s="78"/>
      <c r="DT393" s="78"/>
      <c r="DU393" s="78"/>
      <c r="DV393" s="78"/>
      <c r="DW393" s="78"/>
      <c r="DX393" s="78"/>
      <c r="DY393" s="78"/>
      <c r="DZ393" s="78"/>
      <c r="EA393" s="78"/>
      <c r="EB393" s="78"/>
      <c r="EC393" s="78"/>
      <c r="ED393" s="78"/>
      <c r="EE393" s="78"/>
      <c r="EF393" s="78"/>
      <c r="EG393" s="78"/>
      <c r="EH393" s="78"/>
      <c r="EI393" s="78"/>
      <c r="EJ393" s="78"/>
      <c r="EK393" s="78"/>
      <c r="EL393" s="78"/>
      <c r="EM393" s="78"/>
      <c r="EN393" s="78"/>
      <c r="EO393" s="78"/>
      <c r="EP393" s="78"/>
      <c r="EQ393" s="78"/>
      <c r="ER393" s="78"/>
      <c r="ES393" s="78"/>
      <c r="ET393" s="78"/>
      <c r="EU393" s="78"/>
      <c r="EV393" s="78"/>
      <c r="EW393" s="78"/>
      <c r="EX393" s="78"/>
      <c r="EY393" s="78"/>
      <c r="EZ393" s="78"/>
      <c r="FA393" s="78"/>
      <c r="FB393" s="78"/>
      <c r="FC393" s="78"/>
      <c r="FD393" s="78"/>
      <c r="FE393" s="78"/>
      <c r="FF393" s="78"/>
      <c r="FG393" s="78"/>
      <c r="FH393" s="78"/>
      <c r="FI393" s="78"/>
      <c r="FJ393" s="78"/>
      <c r="FK393" s="78"/>
      <c r="FL393" s="78"/>
      <c r="FM393" s="78"/>
      <c r="FN393" s="78"/>
      <c r="FO393" s="78"/>
      <c r="FP393" s="78"/>
      <c r="FQ393" s="78"/>
      <c r="FR393" s="78"/>
      <c r="FS393" s="78"/>
      <c r="FT393" s="78"/>
      <c r="FU393" s="78"/>
      <c r="FV393" s="78"/>
      <c r="FW393" s="78"/>
      <c r="FX393" s="78">
        <v>0</v>
      </c>
      <c r="FY393" s="78">
        <v>17.285715103149414</v>
      </c>
      <c r="FZ393" s="78">
        <v>0</v>
      </c>
    </row>
    <row r="394" spans="1:182" x14ac:dyDescent="0.2">
      <c r="A394" t="s">
        <v>186</v>
      </c>
      <c r="B394" t="s">
        <v>236</v>
      </c>
      <c r="C394" t="s">
        <v>194</v>
      </c>
      <c r="D394" t="s">
        <v>202</v>
      </c>
      <c r="E394" t="s">
        <v>243</v>
      </c>
      <c r="F394" t="s">
        <v>182</v>
      </c>
      <c r="G394" t="s">
        <v>1</v>
      </c>
      <c r="H394" s="78">
        <v>376</v>
      </c>
      <c r="I394" s="78">
        <v>1.5708528757095337</v>
      </c>
      <c r="J394" s="78">
        <v>1.4895373582839966</v>
      </c>
      <c r="K394" s="78">
        <v>1.4387457370758057</v>
      </c>
      <c r="L394" s="78">
        <v>1.4462006092071533</v>
      </c>
      <c r="M394" s="78">
        <v>1.4795420169830322</v>
      </c>
      <c r="N394" s="78">
        <v>1.5437648296356201</v>
      </c>
      <c r="O394" s="78">
        <v>1.7394884824752808</v>
      </c>
      <c r="P394" s="78">
        <v>2.028444766998291</v>
      </c>
      <c r="Q394" s="78">
        <v>2.1107208728790283</v>
      </c>
      <c r="R394" s="78">
        <v>2.0508079528808594</v>
      </c>
      <c r="S394" s="78">
        <v>2.0291855335235596</v>
      </c>
      <c r="T394" s="78">
        <v>1.9500868320465088</v>
      </c>
      <c r="U394" s="78">
        <v>1.9098631143569946</v>
      </c>
      <c r="V394" s="78">
        <v>1.8271654844284058</v>
      </c>
      <c r="W394" s="78">
        <v>1.7620041370391846</v>
      </c>
      <c r="X394" s="78">
        <v>1.7208188772201538</v>
      </c>
      <c r="Y394" s="78">
        <v>1.9117916822433472</v>
      </c>
      <c r="Z394" s="78">
        <v>2.2033782005310059</v>
      </c>
      <c r="AA394" s="78">
        <v>2.2762603759765625</v>
      </c>
      <c r="AB394" s="78">
        <v>2.2362964153289795</v>
      </c>
      <c r="AC394" s="78">
        <v>2.1508736610412598</v>
      </c>
      <c r="AD394" s="78">
        <v>2.1042435169219971</v>
      </c>
      <c r="AE394" s="78">
        <v>1.8906748294830322</v>
      </c>
      <c r="AF394" s="78">
        <v>1.6958705186843872</v>
      </c>
      <c r="AG394" s="78">
        <v>-0.13551241159439087</v>
      </c>
      <c r="AH394" s="78">
        <v>-0.13953369855880737</v>
      </c>
      <c r="AI394" s="78">
        <v>-0.15459764003753662</v>
      </c>
      <c r="AJ394" s="78">
        <v>-0.14571598172187805</v>
      </c>
      <c r="AK394" s="78">
        <v>-0.1212000772356987</v>
      </c>
      <c r="AL394" s="78">
        <v>-0.13585890829563141</v>
      </c>
      <c r="AM394" s="78">
        <v>-0.16155341267585754</v>
      </c>
      <c r="AN394" s="78">
        <v>-0.17885011434555054</v>
      </c>
      <c r="AO394" s="78">
        <v>-0.13244642317295074</v>
      </c>
      <c r="AP394" s="78">
        <v>-7.2687864303588867E-2</v>
      </c>
      <c r="AQ394" s="78">
        <v>-5.0107702612876892E-2</v>
      </c>
      <c r="AR394" s="78">
        <v>-7.3983240872621536E-3</v>
      </c>
      <c r="AS394" s="78">
        <v>-4.6701673418283463E-2</v>
      </c>
      <c r="AT394" s="78">
        <v>-5.0098974257707596E-2</v>
      </c>
      <c r="AU394" s="78">
        <v>-2.2223412990570068E-2</v>
      </c>
      <c r="AV394" s="78">
        <v>-4.2152982205152512E-2</v>
      </c>
      <c r="AW394" s="78">
        <v>-2.804272249341011E-2</v>
      </c>
      <c r="AX394" s="78">
        <v>1.8818138167262077E-2</v>
      </c>
      <c r="AY394" s="78">
        <v>4.1769541800022125E-2</v>
      </c>
      <c r="AZ394" s="78">
        <v>5.5751029402017593E-2</v>
      </c>
      <c r="BA394" s="78">
        <v>3.6548811942338943E-2</v>
      </c>
      <c r="BB394" s="78">
        <v>-6.5524496138095856E-2</v>
      </c>
      <c r="BC394" s="78">
        <v>-8.4865093231201172E-2</v>
      </c>
      <c r="BD394" s="78">
        <v>-0.13657842576503754</v>
      </c>
      <c r="BE394" s="78">
        <v>-8.3033926784992218E-2</v>
      </c>
      <c r="BF394" s="78">
        <v>-8.8214978575706482E-2</v>
      </c>
      <c r="BG394" s="78">
        <v>-0.1042201891541481</v>
      </c>
      <c r="BH394" s="78">
        <v>-9.5451369881629944E-2</v>
      </c>
      <c r="BI394" s="78">
        <v>-7.1319825947284698E-2</v>
      </c>
      <c r="BJ394" s="78">
        <v>-8.0040358006954193E-2</v>
      </c>
      <c r="BK394" s="78">
        <v>-0.10262275487184525</v>
      </c>
      <c r="BL394" s="78">
        <v>-0.11703746765851974</v>
      </c>
      <c r="BM394" s="78">
        <v>-7.0931129157543182E-2</v>
      </c>
      <c r="BN394" s="78">
        <v>-7.3917573317885399E-3</v>
      </c>
      <c r="BO394" s="78">
        <v>9.0873688459396362E-3</v>
      </c>
      <c r="BP394" s="78">
        <v>2.888406440615654E-2</v>
      </c>
      <c r="BQ394" s="78">
        <v>-1.2943378649652004E-2</v>
      </c>
      <c r="BR394" s="78">
        <v>-1.3933838345110416E-2</v>
      </c>
      <c r="BS394" s="78">
        <v>1.3744371943175793E-2</v>
      </c>
      <c r="BT394" s="78">
        <v>-8.8018607348203659E-3</v>
      </c>
      <c r="BU394" s="78">
        <v>7.5590610504150391E-3</v>
      </c>
      <c r="BV394" s="78">
        <v>5.6029759347438812E-2</v>
      </c>
      <c r="BW394" s="78">
        <v>8.0162964761257172E-2</v>
      </c>
      <c r="BX394" s="78">
        <v>9.3131251633167267E-2</v>
      </c>
      <c r="BY394" s="78">
        <v>7.4193678796291351E-2</v>
      </c>
      <c r="BZ394" s="78">
        <v>-2.268465980887413E-2</v>
      </c>
      <c r="CA394" s="78">
        <v>-4.0651202201843262E-2</v>
      </c>
      <c r="CB394" s="78">
        <v>-8.7107084691524506E-2</v>
      </c>
      <c r="CC394" s="78">
        <v>-4.668748751282692E-2</v>
      </c>
      <c r="CD394" s="78">
        <v>-5.2671782672405243E-2</v>
      </c>
      <c r="CE394" s="78">
        <v>-6.9328919053077698E-2</v>
      </c>
      <c r="CF394" s="78">
        <v>-6.0638237744569778E-2</v>
      </c>
      <c r="CG394" s="78">
        <v>-3.6772903054952621E-2</v>
      </c>
      <c r="CH394" s="78">
        <v>-4.1380602866411209E-2</v>
      </c>
      <c r="CI394" s="78">
        <v>-6.1807557940483093E-2</v>
      </c>
      <c r="CJ394" s="78">
        <v>-7.4226215481758118E-2</v>
      </c>
      <c r="CK394" s="78">
        <v>-2.8325820341706276E-2</v>
      </c>
      <c r="CL394" s="78">
        <v>3.7832126021385193E-2</v>
      </c>
      <c r="CM394" s="78">
        <v>5.0085693597793579E-2</v>
      </c>
      <c r="CN394" s="78">
        <v>5.401313304901123E-2</v>
      </c>
      <c r="CO394" s="78">
        <v>1.0437510907649994E-2</v>
      </c>
      <c r="CP394" s="78">
        <v>1.1114023625850677E-2</v>
      </c>
      <c r="CQ394" s="78">
        <v>3.8655549287796021E-2</v>
      </c>
      <c r="CR394" s="78">
        <v>1.4297026209533215E-2</v>
      </c>
      <c r="CS394" s="78">
        <v>3.2216746360063553E-2</v>
      </c>
      <c r="CT394" s="78">
        <v>8.1802412867546082E-2</v>
      </c>
      <c r="CU394" s="78">
        <v>0.1067541316151619</v>
      </c>
      <c r="CV394" s="78">
        <v>0.11902069300413132</v>
      </c>
      <c r="CW394" s="78">
        <v>0.10026639699935913</v>
      </c>
      <c r="CX394" s="78">
        <v>6.986081600189209E-3</v>
      </c>
      <c r="CY394" s="78">
        <v>-1.002879161387682E-2</v>
      </c>
      <c r="CZ394" s="78">
        <v>-5.2843391895294189E-2</v>
      </c>
      <c r="DA394" s="78">
        <v>-1.0341048240661621E-2</v>
      </c>
      <c r="DB394" s="78">
        <v>-1.7128586769104004E-2</v>
      </c>
      <c r="DC394" s="78">
        <v>-3.4437645226716995E-2</v>
      </c>
      <c r="DD394" s="78">
        <v>-2.5825111195445061E-2</v>
      </c>
      <c r="DE394" s="78">
        <v>-2.2259906399995089E-3</v>
      </c>
      <c r="DF394" s="78">
        <v>-2.7208444662392139E-3</v>
      </c>
      <c r="DG394" s="78">
        <v>-2.0992368459701538E-2</v>
      </c>
      <c r="DH394" s="78">
        <v>-3.141496330499649E-2</v>
      </c>
      <c r="DI394" s="78">
        <v>1.4279489405453205E-2</v>
      </c>
      <c r="DJ394" s="78">
        <v>8.3056017756462097E-2</v>
      </c>
      <c r="DK394" s="78">
        <v>9.1084025800228119E-2</v>
      </c>
      <c r="DL394" s="78">
        <v>7.9142197966575623E-2</v>
      </c>
      <c r="DM394" s="78">
        <v>3.3818405121564865E-2</v>
      </c>
      <c r="DN394" s="78">
        <v>3.6161884665489197E-2</v>
      </c>
      <c r="DO394" s="78">
        <v>6.3566729426383972E-2</v>
      </c>
      <c r="DP394" s="78">
        <v>3.7395913153886795E-2</v>
      </c>
      <c r="DQ394" s="78">
        <v>5.6874431669712067E-2</v>
      </c>
      <c r="DR394" s="78">
        <v>0.10757506638765335</v>
      </c>
      <c r="DS394" s="78">
        <v>0.13334529101848602</v>
      </c>
      <c r="DT394" s="78">
        <v>0.14491011202335358</v>
      </c>
      <c r="DU394" s="78">
        <v>0.12633912265300751</v>
      </c>
      <c r="DV394" s="78">
        <v>3.6656823009252548E-2</v>
      </c>
      <c r="DW394" s="78">
        <v>2.0593617111444473E-2</v>
      </c>
      <c r="DX394" s="78">
        <v>-1.8579691648483276E-2</v>
      </c>
      <c r="DY394" s="78">
        <v>4.2137440294027328E-2</v>
      </c>
      <c r="DZ394" s="78">
        <v>3.4190140664577484E-2</v>
      </c>
      <c r="EA394" s="78">
        <v>1.5939809381961823E-2</v>
      </c>
      <c r="EB394" s="78">
        <v>2.4439513683319092E-2</v>
      </c>
      <c r="EC394" s="78">
        <v>4.7654267400503159E-2</v>
      </c>
      <c r="ED394" s="78">
        <v>5.309770256280899E-2</v>
      </c>
      <c r="EE394" s="78">
        <v>3.7938281893730164E-2</v>
      </c>
      <c r="EF394" s="78">
        <v>3.0397688969969749E-2</v>
      </c>
      <c r="EG394" s="78">
        <v>7.5794786214828491E-2</v>
      </c>
      <c r="EH394" s="78">
        <v>0.14835213124752045</v>
      </c>
      <c r="EI394" s="78">
        <v>0.15027910470962524</v>
      </c>
      <c r="EJ394" s="78">
        <v>0.11542458832263947</v>
      </c>
      <c r="EK394" s="78">
        <v>6.7576691508293152E-2</v>
      </c>
      <c r="EL394" s="78">
        <v>7.2327010333538055E-2</v>
      </c>
      <c r="EM394" s="78">
        <v>9.9534504115581512E-2</v>
      </c>
      <c r="EN394" s="78">
        <v>7.0747040212154388E-2</v>
      </c>
      <c r="EO394" s="78">
        <v>9.2476211488246918E-2</v>
      </c>
      <c r="EP394" s="78">
        <v>0.14478670060634613</v>
      </c>
      <c r="EQ394" s="78">
        <v>0.17173871397972107</v>
      </c>
      <c r="ER394" s="78">
        <v>0.18229034543037415</v>
      </c>
      <c r="ES394" s="78">
        <v>0.16398397088050842</v>
      </c>
      <c r="ET394" s="78">
        <v>7.9496659338474274E-2</v>
      </c>
      <c r="EU394" s="78">
        <v>6.4807511866092682E-2</v>
      </c>
      <c r="EV394" s="78">
        <v>3.0891641974449158E-2</v>
      </c>
      <c r="EW394" s="78">
        <v>46.713119506835938</v>
      </c>
      <c r="EX394" s="78">
        <v>46.356380462646484</v>
      </c>
      <c r="EY394" s="78">
        <v>45.854293823242188</v>
      </c>
      <c r="EZ394" s="78">
        <v>45.299671173095703</v>
      </c>
      <c r="FA394" s="78">
        <v>44.988780975341797</v>
      </c>
      <c r="FB394" s="78">
        <v>44.471031188964844</v>
      </c>
      <c r="FC394" s="78">
        <v>44.753318786621094</v>
      </c>
      <c r="FD394" s="78">
        <v>44.679267883300781</v>
      </c>
      <c r="FE394" s="78">
        <v>45.045173645019531</v>
      </c>
      <c r="FF394" s="78">
        <v>47.646957397460938</v>
      </c>
      <c r="FG394" s="78">
        <v>50.524898529052734</v>
      </c>
      <c r="FH394" s="78">
        <v>53.303169250488281</v>
      </c>
      <c r="FI394" s="78">
        <v>55.405323028564453</v>
      </c>
      <c r="FJ394" s="78">
        <v>56.639816284179688</v>
      </c>
      <c r="FK394" s="78">
        <v>57.310245513916016</v>
      </c>
      <c r="FL394" s="78">
        <v>57.348548889160156</v>
      </c>
      <c r="FM394" s="78">
        <v>56.076057434082031</v>
      </c>
      <c r="FN394" s="78">
        <v>53.768585205078125</v>
      </c>
      <c r="FO394" s="78">
        <v>51.880107879638672</v>
      </c>
      <c r="FP394" s="78">
        <v>50.815860748291016</v>
      </c>
      <c r="FQ394" s="78">
        <v>49.875614166259766</v>
      </c>
      <c r="FR394" s="78">
        <v>49.462032318115234</v>
      </c>
      <c r="FS394" s="78">
        <v>48.588756561279297</v>
      </c>
      <c r="FT394" s="78">
        <v>47.781955718994141</v>
      </c>
      <c r="FU394" s="78">
        <v>4.408794641494751E-2</v>
      </c>
      <c r="FV394" s="78">
        <v>4.4129993766546249E-2</v>
      </c>
      <c r="FW394" s="78">
        <v>4.9724742770195007E-2</v>
      </c>
      <c r="FX394" s="78">
        <v>0</v>
      </c>
      <c r="FY394" s="78">
        <v>131.90475463867188</v>
      </c>
      <c r="FZ394" s="78">
        <v>1</v>
      </c>
    </row>
    <row r="395" spans="1:182" x14ac:dyDescent="0.2">
      <c r="A395" t="s">
        <v>186</v>
      </c>
      <c r="B395" t="s">
        <v>236</v>
      </c>
      <c r="C395" t="s">
        <v>194</v>
      </c>
      <c r="D395" t="s">
        <v>202</v>
      </c>
      <c r="E395" t="s">
        <v>243</v>
      </c>
      <c r="F395" t="s">
        <v>183</v>
      </c>
      <c r="G395" t="s">
        <v>1</v>
      </c>
      <c r="H395" s="78">
        <v>687</v>
      </c>
      <c r="I395" s="78">
        <v>1.7996866703033447</v>
      </c>
      <c r="J395" s="78">
        <v>1.7104102373123169</v>
      </c>
      <c r="K395" s="78">
        <v>1.6346098184585571</v>
      </c>
      <c r="L395" s="78">
        <v>1.5956083536148071</v>
      </c>
      <c r="M395" s="78">
        <v>1.6196211576461792</v>
      </c>
      <c r="N395" s="78">
        <v>1.7870227098464966</v>
      </c>
      <c r="O395" s="78">
        <v>1.9696249961853027</v>
      </c>
      <c r="P395" s="78">
        <v>1.9810444116592407</v>
      </c>
      <c r="Q395" s="78">
        <v>1.8447721004486084</v>
      </c>
      <c r="R395" s="78">
        <v>1.7386593818664551</v>
      </c>
      <c r="S395" s="78">
        <v>1.6372565031051636</v>
      </c>
      <c r="T395" s="78">
        <v>1.6134847402572632</v>
      </c>
      <c r="U395" s="78">
        <v>1.5800260305404663</v>
      </c>
      <c r="V395" s="78">
        <v>1.5587483644485474</v>
      </c>
      <c r="W395" s="78">
        <v>1.5594743490219116</v>
      </c>
      <c r="X395" s="78">
        <v>1.628861665725708</v>
      </c>
      <c r="Y395" s="78">
        <v>1.8726218938827515</v>
      </c>
      <c r="Z395" s="78">
        <v>2.1942911148071289</v>
      </c>
      <c r="AA395" s="78">
        <v>2.3087971210479736</v>
      </c>
      <c r="AB395" s="78">
        <v>2.3299074172973633</v>
      </c>
      <c r="AC395" s="78">
        <v>2.3524751663208008</v>
      </c>
      <c r="AD395" s="78">
        <v>2.2898516654968262</v>
      </c>
      <c r="AE395" s="78">
        <v>2.1078848838806152</v>
      </c>
      <c r="AF395" s="78">
        <v>1.9234846830368042</v>
      </c>
      <c r="AG395" s="78">
        <v>-0.29866296052932739</v>
      </c>
      <c r="AH395" s="78">
        <v>-0.30131819844245911</v>
      </c>
      <c r="AI395" s="78">
        <v>-0.28268188238143921</v>
      </c>
      <c r="AJ395" s="78">
        <v>-0.2895062267780304</v>
      </c>
      <c r="AK395" s="78">
        <v>-0.32508626580238342</v>
      </c>
      <c r="AL395" s="78">
        <v>-0.29790297150611877</v>
      </c>
      <c r="AM395" s="78">
        <v>-0.36304104328155518</v>
      </c>
      <c r="AN395" s="78">
        <v>-0.35847872495651245</v>
      </c>
      <c r="AO395" s="78">
        <v>-0.40520122647285461</v>
      </c>
      <c r="AP395" s="78">
        <v>-0.33459874987602234</v>
      </c>
      <c r="AQ395" s="78">
        <v>-0.30888581275939941</v>
      </c>
      <c r="AR395" s="78">
        <v>-0.32091745734214783</v>
      </c>
      <c r="AS395" s="78">
        <v>-0.2944597601890564</v>
      </c>
      <c r="AT395" s="78">
        <v>-0.3228033185005188</v>
      </c>
      <c r="AU395" s="78">
        <v>-0.28933441638946533</v>
      </c>
      <c r="AV395" s="78">
        <v>-0.23766034841537476</v>
      </c>
      <c r="AW395" s="78">
        <v>-0.20403227210044861</v>
      </c>
      <c r="AX395" s="78">
        <v>-0.17266501486301422</v>
      </c>
      <c r="AY395" s="78">
        <v>-7.6096497476100922E-2</v>
      </c>
      <c r="AZ395" s="78">
        <v>-8.1341853365302086E-4</v>
      </c>
      <c r="BA395" s="78">
        <v>7.1647893637418747E-3</v>
      </c>
      <c r="BB395" s="78">
        <v>-0.19574646651744843</v>
      </c>
      <c r="BC395" s="78">
        <v>-0.29273161292076111</v>
      </c>
      <c r="BD395" s="78">
        <v>-0.28991413116455078</v>
      </c>
      <c r="BE395" s="78">
        <v>-0.19312109053134918</v>
      </c>
      <c r="BF395" s="78">
        <v>-0.19565810263156891</v>
      </c>
      <c r="BG395" s="78">
        <v>-0.17804707586765289</v>
      </c>
      <c r="BH395" s="78">
        <v>-0.18851548433303833</v>
      </c>
      <c r="BI395" s="78">
        <v>-0.22185395658016205</v>
      </c>
      <c r="BJ395" s="78">
        <v>-0.18806727230548859</v>
      </c>
      <c r="BK395" s="78">
        <v>-0.23864130675792694</v>
      </c>
      <c r="BL395" s="78">
        <v>-0.23395523428916931</v>
      </c>
      <c r="BM395" s="78">
        <v>-0.27765092253684998</v>
      </c>
      <c r="BN395" s="78">
        <v>-0.23595604300498962</v>
      </c>
      <c r="BO395" s="78">
        <v>-0.2151416689157486</v>
      </c>
      <c r="BP395" s="78">
        <v>-0.22771210968494415</v>
      </c>
      <c r="BQ395" s="78">
        <v>-0.20039501786231995</v>
      </c>
      <c r="BR395" s="78">
        <v>-0.23006151616573334</v>
      </c>
      <c r="BS395" s="78">
        <v>-0.19876410067081451</v>
      </c>
      <c r="BT395" s="78">
        <v>-0.14766901731491089</v>
      </c>
      <c r="BU395" s="78">
        <v>-0.11070123314857483</v>
      </c>
      <c r="BV395" s="78">
        <v>-7.7697001397609711E-2</v>
      </c>
      <c r="BW395" s="78">
        <v>2.3311927914619446E-2</v>
      </c>
      <c r="BX395" s="78">
        <v>8.7185755372047424E-2</v>
      </c>
      <c r="BY395" s="78">
        <v>8.5343174636363983E-2</v>
      </c>
      <c r="BZ395" s="78">
        <v>-0.10181187093257904</v>
      </c>
      <c r="CA395" s="78">
        <v>-0.18227437138557434</v>
      </c>
      <c r="CB395" s="78">
        <v>-0.18008145689964294</v>
      </c>
      <c r="CC395" s="78">
        <v>-0.12002310156822205</v>
      </c>
      <c r="CD395" s="78">
        <v>-0.12247827649116516</v>
      </c>
      <c r="CE395" s="78">
        <v>-0.10557733476161957</v>
      </c>
      <c r="CF395" s="78">
        <v>-0.11856960505247116</v>
      </c>
      <c r="CG395" s="78">
        <v>-0.15035554766654968</v>
      </c>
      <c r="CH395" s="78">
        <v>-0.11199541389942169</v>
      </c>
      <c r="CI395" s="78">
        <v>-0.15248245000839233</v>
      </c>
      <c r="CJ395" s="78">
        <v>-0.1477106511592865</v>
      </c>
      <c r="CK395" s="78">
        <v>-0.18930995464324951</v>
      </c>
      <c r="CL395" s="78">
        <v>-0.16763640940189362</v>
      </c>
      <c r="CM395" s="78">
        <v>-0.15021473169326782</v>
      </c>
      <c r="CN395" s="78">
        <v>-0.16315837204456329</v>
      </c>
      <c r="CO395" s="78">
        <v>-0.13524606823921204</v>
      </c>
      <c r="CP395" s="78">
        <v>-0.16582882404327393</v>
      </c>
      <c r="CQ395" s="78">
        <v>-0.13603536784648895</v>
      </c>
      <c r="CR395" s="78">
        <v>-8.5341282188892365E-2</v>
      </c>
      <c r="CS395" s="78">
        <v>-4.6060439199209213E-2</v>
      </c>
      <c r="CT395" s="78">
        <v>-1.1922451667487621E-2</v>
      </c>
      <c r="CU395" s="78">
        <v>9.2161908745765686E-2</v>
      </c>
      <c r="CV395" s="78">
        <v>0.14813371002674103</v>
      </c>
      <c r="CW395" s="78">
        <v>0.13948927819728851</v>
      </c>
      <c r="CX395" s="78">
        <v>-3.6753058433532715E-2</v>
      </c>
      <c r="CY395" s="78">
        <v>-0.10577201098203659</v>
      </c>
      <c r="CZ395" s="78">
        <v>-0.10401169210672379</v>
      </c>
      <c r="DA395" s="78">
        <v>-4.6925105154514313E-2</v>
      </c>
      <c r="DB395" s="78">
        <v>-4.929843544960022E-2</v>
      </c>
      <c r="DC395" s="78">
        <v>-3.3107582479715347E-2</v>
      </c>
      <c r="DD395" s="78">
        <v>-4.8623718321323395E-2</v>
      </c>
      <c r="DE395" s="78">
        <v>-7.8857168555259705E-2</v>
      </c>
      <c r="DF395" s="78">
        <v>-3.5923544317483902E-2</v>
      </c>
      <c r="DG395" s="78">
        <v>-6.6323593258857727E-2</v>
      </c>
      <c r="DH395" s="78">
        <v>-6.1466075479984283E-2</v>
      </c>
      <c r="DI395" s="78">
        <v>-0.10096898674964905</v>
      </c>
      <c r="DJ395" s="78">
        <v>-9.9316760897636414E-2</v>
      </c>
      <c r="DK395" s="78">
        <v>-8.5287809371948242E-2</v>
      </c>
      <c r="DL395" s="78">
        <v>-9.8604634404182434E-2</v>
      </c>
      <c r="DM395" s="78">
        <v>-7.0097118616104126E-2</v>
      </c>
      <c r="DN395" s="78">
        <v>-0.10159611701965332</v>
      </c>
      <c r="DO395" s="78">
        <v>-7.3306642472743988E-2</v>
      </c>
      <c r="DP395" s="78">
        <v>-2.3013558238744736E-2</v>
      </c>
      <c r="DQ395" s="78">
        <v>1.858036033809185E-2</v>
      </c>
      <c r="DR395" s="78">
        <v>5.3852096199989319E-2</v>
      </c>
      <c r="DS395" s="78">
        <v>0.16101187467575073</v>
      </c>
      <c r="DT395" s="78">
        <v>0.20908164978027344</v>
      </c>
      <c r="DU395" s="78">
        <v>0.19363537430763245</v>
      </c>
      <c r="DV395" s="78">
        <v>2.8305750340223312E-2</v>
      </c>
      <c r="DW395" s="78">
        <v>-2.926965057849884E-2</v>
      </c>
      <c r="DX395" s="78">
        <v>-2.7941910549998283E-2</v>
      </c>
      <c r="DY395" s="78">
        <v>5.8616768568754196E-2</v>
      </c>
      <c r="DZ395" s="78">
        <v>5.6361626833677292E-2</v>
      </c>
      <c r="EA395" s="78">
        <v>7.1527227759361267E-2</v>
      </c>
      <c r="EB395" s="78">
        <v>5.2367024123668671E-2</v>
      </c>
      <c r="EC395" s="78">
        <v>2.4375149980187416E-2</v>
      </c>
      <c r="ED395" s="78">
        <v>7.3912151157855988E-2</v>
      </c>
      <c r="EE395" s="78">
        <v>5.8076124638319016E-2</v>
      </c>
      <c r="EF395" s="78">
        <v>6.3057407736778259E-2</v>
      </c>
      <c r="EG395" s="78">
        <v>2.6581333950161934E-2</v>
      </c>
      <c r="EH395" s="78">
        <v>-6.7404593573883176E-4</v>
      </c>
      <c r="EI395" s="78">
        <v>8.4563568234443665E-3</v>
      </c>
      <c r="EJ395" s="78">
        <v>-5.3992941975593567E-3</v>
      </c>
      <c r="EK395" s="78">
        <v>2.3967618122696877E-2</v>
      </c>
      <c r="EL395" s="78">
        <v>-8.854299783706665E-3</v>
      </c>
      <c r="EM395" s="78">
        <v>1.7263667657971382E-2</v>
      </c>
      <c r="EN395" s="78">
        <v>6.6977784037590027E-2</v>
      </c>
      <c r="EO395" s="78">
        <v>0.11191140860319138</v>
      </c>
      <c r="EP395" s="78">
        <v>0.14882008731365204</v>
      </c>
      <c r="EQ395" s="78">
        <v>0.26042032241821289</v>
      </c>
      <c r="ER395" s="78">
        <v>0.29708084464073181</v>
      </c>
      <c r="ES395" s="78">
        <v>0.2718137800693512</v>
      </c>
      <c r="ET395" s="78">
        <v>0.1222403347492218</v>
      </c>
      <c r="EU395" s="78">
        <v>8.1187598407268524E-2</v>
      </c>
      <c r="EV395" s="78">
        <v>8.1890761852264404E-2</v>
      </c>
      <c r="EW395" s="78">
        <v>46.297878265380859</v>
      </c>
      <c r="EX395" s="78">
        <v>45.601211547851563</v>
      </c>
      <c r="EY395" s="78">
        <v>45.648387908935547</v>
      </c>
      <c r="EZ395" s="78">
        <v>45.191207885742188</v>
      </c>
      <c r="FA395" s="78">
        <v>45.102428436279297</v>
      </c>
      <c r="FB395" s="78">
        <v>45.045253753662109</v>
      </c>
      <c r="FC395" s="78">
        <v>45.147773742675781</v>
      </c>
      <c r="FD395" s="78">
        <v>44.820442199707031</v>
      </c>
      <c r="FE395" s="78">
        <v>45.876026153564453</v>
      </c>
      <c r="FF395" s="78">
        <v>48.671249389648438</v>
      </c>
      <c r="FG395" s="78">
        <v>51.79437255859375</v>
      </c>
      <c r="FH395" s="78">
        <v>54.557895660400391</v>
      </c>
      <c r="FI395" s="78">
        <v>56.361976623535156</v>
      </c>
      <c r="FJ395" s="78">
        <v>57.381366729736328</v>
      </c>
      <c r="FK395" s="78">
        <v>58.133792877197266</v>
      </c>
      <c r="FL395" s="78">
        <v>57.759105682373047</v>
      </c>
      <c r="FM395" s="78">
        <v>56.537811279296875</v>
      </c>
      <c r="FN395" s="78">
        <v>54.365573883056641</v>
      </c>
      <c r="FO395" s="78">
        <v>52.539344787597656</v>
      </c>
      <c r="FP395" s="78">
        <v>51.110614776611328</v>
      </c>
      <c r="FQ395" s="78">
        <v>49.863506317138672</v>
      </c>
      <c r="FR395" s="78">
        <v>48.937366485595703</v>
      </c>
      <c r="FS395" s="78">
        <v>48.131301879882813</v>
      </c>
      <c r="FT395" s="78">
        <v>47.365470886230469</v>
      </c>
      <c r="FU395" s="78">
        <v>0.10628353804349899</v>
      </c>
      <c r="FV395" s="78">
        <v>0.11109433323144913</v>
      </c>
      <c r="FW395" s="78">
        <v>0.11826499551534653</v>
      </c>
      <c r="FX395" s="78">
        <v>0</v>
      </c>
      <c r="FY395" s="78">
        <v>115.33333587646484</v>
      </c>
      <c r="FZ395" s="78">
        <v>1</v>
      </c>
    </row>
    <row r="396" spans="1:182" x14ac:dyDescent="0.2">
      <c r="A396" t="s">
        <v>186</v>
      </c>
      <c r="B396" t="s">
        <v>236</v>
      </c>
      <c r="C396" t="s">
        <v>194</v>
      </c>
      <c r="D396" t="s">
        <v>202</v>
      </c>
      <c r="E396" t="s">
        <v>243</v>
      </c>
      <c r="F396" t="s">
        <v>184</v>
      </c>
      <c r="G396" t="s">
        <v>1</v>
      </c>
      <c r="H396" s="78">
        <v>359</v>
      </c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  <c r="CU396" s="78"/>
      <c r="CV396" s="78"/>
      <c r="CW396" s="78"/>
      <c r="CX396" s="78"/>
      <c r="CY396" s="78"/>
      <c r="CZ396" s="78"/>
      <c r="DA396" s="78"/>
      <c r="DB396" s="78"/>
      <c r="DC396" s="78"/>
      <c r="DD396" s="78"/>
      <c r="DE396" s="78"/>
      <c r="DF396" s="78"/>
      <c r="DG396" s="78"/>
      <c r="DH396" s="78"/>
      <c r="DI396" s="78"/>
      <c r="DJ396" s="78"/>
      <c r="DK396" s="78"/>
      <c r="DL396" s="78"/>
      <c r="DM396" s="78"/>
      <c r="DN396" s="78"/>
      <c r="DO396" s="78"/>
      <c r="DP396" s="78"/>
      <c r="DQ396" s="78"/>
      <c r="DR396" s="78"/>
      <c r="DS396" s="78"/>
      <c r="DT396" s="78"/>
      <c r="DU396" s="78"/>
      <c r="DV396" s="78"/>
      <c r="DW396" s="78"/>
      <c r="DX396" s="78"/>
      <c r="DY396" s="78"/>
      <c r="DZ396" s="78"/>
      <c r="EA396" s="78"/>
      <c r="EB396" s="78"/>
      <c r="EC396" s="78"/>
      <c r="ED396" s="78"/>
      <c r="EE396" s="78"/>
      <c r="EF396" s="78"/>
      <c r="EG396" s="78"/>
      <c r="EH396" s="78"/>
      <c r="EI396" s="78"/>
      <c r="EJ396" s="78"/>
      <c r="EK396" s="78"/>
      <c r="EL396" s="78"/>
      <c r="EM396" s="78"/>
      <c r="EN396" s="78"/>
      <c r="EO396" s="78"/>
      <c r="EP396" s="78"/>
      <c r="EQ396" s="78"/>
      <c r="ER396" s="78"/>
      <c r="ES396" s="78"/>
      <c r="ET396" s="78"/>
      <c r="EU396" s="78"/>
      <c r="EV396" s="78"/>
      <c r="EW396" s="78"/>
      <c r="EX396" s="78"/>
      <c r="EY396" s="78"/>
      <c r="EZ396" s="78"/>
      <c r="FA396" s="78"/>
      <c r="FB396" s="78"/>
      <c r="FC396" s="78"/>
      <c r="FD396" s="78"/>
      <c r="FE396" s="78"/>
      <c r="FF396" s="78"/>
      <c r="FG396" s="78"/>
      <c r="FH396" s="78"/>
      <c r="FI396" s="78"/>
      <c r="FJ396" s="78"/>
      <c r="FK396" s="78"/>
      <c r="FL396" s="78"/>
      <c r="FM396" s="78"/>
      <c r="FN396" s="78"/>
      <c r="FO396" s="78"/>
      <c r="FP396" s="78"/>
      <c r="FQ396" s="78"/>
      <c r="FR396" s="78"/>
      <c r="FS396" s="78"/>
      <c r="FT396" s="78"/>
      <c r="FU396" s="78"/>
      <c r="FV396" s="78"/>
      <c r="FW396" s="78"/>
      <c r="FX396" s="78">
        <v>0</v>
      </c>
      <c r="FY396" s="78">
        <v>70.666664123535156</v>
      </c>
      <c r="FZ396" s="78">
        <v>0</v>
      </c>
    </row>
    <row r="397" spans="1:182" x14ac:dyDescent="0.2">
      <c r="A397" t="s">
        <v>186</v>
      </c>
      <c r="B397" t="s">
        <v>236</v>
      </c>
      <c r="C397" t="s">
        <v>194</v>
      </c>
      <c r="D397" t="s">
        <v>202</v>
      </c>
      <c r="E397" t="s">
        <v>243</v>
      </c>
      <c r="F397" t="s">
        <v>185</v>
      </c>
      <c r="G397" t="s">
        <v>1</v>
      </c>
      <c r="H397" s="78">
        <v>140</v>
      </c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  <c r="CU397" s="78"/>
      <c r="CV397" s="78"/>
      <c r="CW397" s="78"/>
      <c r="CX397" s="78"/>
      <c r="CY397" s="78"/>
      <c r="CZ397" s="78"/>
      <c r="DA397" s="78"/>
      <c r="DB397" s="78"/>
      <c r="DC397" s="78"/>
      <c r="DD397" s="78"/>
      <c r="DE397" s="78"/>
      <c r="DF397" s="78"/>
      <c r="DG397" s="78"/>
      <c r="DH397" s="78"/>
      <c r="DI397" s="78"/>
      <c r="DJ397" s="78"/>
      <c r="DK397" s="78"/>
      <c r="DL397" s="78"/>
      <c r="DM397" s="78"/>
      <c r="DN397" s="78"/>
      <c r="DO397" s="78"/>
      <c r="DP397" s="78"/>
      <c r="DQ397" s="78"/>
      <c r="DR397" s="78"/>
      <c r="DS397" s="78"/>
      <c r="DT397" s="78"/>
      <c r="DU397" s="78"/>
      <c r="DV397" s="78"/>
      <c r="DW397" s="78"/>
      <c r="DX397" s="78"/>
      <c r="DY397" s="78"/>
      <c r="DZ397" s="78"/>
      <c r="EA397" s="78"/>
      <c r="EB397" s="78"/>
      <c r="EC397" s="78"/>
      <c r="ED397" s="78"/>
      <c r="EE397" s="78"/>
      <c r="EF397" s="78"/>
      <c r="EG397" s="78"/>
      <c r="EH397" s="78"/>
      <c r="EI397" s="78"/>
      <c r="EJ397" s="78"/>
      <c r="EK397" s="78"/>
      <c r="EL397" s="78"/>
      <c r="EM397" s="78"/>
      <c r="EN397" s="78"/>
      <c r="EO397" s="78"/>
      <c r="EP397" s="78"/>
      <c r="EQ397" s="78"/>
      <c r="ER397" s="78"/>
      <c r="ES397" s="78"/>
      <c r="ET397" s="78"/>
      <c r="EU397" s="78"/>
      <c r="EV397" s="78"/>
      <c r="EW397" s="78"/>
      <c r="EX397" s="78"/>
      <c r="EY397" s="78"/>
      <c r="EZ397" s="78"/>
      <c r="FA397" s="78"/>
      <c r="FB397" s="78"/>
      <c r="FC397" s="78"/>
      <c r="FD397" s="78"/>
      <c r="FE397" s="78"/>
      <c r="FF397" s="78"/>
      <c r="FG397" s="78"/>
      <c r="FH397" s="78"/>
      <c r="FI397" s="78"/>
      <c r="FJ397" s="78"/>
      <c r="FK397" s="78"/>
      <c r="FL397" s="78"/>
      <c r="FM397" s="78"/>
      <c r="FN397" s="78"/>
      <c r="FO397" s="78"/>
      <c r="FP397" s="78"/>
      <c r="FQ397" s="78"/>
      <c r="FR397" s="78"/>
      <c r="FS397" s="78"/>
      <c r="FT397" s="78"/>
      <c r="FU397" s="78"/>
      <c r="FV397" s="78"/>
      <c r="FW397" s="78"/>
      <c r="FX397" s="78">
        <v>0</v>
      </c>
      <c r="FY397" s="78">
        <v>31.238094329833984</v>
      </c>
      <c r="FZ397" s="78">
        <v>0</v>
      </c>
    </row>
    <row r="398" spans="1:182" x14ac:dyDescent="0.2">
      <c r="A398" t="s">
        <v>186</v>
      </c>
      <c r="B398" t="s">
        <v>236</v>
      </c>
      <c r="C398" t="s">
        <v>194</v>
      </c>
      <c r="D398" t="s">
        <v>203</v>
      </c>
      <c r="E398" t="s">
        <v>239</v>
      </c>
      <c r="F398" t="s">
        <v>1</v>
      </c>
      <c r="G398" t="s">
        <v>198</v>
      </c>
      <c r="H398" s="78">
        <v>4374</v>
      </c>
      <c r="I398" s="78">
        <v>1.6809380054473877</v>
      </c>
      <c r="J398" s="78">
        <v>1.5734816789627075</v>
      </c>
      <c r="K398" s="78">
        <v>1.5446685552597046</v>
      </c>
      <c r="L398" s="78">
        <v>1.4923979043960571</v>
      </c>
      <c r="M398" s="78">
        <v>1.4899518489837646</v>
      </c>
      <c r="N398" s="78">
        <v>1.6578110456466675</v>
      </c>
      <c r="O398" s="78">
        <v>1.8284367322921753</v>
      </c>
      <c r="P398" s="78">
        <v>1.9311355352401733</v>
      </c>
      <c r="Q398" s="78">
        <v>1.9602882862091064</v>
      </c>
      <c r="R398" s="78">
        <v>1.9208400249481201</v>
      </c>
      <c r="S398" s="78">
        <v>1.9799559116363525</v>
      </c>
      <c r="T398" s="78">
        <v>1.9304033517837524</v>
      </c>
      <c r="U398" s="78">
        <v>1.9456926584243774</v>
      </c>
      <c r="V398" s="78">
        <v>1.9232660531997681</v>
      </c>
      <c r="W398" s="78">
        <v>1.8887035846710205</v>
      </c>
      <c r="X398" s="78">
        <v>1.8906556367874146</v>
      </c>
      <c r="Y398" s="78">
        <v>2.0584769248962402</v>
      </c>
      <c r="Z398" s="78">
        <v>2.3289990425109863</v>
      </c>
      <c r="AA398" s="78">
        <v>2.4434595108032227</v>
      </c>
      <c r="AB398" s="78">
        <v>2.4431626796722412</v>
      </c>
      <c r="AC398" s="78">
        <v>2.3998246192932129</v>
      </c>
      <c r="AD398" s="78">
        <v>2.3232319355010986</v>
      </c>
      <c r="AE398" s="78">
        <v>2.0870251655578613</v>
      </c>
      <c r="AF398" s="78">
        <v>1.8505176305770874</v>
      </c>
      <c r="AG398" s="78">
        <v>-0.12859946489334106</v>
      </c>
      <c r="AH398" s="78">
        <v>-0.14551453292369843</v>
      </c>
      <c r="AI398" s="78">
        <v>-0.13092383742332458</v>
      </c>
      <c r="AJ398" s="78">
        <v>-0.13478973507881165</v>
      </c>
      <c r="AK398" s="78">
        <v>-0.14379863440990448</v>
      </c>
      <c r="AL398" s="78">
        <v>-0.13385884463787079</v>
      </c>
      <c r="AM398" s="78">
        <v>-0.10363870114088058</v>
      </c>
      <c r="AN398" s="78">
        <v>-0.12132693082094193</v>
      </c>
      <c r="AO398" s="78">
        <v>-9.0203411877155304E-2</v>
      </c>
      <c r="AP398" s="78">
        <v>-8.6638517677783966E-2</v>
      </c>
      <c r="AQ398" s="78">
        <v>-5.7420004159212112E-2</v>
      </c>
      <c r="AR398" s="78">
        <v>-4.2350422590970993E-2</v>
      </c>
      <c r="AS398" s="78">
        <v>-2.4179613217711449E-2</v>
      </c>
      <c r="AT398" s="78">
        <v>-2.6248648762702942E-2</v>
      </c>
      <c r="AU398" s="78">
        <v>-2.6330070570111275E-2</v>
      </c>
      <c r="AV398" s="78">
        <v>-2.0494848489761353E-2</v>
      </c>
      <c r="AW398" s="78">
        <v>6.0664638876914978E-2</v>
      </c>
      <c r="AX398" s="78">
        <v>8.5586994886398315E-2</v>
      </c>
      <c r="AY398" s="78">
        <v>2.6032461319118738E-3</v>
      </c>
      <c r="AZ398" s="78">
        <v>5.7903663255274296E-3</v>
      </c>
      <c r="BA398" s="78">
        <v>4.9950651824474335E-2</v>
      </c>
      <c r="BB398" s="78">
        <v>-5.4624181240797043E-2</v>
      </c>
      <c r="BC398" s="78">
        <v>-9.4570137560367584E-2</v>
      </c>
      <c r="BD398" s="78">
        <v>-0.11771820485591888</v>
      </c>
      <c r="BE398" s="78">
        <v>-8.7109342217445374E-2</v>
      </c>
      <c r="BF398" s="78">
        <v>-0.10497356206178665</v>
      </c>
      <c r="BG398" s="78">
        <v>-9.0965352952480316E-2</v>
      </c>
      <c r="BH398" s="78">
        <v>-9.5520384609699249E-2</v>
      </c>
      <c r="BI398" s="78">
        <v>-0.10649789869785309</v>
      </c>
      <c r="BJ398" s="78">
        <v>-9.4182118773460388E-2</v>
      </c>
      <c r="BK398" s="78">
        <v>-6.0865264385938644E-2</v>
      </c>
      <c r="BL398" s="78">
        <v>-7.7907294034957886E-2</v>
      </c>
      <c r="BM398" s="78">
        <v>-4.6235866844654083E-2</v>
      </c>
      <c r="BN398" s="78">
        <v>-4.3677821755409241E-2</v>
      </c>
      <c r="BO398" s="78">
        <v>-1.6083719208836555E-2</v>
      </c>
      <c r="BP398" s="78">
        <v>-4.0516527369618416E-3</v>
      </c>
      <c r="BQ398" s="78">
        <v>1.6137994825839996E-2</v>
      </c>
      <c r="BR398" s="78">
        <v>1.4293923042714596E-2</v>
      </c>
      <c r="BS398" s="78">
        <v>1.3330996036529541E-2</v>
      </c>
      <c r="BT398" s="78">
        <v>1.8043380230665207E-2</v>
      </c>
      <c r="BU398" s="78">
        <v>0.10057491064071655</v>
      </c>
      <c r="BV398" s="78">
        <v>0.12841473519802094</v>
      </c>
      <c r="BW398" s="78">
        <v>4.6253956854343414E-2</v>
      </c>
      <c r="BX398" s="78">
        <v>4.8341147601604462E-2</v>
      </c>
      <c r="BY398" s="78">
        <v>9.2398978769779205E-2</v>
      </c>
      <c r="BZ398" s="78">
        <v>-1.1410783044993877E-2</v>
      </c>
      <c r="CA398" s="78">
        <v>-4.9583129584789276E-2</v>
      </c>
      <c r="CB398" s="78">
        <v>-7.4809826910495758E-2</v>
      </c>
      <c r="CC398" s="78">
        <v>-5.8373413980007172E-2</v>
      </c>
      <c r="CD398" s="78">
        <v>-7.6895006000995636E-2</v>
      </c>
      <c r="CE398" s="78">
        <v>-6.3290223479270935E-2</v>
      </c>
      <c r="CF398" s="78">
        <v>-6.8322561681270599E-2</v>
      </c>
      <c r="CG398" s="78">
        <v>-8.0663532018661499E-2</v>
      </c>
      <c r="CH398" s="78">
        <v>-6.6702134907245636E-2</v>
      </c>
      <c r="CI398" s="78">
        <v>-3.124050609767437E-2</v>
      </c>
      <c r="CJ398" s="78">
        <v>-4.7834973782300949E-2</v>
      </c>
      <c r="CK398" s="78">
        <v>-1.5784073621034622E-2</v>
      </c>
      <c r="CL398" s="78">
        <v>-1.3923371210694313E-2</v>
      </c>
      <c r="CM398" s="78">
        <v>1.2545670382678509E-2</v>
      </c>
      <c r="CN398" s="78">
        <v>2.2473959252238274E-2</v>
      </c>
      <c r="CO398" s="78">
        <v>4.4061847031116486E-2</v>
      </c>
      <c r="CP398" s="78">
        <v>4.2373582720756531E-2</v>
      </c>
      <c r="CQ398" s="78">
        <v>4.0800128132104874E-2</v>
      </c>
      <c r="CR398" s="78">
        <v>4.4734839349985123E-2</v>
      </c>
      <c r="CS398" s="78">
        <v>0.12821663916110992</v>
      </c>
      <c r="CT398" s="78">
        <v>0.15807709097862244</v>
      </c>
      <c r="CU398" s="78">
        <v>7.6486304402351379E-2</v>
      </c>
      <c r="CV398" s="78">
        <v>7.7811680734157562E-2</v>
      </c>
      <c r="CW398" s="78">
        <v>0.1217985600233078</v>
      </c>
      <c r="CX398" s="78">
        <v>1.8518684431910515E-2</v>
      </c>
      <c r="CY398" s="78">
        <v>-1.8425261601805687E-2</v>
      </c>
      <c r="CZ398" s="78">
        <v>-4.509161040186882E-2</v>
      </c>
      <c r="DA398" s="78">
        <v>-2.963748574256897E-2</v>
      </c>
      <c r="DB398" s="78">
        <v>-4.881644994020462E-2</v>
      </c>
      <c r="DC398" s="78">
        <v>-3.5615094006061554E-2</v>
      </c>
      <c r="DD398" s="78">
        <v>-4.1124731302261353E-2</v>
      </c>
      <c r="DE398" s="78">
        <v>-5.4829157888889313E-2</v>
      </c>
      <c r="DF398" s="78">
        <v>-3.9222151041030884E-2</v>
      </c>
      <c r="DG398" s="78">
        <v>-1.6157496720552444E-3</v>
      </c>
      <c r="DH398" s="78">
        <v>-1.7762655392289162E-2</v>
      </c>
      <c r="DI398" s="78">
        <v>1.4667716808617115E-2</v>
      </c>
      <c r="DJ398" s="78">
        <v>1.5831077471375465E-2</v>
      </c>
      <c r="DK398" s="78">
        <v>4.1175059974193573E-2</v>
      </c>
      <c r="DL398" s="78">
        <v>4.8999574035406113E-2</v>
      </c>
      <c r="DM398" s="78">
        <v>7.1985699236392975E-2</v>
      </c>
      <c r="DN398" s="78">
        <v>7.0453248918056488E-2</v>
      </c>
      <c r="DO398" s="78">
        <v>6.8269260227680206E-2</v>
      </c>
      <c r="DP398" s="78">
        <v>7.1426302194595337E-2</v>
      </c>
      <c r="DQ398" s="78">
        <v>0.1558583676815033</v>
      </c>
      <c r="DR398" s="78">
        <v>0.18773944675922394</v>
      </c>
      <c r="DS398" s="78">
        <v>0.10671865195035934</v>
      </c>
      <c r="DT398" s="78">
        <v>0.10728222131729126</v>
      </c>
      <c r="DU398" s="78">
        <v>0.1511981338262558</v>
      </c>
      <c r="DV398" s="78">
        <v>4.8448149114847183E-2</v>
      </c>
      <c r="DW398" s="78">
        <v>1.2732606381177902E-2</v>
      </c>
      <c r="DX398" s="78">
        <v>-1.5373392961919308E-2</v>
      </c>
      <c r="DY398" s="78">
        <v>1.1852627620100975E-2</v>
      </c>
      <c r="DZ398" s="78">
        <v>-8.2754772156476974E-3</v>
      </c>
      <c r="EA398" s="78">
        <v>4.3433899991214275E-3</v>
      </c>
      <c r="EB398" s="78">
        <v>-1.8553856061771512E-3</v>
      </c>
      <c r="EC398" s="78">
        <v>-1.7528427764773369E-2</v>
      </c>
      <c r="ED398" s="78">
        <v>4.5457456144504249E-4</v>
      </c>
      <c r="EE398" s="78">
        <v>4.1157692670822144E-2</v>
      </c>
      <c r="EF398" s="78">
        <v>2.5656990706920624E-2</v>
      </c>
      <c r="EG398" s="78">
        <v>5.863526463508606E-2</v>
      </c>
      <c r="EH398" s="78">
        <v>5.8791778981685638E-2</v>
      </c>
      <c r="EI398" s="78">
        <v>8.2511343061923981E-2</v>
      </c>
      <c r="EJ398" s="78">
        <v>8.729834109544754E-2</v>
      </c>
      <c r="EK398" s="78">
        <v>0.11230330169200897</v>
      </c>
      <c r="EL398" s="78">
        <v>0.110995814204216</v>
      </c>
      <c r="EM398" s="78">
        <v>0.10793032497167587</v>
      </c>
      <c r="EN398" s="78">
        <v>0.109964519739151</v>
      </c>
      <c r="EO398" s="78">
        <v>0.19576863944530487</v>
      </c>
      <c r="EP398" s="78">
        <v>0.23056717216968536</v>
      </c>
      <c r="EQ398" s="78">
        <v>0.15036936104297638</v>
      </c>
      <c r="ER398" s="78">
        <v>0.14983299374580383</v>
      </c>
      <c r="ES398" s="78">
        <v>0.19364647567272186</v>
      </c>
      <c r="ET398" s="78">
        <v>9.1661542654037476E-2</v>
      </c>
      <c r="EU398" s="78">
        <v>5.7719618082046509E-2</v>
      </c>
      <c r="EV398" s="78">
        <v>2.7534991502761841E-2</v>
      </c>
      <c r="EW398" s="78">
        <v>45.728485107421875</v>
      </c>
      <c r="EX398" s="78">
        <v>46.512802124023438</v>
      </c>
      <c r="EY398" s="78">
        <v>47.025829315185547</v>
      </c>
      <c r="EZ398" s="78">
        <v>47.509521484375</v>
      </c>
      <c r="FA398" s="78">
        <v>47.636199951171875</v>
      </c>
      <c r="FB398" s="78">
        <v>47.755523681640625</v>
      </c>
      <c r="FC398" s="78">
        <v>47.598419189453125</v>
      </c>
      <c r="FD398" s="78">
        <v>47.643772125244141</v>
      </c>
      <c r="FE398" s="78">
        <v>47.645515441894531</v>
      </c>
      <c r="FF398" s="78">
        <v>48.184463500976563</v>
      </c>
      <c r="FG398" s="78">
        <v>47.147682189941406</v>
      </c>
      <c r="FH398" s="78">
        <v>46.240581512451172</v>
      </c>
      <c r="FI398" s="78">
        <v>46.53948974609375</v>
      </c>
      <c r="FJ398" s="78">
        <v>46.714550018310547</v>
      </c>
      <c r="FK398" s="78">
        <v>47.107734680175781</v>
      </c>
      <c r="FL398" s="78">
        <v>47.519790649414063</v>
      </c>
      <c r="FM398" s="78">
        <v>47.784355163574219</v>
      </c>
      <c r="FN398" s="78">
        <v>46.634387969970703</v>
      </c>
      <c r="FO398" s="78">
        <v>45.272354125976563</v>
      </c>
      <c r="FP398" s="78">
        <v>44.493072509765625</v>
      </c>
      <c r="FQ398" s="78">
        <v>44.113922119140625</v>
      </c>
      <c r="FR398" s="78">
        <v>43.5513916015625</v>
      </c>
      <c r="FS398" s="78">
        <v>43.248634338378906</v>
      </c>
      <c r="FT398" s="78">
        <v>43.016811370849609</v>
      </c>
      <c r="FU398" s="78">
        <v>3.7355143576860428E-2</v>
      </c>
      <c r="FV398" s="78">
        <v>4.6021591871976852E-2</v>
      </c>
      <c r="FW398" s="78">
        <v>3.9257779717445374E-2</v>
      </c>
      <c r="FX398" s="78">
        <v>0</v>
      </c>
      <c r="FY398" s="78">
        <v>1032</v>
      </c>
      <c r="FZ398" s="78">
        <v>1</v>
      </c>
    </row>
    <row r="399" spans="1:182" x14ac:dyDescent="0.2">
      <c r="A399" t="s">
        <v>186</v>
      </c>
      <c r="B399" t="s">
        <v>236</v>
      </c>
      <c r="C399" t="s">
        <v>194</v>
      </c>
      <c r="D399" t="s">
        <v>203</v>
      </c>
      <c r="E399" t="s">
        <v>239</v>
      </c>
      <c r="F399" t="s">
        <v>1</v>
      </c>
      <c r="G399" t="s">
        <v>200</v>
      </c>
      <c r="H399" s="78">
        <v>1101</v>
      </c>
      <c r="I399" s="78">
        <v>1.4678261280059814</v>
      </c>
      <c r="J399" s="78">
        <v>1.3963221311569214</v>
      </c>
      <c r="K399" s="78">
        <v>1.3361939191818237</v>
      </c>
      <c r="L399" s="78">
        <v>1.3260217905044556</v>
      </c>
      <c r="M399" s="78">
        <v>1.3132317066192627</v>
      </c>
      <c r="N399" s="78">
        <v>1.3691085577011108</v>
      </c>
      <c r="O399" s="78">
        <v>1.5833150148391724</v>
      </c>
      <c r="P399" s="78">
        <v>1.7207140922546387</v>
      </c>
      <c r="Q399" s="78">
        <v>1.5581976175308228</v>
      </c>
      <c r="R399" s="78">
        <v>1.5422507524490356</v>
      </c>
      <c r="S399" s="78">
        <v>1.5511040687561035</v>
      </c>
      <c r="T399" s="78">
        <v>1.6130741834640503</v>
      </c>
      <c r="U399" s="78">
        <v>1.6282540559768677</v>
      </c>
      <c r="V399" s="78">
        <v>1.548744797706604</v>
      </c>
      <c r="W399" s="78">
        <v>1.6169941425323486</v>
      </c>
      <c r="X399" s="78">
        <v>1.653895378112793</v>
      </c>
      <c r="Y399" s="78">
        <v>1.7439131736755371</v>
      </c>
      <c r="Z399" s="78">
        <v>2.0383765697479248</v>
      </c>
      <c r="AA399" s="78">
        <v>2.1720478534698486</v>
      </c>
      <c r="AB399" s="78">
        <v>2.1797647476196289</v>
      </c>
      <c r="AC399" s="78">
        <v>2.1294991970062256</v>
      </c>
      <c r="AD399" s="78">
        <v>2.0682580471038818</v>
      </c>
      <c r="AE399" s="78">
        <v>1.8891760110855103</v>
      </c>
      <c r="AF399" s="78">
        <v>1.6737669706344604</v>
      </c>
      <c r="AG399" s="78">
        <v>-0.10831759870052338</v>
      </c>
      <c r="AH399" s="78">
        <v>-8.6894743144512177E-2</v>
      </c>
      <c r="AI399" s="78">
        <v>-7.1095086634159088E-2</v>
      </c>
      <c r="AJ399" s="78">
        <v>-8.817676454782486E-2</v>
      </c>
      <c r="AK399" s="78">
        <v>-0.10397689044475555</v>
      </c>
      <c r="AL399" s="78">
        <v>-9.4445578753948212E-2</v>
      </c>
      <c r="AM399" s="78">
        <v>-4.6362858265638351E-2</v>
      </c>
      <c r="AN399" s="78">
        <v>-2.3657498881220818E-2</v>
      </c>
      <c r="AO399" s="78">
        <v>6.8747377954423428E-3</v>
      </c>
      <c r="AP399" s="78">
        <v>3.1561698764562607E-2</v>
      </c>
      <c r="AQ399" s="78">
        <v>-7.2885057888925076E-3</v>
      </c>
      <c r="AR399" s="78">
        <v>1.6663327813148499E-2</v>
      </c>
      <c r="AS399" s="78">
        <v>2.2915255278348923E-2</v>
      </c>
      <c r="AT399" s="78">
        <v>2.2432636469602585E-2</v>
      </c>
      <c r="AU399" s="78">
        <v>7.6292544603347778E-2</v>
      </c>
      <c r="AV399" s="78">
        <v>3.9004120975732803E-2</v>
      </c>
      <c r="AW399" s="78">
        <v>4.0276791900396347E-2</v>
      </c>
      <c r="AX399" s="78">
        <v>9.6599169075489044E-2</v>
      </c>
      <c r="AY399" s="78">
        <v>0.10676772892475128</v>
      </c>
      <c r="AZ399" s="78">
        <v>6.6882617771625519E-2</v>
      </c>
      <c r="BA399" s="78">
        <v>0.12000523507595062</v>
      </c>
      <c r="BB399" s="78">
        <v>4.2034808546304703E-2</v>
      </c>
      <c r="BC399" s="78">
        <v>-2.6251636445522308E-2</v>
      </c>
      <c r="BD399" s="78">
        <v>-9.1365858912467957E-2</v>
      </c>
      <c r="BE399" s="78">
        <v>-5.8379963040351868E-2</v>
      </c>
      <c r="BF399" s="78">
        <v>-3.9939150214195251E-2</v>
      </c>
      <c r="BG399" s="78">
        <v>-2.5801252573728561E-2</v>
      </c>
      <c r="BH399" s="78">
        <v>-4.2939286679029465E-2</v>
      </c>
      <c r="BI399" s="78">
        <v>-5.7535577565431595E-2</v>
      </c>
      <c r="BJ399" s="78">
        <v>-4.7161556780338287E-2</v>
      </c>
      <c r="BK399" s="78">
        <v>2.9543864075094461E-3</v>
      </c>
      <c r="BL399" s="78">
        <v>2.5335626676678658E-2</v>
      </c>
      <c r="BM399" s="78">
        <v>5.2451800554990768E-2</v>
      </c>
      <c r="BN399" s="78">
        <v>7.2653830051422119E-2</v>
      </c>
      <c r="BO399" s="78">
        <v>3.2638467848300934E-2</v>
      </c>
      <c r="BP399" s="78">
        <v>5.7997167110443115E-2</v>
      </c>
      <c r="BQ399" s="78">
        <v>6.350543349981308E-2</v>
      </c>
      <c r="BR399" s="78">
        <v>6.3009634613990784E-2</v>
      </c>
      <c r="BS399" s="78">
        <v>0.11671912670135498</v>
      </c>
      <c r="BT399" s="78">
        <v>8.4459036588668823E-2</v>
      </c>
      <c r="BU399" s="78">
        <v>8.5903957486152649E-2</v>
      </c>
      <c r="BV399" s="78">
        <v>0.14592482149600983</v>
      </c>
      <c r="BW399" s="78">
        <v>0.15698698163032532</v>
      </c>
      <c r="BX399" s="78">
        <v>0.11675601452589035</v>
      </c>
      <c r="BY399" s="78">
        <v>0.17094720900058746</v>
      </c>
      <c r="BZ399" s="78">
        <v>9.2348024249076843E-2</v>
      </c>
      <c r="CA399" s="78">
        <v>2.3178106173872948E-2</v>
      </c>
      <c r="CB399" s="78">
        <v>-4.221290722489357E-2</v>
      </c>
      <c r="CC399" s="78">
        <v>-2.3793300613760948E-2</v>
      </c>
      <c r="CD399" s="78">
        <v>-7.4178446084260941E-3</v>
      </c>
      <c r="CE399" s="78">
        <v>5.5691166780889034E-3</v>
      </c>
      <c r="CF399" s="78">
        <v>-1.1607947759330273E-2</v>
      </c>
      <c r="CG399" s="78">
        <v>-2.5370463728904724E-2</v>
      </c>
      <c r="CH399" s="78">
        <v>-1.4412784017622471E-2</v>
      </c>
      <c r="CI399" s="78">
        <v>3.711136057972908E-2</v>
      </c>
      <c r="CJ399" s="78">
        <v>5.926811695098877E-2</v>
      </c>
      <c r="CK399" s="78">
        <v>8.4018334746360779E-2</v>
      </c>
      <c r="CL399" s="78">
        <v>0.10111410915851593</v>
      </c>
      <c r="CM399" s="78">
        <v>6.0291767120361328E-2</v>
      </c>
      <c r="CN399" s="78">
        <v>8.6624860763549805E-2</v>
      </c>
      <c r="CO399" s="78">
        <v>9.1618068516254425E-2</v>
      </c>
      <c r="CP399" s="78">
        <v>9.11131352186203E-2</v>
      </c>
      <c r="CQ399" s="78">
        <v>0.1447184681892395</v>
      </c>
      <c r="CR399" s="78">
        <v>0.11594096571207047</v>
      </c>
      <c r="CS399" s="78">
        <v>0.11750519275665283</v>
      </c>
      <c r="CT399" s="78">
        <v>0.18008759617805481</v>
      </c>
      <c r="CU399" s="78">
        <v>0.19176869094371796</v>
      </c>
      <c r="CV399" s="78">
        <v>0.1512981653213501</v>
      </c>
      <c r="CW399" s="78">
        <v>0.20622946321964264</v>
      </c>
      <c r="CX399" s="78">
        <v>0.12719480693340302</v>
      </c>
      <c r="CY399" s="78">
        <v>5.7412996888160706E-2</v>
      </c>
      <c r="CZ399" s="78">
        <v>-8.1697246059775352E-3</v>
      </c>
      <c r="DA399" s="78">
        <v>1.0793357156217098E-2</v>
      </c>
      <c r="DB399" s="78">
        <v>2.5103459134697914E-2</v>
      </c>
      <c r="DC399" s="78">
        <v>3.6939486861228943E-2</v>
      </c>
      <c r="DD399" s="78">
        <v>1.9723391160368919E-2</v>
      </c>
      <c r="DE399" s="78">
        <v>6.7946482449769974E-3</v>
      </c>
      <c r="DF399" s="78">
        <v>1.8335988745093346E-2</v>
      </c>
      <c r="DG399" s="78">
        <v>7.1268334984779358E-2</v>
      </c>
      <c r="DH399" s="78">
        <v>9.3200609087944031E-2</v>
      </c>
      <c r="DI399" s="78">
        <v>0.11558487266302109</v>
      </c>
      <c r="DJ399" s="78">
        <v>0.12957438826560974</v>
      </c>
      <c r="DK399" s="78">
        <v>8.7945066392421722E-2</v>
      </c>
      <c r="DL399" s="78">
        <v>0.11525255441665649</v>
      </c>
      <c r="DM399" s="78">
        <v>0.11973068863153458</v>
      </c>
      <c r="DN399" s="78">
        <v>0.11921663582324982</v>
      </c>
      <c r="DO399" s="78">
        <v>0.17271780967712402</v>
      </c>
      <c r="DP399" s="78">
        <v>0.14742289483547211</v>
      </c>
      <c r="DQ399" s="78">
        <v>0.14910642802715302</v>
      </c>
      <c r="DR399" s="78">
        <v>0.21425038576126099</v>
      </c>
      <c r="DS399" s="78">
        <v>0.2265503853559494</v>
      </c>
      <c r="DT399" s="78">
        <v>0.18584033846855164</v>
      </c>
      <c r="DU399" s="78">
        <v>0.24151173233985901</v>
      </c>
      <c r="DV399" s="78">
        <v>0.16204158961772919</v>
      </c>
      <c r="DW399" s="78">
        <v>9.1647885739803314E-2</v>
      </c>
      <c r="DX399" s="78">
        <v>2.5873459875583649E-2</v>
      </c>
      <c r="DY399" s="78">
        <v>6.073099747300148E-2</v>
      </c>
      <c r="DZ399" s="78">
        <v>7.2059065103530884E-2</v>
      </c>
      <c r="EA399" s="78">
        <v>8.2233317196369171E-2</v>
      </c>
      <c r="EB399" s="78">
        <v>6.4960867166519165E-2</v>
      </c>
      <c r="EC399" s="78">
        <v>5.3235962986946106E-2</v>
      </c>
      <c r="ED399" s="78">
        <v>6.5620012581348419E-2</v>
      </c>
      <c r="EE399" s="78">
        <v>0.12058556824922562</v>
      </c>
      <c r="EF399" s="78">
        <v>0.14219373464584351</v>
      </c>
      <c r="EG399" s="78">
        <v>0.16116194427013397</v>
      </c>
      <c r="EH399" s="78">
        <v>0.17066650092601776</v>
      </c>
      <c r="EI399" s="78">
        <v>0.1278720498085022</v>
      </c>
      <c r="EJ399" s="78">
        <v>0.15658639371395111</v>
      </c>
      <c r="EK399" s="78">
        <v>0.16032087802886963</v>
      </c>
      <c r="EL399" s="78">
        <v>0.15979363024234772</v>
      </c>
      <c r="EM399" s="78">
        <v>0.21314439177513123</v>
      </c>
      <c r="EN399" s="78">
        <v>0.19287782907485962</v>
      </c>
      <c r="EO399" s="78">
        <v>0.19473361968994141</v>
      </c>
      <c r="EP399" s="78">
        <v>0.26357603073120117</v>
      </c>
      <c r="EQ399" s="78">
        <v>0.27676966786384583</v>
      </c>
      <c r="ER399" s="78">
        <v>0.23571373522281647</v>
      </c>
      <c r="ES399" s="78">
        <v>0.29245370626449585</v>
      </c>
      <c r="ET399" s="78">
        <v>0.21235480904579163</v>
      </c>
      <c r="EU399" s="78">
        <v>0.14107763767242432</v>
      </c>
      <c r="EV399" s="78">
        <v>7.5026415288448334E-2</v>
      </c>
      <c r="EW399" s="78">
        <v>45.020458221435547</v>
      </c>
      <c r="EX399" s="78">
        <v>45.558048248291016</v>
      </c>
      <c r="EY399" s="78">
        <v>45.857006072998047</v>
      </c>
      <c r="EZ399" s="78">
        <v>46.237953186035156</v>
      </c>
      <c r="FA399" s="78">
        <v>46.16400146484375</v>
      </c>
      <c r="FB399" s="78">
        <v>46.511573791503906</v>
      </c>
      <c r="FC399" s="78">
        <v>46.393424987792969</v>
      </c>
      <c r="FD399" s="78">
        <v>46.135028839111328</v>
      </c>
      <c r="FE399" s="78">
        <v>46.271720886230469</v>
      </c>
      <c r="FF399" s="78">
        <v>47.242816925048828</v>
      </c>
      <c r="FG399" s="78">
        <v>46.858623504638672</v>
      </c>
      <c r="FH399" s="78">
        <v>46.030746459960938</v>
      </c>
      <c r="FI399" s="78">
        <v>46.655181884765625</v>
      </c>
      <c r="FJ399" s="78">
        <v>46.856658935546875</v>
      </c>
      <c r="FK399" s="78">
        <v>47.14697265625</v>
      </c>
      <c r="FL399" s="78">
        <v>46.860855102539063</v>
      </c>
      <c r="FM399" s="78">
        <v>47.161891937255859</v>
      </c>
      <c r="FN399" s="78">
        <v>46.266250610351563</v>
      </c>
      <c r="FO399" s="78">
        <v>44.740230560302734</v>
      </c>
      <c r="FP399" s="78">
        <v>43.964580535888672</v>
      </c>
      <c r="FQ399" s="78">
        <v>43.623313903808594</v>
      </c>
      <c r="FR399" s="78">
        <v>43.104103088378906</v>
      </c>
      <c r="FS399" s="78">
        <v>42.986492156982422</v>
      </c>
      <c r="FT399" s="78">
        <v>42.753631591796875</v>
      </c>
      <c r="FU399" s="78">
        <v>3.9945408701896667E-2</v>
      </c>
      <c r="FV399" s="78">
        <v>5.0362102687358856E-2</v>
      </c>
      <c r="FW399" s="78">
        <v>4.1226916015148163E-2</v>
      </c>
      <c r="FX399" s="78">
        <v>0</v>
      </c>
      <c r="FY399" s="78">
        <v>489</v>
      </c>
      <c r="FZ399" s="78">
        <v>1</v>
      </c>
    </row>
    <row r="400" spans="1:182" x14ac:dyDescent="0.2">
      <c r="A400" t="s">
        <v>186</v>
      </c>
      <c r="B400" t="s">
        <v>236</v>
      </c>
      <c r="C400" t="s">
        <v>194</v>
      </c>
      <c r="D400" t="s">
        <v>203</v>
      </c>
      <c r="E400" t="s">
        <v>239</v>
      </c>
      <c r="F400" t="s">
        <v>1</v>
      </c>
      <c r="G400" t="s">
        <v>1</v>
      </c>
      <c r="H400" s="78">
        <v>5475</v>
      </c>
      <c r="I400" s="78">
        <v>1.6380821466445923</v>
      </c>
      <c r="J400" s="78">
        <v>1.5378557443618774</v>
      </c>
      <c r="K400" s="78">
        <v>1.5027450323104858</v>
      </c>
      <c r="L400" s="78">
        <v>1.4589403867721558</v>
      </c>
      <c r="M400" s="78">
        <v>1.4544141292572021</v>
      </c>
      <c r="N400" s="78">
        <v>1.5997540950775146</v>
      </c>
      <c r="O400" s="78">
        <v>1.7791438102722168</v>
      </c>
      <c r="P400" s="78">
        <v>1.8888205289840698</v>
      </c>
      <c r="Q400" s="78">
        <v>1.8794295787811279</v>
      </c>
      <c r="R400" s="78">
        <v>1.8447072505950928</v>
      </c>
      <c r="S400" s="78">
        <v>1.8937156200408936</v>
      </c>
      <c r="T400" s="78">
        <v>1.8665897846221924</v>
      </c>
      <c r="U400" s="78">
        <v>1.8818570375442505</v>
      </c>
      <c r="V400" s="78">
        <v>1.8479515314102173</v>
      </c>
      <c r="W400" s="78">
        <v>1.8340638875961304</v>
      </c>
      <c r="X400" s="78">
        <v>1.8430441617965698</v>
      </c>
      <c r="Y400" s="78">
        <v>1.9952195882797241</v>
      </c>
      <c r="Z400" s="78">
        <v>2.2705559730529785</v>
      </c>
      <c r="AA400" s="78">
        <v>2.3888797760009766</v>
      </c>
      <c r="AB400" s="78">
        <v>2.3901944160461426</v>
      </c>
      <c r="AC400" s="78">
        <v>2.3454632759094238</v>
      </c>
      <c r="AD400" s="78">
        <v>2.2719576358795166</v>
      </c>
      <c r="AE400" s="78">
        <v>2.0472383499145508</v>
      </c>
      <c r="AF400" s="78">
        <v>1.8149738311767578</v>
      </c>
      <c r="AG400" s="78">
        <v>-0.11004167050123215</v>
      </c>
      <c r="AH400" s="78">
        <v>-0.12002614140510559</v>
      </c>
      <c r="AI400" s="78">
        <v>-0.10563203692436218</v>
      </c>
      <c r="AJ400" s="78">
        <v>-0.11220577359199524</v>
      </c>
      <c r="AK400" s="78">
        <v>-0.12240221351385117</v>
      </c>
      <c r="AL400" s="78">
        <v>-0.11220068484544754</v>
      </c>
      <c r="AM400" s="78">
        <v>-7.7721096575260162E-2</v>
      </c>
      <c r="AN400" s="78">
        <v>-8.7332293391227722E-2</v>
      </c>
      <c r="AO400" s="78">
        <v>-5.7158742100000381E-2</v>
      </c>
      <c r="AP400" s="78">
        <v>-5.0542283803224564E-2</v>
      </c>
      <c r="AQ400" s="78">
        <v>-3.5377036780118942E-2</v>
      </c>
      <c r="AR400" s="78">
        <v>-1.8291015177965164E-2</v>
      </c>
      <c r="AS400" s="78">
        <v>-2.61651910841465E-3</v>
      </c>
      <c r="AT400" s="78">
        <v>-4.3606529943645E-3</v>
      </c>
      <c r="AU400" s="78">
        <v>6.3299732282757759E-3</v>
      </c>
      <c r="AV400" s="78">
        <v>4.693624097853899E-3</v>
      </c>
      <c r="AW400" s="78">
        <v>6.9904886186122894E-2</v>
      </c>
      <c r="AX400" s="78">
        <v>0.10220613330602646</v>
      </c>
      <c r="AY400" s="78">
        <v>3.8218405097723007E-2</v>
      </c>
      <c r="AZ400" s="78">
        <v>3.2599456608295441E-2</v>
      </c>
      <c r="BA400" s="78">
        <v>7.8815899789333344E-2</v>
      </c>
      <c r="BB400" s="78">
        <v>-2.051890641450882E-2</v>
      </c>
      <c r="BC400" s="78">
        <v>-6.6290706396102905E-2</v>
      </c>
      <c r="BD400" s="78">
        <v>-9.8052382469177246E-2</v>
      </c>
      <c r="BE400" s="78">
        <v>-7.5407207012176514E-2</v>
      </c>
      <c r="BF400" s="78">
        <v>-8.6289398372173309E-2</v>
      </c>
      <c r="BG400" s="78">
        <v>-7.2435028851032257E-2</v>
      </c>
      <c r="BH400" s="78">
        <v>-7.9540997743606567E-2</v>
      </c>
      <c r="BI400" s="78">
        <v>-9.1173343360424042E-2</v>
      </c>
      <c r="BJ400" s="78">
        <v>-7.9107321798801422E-2</v>
      </c>
      <c r="BK400" s="78">
        <v>-4.2139165103435516E-2</v>
      </c>
      <c r="BL400" s="78">
        <v>-5.1272135227918625E-2</v>
      </c>
      <c r="BM400" s="78">
        <v>-2.0856820046901703E-2</v>
      </c>
      <c r="BN400" s="78">
        <v>-1.5240037813782692E-2</v>
      </c>
      <c r="BO400" s="78">
        <v>-1.391243189573288E-3</v>
      </c>
      <c r="BP400" s="78">
        <v>1.3414971530437469E-2</v>
      </c>
      <c r="BQ400" s="78">
        <v>3.0611546710133553E-2</v>
      </c>
      <c r="BR400" s="78">
        <v>2.904101274907589E-2</v>
      </c>
      <c r="BS400" s="78">
        <v>3.9041660726070404E-2</v>
      </c>
      <c r="BT400" s="78">
        <v>3.6810234189033508E-2</v>
      </c>
      <c r="BU400" s="78">
        <v>0.10308331996202469</v>
      </c>
      <c r="BV400" s="78">
        <v>0.13783019781112671</v>
      </c>
      <c r="BW400" s="78">
        <v>7.4523977935314178E-2</v>
      </c>
      <c r="BX400" s="78">
        <v>6.8042069673538208E-2</v>
      </c>
      <c r="BY400" s="78">
        <v>0.11424156278371811</v>
      </c>
      <c r="BZ400" s="78">
        <v>1.5456527471542358E-2</v>
      </c>
      <c r="CA400" s="78">
        <v>-2.9001137241721153E-2</v>
      </c>
      <c r="CB400" s="78">
        <v>-6.2376078218221664E-2</v>
      </c>
      <c r="CC400" s="78">
        <v>-5.1419492810964584E-2</v>
      </c>
      <c r="CD400" s="78">
        <v>-6.2923431396484375E-2</v>
      </c>
      <c r="CE400" s="78">
        <v>-4.9442891031503677E-2</v>
      </c>
      <c r="CF400" s="78">
        <v>-5.6917488574981689E-2</v>
      </c>
      <c r="CG400" s="78">
        <v>-6.9544322788715363E-2</v>
      </c>
      <c r="CH400" s="78">
        <v>-5.618695542216301E-2</v>
      </c>
      <c r="CI400" s="78">
        <v>-1.7495226114988327E-2</v>
      </c>
      <c r="CJ400" s="78">
        <v>-2.6296978816390038E-2</v>
      </c>
      <c r="CK400" s="78">
        <v>4.2857811786234379E-3</v>
      </c>
      <c r="CL400" s="78">
        <v>9.2101916670799255E-3</v>
      </c>
      <c r="CM400" s="78">
        <v>2.214721217751503E-2</v>
      </c>
      <c r="CN400" s="78">
        <v>3.5374443978071213E-2</v>
      </c>
      <c r="CO400" s="78">
        <v>5.3625203669071198E-2</v>
      </c>
      <c r="CP400" s="78">
        <v>5.2174907177686691E-2</v>
      </c>
      <c r="CQ400" s="78">
        <v>6.1697676777839661E-2</v>
      </c>
      <c r="CR400" s="78">
        <v>5.9054099023342133E-2</v>
      </c>
      <c r="CS400" s="78">
        <v>0.12606260180473328</v>
      </c>
      <c r="CT400" s="78">
        <v>0.16250331699848175</v>
      </c>
      <c r="CU400" s="78">
        <v>9.9669113755226135E-2</v>
      </c>
      <c r="CV400" s="78">
        <v>9.2589512467384338E-2</v>
      </c>
      <c r="CW400" s="78">
        <v>0.13877727091312408</v>
      </c>
      <c r="CX400" s="78">
        <v>4.0373004972934723E-2</v>
      </c>
      <c r="CY400" s="78">
        <v>-3.1744984444230795E-3</v>
      </c>
      <c r="CZ400" s="78">
        <v>-3.7666771560907364E-2</v>
      </c>
      <c r="DA400" s="78">
        <v>-2.7431776747107506E-2</v>
      </c>
      <c r="DB400" s="78">
        <v>-3.9557475596666336E-2</v>
      </c>
      <c r="DC400" s="78">
        <v>-2.645074762403965E-2</v>
      </c>
      <c r="DD400" s="78">
        <v>-3.4293975681066513E-2</v>
      </c>
      <c r="DE400" s="78">
        <v>-4.7915298491716385E-2</v>
      </c>
      <c r="DF400" s="78">
        <v>-3.3266596496105194E-2</v>
      </c>
      <c r="DG400" s="78">
        <v>7.1487128734588623E-3</v>
      </c>
      <c r="DH400" s="78">
        <v>-1.3218245003372431E-3</v>
      </c>
      <c r="DI400" s="78">
        <v>2.9428379610180855E-2</v>
      </c>
      <c r="DJ400" s="78">
        <v>3.3660419285297394E-2</v>
      </c>
      <c r="DK400" s="78">
        <v>4.5685667544603348E-2</v>
      </c>
      <c r="DL400" s="78">
        <v>5.7333912700414658E-2</v>
      </c>
      <c r="DM400" s="78">
        <v>7.6638862490653992E-2</v>
      </c>
      <c r="DN400" s="78">
        <v>7.5308792293071747E-2</v>
      </c>
      <c r="DO400" s="78">
        <v>8.4353692829608917E-2</v>
      </c>
      <c r="DP400" s="78">
        <v>8.1297963857650757E-2</v>
      </c>
      <c r="DQ400" s="78">
        <v>0.14904189109802246</v>
      </c>
      <c r="DR400" s="78">
        <v>0.18717643618583679</v>
      </c>
      <c r="DS400" s="78">
        <v>0.12481424957513809</v>
      </c>
      <c r="DT400" s="78">
        <v>0.11713696271181107</v>
      </c>
      <c r="DU400" s="78">
        <v>0.16331298649311066</v>
      </c>
      <c r="DV400" s="78">
        <v>6.5289482474327087E-2</v>
      </c>
      <c r="DW400" s="78">
        <v>2.2652141749858856E-2</v>
      </c>
      <c r="DX400" s="78">
        <v>-1.2957463972270489E-2</v>
      </c>
      <c r="DY400" s="78">
        <v>7.2026792913675308E-3</v>
      </c>
      <c r="DZ400" s="78">
        <v>-5.8207353577017784E-3</v>
      </c>
      <c r="EA400" s="78">
        <v>6.7462543956935406E-3</v>
      </c>
      <c r="EB400" s="78">
        <v>-1.6292084474116564E-3</v>
      </c>
      <c r="EC400" s="78">
        <v>-1.6686428338289261E-2</v>
      </c>
      <c r="ED400" s="78">
        <v>-1.7322764324489981E-4</v>
      </c>
      <c r="EE400" s="78">
        <v>4.2730648070573807E-2</v>
      </c>
      <c r="EF400" s="78">
        <v>3.4738332033157349E-2</v>
      </c>
      <c r="EG400" s="78">
        <v>6.5730303525924683E-2</v>
      </c>
      <c r="EH400" s="78">
        <v>6.8962670862674713E-2</v>
      </c>
      <c r="EI400" s="78">
        <v>7.9671464860439301E-2</v>
      </c>
      <c r="EJ400" s="78">
        <v>8.9039899408817291E-2</v>
      </c>
      <c r="EK400" s="78">
        <v>0.10986693203449249</v>
      </c>
      <c r="EL400" s="78">
        <v>0.10871046781539917</v>
      </c>
      <c r="EM400" s="78">
        <v>0.11706538498401642</v>
      </c>
      <c r="EN400" s="78">
        <v>0.11341457068920135</v>
      </c>
      <c r="EO400" s="78">
        <v>0.18222032487392426</v>
      </c>
      <c r="EP400" s="78">
        <v>0.22280049324035645</v>
      </c>
      <c r="EQ400" s="78">
        <v>0.16111981868743896</v>
      </c>
      <c r="ER400" s="78">
        <v>0.15257957577705383</v>
      </c>
      <c r="ES400" s="78">
        <v>0.19873863458633423</v>
      </c>
      <c r="ET400" s="78">
        <v>0.10126491636037827</v>
      </c>
      <c r="EU400" s="78">
        <v>5.9941705316305161E-2</v>
      </c>
      <c r="EV400" s="78">
        <v>2.2718848660588264E-2</v>
      </c>
      <c r="EW400" s="78">
        <v>45.602779388427734</v>
      </c>
      <c r="EX400" s="78">
        <v>46.344440460205078</v>
      </c>
      <c r="EY400" s="78">
        <v>46.824333190917969</v>
      </c>
      <c r="EZ400" s="78">
        <v>47.283878326416016</v>
      </c>
      <c r="FA400" s="78">
        <v>47.376155853271484</v>
      </c>
      <c r="FB400" s="78">
        <v>47.546524047851563</v>
      </c>
      <c r="FC400" s="78">
        <v>47.389877319335938</v>
      </c>
      <c r="FD400" s="78">
        <v>47.380558013916016</v>
      </c>
      <c r="FE400" s="78">
        <v>47.428325653076172</v>
      </c>
      <c r="FF400" s="78">
        <v>48.035785675048828</v>
      </c>
      <c r="FG400" s="78">
        <v>47.10137939453125</v>
      </c>
      <c r="FH400" s="78">
        <v>46.205406188964844</v>
      </c>
      <c r="FI400" s="78">
        <v>46.559043884277344</v>
      </c>
      <c r="FJ400" s="78">
        <v>46.737747192382813</v>
      </c>
      <c r="FK400" s="78">
        <v>47.114288330078125</v>
      </c>
      <c r="FL400" s="78">
        <v>47.405555725097656</v>
      </c>
      <c r="FM400" s="78">
        <v>47.675437927246094</v>
      </c>
      <c r="FN400" s="78">
        <v>46.569126129150391</v>
      </c>
      <c r="FO400" s="78">
        <v>45.179786682128906</v>
      </c>
      <c r="FP400" s="78">
        <v>44.399242401123047</v>
      </c>
      <c r="FQ400" s="78">
        <v>44.027935028076172</v>
      </c>
      <c r="FR400" s="78">
        <v>43.473152160644531</v>
      </c>
      <c r="FS400" s="78">
        <v>43.2015380859375</v>
      </c>
      <c r="FT400" s="78">
        <v>42.968761444091797</v>
      </c>
      <c r="FU400" s="78">
        <v>3.0905373394489288E-2</v>
      </c>
      <c r="FV400" s="78">
        <v>3.8136191666126251E-2</v>
      </c>
      <c r="FW400" s="78">
        <v>3.2440464943647385E-2</v>
      </c>
      <c r="FX400" s="78">
        <v>0</v>
      </c>
      <c r="FY400" s="78">
        <v>1521</v>
      </c>
      <c r="FZ400" s="78">
        <v>1</v>
      </c>
    </row>
    <row r="401" spans="1:182" x14ac:dyDescent="0.2">
      <c r="A401" t="s">
        <v>186</v>
      </c>
      <c r="B401" t="s">
        <v>236</v>
      </c>
      <c r="C401" t="s">
        <v>194</v>
      </c>
      <c r="D401" t="s">
        <v>203</v>
      </c>
      <c r="E401" t="s">
        <v>239</v>
      </c>
      <c r="F401" t="s">
        <v>178</v>
      </c>
      <c r="G401" t="s">
        <v>1</v>
      </c>
      <c r="H401" s="78">
        <v>2686</v>
      </c>
      <c r="I401" s="78">
        <v>1.5417517423629761</v>
      </c>
      <c r="J401" s="78">
        <v>1.4026522636413574</v>
      </c>
      <c r="K401" s="78">
        <v>1.3554724454879761</v>
      </c>
      <c r="L401" s="78">
        <v>1.3070883750915527</v>
      </c>
      <c r="M401" s="78">
        <v>1.3071886301040649</v>
      </c>
      <c r="N401" s="78">
        <v>1.4390977621078491</v>
      </c>
      <c r="O401" s="78">
        <v>1.6173176765441895</v>
      </c>
      <c r="P401" s="78">
        <v>1.7816652059555054</v>
      </c>
      <c r="Q401" s="78">
        <v>1.7775211334228516</v>
      </c>
      <c r="R401" s="78">
        <v>1.7674967050552368</v>
      </c>
      <c r="S401" s="78">
        <v>1.8717718124389648</v>
      </c>
      <c r="T401" s="78">
        <v>1.8675702810287476</v>
      </c>
      <c r="U401" s="78">
        <v>1.8417148590087891</v>
      </c>
      <c r="V401" s="78">
        <v>1.8106682300567627</v>
      </c>
      <c r="W401" s="78">
        <v>1.8037689924240112</v>
      </c>
      <c r="X401" s="78">
        <v>1.8167996406555176</v>
      </c>
      <c r="Y401" s="78">
        <v>1.9190341234207153</v>
      </c>
      <c r="Z401" s="78">
        <v>2.2068085670471191</v>
      </c>
      <c r="AA401" s="78">
        <v>2.3629214763641357</v>
      </c>
      <c r="AB401" s="78">
        <v>2.3665156364440918</v>
      </c>
      <c r="AC401" s="78">
        <v>2.281743049621582</v>
      </c>
      <c r="AD401" s="78">
        <v>2.1932311058044434</v>
      </c>
      <c r="AE401" s="78">
        <v>1.9599204063415527</v>
      </c>
      <c r="AF401" s="78">
        <v>1.7062897682189941</v>
      </c>
      <c r="AG401" s="78">
        <v>-0.11544669419527054</v>
      </c>
      <c r="AH401" s="78">
        <v>-0.13091914355754852</v>
      </c>
      <c r="AI401" s="78">
        <v>-0.10128805041313171</v>
      </c>
      <c r="AJ401" s="78">
        <v>-0.11630290001630783</v>
      </c>
      <c r="AK401" s="78">
        <v>-0.12194548547267914</v>
      </c>
      <c r="AL401" s="78">
        <v>-0.10277184844017029</v>
      </c>
      <c r="AM401" s="78">
        <v>-7.0715136826038361E-2</v>
      </c>
      <c r="AN401" s="78">
        <v>-5.9915106743574142E-2</v>
      </c>
      <c r="AO401" s="78">
        <v>-1.742560975253582E-2</v>
      </c>
      <c r="AP401" s="78">
        <v>-5.2347410470247269E-2</v>
      </c>
      <c r="AQ401" s="78">
        <v>-1.6767004504799843E-2</v>
      </c>
      <c r="AR401" s="78">
        <v>-4.246288537979126E-2</v>
      </c>
      <c r="AS401" s="78">
        <v>-3.3109106123447418E-2</v>
      </c>
      <c r="AT401" s="78">
        <v>-4.1672349907457829E-3</v>
      </c>
      <c r="AU401" s="78">
        <v>1.2251640670001507E-2</v>
      </c>
      <c r="AV401" s="78">
        <v>1.7708990722894669E-2</v>
      </c>
      <c r="AW401" s="78">
        <v>9.5175959169864655E-2</v>
      </c>
      <c r="AX401" s="78">
        <v>8.9684419333934784E-2</v>
      </c>
      <c r="AY401" s="78">
        <v>2.4356164038181305E-2</v>
      </c>
      <c r="AZ401" s="78">
        <v>7.6915306271985173E-4</v>
      </c>
      <c r="BA401" s="78">
        <v>3.606274351477623E-2</v>
      </c>
      <c r="BB401" s="78">
        <v>-9.756343811750412E-2</v>
      </c>
      <c r="BC401" s="78">
        <v>-0.10756805539131165</v>
      </c>
      <c r="BD401" s="78">
        <v>-0.14702124893665314</v>
      </c>
      <c r="BE401" s="78">
        <v>-8.0931507050991058E-2</v>
      </c>
      <c r="BF401" s="78">
        <v>-9.7006238996982574E-2</v>
      </c>
      <c r="BG401" s="78">
        <v>-6.8947836756706238E-2</v>
      </c>
      <c r="BH401" s="78">
        <v>-8.378688246011734E-2</v>
      </c>
      <c r="BI401" s="78">
        <v>-9.0927310287952423E-2</v>
      </c>
      <c r="BJ401" s="78">
        <v>-7.1539536118507385E-2</v>
      </c>
      <c r="BK401" s="78">
        <v>-3.8976024836301804E-2</v>
      </c>
      <c r="BL401" s="78">
        <v>-2.6710057631134987E-2</v>
      </c>
      <c r="BM401" s="78">
        <v>1.5200402587652206E-2</v>
      </c>
      <c r="BN401" s="78">
        <v>-2.2384144365787506E-2</v>
      </c>
      <c r="BO401" s="78">
        <v>1.5896368771791458E-2</v>
      </c>
      <c r="BP401" s="78">
        <v>-1.2247240170836449E-2</v>
      </c>
      <c r="BQ401" s="78">
        <v>7.4656994547694921E-4</v>
      </c>
      <c r="BR401" s="78">
        <v>2.9299333691596985E-2</v>
      </c>
      <c r="BS401" s="78">
        <v>4.5354492962360382E-2</v>
      </c>
      <c r="BT401" s="78">
        <v>4.9112875014543533E-2</v>
      </c>
      <c r="BU401" s="78">
        <v>0.12709908187389374</v>
      </c>
      <c r="BV401" s="78">
        <v>0.12625004351139069</v>
      </c>
      <c r="BW401" s="78">
        <v>6.2163293361663818E-2</v>
      </c>
      <c r="BX401" s="78">
        <v>3.9041120558977127E-2</v>
      </c>
      <c r="BY401" s="78">
        <v>7.2429738938808441E-2</v>
      </c>
      <c r="BZ401" s="78">
        <v>-5.8777566999197006E-2</v>
      </c>
      <c r="CA401" s="78">
        <v>-6.8948015570640564E-2</v>
      </c>
      <c r="CB401" s="78">
        <v>-0.10859476774930954</v>
      </c>
      <c r="CC401" s="78">
        <v>-5.7026386260986328E-2</v>
      </c>
      <c r="CD401" s="78">
        <v>-7.3518253862857819E-2</v>
      </c>
      <c r="CE401" s="78">
        <v>-4.6549104154109955E-2</v>
      </c>
      <c r="CF401" s="78">
        <v>-6.1266377568244934E-2</v>
      </c>
      <c r="CG401" s="78">
        <v>-6.9444209337234497E-2</v>
      </c>
      <c r="CH401" s="78">
        <v>-4.9908138811588287E-2</v>
      </c>
      <c r="CI401" s="78">
        <v>-1.699361577630043E-2</v>
      </c>
      <c r="CJ401" s="78">
        <v>-3.7123409565538168E-3</v>
      </c>
      <c r="CK401" s="78">
        <v>3.7797078490257263E-2</v>
      </c>
      <c r="CL401" s="78">
        <v>-1.6316710971295834E-3</v>
      </c>
      <c r="CM401" s="78">
        <v>3.851892426609993E-2</v>
      </c>
      <c r="CN401" s="78">
        <v>8.6800232529640198E-3</v>
      </c>
      <c r="CO401" s="78">
        <v>2.4194909259676933E-2</v>
      </c>
      <c r="CP401" s="78">
        <v>5.2478179335594177E-2</v>
      </c>
      <c r="CQ401" s="78">
        <v>6.8281427025794983E-2</v>
      </c>
      <c r="CR401" s="78">
        <v>7.0863105356693268E-2</v>
      </c>
      <c r="CS401" s="78">
        <v>0.14920890331268311</v>
      </c>
      <c r="CT401" s="78">
        <v>0.15157529711723328</v>
      </c>
      <c r="CU401" s="78">
        <v>8.8348403573036194E-2</v>
      </c>
      <c r="CV401" s="78">
        <v>6.5548166632652283E-2</v>
      </c>
      <c r="CW401" s="78">
        <v>9.7617417573928833E-2</v>
      </c>
      <c r="CX401" s="78">
        <v>-3.1914591789245605E-2</v>
      </c>
      <c r="CY401" s="78">
        <v>-4.2199887335300446E-2</v>
      </c>
      <c r="CZ401" s="78">
        <v>-8.1980705261230469E-2</v>
      </c>
      <c r="DA401" s="78">
        <v>-3.3121272921562195E-2</v>
      </c>
      <c r="DB401" s="78">
        <v>-5.003027617931366E-2</v>
      </c>
      <c r="DC401" s="78">
        <v>-2.4150369688868523E-2</v>
      </c>
      <c r="DD401" s="78">
        <v>-3.8745880126953125E-2</v>
      </c>
      <c r="DE401" s="78">
        <v>-4.7961100935935974E-2</v>
      </c>
      <c r="DF401" s="78">
        <v>-2.827673964202404E-2</v>
      </c>
      <c r="DG401" s="78">
        <v>4.9887960776686668E-3</v>
      </c>
      <c r="DH401" s="78">
        <v>1.9285375252366066E-2</v>
      </c>
      <c r="DI401" s="78">
        <v>6.0393750667572021E-2</v>
      </c>
      <c r="DJ401" s="78">
        <v>1.9120799377560616E-2</v>
      </c>
      <c r="DK401" s="78">
        <v>6.1141472309827805E-2</v>
      </c>
      <c r="DL401" s="78">
        <v>2.9607286676764488E-2</v>
      </c>
      <c r="DM401" s="78">
        <v>4.7643247991800308E-2</v>
      </c>
      <c r="DN401" s="78">
        <v>7.565702497959137E-2</v>
      </c>
      <c r="DO401" s="78">
        <v>9.1208361089229584E-2</v>
      </c>
      <c r="DP401" s="78">
        <v>9.2613339424133301E-2</v>
      </c>
      <c r="DQ401" s="78">
        <v>0.17131875455379486</v>
      </c>
      <c r="DR401" s="78">
        <v>0.17690053582191467</v>
      </c>
      <c r="DS401" s="78">
        <v>0.11453351378440857</v>
      </c>
      <c r="DT401" s="78">
        <v>9.205520898103714E-2</v>
      </c>
      <c r="DU401" s="78">
        <v>0.12280509620904922</v>
      </c>
      <c r="DV401" s="78">
        <v>-5.0516184419393539E-3</v>
      </c>
      <c r="DW401" s="78">
        <v>-1.54517637565732E-2</v>
      </c>
      <c r="DX401" s="78">
        <v>-5.5366635322570801E-2</v>
      </c>
      <c r="DY401" s="78">
        <v>1.3939181808382273E-3</v>
      </c>
      <c r="DZ401" s="78">
        <v>-1.6117366030812263E-2</v>
      </c>
      <c r="EA401" s="78">
        <v>8.1898476928472519E-3</v>
      </c>
      <c r="EB401" s="78">
        <v>-6.229856051504612E-3</v>
      </c>
      <c r="EC401" s="78">
        <v>-1.6942916437983513E-2</v>
      </c>
      <c r="ED401" s="78">
        <v>2.9555666260421276E-3</v>
      </c>
      <c r="EE401" s="78">
        <v>3.67279052734375E-2</v>
      </c>
      <c r="EF401" s="78">
        <v>5.2490420639514923E-2</v>
      </c>
      <c r="EG401" s="78">
        <v>9.3019761145114899E-2</v>
      </c>
      <c r="EH401" s="78">
        <v>4.9084074795246124E-2</v>
      </c>
      <c r="EI401" s="78">
        <v>9.3804851174354553E-2</v>
      </c>
      <c r="EJ401" s="78">
        <v>5.9822931885719299E-2</v>
      </c>
      <c r="EK401" s="78">
        <v>8.1498928368091583E-2</v>
      </c>
      <c r="EL401" s="78">
        <v>0.1091235876083374</v>
      </c>
      <c r="EM401" s="78">
        <v>0.12431120872497559</v>
      </c>
      <c r="EN401" s="78">
        <v>0.12401721626520157</v>
      </c>
      <c r="EO401" s="78">
        <v>0.20324185490608215</v>
      </c>
      <c r="EP401" s="78">
        <v>0.21346616744995117</v>
      </c>
      <c r="EQ401" s="78">
        <v>0.15234063565731049</v>
      </c>
      <c r="ER401" s="78">
        <v>0.13032716512680054</v>
      </c>
      <c r="ES401" s="78">
        <v>0.15917208790779114</v>
      </c>
      <c r="ET401" s="78">
        <v>3.373425081372261E-2</v>
      </c>
      <c r="EU401" s="78">
        <v>2.3168280720710754E-2</v>
      </c>
      <c r="EV401" s="78">
        <v>-1.6940154135227203E-2</v>
      </c>
      <c r="EW401" s="78">
        <v>47.176002502441406</v>
      </c>
      <c r="EX401" s="78">
        <v>48.934070587158203</v>
      </c>
      <c r="EY401" s="78">
        <v>49.727264404296875</v>
      </c>
      <c r="EZ401" s="78">
        <v>49.995933532714844</v>
      </c>
      <c r="FA401" s="78">
        <v>50.225059509277344</v>
      </c>
      <c r="FB401" s="78">
        <v>50.284103393554688</v>
      </c>
      <c r="FC401" s="78">
        <v>50.102996826171875</v>
      </c>
      <c r="FD401" s="78">
        <v>50.049327850341797</v>
      </c>
      <c r="FE401" s="78">
        <v>50.10894775390625</v>
      </c>
      <c r="FF401" s="78">
        <v>49.675865173339844</v>
      </c>
      <c r="FG401" s="78">
        <v>46.779556274414063</v>
      </c>
      <c r="FH401" s="78">
        <v>45.524986267089844</v>
      </c>
      <c r="FI401" s="78">
        <v>45.371311187744141</v>
      </c>
      <c r="FJ401" s="78">
        <v>45.549541473388672</v>
      </c>
      <c r="FK401" s="78">
        <v>46.047603607177734</v>
      </c>
      <c r="FL401" s="78">
        <v>47.469917297363281</v>
      </c>
      <c r="FM401" s="78">
        <v>48.297855377197266</v>
      </c>
      <c r="FN401" s="78">
        <v>47.256141662597656</v>
      </c>
      <c r="FO401" s="78">
        <v>45.892768859863281</v>
      </c>
      <c r="FP401" s="78">
        <v>45.290283203125</v>
      </c>
      <c r="FQ401" s="78">
        <v>44.974769592285156</v>
      </c>
      <c r="FR401" s="78">
        <v>44.490982055664063</v>
      </c>
      <c r="FS401" s="78">
        <v>44.273117065429688</v>
      </c>
      <c r="FT401" s="78">
        <v>44.140472412109375</v>
      </c>
      <c r="FU401" s="78">
        <v>2.8027785941958427E-2</v>
      </c>
      <c r="FV401" s="78">
        <v>3.7705950438976288E-2</v>
      </c>
      <c r="FW401" s="78">
        <v>2.8791319578886032E-2</v>
      </c>
      <c r="FX401" s="78">
        <v>0</v>
      </c>
      <c r="FY401" s="78">
        <v>839</v>
      </c>
      <c r="FZ401" s="78">
        <v>1</v>
      </c>
    </row>
    <row r="402" spans="1:182" x14ac:dyDescent="0.2">
      <c r="A402" t="s">
        <v>186</v>
      </c>
      <c r="B402" t="s">
        <v>236</v>
      </c>
      <c r="C402" t="s">
        <v>194</v>
      </c>
      <c r="D402" t="s">
        <v>203</v>
      </c>
      <c r="E402" t="s">
        <v>239</v>
      </c>
      <c r="F402" t="s">
        <v>179</v>
      </c>
      <c r="G402" t="s">
        <v>1</v>
      </c>
      <c r="H402" s="78">
        <v>442</v>
      </c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  <c r="CU402" s="78"/>
      <c r="CV402" s="78"/>
      <c r="CW402" s="78"/>
      <c r="CX402" s="78"/>
      <c r="CY402" s="78"/>
      <c r="CZ402" s="78"/>
      <c r="DA402" s="78"/>
      <c r="DB402" s="78"/>
      <c r="DC402" s="78"/>
      <c r="DD402" s="78"/>
      <c r="DE402" s="78"/>
      <c r="DF402" s="78"/>
      <c r="DG402" s="78"/>
      <c r="DH402" s="78"/>
      <c r="DI402" s="78"/>
      <c r="DJ402" s="78"/>
      <c r="DK402" s="78"/>
      <c r="DL402" s="78"/>
      <c r="DM402" s="78"/>
      <c r="DN402" s="78"/>
      <c r="DO402" s="78"/>
      <c r="DP402" s="78"/>
      <c r="DQ402" s="78"/>
      <c r="DR402" s="78"/>
      <c r="DS402" s="78"/>
      <c r="DT402" s="78"/>
      <c r="DU402" s="78"/>
      <c r="DV402" s="78"/>
      <c r="DW402" s="78"/>
      <c r="DX402" s="78"/>
      <c r="DY402" s="78"/>
      <c r="DZ402" s="78"/>
      <c r="EA402" s="78"/>
      <c r="EB402" s="78"/>
      <c r="EC402" s="78"/>
      <c r="ED402" s="78"/>
      <c r="EE402" s="78"/>
      <c r="EF402" s="78"/>
      <c r="EG402" s="78"/>
      <c r="EH402" s="78"/>
      <c r="EI402" s="78"/>
      <c r="EJ402" s="78"/>
      <c r="EK402" s="78"/>
      <c r="EL402" s="78"/>
      <c r="EM402" s="78"/>
      <c r="EN402" s="78"/>
      <c r="EO402" s="78"/>
      <c r="EP402" s="78"/>
      <c r="EQ402" s="78"/>
      <c r="ER402" s="78"/>
      <c r="ES402" s="78"/>
      <c r="ET402" s="78"/>
      <c r="EU402" s="78"/>
      <c r="EV402" s="78"/>
      <c r="EW402" s="78"/>
      <c r="EX402" s="78"/>
      <c r="EY402" s="78"/>
      <c r="EZ402" s="78"/>
      <c r="FA402" s="78"/>
      <c r="FB402" s="78"/>
      <c r="FC402" s="78"/>
      <c r="FD402" s="78"/>
      <c r="FE402" s="78"/>
      <c r="FF402" s="78"/>
      <c r="FG402" s="78"/>
      <c r="FH402" s="78"/>
      <c r="FI402" s="78"/>
      <c r="FJ402" s="78"/>
      <c r="FK402" s="78"/>
      <c r="FL402" s="78"/>
      <c r="FM402" s="78"/>
      <c r="FN402" s="78"/>
      <c r="FO402" s="78"/>
      <c r="FP402" s="78"/>
      <c r="FQ402" s="78"/>
      <c r="FR402" s="78"/>
      <c r="FS402" s="78"/>
      <c r="FT402" s="78"/>
      <c r="FU402" s="78"/>
      <c r="FV402" s="78"/>
      <c r="FW402" s="78"/>
      <c r="FX402" s="78">
        <v>0</v>
      </c>
      <c r="FY402" s="78">
        <v>84</v>
      </c>
      <c r="FZ402" s="78">
        <v>0</v>
      </c>
    </row>
    <row r="403" spans="1:182" x14ac:dyDescent="0.2">
      <c r="A403" t="s">
        <v>186</v>
      </c>
      <c r="B403" t="s">
        <v>236</v>
      </c>
      <c r="C403" t="s">
        <v>194</v>
      </c>
      <c r="D403" t="s">
        <v>203</v>
      </c>
      <c r="E403" t="s">
        <v>239</v>
      </c>
      <c r="F403" t="s">
        <v>180</v>
      </c>
      <c r="G403" t="s">
        <v>1</v>
      </c>
      <c r="H403" s="78">
        <v>129</v>
      </c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  <c r="CU403" s="78"/>
      <c r="CV403" s="78"/>
      <c r="CW403" s="78"/>
      <c r="CX403" s="78"/>
      <c r="CY403" s="78"/>
      <c r="CZ403" s="78"/>
      <c r="DA403" s="78"/>
      <c r="DB403" s="78"/>
      <c r="DC403" s="78"/>
      <c r="DD403" s="78"/>
      <c r="DE403" s="78"/>
      <c r="DF403" s="78"/>
      <c r="DG403" s="78"/>
      <c r="DH403" s="78"/>
      <c r="DI403" s="78"/>
      <c r="DJ403" s="78"/>
      <c r="DK403" s="78"/>
      <c r="DL403" s="78"/>
      <c r="DM403" s="78"/>
      <c r="DN403" s="78"/>
      <c r="DO403" s="78"/>
      <c r="DP403" s="78"/>
      <c r="DQ403" s="78"/>
      <c r="DR403" s="78"/>
      <c r="DS403" s="78"/>
      <c r="DT403" s="78"/>
      <c r="DU403" s="78"/>
      <c r="DV403" s="78"/>
      <c r="DW403" s="78"/>
      <c r="DX403" s="78"/>
      <c r="DY403" s="78"/>
      <c r="DZ403" s="78"/>
      <c r="EA403" s="78"/>
      <c r="EB403" s="78"/>
      <c r="EC403" s="78"/>
      <c r="ED403" s="78"/>
      <c r="EE403" s="78"/>
      <c r="EF403" s="78"/>
      <c r="EG403" s="78"/>
      <c r="EH403" s="78"/>
      <c r="EI403" s="78"/>
      <c r="EJ403" s="78"/>
      <c r="EK403" s="78"/>
      <c r="EL403" s="78"/>
      <c r="EM403" s="78"/>
      <c r="EN403" s="78"/>
      <c r="EO403" s="78"/>
      <c r="EP403" s="78"/>
      <c r="EQ403" s="78"/>
      <c r="ER403" s="78"/>
      <c r="ES403" s="78"/>
      <c r="ET403" s="78"/>
      <c r="EU403" s="78"/>
      <c r="EV403" s="78"/>
      <c r="EW403" s="78"/>
      <c r="EX403" s="78"/>
      <c r="EY403" s="78"/>
      <c r="EZ403" s="78"/>
      <c r="FA403" s="78"/>
      <c r="FB403" s="78"/>
      <c r="FC403" s="78"/>
      <c r="FD403" s="78"/>
      <c r="FE403" s="78"/>
      <c r="FF403" s="78"/>
      <c r="FG403" s="78"/>
      <c r="FH403" s="78"/>
      <c r="FI403" s="78"/>
      <c r="FJ403" s="78"/>
      <c r="FK403" s="78"/>
      <c r="FL403" s="78"/>
      <c r="FM403" s="78"/>
      <c r="FN403" s="78"/>
      <c r="FO403" s="78"/>
      <c r="FP403" s="78"/>
      <c r="FQ403" s="78"/>
      <c r="FR403" s="78"/>
      <c r="FS403" s="78"/>
      <c r="FT403" s="78"/>
      <c r="FU403" s="78"/>
      <c r="FV403" s="78"/>
      <c r="FW403" s="78"/>
      <c r="FX403" s="78">
        <v>0</v>
      </c>
      <c r="FY403" s="78">
        <v>59</v>
      </c>
      <c r="FZ403" s="78">
        <v>0</v>
      </c>
    </row>
    <row r="404" spans="1:182" x14ac:dyDescent="0.2">
      <c r="A404" t="s">
        <v>186</v>
      </c>
      <c r="B404" t="s">
        <v>236</v>
      </c>
      <c r="C404" t="s">
        <v>194</v>
      </c>
      <c r="D404" t="s">
        <v>203</v>
      </c>
      <c r="E404" t="s">
        <v>239</v>
      </c>
      <c r="F404" t="s">
        <v>181</v>
      </c>
      <c r="G404" t="s">
        <v>1</v>
      </c>
      <c r="H404" s="78">
        <v>126</v>
      </c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/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/>
      <c r="CK404" s="78"/>
      <c r="CL404" s="78"/>
      <c r="CM404" s="78"/>
      <c r="CN404" s="78"/>
      <c r="CO404" s="78"/>
      <c r="CP404" s="78"/>
      <c r="CQ404" s="78"/>
      <c r="CR404" s="78"/>
      <c r="CS404" s="78"/>
      <c r="CT404" s="78"/>
      <c r="CU404" s="78"/>
      <c r="CV404" s="78"/>
      <c r="CW404" s="78"/>
      <c r="CX404" s="78"/>
      <c r="CY404" s="78"/>
      <c r="CZ404" s="78"/>
      <c r="DA404" s="78"/>
      <c r="DB404" s="78"/>
      <c r="DC404" s="78"/>
      <c r="DD404" s="78"/>
      <c r="DE404" s="78"/>
      <c r="DF404" s="78"/>
      <c r="DG404" s="78"/>
      <c r="DH404" s="78"/>
      <c r="DI404" s="78"/>
      <c r="DJ404" s="78"/>
      <c r="DK404" s="78"/>
      <c r="DL404" s="78"/>
      <c r="DM404" s="78"/>
      <c r="DN404" s="78"/>
      <c r="DO404" s="78"/>
      <c r="DP404" s="78"/>
      <c r="DQ404" s="78"/>
      <c r="DR404" s="78"/>
      <c r="DS404" s="78"/>
      <c r="DT404" s="78"/>
      <c r="DU404" s="78"/>
      <c r="DV404" s="78"/>
      <c r="DW404" s="78"/>
      <c r="DX404" s="78"/>
      <c r="DY404" s="78"/>
      <c r="DZ404" s="78"/>
      <c r="EA404" s="78"/>
      <c r="EB404" s="78"/>
      <c r="EC404" s="78"/>
      <c r="ED404" s="78"/>
      <c r="EE404" s="78"/>
      <c r="EF404" s="78"/>
      <c r="EG404" s="78"/>
      <c r="EH404" s="78"/>
      <c r="EI404" s="78"/>
      <c r="EJ404" s="78"/>
      <c r="EK404" s="78"/>
      <c r="EL404" s="78"/>
      <c r="EM404" s="78"/>
      <c r="EN404" s="78"/>
      <c r="EO404" s="78"/>
      <c r="EP404" s="78"/>
      <c r="EQ404" s="78"/>
      <c r="ER404" s="78"/>
      <c r="ES404" s="78"/>
      <c r="ET404" s="78"/>
      <c r="EU404" s="78"/>
      <c r="EV404" s="78"/>
      <c r="EW404" s="78"/>
      <c r="EX404" s="78"/>
      <c r="EY404" s="78"/>
      <c r="EZ404" s="78"/>
      <c r="FA404" s="78"/>
      <c r="FB404" s="78"/>
      <c r="FC404" s="78"/>
      <c r="FD404" s="78"/>
      <c r="FE404" s="78"/>
      <c r="FF404" s="78"/>
      <c r="FG404" s="78"/>
      <c r="FH404" s="78"/>
      <c r="FI404" s="78"/>
      <c r="FJ404" s="78"/>
      <c r="FK404" s="78"/>
      <c r="FL404" s="78"/>
      <c r="FM404" s="78"/>
      <c r="FN404" s="78"/>
      <c r="FO404" s="78"/>
      <c r="FP404" s="78"/>
      <c r="FQ404" s="78"/>
      <c r="FR404" s="78"/>
      <c r="FS404" s="78"/>
      <c r="FT404" s="78"/>
      <c r="FU404" s="78"/>
      <c r="FV404" s="78"/>
      <c r="FW404" s="78"/>
      <c r="FX404" s="78">
        <v>0</v>
      </c>
      <c r="FY404" s="78">
        <v>20</v>
      </c>
      <c r="FZ404" s="78">
        <v>0</v>
      </c>
    </row>
    <row r="405" spans="1:182" x14ac:dyDescent="0.2">
      <c r="A405" t="s">
        <v>186</v>
      </c>
      <c r="B405" t="s">
        <v>236</v>
      </c>
      <c r="C405" t="s">
        <v>194</v>
      </c>
      <c r="D405" t="s">
        <v>203</v>
      </c>
      <c r="E405" t="s">
        <v>239</v>
      </c>
      <c r="F405" t="s">
        <v>182</v>
      </c>
      <c r="G405" t="s">
        <v>1</v>
      </c>
      <c r="H405" s="78">
        <v>513</v>
      </c>
      <c r="I405" s="78">
        <v>1.7862033843994141</v>
      </c>
      <c r="J405" s="78">
        <v>1.7260154485702515</v>
      </c>
      <c r="K405" s="78">
        <v>1.6796510219573975</v>
      </c>
      <c r="L405" s="78">
        <v>1.6118291616439819</v>
      </c>
      <c r="M405" s="78">
        <v>1.6500289440155029</v>
      </c>
      <c r="N405" s="78">
        <v>1.721901535987854</v>
      </c>
      <c r="O405" s="78">
        <v>1.9669584035873413</v>
      </c>
      <c r="P405" s="78">
        <v>2.1322281360626221</v>
      </c>
      <c r="Q405" s="78">
        <v>2.1737675666809082</v>
      </c>
      <c r="R405" s="78">
        <v>2.2071425914764404</v>
      </c>
      <c r="S405" s="78">
        <v>2.1051242351531982</v>
      </c>
      <c r="T405" s="78">
        <v>1.9680163860321045</v>
      </c>
      <c r="U405" s="78">
        <v>1.9515469074249268</v>
      </c>
      <c r="V405" s="78">
        <v>1.8612022399902344</v>
      </c>
      <c r="W405" s="78">
        <v>1.773424506187439</v>
      </c>
      <c r="X405" s="78">
        <v>1.6841892004013062</v>
      </c>
      <c r="Y405" s="78">
        <v>1.7867659330368042</v>
      </c>
      <c r="Z405" s="78">
        <v>2.0487213134765625</v>
      </c>
      <c r="AA405" s="78">
        <v>2.3660776615142822</v>
      </c>
      <c r="AB405" s="78">
        <v>2.4778115749359131</v>
      </c>
      <c r="AC405" s="78">
        <v>2.3831620216369629</v>
      </c>
      <c r="AD405" s="78">
        <v>2.3200793266296387</v>
      </c>
      <c r="AE405" s="78">
        <v>2.1687757968902588</v>
      </c>
      <c r="AF405" s="78">
        <v>1.9631171226501465</v>
      </c>
      <c r="AG405" s="78">
        <v>-0.15802982449531555</v>
      </c>
      <c r="AH405" s="78">
        <v>-0.15902392566204071</v>
      </c>
      <c r="AI405" s="78">
        <v>-0.22790710628032684</v>
      </c>
      <c r="AJ405" s="78">
        <v>-0.20010659098625183</v>
      </c>
      <c r="AK405" s="78">
        <v>-0.16342617571353912</v>
      </c>
      <c r="AL405" s="78">
        <v>-0.20162931084632874</v>
      </c>
      <c r="AM405" s="78">
        <v>-0.2451673150062561</v>
      </c>
      <c r="AN405" s="78">
        <v>-0.26381704211235046</v>
      </c>
      <c r="AO405" s="78">
        <v>-0.31633490324020386</v>
      </c>
      <c r="AP405" s="78">
        <v>-0.15230010449886322</v>
      </c>
      <c r="AQ405" s="78">
        <v>-0.20530290901660919</v>
      </c>
      <c r="AR405" s="78">
        <v>-0.11787940561771393</v>
      </c>
      <c r="AS405" s="78">
        <v>-0.11314000189304352</v>
      </c>
      <c r="AT405" s="78">
        <v>-0.17206583917140961</v>
      </c>
      <c r="AU405" s="78">
        <v>-0.13684885203838348</v>
      </c>
      <c r="AV405" s="78">
        <v>-0.25621050596237183</v>
      </c>
      <c r="AW405" s="78">
        <v>-0.15739148855209351</v>
      </c>
      <c r="AX405" s="78">
        <v>-8.3823777735233307E-2</v>
      </c>
      <c r="AY405" s="78">
        <v>-4.6391699463129044E-2</v>
      </c>
      <c r="AZ405" s="78">
        <v>-2.9375666752457619E-2</v>
      </c>
      <c r="BA405" s="78">
        <v>-1.299697533249855E-2</v>
      </c>
      <c r="BB405" s="78">
        <v>-4.7543499618768692E-2</v>
      </c>
      <c r="BC405" s="78">
        <v>-0.1047697439789772</v>
      </c>
      <c r="BD405" s="78">
        <v>-0.13090604543685913</v>
      </c>
      <c r="BE405" s="78">
        <v>-7.2299472987651825E-2</v>
      </c>
      <c r="BF405" s="78">
        <v>-7.8312091529369354E-2</v>
      </c>
      <c r="BG405" s="78">
        <v>-0.14795061945915222</v>
      </c>
      <c r="BH405" s="78">
        <v>-0.12201515585184097</v>
      </c>
      <c r="BI405" s="78">
        <v>-8.5957631468772888E-2</v>
      </c>
      <c r="BJ405" s="78">
        <v>-0.11170996725559235</v>
      </c>
      <c r="BK405" s="78">
        <v>-0.14836318790912628</v>
      </c>
      <c r="BL405" s="78">
        <v>-0.16367305815219879</v>
      </c>
      <c r="BM405" s="78">
        <v>-0.21361683309078217</v>
      </c>
      <c r="BN405" s="78">
        <v>-5.2050460129976273E-2</v>
      </c>
      <c r="BO405" s="78">
        <v>-0.10407237708568573</v>
      </c>
      <c r="BP405" s="78">
        <v>-5.125996470451355E-2</v>
      </c>
      <c r="BQ405" s="78">
        <v>-4.7296915203332901E-2</v>
      </c>
      <c r="BR405" s="78">
        <v>-0.10779868066310883</v>
      </c>
      <c r="BS405" s="78">
        <v>-7.1647591888904572E-2</v>
      </c>
      <c r="BT405" s="78">
        <v>-0.18526272475719452</v>
      </c>
      <c r="BU405" s="78">
        <v>-8.5007861256599426E-2</v>
      </c>
      <c r="BV405" s="78">
        <v>-1.2553312815725803E-2</v>
      </c>
      <c r="BW405" s="78">
        <v>2.5122299790382385E-2</v>
      </c>
      <c r="BX405" s="78">
        <v>3.8404412567615509E-2</v>
      </c>
      <c r="BY405" s="78">
        <v>5.5829420685768127E-2</v>
      </c>
      <c r="BZ405" s="78">
        <v>1.4688514173030853E-2</v>
      </c>
      <c r="CA405" s="78">
        <v>-3.6295443773269653E-2</v>
      </c>
      <c r="CB405" s="78">
        <v>-5.42934350669384E-2</v>
      </c>
      <c r="CC405" s="78">
        <v>-1.2922893278300762E-2</v>
      </c>
      <c r="CD405" s="78">
        <v>-2.2411322221159935E-2</v>
      </c>
      <c r="CE405" s="78">
        <v>-9.2573001980781555E-2</v>
      </c>
      <c r="CF405" s="78">
        <v>-6.7929267883300781E-2</v>
      </c>
      <c r="CG405" s="78">
        <v>-3.2303150743246078E-2</v>
      </c>
      <c r="CH405" s="78">
        <v>-4.9432102590799332E-2</v>
      </c>
      <c r="CI405" s="78">
        <v>-8.1316955387592316E-2</v>
      </c>
      <c r="CJ405" s="78">
        <v>-9.4313643872737885E-2</v>
      </c>
      <c r="CK405" s="78">
        <v>-0.14247460663318634</v>
      </c>
      <c r="CL405" s="78">
        <v>1.7382130026817322E-2</v>
      </c>
      <c r="CM405" s="78">
        <v>-3.3960435539484024E-2</v>
      </c>
      <c r="CN405" s="78">
        <v>-5.1195463165640831E-3</v>
      </c>
      <c r="CO405" s="78">
        <v>-1.6941968351602554E-3</v>
      </c>
      <c r="CP405" s="78">
        <v>-6.3287444412708282E-2</v>
      </c>
      <c r="CQ405" s="78">
        <v>-2.6489410549402237E-2</v>
      </c>
      <c r="CR405" s="78">
        <v>-0.13612450659275055</v>
      </c>
      <c r="CS405" s="78">
        <v>-3.487517312169075E-2</v>
      </c>
      <c r="CT405" s="78">
        <v>3.6808393895626068E-2</v>
      </c>
      <c r="CU405" s="78">
        <v>7.4652679264545441E-2</v>
      </c>
      <c r="CV405" s="78">
        <v>8.5348688066005707E-2</v>
      </c>
      <c r="CW405" s="78">
        <v>0.10349836200475693</v>
      </c>
      <c r="CX405" s="78">
        <v>5.7790216058492661E-2</v>
      </c>
      <c r="CY405" s="78">
        <v>1.1129644699394703E-2</v>
      </c>
      <c r="CZ405" s="78">
        <v>-1.2317753862589598E-3</v>
      </c>
      <c r="DA405" s="78">
        <v>4.6453684568405151E-2</v>
      </c>
      <c r="DB405" s="78">
        <v>3.3489443361759186E-2</v>
      </c>
      <c r="DC405" s="78">
        <v>-3.7195391952991486E-2</v>
      </c>
      <c r="DD405" s="78">
        <v>-1.384339202195406E-2</v>
      </c>
      <c r="DE405" s="78">
        <v>2.1351329982280731E-2</v>
      </c>
      <c r="DF405" s="78">
        <v>1.2845759280025959E-2</v>
      </c>
      <c r="DG405" s="78">
        <v>-1.427070889621973E-2</v>
      </c>
      <c r="DH405" s="78">
        <v>-2.4954235181212425E-2</v>
      </c>
      <c r="DI405" s="78">
        <v>-7.1332380175590515E-2</v>
      </c>
      <c r="DJ405" s="78">
        <v>8.6814723908901215E-2</v>
      </c>
      <c r="DK405" s="78">
        <v>3.6151517182588577E-2</v>
      </c>
      <c r="DL405" s="78">
        <v>4.1020873934030533E-2</v>
      </c>
      <c r="DM405" s="78">
        <v>4.390852153301239E-2</v>
      </c>
      <c r="DN405" s="78">
        <v>-1.8776211887598038E-2</v>
      </c>
      <c r="DO405" s="78">
        <v>1.8668778240680695E-2</v>
      </c>
      <c r="DP405" s="78">
        <v>-8.698628842830658E-2</v>
      </c>
      <c r="DQ405" s="78">
        <v>1.5257511287927628E-2</v>
      </c>
      <c r="DR405" s="78">
        <v>8.6170099675655365E-2</v>
      </c>
      <c r="DS405" s="78">
        <v>0.1241830438375473</v>
      </c>
      <c r="DT405" s="78">
        <v>0.13229295611381531</v>
      </c>
      <c r="DU405" s="78">
        <v>0.15116731822490692</v>
      </c>
      <c r="DV405" s="78">
        <v>0.10089191794395447</v>
      </c>
      <c r="DW405" s="78">
        <v>5.8554738759994507E-2</v>
      </c>
      <c r="DX405" s="78">
        <v>5.1829885691404343E-2</v>
      </c>
      <c r="DY405" s="78">
        <v>0.13218404352664948</v>
      </c>
      <c r="DZ405" s="78">
        <v>0.11420127749443054</v>
      </c>
      <c r="EA405" s="78">
        <v>4.2761087417602539E-2</v>
      </c>
      <c r="EB405" s="78">
        <v>6.4248040318489075E-2</v>
      </c>
      <c r="EC405" s="78">
        <v>9.8819874227046967E-2</v>
      </c>
      <c r="ED405" s="78">
        <v>0.10276509821414948</v>
      </c>
      <c r="EE405" s="78">
        <v>8.2533411681652069E-2</v>
      </c>
      <c r="EF405" s="78">
        <v>7.5189739465713501E-2</v>
      </c>
      <c r="EG405" s="78">
        <v>3.1385693699121475E-2</v>
      </c>
      <c r="EH405" s="78">
        <v>0.18706436455249786</v>
      </c>
      <c r="EI405" s="78">
        <v>0.13738204538822174</v>
      </c>
      <c r="EJ405" s="78">
        <v>0.10764031112194061</v>
      </c>
      <c r="EK405" s="78">
        <v>0.10975160449743271</v>
      </c>
      <c r="EL405" s="78">
        <v>4.5490939170122147E-2</v>
      </c>
      <c r="EM405" s="78">
        <v>8.3870023488998413E-2</v>
      </c>
      <c r="EN405" s="78">
        <v>-1.6038499772548676E-2</v>
      </c>
      <c r="EO405" s="78">
        <v>8.7641142308712006E-2</v>
      </c>
      <c r="EP405" s="78">
        <v>0.15744055807590485</v>
      </c>
      <c r="EQ405" s="78">
        <v>0.19569705426692963</v>
      </c>
      <c r="ER405" s="78">
        <v>0.20007304847240448</v>
      </c>
      <c r="ES405" s="78">
        <v>0.2199937105178833</v>
      </c>
      <c r="ET405" s="78">
        <v>0.16312393546104431</v>
      </c>
      <c r="EU405" s="78">
        <v>0.12702901661396027</v>
      </c>
      <c r="EV405" s="78">
        <v>0.12844251096248627</v>
      </c>
      <c r="EW405" s="78">
        <v>47.151893615722656</v>
      </c>
      <c r="EX405" s="78">
        <v>47.557575225830078</v>
      </c>
      <c r="EY405" s="78">
        <v>47.858081817626953</v>
      </c>
      <c r="EZ405" s="78">
        <v>49.302753448486328</v>
      </c>
      <c r="FA405" s="78">
        <v>48.617431640625</v>
      </c>
      <c r="FB405" s="78">
        <v>48.254066467285156</v>
      </c>
      <c r="FC405" s="78">
        <v>47.996082305908203</v>
      </c>
      <c r="FD405" s="78">
        <v>47.275707244873047</v>
      </c>
      <c r="FE405" s="78">
        <v>45.786296844482422</v>
      </c>
      <c r="FF405" s="78">
        <v>45.110694885253906</v>
      </c>
      <c r="FG405" s="78">
        <v>44.826904296875</v>
      </c>
      <c r="FH405" s="78">
        <v>45.320384979248047</v>
      </c>
      <c r="FI405" s="78">
        <v>46.282546997070313</v>
      </c>
      <c r="FJ405" s="78">
        <v>47.591041564941406</v>
      </c>
      <c r="FK405" s="78">
        <v>48.642002105712891</v>
      </c>
      <c r="FL405" s="78">
        <v>50.847007751464844</v>
      </c>
      <c r="FM405" s="78">
        <v>50.720088958740234</v>
      </c>
      <c r="FN405" s="78">
        <v>47.474945068359375</v>
      </c>
      <c r="FO405" s="78">
        <v>45.985858917236328</v>
      </c>
      <c r="FP405" s="78">
        <v>43.496917724609375</v>
      </c>
      <c r="FQ405" s="78">
        <v>42.762928009033203</v>
      </c>
      <c r="FR405" s="78">
        <v>41.086074829101563</v>
      </c>
      <c r="FS405" s="78">
        <v>40.474491119384766</v>
      </c>
      <c r="FT405" s="78">
        <v>39.687614440917969</v>
      </c>
      <c r="FU405" s="78">
        <v>6.4924858510494232E-2</v>
      </c>
      <c r="FV405" s="78">
        <v>7.3711946606636047E-2</v>
      </c>
      <c r="FW405" s="78">
        <v>7.3052257299423218E-2</v>
      </c>
      <c r="FX405" s="78">
        <v>0</v>
      </c>
      <c r="FY405" s="78">
        <v>204</v>
      </c>
      <c r="FZ405" s="78">
        <v>1</v>
      </c>
    </row>
    <row r="406" spans="1:182" x14ac:dyDescent="0.2">
      <c r="A406" t="s">
        <v>186</v>
      </c>
      <c r="B406" t="s">
        <v>236</v>
      </c>
      <c r="C406" t="s">
        <v>194</v>
      </c>
      <c r="D406" t="s">
        <v>203</v>
      </c>
      <c r="E406" t="s">
        <v>239</v>
      </c>
      <c r="F406" t="s">
        <v>183</v>
      </c>
      <c r="G406" t="s">
        <v>1</v>
      </c>
      <c r="H406" s="78">
        <v>939</v>
      </c>
      <c r="I406" s="78">
        <v>1.7089475393295288</v>
      </c>
      <c r="J406" s="78">
        <v>1.5844515562057495</v>
      </c>
      <c r="K406" s="78">
        <v>1.5581562519073486</v>
      </c>
      <c r="L406" s="78">
        <v>1.5976989269256592</v>
      </c>
      <c r="M406" s="78">
        <v>1.6384037733078003</v>
      </c>
      <c r="N406" s="78">
        <v>1.8979994058609009</v>
      </c>
      <c r="O406" s="78">
        <v>2.030256986618042</v>
      </c>
      <c r="P406" s="78">
        <v>1.9546111822128296</v>
      </c>
      <c r="Q406" s="78">
        <v>1.9756374359130859</v>
      </c>
      <c r="R406" s="78">
        <v>1.672255277633667</v>
      </c>
      <c r="S406" s="78">
        <v>1.7469401359558105</v>
      </c>
      <c r="T406" s="78">
        <v>1.8721287250518799</v>
      </c>
      <c r="U406" s="78">
        <v>1.8873528242111206</v>
      </c>
      <c r="V406" s="78">
        <v>1.7590463161468506</v>
      </c>
      <c r="W406" s="78">
        <v>1.7860527038574219</v>
      </c>
      <c r="X406" s="78">
        <v>1.8544298410415649</v>
      </c>
      <c r="Y406" s="78">
        <v>2.1394779682159424</v>
      </c>
      <c r="Z406" s="78">
        <v>2.3963310718536377</v>
      </c>
      <c r="AA406" s="78">
        <v>2.4089760780334473</v>
      </c>
      <c r="AB406" s="78">
        <v>2.3337609767913818</v>
      </c>
      <c r="AC406" s="78">
        <v>2.2788646221160889</v>
      </c>
      <c r="AD406" s="78">
        <v>2.3122992515563965</v>
      </c>
      <c r="AE406" s="78">
        <v>2.1093239784240723</v>
      </c>
      <c r="AF406" s="78">
        <v>1.8346248865127563</v>
      </c>
      <c r="AG406" s="78">
        <v>-0.41033688187599182</v>
      </c>
      <c r="AH406" s="78">
        <v>-0.42220455408096313</v>
      </c>
      <c r="AI406" s="78">
        <v>-0.40734875202178955</v>
      </c>
      <c r="AJ406" s="78">
        <v>-0.36806133389472961</v>
      </c>
      <c r="AK406" s="78">
        <v>-0.4214702844619751</v>
      </c>
      <c r="AL406" s="78">
        <v>-0.39013928174972534</v>
      </c>
      <c r="AM406" s="78">
        <v>-0.39664271473884583</v>
      </c>
      <c r="AN406" s="78">
        <v>-0.45307779312133789</v>
      </c>
      <c r="AO406" s="78">
        <v>-0.47953712940216064</v>
      </c>
      <c r="AP406" s="78">
        <v>-0.49901276826858521</v>
      </c>
      <c r="AQ406" s="78">
        <v>-0.45055076479911804</v>
      </c>
      <c r="AR406" s="78">
        <v>-0.29753726720809937</v>
      </c>
      <c r="AS406" s="78">
        <v>-0.25782996416091919</v>
      </c>
      <c r="AT406" s="78">
        <v>-0.35110440850257874</v>
      </c>
      <c r="AU406" s="78">
        <v>-0.19431076943874359</v>
      </c>
      <c r="AV406" s="78">
        <v>-0.2169562429189682</v>
      </c>
      <c r="AW406" s="78">
        <v>-0.15854911506175995</v>
      </c>
      <c r="AX406" s="78">
        <v>-0.18261462450027466</v>
      </c>
      <c r="AY406" s="78">
        <v>-0.1189471110701561</v>
      </c>
      <c r="AZ406" s="78">
        <v>-7.5701422989368439E-2</v>
      </c>
      <c r="BA406" s="78">
        <v>-9.9402986466884613E-2</v>
      </c>
      <c r="BB406" s="78">
        <v>-0.20820488035678864</v>
      </c>
      <c r="BC406" s="78">
        <v>-0.36514556407928467</v>
      </c>
      <c r="BD406" s="78">
        <v>-0.43527451157569885</v>
      </c>
      <c r="BE406" s="78">
        <v>-0.27410897612571716</v>
      </c>
      <c r="BF406" s="78">
        <v>-0.2913602888584137</v>
      </c>
      <c r="BG406" s="78">
        <v>-0.27605125308036804</v>
      </c>
      <c r="BH406" s="78">
        <v>-0.24156968295574188</v>
      </c>
      <c r="BI406" s="78">
        <v>-0.29450333118438721</v>
      </c>
      <c r="BJ406" s="78">
        <v>-0.25558549165725708</v>
      </c>
      <c r="BK406" s="78">
        <v>-0.24233643710613251</v>
      </c>
      <c r="BL406" s="78">
        <v>-0.30438083410263062</v>
      </c>
      <c r="BM406" s="78">
        <v>-0.32785758376121521</v>
      </c>
      <c r="BN406" s="78">
        <v>-0.36635094881057739</v>
      </c>
      <c r="BO406" s="78">
        <v>-0.32146593928337097</v>
      </c>
      <c r="BP406" s="78">
        <v>-0.17670789361000061</v>
      </c>
      <c r="BQ406" s="78">
        <v>-0.14320008456707001</v>
      </c>
      <c r="BR406" s="78">
        <v>-0.23250323534011841</v>
      </c>
      <c r="BS406" s="78">
        <v>-8.0205358564853668E-2</v>
      </c>
      <c r="BT406" s="78">
        <v>-0.10495805740356445</v>
      </c>
      <c r="BU406" s="78">
        <v>-4.338880255818367E-2</v>
      </c>
      <c r="BV406" s="78">
        <v>-5.9603974223136902E-2</v>
      </c>
      <c r="BW406" s="78">
        <v>1.1562245897948742E-2</v>
      </c>
      <c r="BX406" s="78">
        <v>4.9522243440151215E-2</v>
      </c>
      <c r="BY406" s="78">
        <v>2.5985455140471458E-2</v>
      </c>
      <c r="BZ406" s="78">
        <v>-8.3829827606678009E-2</v>
      </c>
      <c r="CA406" s="78">
        <v>-0.22636862099170685</v>
      </c>
      <c r="CB406" s="78">
        <v>-0.30107876658439636</v>
      </c>
      <c r="CC406" s="78">
        <v>-0.17975793778896332</v>
      </c>
      <c r="CD406" s="78">
        <v>-0.20073796808719635</v>
      </c>
      <c r="CE406" s="78">
        <v>-0.18511500954627991</v>
      </c>
      <c r="CF406" s="78">
        <v>-0.15396194159984589</v>
      </c>
      <c r="CG406" s="78">
        <v>-0.20656640827655792</v>
      </c>
      <c r="CH406" s="78">
        <v>-0.16239394247531891</v>
      </c>
      <c r="CI406" s="78">
        <v>-0.1354643702507019</v>
      </c>
      <c r="CJ406" s="78">
        <v>-0.20139379799365997</v>
      </c>
      <c r="CK406" s="78">
        <v>-0.22280485928058624</v>
      </c>
      <c r="CL406" s="78">
        <v>-0.27446985244750977</v>
      </c>
      <c r="CM406" s="78">
        <v>-0.23206222057342529</v>
      </c>
      <c r="CN406" s="78">
        <v>-9.302181750535965E-2</v>
      </c>
      <c r="CO406" s="78">
        <v>-6.3807792961597443E-2</v>
      </c>
      <c r="CP406" s="78">
        <v>-0.15036043524742126</v>
      </c>
      <c r="CQ406" s="78">
        <v>-1.1763243237510324E-3</v>
      </c>
      <c r="CR406" s="78">
        <v>-2.7388468384742737E-2</v>
      </c>
      <c r="CS406" s="78">
        <v>3.6370884627103806E-2</v>
      </c>
      <c r="CT406" s="78">
        <v>2.5592826306819916E-2</v>
      </c>
      <c r="CU406" s="78">
        <v>0.10195262730121613</v>
      </c>
      <c r="CV406" s="78">
        <v>0.1362517774105072</v>
      </c>
      <c r="CW406" s="78">
        <v>0.11282910406589508</v>
      </c>
      <c r="CX406" s="78">
        <v>2.3119421675801277E-3</v>
      </c>
      <c r="CY406" s="78">
        <v>-0.13025212287902832</v>
      </c>
      <c r="CZ406" s="78">
        <v>-0.2081352174282074</v>
      </c>
      <c r="DA406" s="78">
        <v>-8.5406892001628876E-2</v>
      </c>
      <c r="DB406" s="78">
        <v>-0.110115647315979</v>
      </c>
      <c r="DC406" s="78">
        <v>-9.4178758561611176E-2</v>
      </c>
      <c r="DD406" s="78">
        <v>-6.6354207694530487E-2</v>
      </c>
      <c r="DE406" s="78">
        <v>-0.11862947791814804</v>
      </c>
      <c r="DF406" s="78">
        <v>-6.9202400743961334E-2</v>
      </c>
      <c r="DG406" s="78">
        <v>-2.8592312708497047E-2</v>
      </c>
      <c r="DH406" s="78">
        <v>-9.8406754434108734E-2</v>
      </c>
      <c r="DI406" s="78">
        <v>-0.11775210499763489</v>
      </c>
      <c r="DJ406" s="78">
        <v>-0.18258868157863617</v>
      </c>
      <c r="DK406" s="78">
        <v>-0.14265847206115723</v>
      </c>
      <c r="DL406" s="78">
        <v>-9.3357432633638382E-3</v>
      </c>
      <c r="DM406" s="78">
        <v>1.5584502369165421E-2</v>
      </c>
      <c r="DN406" s="78">
        <v>-6.821761280298233E-2</v>
      </c>
      <c r="DO406" s="78">
        <v>7.7852718532085419E-2</v>
      </c>
      <c r="DP406" s="78">
        <v>5.0181124359369278E-2</v>
      </c>
      <c r="DQ406" s="78">
        <v>0.11613056808710098</v>
      </c>
      <c r="DR406" s="78">
        <v>0.11078962683677673</v>
      </c>
      <c r="DS406" s="78">
        <v>0.19234301149845123</v>
      </c>
      <c r="DT406" s="78">
        <v>0.22298130393028259</v>
      </c>
      <c r="DU406" s="78">
        <v>0.19967275857925415</v>
      </c>
      <c r="DV406" s="78">
        <v>8.8453724980354309E-2</v>
      </c>
      <c r="DW406" s="78">
        <v>-3.4135617315769196E-2</v>
      </c>
      <c r="DX406" s="78">
        <v>-0.11519166082143784</v>
      </c>
      <c r="DY406" s="78">
        <v>5.0821013748645782E-2</v>
      </c>
      <c r="DZ406" s="78">
        <v>2.0728593692183495E-2</v>
      </c>
      <c r="EA406" s="78">
        <v>3.711874783039093E-2</v>
      </c>
      <c r="EB406" s="78">
        <v>6.0137439519166946E-2</v>
      </c>
      <c r="EC406" s="78">
        <v>8.3374697715044022E-3</v>
      </c>
      <c r="ED406" s="78">
        <v>6.5351374447345734E-2</v>
      </c>
      <c r="EE406" s="78">
        <v>0.12571395933628082</v>
      </c>
      <c r="EF406" s="78">
        <v>5.0290189683437347E-2</v>
      </c>
      <c r="EG406" s="78">
        <v>3.3927388489246368E-2</v>
      </c>
      <c r="EH406" s="78">
        <v>-4.9926914274692535E-2</v>
      </c>
      <c r="EI406" s="78">
        <v>-1.3573675416409969E-2</v>
      </c>
      <c r="EJ406" s="78">
        <v>0.11149365454912186</v>
      </c>
      <c r="EK406" s="78">
        <v>0.13021436333656311</v>
      </c>
      <c r="EL406" s="78">
        <v>5.0383571535348892E-2</v>
      </c>
      <c r="EM406" s="78">
        <v>0.19195811450481415</v>
      </c>
      <c r="EN406" s="78">
        <v>0.16217930614948273</v>
      </c>
      <c r="EO406" s="78">
        <v>0.23129089176654816</v>
      </c>
      <c r="EP406" s="78">
        <v>0.2338002622127533</v>
      </c>
      <c r="EQ406" s="78">
        <v>0.32285237312316895</v>
      </c>
      <c r="ER406" s="78">
        <v>0.34820497035980225</v>
      </c>
      <c r="ES406" s="78">
        <v>0.32506117224693298</v>
      </c>
      <c r="ET406" s="78">
        <v>0.21282875537872314</v>
      </c>
      <c r="EU406" s="78">
        <v>0.10464135557413101</v>
      </c>
      <c r="EV406" s="78">
        <v>1.9004067406058311E-2</v>
      </c>
      <c r="EW406" s="78">
        <v>44.338031768798828</v>
      </c>
      <c r="EX406" s="78">
        <v>43.831367492675781</v>
      </c>
      <c r="EY406" s="78">
        <v>43.989921569824219</v>
      </c>
      <c r="EZ406" s="78">
        <v>44.756694793701172</v>
      </c>
      <c r="FA406" s="78">
        <v>44.98162841796875</v>
      </c>
      <c r="FB406" s="78">
        <v>45.523635864257813</v>
      </c>
      <c r="FC406" s="78">
        <v>45.027168273925781</v>
      </c>
      <c r="FD406" s="78">
        <v>45.906833648681641</v>
      </c>
      <c r="FE406" s="78">
        <v>45.841510772705078</v>
      </c>
      <c r="FF406" s="78">
        <v>47.341529846191406</v>
      </c>
      <c r="FG406" s="78">
        <v>48.522701263427734</v>
      </c>
      <c r="FH406" s="78">
        <v>48.328372955322266</v>
      </c>
      <c r="FI406" s="78">
        <v>48.980602264404297</v>
      </c>
      <c r="FJ406" s="78">
        <v>49.304386138916016</v>
      </c>
      <c r="FK406" s="78">
        <v>49.857448577880859</v>
      </c>
      <c r="FL406" s="78">
        <v>48.254940032958984</v>
      </c>
      <c r="FM406" s="78">
        <v>47.445781707763672</v>
      </c>
      <c r="FN406" s="78">
        <v>46.511959075927734</v>
      </c>
      <c r="FO406" s="78">
        <v>44.880043029785156</v>
      </c>
      <c r="FP406" s="78">
        <v>44.255279541015625</v>
      </c>
      <c r="FQ406" s="78">
        <v>44.01300048828125</v>
      </c>
      <c r="FR406" s="78">
        <v>43.519084930419922</v>
      </c>
      <c r="FS406" s="78">
        <v>43.124649047851563</v>
      </c>
      <c r="FT406" s="78">
        <v>42.852382659912109</v>
      </c>
      <c r="FU406" s="78">
        <v>0.12009935826063156</v>
      </c>
      <c r="FV406" s="78">
        <v>0.13865743577480316</v>
      </c>
      <c r="FW406" s="78">
        <v>0.13174889981746674</v>
      </c>
      <c r="FX406" s="78">
        <v>0</v>
      </c>
      <c r="FY406" s="78">
        <v>176</v>
      </c>
      <c r="FZ406" s="78">
        <v>1</v>
      </c>
    </row>
    <row r="407" spans="1:182" x14ac:dyDescent="0.2">
      <c r="A407" t="s">
        <v>186</v>
      </c>
      <c r="B407" t="s">
        <v>236</v>
      </c>
      <c r="C407" t="s">
        <v>194</v>
      </c>
      <c r="D407" t="s">
        <v>203</v>
      </c>
      <c r="E407" t="s">
        <v>239</v>
      </c>
      <c r="F407" t="s">
        <v>184</v>
      </c>
      <c r="G407" t="s">
        <v>1</v>
      </c>
      <c r="H407" s="78">
        <v>452</v>
      </c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  <c r="CU407" s="78"/>
      <c r="CV407" s="78"/>
      <c r="CW407" s="78"/>
      <c r="CX407" s="78"/>
      <c r="CY407" s="78"/>
      <c r="CZ407" s="78"/>
      <c r="DA407" s="78"/>
      <c r="DB407" s="78"/>
      <c r="DC407" s="78"/>
      <c r="DD407" s="78"/>
      <c r="DE407" s="78"/>
      <c r="DF407" s="78"/>
      <c r="DG407" s="78"/>
      <c r="DH407" s="78"/>
      <c r="DI407" s="78"/>
      <c r="DJ407" s="78"/>
      <c r="DK407" s="78"/>
      <c r="DL407" s="78"/>
      <c r="DM407" s="78"/>
      <c r="DN407" s="78"/>
      <c r="DO407" s="78"/>
      <c r="DP407" s="78"/>
      <c r="DQ407" s="78"/>
      <c r="DR407" s="78"/>
      <c r="DS407" s="78"/>
      <c r="DT407" s="78"/>
      <c r="DU407" s="78"/>
      <c r="DV407" s="78"/>
      <c r="DW407" s="78"/>
      <c r="DX407" s="78"/>
      <c r="DY407" s="78"/>
      <c r="DZ407" s="78"/>
      <c r="EA407" s="78"/>
      <c r="EB407" s="78"/>
      <c r="EC407" s="78"/>
      <c r="ED407" s="78"/>
      <c r="EE407" s="78"/>
      <c r="EF407" s="78"/>
      <c r="EG407" s="78"/>
      <c r="EH407" s="78"/>
      <c r="EI407" s="78"/>
      <c r="EJ407" s="78"/>
      <c r="EK407" s="78"/>
      <c r="EL407" s="78"/>
      <c r="EM407" s="78"/>
      <c r="EN407" s="78"/>
      <c r="EO407" s="78"/>
      <c r="EP407" s="78"/>
      <c r="EQ407" s="78"/>
      <c r="ER407" s="78"/>
      <c r="ES407" s="78"/>
      <c r="ET407" s="78"/>
      <c r="EU407" s="78"/>
      <c r="EV407" s="78"/>
      <c r="EW407" s="78"/>
      <c r="EX407" s="78"/>
      <c r="EY407" s="78"/>
      <c r="EZ407" s="78"/>
      <c r="FA407" s="78"/>
      <c r="FB407" s="78"/>
      <c r="FC407" s="78"/>
      <c r="FD407" s="78"/>
      <c r="FE407" s="78"/>
      <c r="FF407" s="78"/>
      <c r="FG407" s="78"/>
      <c r="FH407" s="78"/>
      <c r="FI407" s="78"/>
      <c r="FJ407" s="78"/>
      <c r="FK407" s="78"/>
      <c r="FL407" s="78"/>
      <c r="FM407" s="78"/>
      <c r="FN407" s="78"/>
      <c r="FO407" s="78"/>
      <c r="FP407" s="78"/>
      <c r="FQ407" s="78"/>
      <c r="FR407" s="78"/>
      <c r="FS407" s="78"/>
      <c r="FT407" s="78"/>
      <c r="FU407" s="78"/>
      <c r="FV407" s="78"/>
      <c r="FW407" s="78"/>
      <c r="FX407" s="78">
        <v>0</v>
      </c>
      <c r="FY407" s="78">
        <v>92</v>
      </c>
      <c r="FZ407" s="78">
        <v>0</v>
      </c>
    </row>
    <row r="408" spans="1:182" x14ac:dyDescent="0.2">
      <c r="A408" t="s">
        <v>186</v>
      </c>
      <c r="B408" t="s">
        <v>236</v>
      </c>
      <c r="C408" t="s">
        <v>194</v>
      </c>
      <c r="D408" t="s">
        <v>203</v>
      </c>
      <c r="E408" t="s">
        <v>239</v>
      </c>
      <c r="F408" t="s">
        <v>185</v>
      </c>
      <c r="G408" t="s">
        <v>1</v>
      </c>
      <c r="H408" s="78">
        <v>188</v>
      </c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  <c r="CU408" s="78"/>
      <c r="CV408" s="78"/>
      <c r="CW408" s="78"/>
      <c r="CX408" s="78"/>
      <c r="CY408" s="78"/>
      <c r="CZ408" s="78"/>
      <c r="DA408" s="78"/>
      <c r="DB408" s="78"/>
      <c r="DC408" s="78"/>
      <c r="DD408" s="78"/>
      <c r="DE408" s="78"/>
      <c r="DF408" s="78"/>
      <c r="DG408" s="78"/>
      <c r="DH408" s="78"/>
      <c r="DI408" s="78"/>
      <c r="DJ408" s="78"/>
      <c r="DK408" s="78"/>
      <c r="DL408" s="78"/>
      <c r="DM408" s="78"/>
      <c r="DN408" s="78"/>
      <c r="DO408" s="78"/>
      <c r="DP408" s="78"/>
      <c r="DQ408" s="78"/>
      <c r="DR408" s="78"/>
      <c r="DS408" s="78"/>
      <c r="DT408" s="78"/>
      <c r="DU408" s="78"/>
      <c r="DV408" s="78"/>
      <c r="DW408" s="78"/>
      <c r="DX408" s="78"/>
      <c r="DY408" s="78"/>
      <c r="DZ408" s="78"/>
      <c r="EA408" s="78"/>
      <c r="EB408" s="78"/>
      <c r="EC408" s="78"/>
      <c r="ED408" s="78"/>
      <c r="EE408" s="78"/>
      <c r="EF408" s="78"/>
      <c r="EG408" s="78"/>
      <c r="EH408" s="78"/>
      <c r="EI408" s="78"/>
      <c r="EJ408" s="78"/>
      <c r="EK408" s="78"/>
      <c r="EL408" s="78"/>
      <c r="EM408" s="78"/>
      <c r="EN408" s="78"/>
      <c r="EO408" s="78"/>
      <c r="EP408" s="78"/>
      <c r="EQ408" s="78"/>
      <c r="ER408" s="78"/>
      <c r="ES408" s="78"/>
      <c r="ET408" s="78"/>
      <c r="EU408" s="78"/>
      <c r="EV408" s="78"/>
      <c r="EW408" s="78"/>
      <c r="EX408" s="78"/>
      <c r="EY408" s="78"/>
      <c r="EZ408" s="78"/>
      <c r="FA408" s="78"/>
      <c r="FB408" s="78"/>
      <c r="FC408" s="78"/>
      <c r="FD408" s="78"/>
      <c r="FE408" s="78"/>
      <c r="FF408" s="78"/>
      <c r="FG408" s="78"/>
      <c r="FH408" s="78"/>
      <c r="FI408" s="78"/>
      <c r="FJ408" s="78"/>
      <c r="FK408" s="78"/>
      <c r="FL408" s="78"/>
      <c r="FM408" s="78"/>
      <c r="FN408" s="78"/>
      <c r="FO408" s="78"/>
      <c r="FP408" s="78"/>
      <c r="FQ408" s="78"/>
      <c r="FR408" s="78"/>
      <c r="FS408" s="78"/>
      <c r="FT408" s="78"/>
      <c r="FU408" s="78"/>
      <c r="FV408" s="78"/>
      <c r="FW408" s="78"/>
      <c r="FX408" s="78">
        <v>0</v>
      </c>
      <c r="FY408" s="78">
        <v>47</v>
      </c>
      <c r="FZ408" s="78">
        <v>0</v>
      </c>
    </row>
    <row r="409" spans="1:182" x14ac:dyDescent="0.2">
      <c r="A409" t="s">
        <v>186</v>
      </c>
      <c r="B409" t="s">
        <v>236</v>
      </c>
      <c r="C409" t="s">
        <v>194</v>
      </c>
      <c r="D409" t="s">
        <v>203</v>
      </c>
      <c r="E409" t="s">
        <v>240</v>
      </c>
      <c r="F409" t="s">
        <v>1</v>
      </c>
      <c r="G409" t="s">
        <v>198</v>
      </c>
      <c r="H409" s="78">
        <v>5105</v>
      </c>
      <c r="I409" s="78">
        <v>1.5049898624420166</v>
      </c>
      <c r="J409" s="78">
        <v>1.4686604738235474</v>
      </c>
      <c r="K409" s="78">
        <v>1.4052914381027222</v>
      </c>
      <c r="L409" s="78">
        <v>1.4292672872543335</v>
      </c>
      <c r="M409" s="78">
        <v>1.4664546251296997</v>
      </c>
      <c r="N409" s="78">
        <v>1.60917067527771</v>
      </c>
      <c r="O409" s="78">
        <v>1.8642345666885376</v>
      </c>
      <c r="P409" s="78">
        <v>1.9949737787246704</v>
      </c>
      <c r="Q409" s="78">
        <v>1.955636739730835</v>
      </c>
      <c r="R409" s="78">
        <v>1.9164581298828125</v>
      </c>
      <c r="S409" s="78">
        <v>1.8283333778381348</v>
      </c>
      <c r="T409" s="78">
        <v>1.7566273212432861</v>
      </c>
      <c r="U409" s="78">
        <v>1.7207733392715454</v>
      </c>
      <c r="V409" s="78">
        <v>1.6327582597732544</v>
      </c>
      <c r="W409" s="78">
        <v>1.5644930601119995</v>
      </c>
      <c r="X409" s="78">
        <v>1.5655596256256104</v>
      </c>
      <c r="Y409" s="78">
        <v>1.6903047561645508</v>
      </c>
      <c r="Z409" s="78">
        <v>2.0100665092468262</v>
      </c>
      <c r="AA409" s="78">
        <v>2.2829718589782715</v>
      </c>
      <c r="AB409" s="78">
        <v>2.2886967658996582</v>
      </c>
      <c r="AC409" s="78">
        <v>2.2224490642547607</v>
      </c>
      <c r="AD409" s="78">
        <v>2.1445717811584473</v>
      </c>
      <c r="AE409" s="78">
        <v>1.8859411478042603</v>
      </c>
      <c r="AF409" s="78">
        <v>1.6917227506637573</v>
      </c>
      <c r="AG409" s="78">
        <v>-0.37433862686157227</v>
      </c>
      <c r="AH409" s="78">
        <v>-0.33045521378517151</v>
      </c>
      <c r="AI409" s="78">
        <v>-0.32781454920768738</v>
      </c>
      <c r="AJ409" s="78">
        <v>-0.28521707653999329</v>
      </c>
      <c r="AK409" s="78">
        <v>-0.29372289776802063</v>
      </c>
      <c r="AL409" s="78">
        <v>-0.2860235869884491</v>
      </c>
      <c r="AM409" s="78">
        <v>-0.26669496297836304</v>
      </c>
      <c r="AN409" s="78">
        <v>-0.24926607310771942</v>
      </c>
      <c r="AO409" s="78">
        <v>-0.1917530745267868</v>
      </c>
      <c r="AP409" s="78">
        <v>-0.13653206825256348</v>
      </c>
      <c r="AQ409" s="78">
        <v>-0.12714271247386932</v>
      </c>
      <c r="AR409" s="78">
        <v>-0.18059369921684265</v>
      </c>
      <c r="AS409" s="78">
        <v>-0.14269073307514191</v>
      </c>
      <c r="AT409" s="78">
        <v>-0.14756865799427032</v>
      </c>
      <c r="AU409" s="78">
        <v>-0.1409180611371994</v>
      </c>
      <c r="AV409" s="78">
        <v>-0.14878235757350922</v>
      </c>
      <c r="AW409" s="78">
        <v>-0.11268547177314758</v>
      </c>
      <c r="AX409" s="78">
        <v>-0.12265493720769882</v>
      </c>
      <c r="AY409" s="78">
        <v>-0.12830221652984619</v>
      </c>
      <c r="AZ409" s="78">
        <v>-0.10516001284122467</v>
      </c>
      <c r="BA409" s="78">
        <v>-0.11403467506170273</v>
      </c>
      <c r="BB409" s="78">
        <v>-0.21299946308135986</v>
      </c>
      <c r="BC409" s="78">
        <v>-0.28414091467857361</v>
      </c>
      <c r="BD409" s="78">
        <v>-0.31906488537788391</v>
      </c>
      <c r="BE409" s="78">
        <v>-0.29878583550453186</v>
      </c>
      <c r="BF409" s="78">
        <v>-0.26249536871910095</v>
      </c>
      <c r="BG409" s="78">
        <v>-0.26077589392662048</v>
      </c>
      <c r="BH409" s="78">
        <v>-0.21794204413890839</v>
      </c>
      <c r="BI409" s="78">
        <v>-0.22663699090480804</v>
      </c>
      <c r="BJ409" s="78">
        <v>-0.21430610120296478</v>
      </c>
      <c r="BK409" s="78">
        <v>-0.19306738674640656</v>
      </c>
      <c r="BL409" s="78">
        <v>-0.17302390933036804</v>
      </c>
      <c r="BM409" s="78">
        <v>-0.1100023090839386</v>
      </c>
      <c r="BN409" s="78">
        <v>-6.061510369181633E-2</v>
      </c>
      <c r="BO409" s="78">
        <v>-5.5710844695568085E-2</v>
      </c>
      <c r="BP409" s="78">
        <v>-0.10857637226581573</v>
      </c>
      <c r="BQ409" s="78">
        <v>-7.3042184114456177E-2</v>
      </c>
      <c r="BR409" s="78">
        <v>-7.4884004890918732E-2</v>
      </c>
      <c r="BS409" s="78">
        <v>-7.3155418038368225E-2</v>
      </c>
      <c r="BT409" s="78">
        <v>-8.3334818482398987E-2</v>
      </c>
      <c r="BU409" s="78">
        <v>-4.4008314609527588E-2</v>
      </c>
      <c r="BV409" s="78">
        <v>-4.7339696437120438E-2</v>
      </c>
      <c r="BW409" s="78">
        <v>-5.1371391862630844E-2</v>
      </c>
      <c r="BX409" s="78">
        <v>-3.0254028737545013E-2</v>
      </c>
      <c r="BY409" s="78">
        <v>-4.1500594466924667E-2</v>
      </c>
      <c r="BZ409" s="78">
        <v>-0.13338232040405273</v>
      </c>
      <c r="CA409" s="78">
        <v>-0.20686075091362</v>
      </c>
      <c r="CB409" s="78">
        <v>-0.24224258959293365</v>
      </c>
      <c r="CC409" s="78">
        <v>-0.24645818769931793</v>
      </c>
      <c r="CD409" s="78">
        <v>-0.21542659401893616</v>
      </c>
      <c r="CE409" s="78">
        <v>-0.21434509754180908</v>
      </c>
      <c r="CF409" s="78">
        <v>-0.17134755849838257</v>
      </c>
      <c r="CG409" s="78">
        <v>-0.18017348647117615</v>
      </c>
      <c r="CH409" s="78">
        <v>-0.16463479399681091</v>
      </c>
      <c r="CI409" s="78">
        <v>-0.14207316935062408</v>
      </c>
      <c r="CJ409" s="78">
        <v>-0.12021882086992264</v>
      </c>
      <c r="CK409" s="78">
        <v>-5.3381975740194321E-2</v>
      </c>
      <c r="CL409" s="78">
        <v>-8.0352528020739555E-3</v>
      </c>
      <c r="CM409" s="78">
        <v>-6.237346213310957E-3</v>
      </c>
      <c r="CN409" s="78">
        <v>-5.8697380125522614E-2</v>
      </c>
      <c r="CO409" s="78">
        <v>-2.4803804233670235E-2</v>
      </c>
      <c r="CP409" s="78">
        <v>-2.4542830884456635E-2</v>
      </c>
      <c r="CQ409" s="78">
        <v>-2.6223214343190193E-2</v>
      </c>
      <c r="CR409" s="78">
        <v>-3.8006056100130081E-2</v>
      </c>
      <c r="CS409" s="78">
        <v>3.5572752822190523E-3</v>
      </c>
      <c r="CT409" s="78">
        <v>4.823408555239439E-3</v>
      </c>
      <c r="CU409" s="78">
        <v>1.9106576219201088E-3</v>
      </c>
      <c r="CV409" s="78">
        <v>2.162562869489193E-2</v>
      </c>
      <c r="CW409" s="78">
        <v>8.7362853810191154E-3</v>
      </c>
      <c r="CX409" s="78">
        <v>-7.8239724040031433E-2</v>
      </c>
      <c r="CY409" s="78">
        <v>-0.15333674848079681</v>
      </c>
      <c r="CZ409" s="78">
        <v>-0.18903572857379913</v>
      </c>
      <c r="DA409" s="78">
        <v>-0.1941305547952652</v>
      </c>
      <c r="DB409" s="78">
        <v>-0.16835781931877136</v>
      </c>
      <c r="DC409" s="78">
        <v>-0.16791431605815887</v>
      </c>
      <c r="DD409" s="78">
        <v>-0.12475308775901794</v>
      </c>
      <c r="DE409" s="78">
        <v>-0.13370999693870544</v>
      </c>
      <c r="DF409" s="78">
        <v>-0.11496349424123764</v>
      </c>
      <c r="DG409" s="78">
        <v>-9.107893705368042E-2</v>
      </c>
      <c r="DH409" s="78">
        <v>-6.7413732409477234E-2</v>
      </c>
      <c r="DI409" s="78">
        <v>3.238351084291935E-3</v>
      </c>
      <c r="DJ409" s="78">
        <v>4.4544599950313568E-2</v>
      </c>
      <c r="DK409" s="78">
        <v>4.3236151337623596E-2</v>
      </c>
      <c r="DL409" s="78">
        <v>-8.8183972984552383E-3</v>
      </c>
      <c r="DM409" s="78">
        <v>2.3434571921825409E-2</v>
      </c>
      <c r="DN409" s="78">
        <v>2.5798344984650612E-2</v>
      </c>
      <c r="DO409" s="78">
        <v>2.070898562669754E-2</v>
      </c>
      <c r="DP409" s="78">
        <v>7.3227090761065483E-3</v>
      </c>
      <c r="DQ409" s="78">
        <v>5.1122862845659256E-2</v>
      </c>
      <c r="DR409" s="78">
        <v>5.6986518204212189E-2</v>
      </c>
      <c r="DS409" s="78">
        <v>5.5192712694406509E-2</v>
      </c>
      <c r="DT409" s="78">
        <v>7.3505289852619171E-2</v>
      </c>
      <c r="DU409" s="78">
        <v>5.8973167091608047E-2</v>
      </c>
      <c r="DV409" s="78">
        <v>-2.309713140130043E-2</v>
      </c>
      <c r="DW409" s="78">
        <v>-9.981275349855423E-2</v>
      </c>
      <c r="DX409" s="78">
        <v>-0.13582883775234222</v>
      </c>
      <c r="DY409" s="78">
        <v>-0.1185777485370636</v>
      </c>
      <c r="DZ409" s="78">
        <v>-0.10039797425270081</v>
      </c>
      <c r="EA409" s="78">
        <v>-0.10087563842535019</v>
      </c>
      <c r="EB409" s="78">
        <v>-5.7478077709674835E-2</v>
      </c>
      <c r="EC409" s="78">
        <v>-6.6624075174331665E-2</v>
      </c>
      <c r="ED409" s="78">
        <v>-4.3246008455753326E-2</v>
      </c>
      <c r="EE409" s="78">
        <v>-1.7451383173465729E-2</v>
      </c>
      <c r="EF409" s="78">
        <v>8.8284267112612724E-3</v>
      </c>
      <c r="EG409" s="78">
        <v>8.4989115595817566E-2</v>
      </c>
      <c r="EH409" s="78">
        <v>0.12046156078577042</v>
      </c>
      <c r="EI409" s="78">
        <v>0.11466801911592484</v>
      </c>
      <c r="EJ409" s="78">
        <v>6.3198931515216827E-2</v>
      </c>
      <c r="EK409" s="78">
        <v>9.3083120882511139E-2</v>
      </c>
      <c r="EL409" s="78">
        <v>9.8482996225357056E-2</v>
      </c>
      <c r="EM409" s="78">
        <v>8.8471628725528717E-2</v>
      </c>
      <c r="EN409" s="78">
        <v>7.2770252823829651E-2</v>
      </c>
      <c r="EO409" s="78">
        <v>0.11980002373456955</v>
      </c>
      <c r="EP409" s="78">
        <v>0.13230176270008087</v>
      </c>
      <c r="EQ409" s="78">
        <v>0.13212352991104126</v>
      </c>
      <c r="ER409" s="78">
        <v>0.14841127395629883</v>
      </c>
      <c r="ES409" s="78">
        <v>0.1315072625875473</v>
      </c>
      <c r="ET409" s="78">
        <v>5.6520015001296997E-2</v>
      </c>
      <c r="EU409" s="78">
        <v>-2.253258228302002E-2</v>
      </c>
      <c r="EV409" s="78">
        <v>-5.9006549417972565E-2</v>
      </c>
      <c r="EW409" s="78">
        <v>42.58282470703125</v>
      </c>
      <c r="EX409" s="78">
        <v>41.084346771240234</v>
      </c>
      <c r="EY409" s="78">
        <v>40.187953948974609</v>
      </c>
      <c r="EZ409" s="78">
        <v>39.668849945068359</v>
      </c>
      <c r="FA409" s="78">
        <v>38.875843048095703</v>
      </c>
      <c r="FB409" s="78">
        <v>38.252643585205078</v>
      </c>
      <c r="FC409" s="78">
        <v>37.827251434326172</v>
      </c>
      <c r="FD409" s="78">
        <v>37.437767028808594</v>
      </c>
      <c r="FE409" s="78">
        <v>40.539031982421875</v>
      </c>
      <c r="FF409" s="78">
        <v>44.966411590576172</v>
      </c>
      <c r="FG409" s="78">
        <v>48.168384552001953</v>
      </c>
      <c r="FH409" s="78">
        <v>50.460838317871094</v>
      </c>
      <c r="FI409" s="78">
        <v>52.752254486083984</v>
      </c>
      <c r="FJ409" s="78">
        <v>54.084579467773438</v>
      </c>
      <c r="FK409" s="78">
        <v>55.142292022705078</v>
      </c>
      <c r="FL409" s="78">
        <v>55.325893402099609</v>
      </c>
      <c r="FM409" s="78">
        <v>54.623775482177734</v>
      </c>
      <c r="FN409" s="78">
        <v>52.645610809326172</v>
      </c>
      <c r="FO409" s="78">
        <v>50.101413726806641</v>
      </c>
      <c r="FP409" s="78">
        <v>47.764533996582031</v>
      </c>
      <c r="FQ409" s="78">
        <v>46.634696960449219</v>
      </c>
      <c r="FR409" s="78">
        <v>45.775245666503906</v>
      </c>
      <c r="FS409" s="78">
        <v>45.060184478759766</v>
      </c>
      <c r="FT409" s="78">
        <v>43.967384338378906</v>
      </c>
      <c r="FU409" s="78">
        <v>4.9503110349178314E-2</v>
      </c>
      <c r="FV409" s="78">
        <v>6.0964517295360565E-2</v>
      </c>
      <c r="FW409" s="78">
        <v>5.1151067018508911E-2</v>
      </c>
      <c r="FX409" s="78">
        <v>0</v>
      </c>
      <c r="FY409" s="78">
        <v>1239</v>
      </c>
      <c r="FZ409" s="78">
        <v>1</v>
      </c>
    </row>
    <row r="410" spans="1:182" x14ac:dyDescent="0.2">
      <c r="A410" t="s">
        <v>186</v>
      </c>
      <c r="B410" t="s">
        <v>236</v>
      </c>
      <c r="C410" t="s">
        <v>194</v>
      </c>
      <c r="D410" t="s">
        <v>203</v>
      </c>
      <c r="E410" t="s">
        <v>240</v>
      </c>
      <c r="F410" t="s">
        <v>1</v>
      </c>
      <c r="G410" t="s">
        <v>200</v>
      </c>
      <c r="H410" s="78">
        <v>1387</v>
      </c>
      <c r="I410" s="78">
        <v>1.2590401172637939</v>
      </c>
      <c r="J410" s="78">
        <v>1.2009885311126709</v>
      </c>
      <c r="K410" s="78">
        <v>1.2226614952087402</v>
      </c>
      <c r="L410" s="78">
        <v>1.1994134187698364</v>
      </c>
      <c r="M410" s="78">
        <v>1.2185884714126587</v>
      </c>
      <c r="N410" s="78">
        <v>1.3170374631881714</v>
      </c>
      <c r="O410" s="78">
        <v>1.5238209962844849</v>
      </c>
      <c r="P410" s="78">
        <v>1.6837209463119507</v>
      </c>
      <c r="Q410" s="78">
        <v>1.5269045829772949</v>
      </c>
      <c r="R410" s="78">
        <v>1.4302886724472046</v>
      </c>
      <c r="S410" s="78">
        <v>1.3474581241607666</v>
      </c>
      <c r="T410" s="78">
        <v>1.2850408554077148</v>
      </c>
      <c r="U410" s="78">
        <v>1.3564568758010864</v>
      </c>
      <c r="V410" s="78">
        <v>1.3974150419235229</v>
      </c>
      <c r="W410" s="78">
        <v>1.3509610891342163</v>
      </c>
      <c r="X410" s="78">
        <v>1.3120760917663574</v>
      </c>
      <c r="Y410" s="78">
        <v>1.4501978158950806</v>
      </c>
      <c r="Z410" s="78">
        <v>1.700082540512085</v>
      </c>
      <c r="AA410" s="78">
        <v>1.8976318836212158</v>
      </c>
      <c r="AB410" s="78">
        <v>1.9630980491638184</v>
      </c>
      <c r="AC410" s="78">
        <v>1.938463568687439</v>
      </c>
      <c r="AD410" s="78">
        <v>1.9068847894668579</v>
      </c>
      <c r="AE410" s="78">
        <v>1.6939932107925415</v>
      </c>
      <c r="AF410" s="78">
        <v>1.5498286485671997</v>
      </c>
      <c r="AG410" s="78">
        <v>-0.38353687524795532</v>
      </c>
      <c r="AH410" s="78">
        <v>-0.35136869549751282</v>
      </c>
      <c r="AI410" s="78">
        <v>-0.28201529383659363</v>
      </c>
      <c r="AJ410" s="78">
        <v>-0.28192034363746643</v>
      </c>
      <c r="AK410" s="78">
        <v>-0.31467580795288086</v>
      </c>
      <c r="AL410" s="78">
        <v>-0.29728984832763672</v>
      </c>
      <c r="AM410" s="78">
        <v>-0.23671704530715942</v>
      </c>
      <c r="AN410" s="78">
        <v>-0.20720328390598297</v>
      </c>
      <c r="AO410" s="78">
        <v>-0.17764823138713837</v>
      </c>
      <c r="AP410" s="78">
        <v>-0.17741097509860992</v>
      </c>
      <c r="AQ410" s="78">
        <v>-0.28623563051223755</v>
      </c>
      <c r="AR410" s="78">
        <v>-0.27725991606712341</v>
      </c>
      <c r="AS410" s="78">
        <v>-0.16667072474956512</v>
      </c>
      <c r="AT410" s="78">
        <v>-0.12245049327611923</v>
      </c>
      <c r="AU410" s="78">
        <v>-0.1463000625371933</v>
      </c>
      <c r="AV410" s="78">
        <v>-0.16006608307361603</v>
      </c>
      <c r="AW410" s="78">
        <v>-9.4519712030887604E-2</v>
      </c>
      <c r="AX410" s="78">
        <v>-0.15116122364997864</v>
      </c>
      <c r="AY410" s="78">
        <v>-0.2531854510307312</v>
      </c>
      <c r="AZ410" s="78">
        <v>-0.14794802665710449</v>
      </c>
      <c r="BA410" s="78">
        <v>-0.24502302706241608</v>
      </c>
      <c r="BB410" s="78">
        <v>-0.27956938743591309</v>
      </c>
      <c r="BC410" s="78">
        <v>-0.35482510924339294</v>
      </c>
      <c r="BD410" s="78">
        <v>-0.30116912722587585</v>
      </c>
      <c r="BE410" s="78">
        <v>-0.29270398616790771</v>
      </c>
      <c r="BF410" s="78">
        <v>-0.26381531357765198</v>
      </c>
      <c r="BG410" s="78">
        <v>-0.19205796718597412</v>
      </c>
      <c r="BH410" s="78">
        <v>-0.19488725066184998</v>
      </c>
      <c r="BI410" s="78">
        <v>-0.22601020336151123</v>
      </c>
      <c r="BJ410" s="78">
        <v>-0.21448513865470886</v>
      </c>
      <c r="BK410" s="78">
        <v>-0.15142767131328583</v>
      </c>
      <c r="BL410" s="78">
        <v>-0.11479726433753967</v>
      </c>
      <c r="BM410" s="78">
        <v>-9.0795934200286865E-2</v>
      </c>
      <c r="BN410" s="78">
        <v>-9.7754664719104767E-2</v>
      </c>
      <c r="BO410" s="78">
        <v>-0.20005694031715393</v>
      </c>
      <c r="BP410" s="78">
        <v>-0.19297751784324646</v>
      </c>
      <c r="BQ410" s="78">
        <v>-8.3949945867061615E-2</v>
      </c>
      <c r="BR410" s="78">
        <v>-3.8954798132181168E-2</v>
      </c>
      <c r="BS410" s="78">
        <v>-6.671508401632309E-2</v>
      </c>
      <c r="BT410" s="78">
        <v>-7.9752609133720398E-2</v>
      </c>
      <c r="BU410" s="78">
        <v>-1.440779771655798E-2</v>
      </c>
      <c r="BV410" s="78">
        <v>-6.5261386334896088E-2</v>
      </c>
      <c r="BW410" s="78">
        <v>-0.16307118535041809</v>
      </c>
      <c r="BX410" s="78">
        <v>-6.2135573476552963E-2</v>
      </c>
      <c r="BY410" s="78">
        <v>-0.1543605625629425</v>
      </c>
      <c r="BZ410" s="78">
        <v>-0.17883504927158356</v>
      </c>
      <c r="CA410" s="78">
        <v>-0.2572157084941864</v>
      </c>
      <c r="CB410" s="78">
        <v>-0.20996597409248352</v>
      </c>
      <c r="CC410" s="78">
        <v>-0.22979339957237244</v>
      </c>
      <c r="CD410" s="78">
        <v>-0.2031760960817337</v>
      </c>
      <c r="CE410" s="78">
        <v>-0.12975379824638367</v>
      </c>
      <c r="CF410" s="78">
        <v>-0.13460840284824371</v>
      </c>
      <c r="CG410" s="78">
        <v>-0.1646006852388382</v>
      </c>
      <c r="CH410" s="78">
        <v>-0.15713487565517426</v>
      </c>
      <c r="CI410" s="78">
        <v>-9.2356517910957336E-2</v>
      </c>
      <c r="CJ410" s="78">
        <v>-5.0797160714864731E-2</v>
      </c>
      <c r="CK410" s="78">
        <v>-3.0642302706837654E-2</v>
      </c>
      <c r="CL410" s="78">
        <v>-4.258495569229126E-2</v>
      </c>
      <c r="CM410" s="78">
        <v>-0.14036981761455536</v>
      </c>
      <c r="CN410" s="78">
        <v>-0.13460376858711243</v>
      </c>
      <c r="CO410" s="78">
        <v>-2.6657789945602417E-2</v>
      </c>
      <c r="CP410" s="78">
        <v>1.8874067813158035E-2</v>
      </c>
      <c r="CQ410" s="78">
        <v>-1.1594772338867188E-2</v>
      </c>
      <c r="CR410" s="78">
        <v>-2.4127751588821411E-2</v>
      </c>
      <c r="CS410" s="78">
        <v>4.1077464818954468E-2</v>
      </c>
      <c r="CT410" s="78">
        <v>-5.767428781837225E-3</v>
      </c>
      <c r="CU410" s="78">
        <v>-0.10065831989049911</v>
      </c>
      <c r="CV410" s="78">
        <v>-2.7021332643926144E-3</v>
      </c>
      <c r="CW410" s="78">
        <v>-9.1568000614643097E-2</v>
      </c>
      <c r="CX410" s="78">
        <v>-0.10906676203012466</v>
      </c>
      <c r="CY410" s="78">
        <v>-0.18961171805858612</v>
      </c>
      <c r="CZ410" s="78">
        <v>-0.14679895341396332</v>
      </c>
      <c r="DA410" s="78">
        <v>-0.16688279807567596</v>
      </c>
      <c r="DB410" s="78">
        <v>-0.14253689348697662</v>
      </c>
      <c r="DC410" s="78">
        <v>-6.7449621856212616E-2</v>
      </c>
      <c r="DD410" s="78">
        <v>-7.4329569935798645E-2</v>
      </c>
      <c r="DE410" s="78">
        <v>-0.10319116711616516</v>
      </c>
      <c r="DF410" s="78">
        <v>-9.9784597754478455E-2</v>
      </c>
      <c r="DG410" s="78">
        <v>-3.3285368233919144E-2</v>
      </c>
      <c r="DH410" s="78">
        <v>1.3202950358390808E-2</v>
      </c>
      <c r="DI410" s="78">
        <v>2.9511330649256706E-2</v>
      </c>
      <c r="DJ410" s="78">
        <v>1.258475985378027E-2</v>
      </c>
      <c r="DK410" s="78">
        <v>-8.0682694911956787E-2</v>
      </c>
      <c r="DL410" s="78">
        <v>-7.6230056583881378E-2</v>
      </c>
      <c r="DM410" s="78">
        <v>3.063436783850193E-2</v>
      </c>
      <c r="DN410" s="78">
        <v>7.6702937483787537E-2</v>
      </c>
      <c r="DO410" s="78">
        <v>4.3525539338588715E-2</v>
      </c>
      <c r="DP410" s="78">
        <v>3.1497102230787277E-2</v>
      </c>
      <c r="DQ410" s="78">
        <v>9.6562735736370087E-2</v>
      </c>
      <c r="DR410" s="78">
        <v>5.3726527839899063E-2</v>
      </c>
      <c r="DS410" s="78">
        <v>-3.8245446979999542E-2</v>
      </c>
      <c r="DT410" s="78">
        <v>5.6731309741735458E-2</v>
      </c>
      <c r="DU410" s="78">
        <v>-2.8775444254279137E-2</v>
      </c>
      <c r="DV410" s="78">
        <v>-3.9298482239246368E-2</v>
      </c>
      <c r="DW410" s="78">
        <v>-0.12200773507356644</v>
      </c>
      <c r="DX410" s="78">
        <v>-8.3631940186023712E-2</v>
      </c>
      <c r="DY410" s="78">
        <v>-7.6049916446208954E-2</v>
      </c>
      <c r="DZ410" s="78">
        <v>-5.498349666595459E-2</v>
      </c>
      <c r="EA410" s="78">
        <v>2.2507710382342339E-2</v>
      </c>
      <c r="EB410" s="78">
        <v>1.2703518383204937E-2</v>
      </c>
      <c r="EC410" s="78">
        <v>-1.4525572769343853E-2</v>
      </c>
      <c r="ED410" s="78">
        <v>-1.6979917883872986E-2</v>
      </c>
      <c r="EE410" s="78">
        <v>5.2003990858793259E-2</v>
      </c>
      <c r="EF410" s="78">
        <v>0.10560894757509232</v>
      </c>
      <c r="EG410" s="78">
        <v>0.11636362224817276</v>
      </c>
      <c r="EH410" s="78">
        <v>9.2241071164608002E-2</v>
      </c>
      <c r="EI410" s="78">
        <v>5.4960125125944614E-3</v>
      </c>
      <c r="EJ410" s="78">
        <v>8.0523379147052765E-3</v>
      </c>
      <c r="EK410" s="78">
        <v>0.11335514485836029</v>
      </c>
      <c r="EL410" s="78">
        <v>0.1601986289024353</v>
      </c>
      <c r="EM410" s="78">
        <v>0.12311051040887833</v>
      </c>
      <c r="EN410" s="78">
        <v>0.11181056499481201</v>
      </c>
      <c r="EO410" s="78">
        <v>0.17667464911937714</v>
      </c>
      <c r="EP410" s="78">
        <v>0.13962636888027191</v>
      </c>
      <c r="EQ410" s="78">
        <v>5.1868833601474762E-2</v>
      </c>
      <c r="ER410" s="78">
        <v>0.14254376292228699</v>
      </c>
      <c r="ES410" s="78">
        <v>6.1887040734291077E-2</v>
      </c>
      <c r="ET410" s="78">
        <v>6.1435837298631668E-2</v>
      </c>
      <c r="EU410" s="78">
        <v>-2.4398313835263252E-2</v>
      </c>
      <c r="EV410" s="78">
        <v>7.5712027028203011E-3</v>
      </c>
      <c r="EW410" s="78">
        <v>42.006401062011719</v>
      </c>
      <c r="EX410" s="78">
        <v>40.290470123291016</v>
      </c>
      <c r="EY410" s="78">
        <v>39.332096099853516</v>
      </c>
      <c r="EZ410" s="78">
        <v>38.841152191162109</v>
      </c>
      <c r="FA410" s="78">
        <v>38.195503234863281</v>
      </c>
      <c r="FB410" s="78">
        <v>37.405521392822266</v>
      </c>
      <c r="FC410" s="78">
        <v>36.852664947509766</v>
      </c>
      <c r="FD410" s="78">
        <v>36.496112823486328</v>
      </c>
      <c r="FE410" s="78">
        <v>39.547760009765625</v>
      </c>
      <c r="FF410" s="78">
        <v>43.531490325927734</v>
      </c>
      <c r="FG410" s="78">
        <v>47.011177062988281</v>
      </c>
      <c r="FH410" s="78">
        <v>49.701679229736328</v>
      </c>
      <c r="FI410" s="78">
        <v>51.989604949951172</v>
      </c>
      <c r="FJ410" s="78">
        <v>53.458698272705078</v>
      </c>
      <c r="FK410" s="78">
        <v>54.487842559814453</v>
      </c>
      <c r="FL410" s="78">
        <v>54.852092742919922</v>
      </c>
      <c r="FM410" s="78">
        <v>54.098918914794922</v>
      </c>
      <c r="FN410" s="78">
        <v>51.953525543212891</v>
      </c>
      <c r="FO410" s="78">
        <v>49.299213409423828</v>
      </c>
      <c r="FP410" s="78">
        <v>46.900238037109375</v>
      </c>
      <c r="FQ410" s="78">
        <v>45.612857818603516</v>
      </c>
      <c r="FR410" s="78">
        <v>44.261234283447266</v>
      </c>
      <c r="FS410" s="78">
        <v>43.044269561767578</v>
      </c>
      <c r="FT410" s="78">
        <v>41.719127655029297</v>
      </c>
      <c r="FU410" s="78">
        <v>5.2917901426553726E-2</v>
      </c>
      <c r="FV410" s="78">
        <v>6.3908971846103668E-2</v>
      </c>
      <c r="FW410" s="78">
        <v>5.6013107299804688E-2</v>
      </c>
      <c r="FX410" s="78">
        <v>0</v>
      </c>
      <c r="FY410" s="78">
        <v>587</v>
      </c>
      <c r="FZ410" s="78">
        <v>1</v>
      </c>
    </row>
    <row r="411" spans="1:182" x14ac:dyDescent="0.2">
      <c r="A411" t="s">
        <v>186</v>
      </c>
      <c r="B411" t="s">
        <v>236</v>
      </c>
      <c r="C411" t="s">
        <v>194</v>
      </c>
      <c r="D411" t="s">
        <v>203</v>
      </c>
      <c r="E411" t="s">
        <v>240</v>
      </c>
      <c r="F411" t="s">
        <v>1</v>
      </c>
      <c r="G411" t="s">
        <v>1</v>
      </c>
      <c r="H411" s="78">
        <v>6492</v>
      </c>
      <c r="I411" s="78">
        <v>1.4524432420730591</v>
      </c>
      <c r="J411" s="78">
        <v>1.4114729166030884</v>
      </c>
      <c r="K411" s="78">
        <v>1.366273045539856</v>
      </c>
      <c r="L411" s="78">
        <v>1.3801596164703369</v>
      </c>
      <c r="M411" s="78">
        <v>1.4134986400604248</v>
      </c>
      <c r="N411" s="78">
        <v>1.5467572212219238</v>
      </c>
      <c r="O411" s="78">
        <v>1.7915059328079224</v>
      </c>
      <c r="P411" s="78">
        <v>1.9284754991531372</v>
      </c>
      <c r="Q411" s="78">
        <v>1.8640390634536743</v>
      </c>
      <c r="R411" s="78">
        <v>1.8125892877578735</v>
      </c>
      <c r="S411" s="78">
        <v>1.7255955934524536</v>
      </c>
      <c r="T411" s="78">
        <v>1.6558741331100464</v>
      </c>
      <c r="U411" s="78">
        <v>1.6429378986358643</v>
      </c>
      <c r="V411" s="78">
        <v>1.5824776887893677</v>
      </c>
      <c r="W411" s="78">
        <v>1.5188723802566528</v>
      </c>
      <c r="X411" s="78">
        <v>1.5114035606384277</v>
      </c>
      <c r="Y411" s="78">
        <v>1.6390063762664795</v>
      </c>
      <c r="Z411" s="78">
        <v>1.9438390731811523</v>
      </c>
      <c r="AA411" s="78">
        <v>2.2006447315216064</v>
      </c>
      <c r="AB411" s="78">
        <v>2.2191336154937744</v>
      </c>
      <c r="AC411" s="78">
        <v>2.161776065826416</v>
      </c>
      <c r="AD411" s="78">
        <v>2.0937905311584473</v>
      </c>
      <c r="AE411" s="78">
        <v>1.8449318408966064</v>
      </c>
      <c r="AF411" s="78">
        <v>1.661407470703125</v>
      </c>
      <c r="AG411" s="78">
        <v>-0.34868553280830383</v>
      </c>
      <c r="AH411" s="78">
        <v>-0.3086434006690979</v>
      </c>
      <c r="AI411" s="78">
        <v>-0.29124432802200317</v>
      </c>
      <c r="AJ411" s="78">
        <v>-0.25841003656387329</v>
      </c>
      <c r="AK411" s="78">
        <v>-0.27171853184700012</v>
      </c>
      <c r="AL411" s="78">
        <v>-0.26307326555252075</v>
      </c>
      <c r="AM411" s="78">
        <v>-0.23418685793876648</v>
      </c>
      <c r="AN411" s="78">
        <v>-0.21222393214702606</v>
      </c>
      <c r="AO411" s="78">
        <v>-0.16177432239055634</v>
      </c>
      <c r="AP411" s="78">
        <v>-0.12048615515232086</v>
      </c>
      <c r="AQ411" s="78">
        <v>-0.13494588434696198</v>
      </c>
      <c r="AR411" s="78">
        <v>-0.175496906042099</v>
      </c>
      <c r="AS411" s="78">
        <v>-0.12260743975639343</v>
      </c>
      <c r="AT411" s="78">
        <v>-0.11661091446876526</v>
      </c>
      <c r="AU411" s="78">
        <v>-0.11776886880397797</v>
      </c>
      <c r="AV411" s="78">
        <v>-0.1268642246723175</v>
      </c>
      <c r="AW411" s="78">
        <v>-8.4315314888954163E-2</v>
      </c>
      <c r="AX411" s="78">
        <v>-0.1023847833275795</v>
      </c>
      <c r="AY411" s="78">
        <v>-0.12745660543441772</v>
      </c>
      <c r="AZ411" s="78">
        <v>-8.7987840175628662E-2</v>
      </c>
      <c r="BA411" s="78">
        <v>-0.11464978009462357</v>
      </c>
      <c r="BB411" s="78">
        <v>-0.19688080251216888</v>
      </c>
      <c r="BC411" s="78">
        <v>-0.26983290910720825</v>
      </c>
      <c r="BD411" s="78">
        <v>-0.28744813799858093</v>
      </c>
      <c r="BE411" s="78">
        <v>-0.28618529438972473</v>
      </c>
      <c r="BF411" s="78">
        <v>-0.252023845911026</v>
      </c>
      <c r="BG411" s="78">
        <v>-0.23513413965702057</v>
      </c>
      <c r="BH411" s="78">
        <v>-0.2023354172706604</v>
      </c>
      <c r="BI411" s="78">
        <v>-0.21566730737686157</v>
      </c>
      <c r="BJ411" s="78">
        <v>-0.203968346118927</v>
      </c>
      <c r="BK411" s="78">
        <v>-0.17348985373973846</v>
      </c>
      <c r="BL411" s="78">
        <v>-0.14910383522510529</v>
      </c>
      <c r="BM411" s="78">
        <v>-9.4864942133426666E-2</v>
      </c>
      <c r="BN411" s="78">
        <v>-5.8410275727510452E-2</v>
      </c>
      <c r="BO411" s="78">
        <v>-7.5834669172763824E-2</v>
      </c>
      <c r="BP411" s="78">
        <v>-0.11607206612825394</v>
      </c>
      <c r="BQ411" s="78">
        <v>-6.5058283507823944E-2</v>
      </c>
      <c r="BR411" s="78">
        <v>-5.6736063212156296E-2</v>
      </c>
      <c r="BS411" s="78">
        <v>-6.183648481965065E-2</v>
      </c>
      <c r="BT411" s="78">
        <v>-7.2614312171936035E-2</v>
      </c>
      <c r="BU411" s="78">
        <v>-2.7663502842187881E-2</v>
      </c>
      <c r="BV411" s="78">
        <v>-4.0382135659456253E-2</v>
      </c>
      <c r="BW411" s="78">
        <v>-6.3972108066082001E-2</v>
      </c>
      <c r="BX411" s="78">
        <v>-2.6298079639673233E-2</v>
      </c>
      <c r="BY411" s="78">
        <v>-5.4413173347711563E-2</v>
      </c>
      <c r="BZ411" s="78">
        <v>-0.13067783415317535</v>
      </c>
      <c r="CA411" s="78">
        <v>-0.2055848240852356</v>
      </c>
      <c r="CB411" s="78">
        <v>-0.22397397458553314</v>
      </c>
      <c r="CC411" s="78">
        <v>-0.24289779365062714</v>
      </c>
      <c r="CD411" s="78">
        <v>-0.21280932426452637</v>
      </c>
      <c r="CE411" s="78">
        <v>-0.1962723582983017</v>
      </c>
      <c r="CF411" s="78">
        <v>-0.16349834203720093</v>
      </c>
      <c r="CG411" s="78">
        <v>-0.17684639990329742</v>
      </c>
      <c r="CH411" s="78">
        <v>-0.16303245723247528</v>
      </c>
      <c r="CI411" s="78">
        <v>-0.1314513236284256</v>
      </c>
      <c r="CJ411" s="78">
        <v>-0.10538705438375473</v>
      </c>
      <c r="CK411" s="78">
        <v>-4.8523701727390289E-2</v>
      </c>
      <c r="CL411" s="78">
        <v>-1.5416711568832397E-2</v>
      </c>
      <c r="CM411" s="78">
        <v>-3.4894417971372604E-2</v>
      </c>
      <c r="CN411" s="78">
        <v>-7.4914596974849701E-2</v>
      </c>
      <c r="CO411" s="78">
        <v>-2.5199905037879944E-2</v>
      </c>
      <c r="CP411" s="78">
        <v>-1.5266916714608669E-2</v>
      </c>
      <c r="CQ411" s="78">
        <v>-2.309788390994072E-2</v>
      </c>
      <c r="CR411" s="78">
        <v>-3.5040989518165588E-2</v>
      </c>
      <c r="CS411" s="78">
        <v>1.1573372408747673E-2</v>
      </c>
      <c r="CT411" s="78">
        <v>2.5607021525502205E-3</v>
      </c>
      <c r="CU411" s="78">
        <v>-2.0002953708171844E-2</v>
      </c>
      <c r="CV411" s="78">
        <v>1.6428062692284584E-2</v>
      </c>
      <c r="CW411" s="78">
        <v>-1.2693480588495731E-2</v>
      </c>
      <c r="CX411" s="78">
        <v>-8.4825851023197174E-2</v>
      </c>
      <c r="CY411" s="78">
        <v>-0.16108681261539459</v>
      </c>
      <c r="CZ411" s="78">
        <v>-0.18001192808151245</v>
      </c>
      <c r="DA411" s="78">
        <v>-0.19961029291152954</v>
      </c>
      <c r="DB411" s="78">
        <v>-0.17359478771686554</v>
      </c>
      <c r="DC411" s="78">
        <v>-0.15741059184074402</v>
      </c>
      <c r="DD411" s="78">
        <v>-0.12466123700141907</v>
      </c>
      <c r="DE411" s="78">
        <v>-0.13802546262741089</v>
      </c>
      <c r="DF411" s="78">
        <v>-0.12209656089544296</v>
      </c>
      <c r="DG411" s="78">
        <v>-8.9412778615951538E-2</v>
      </c>
      <c r="DH411" s="78">
        <v>-6.1670266091823578E-2</v>
      </c>
      <c r="DI411" s="78">
        <v>-2.1824617870151997E-3</v>
      </c>
      <c r="DJ411" s="78">
        <v>2.7576852589845657E-2</v>
      </c>
      <c r="DK411" s="78">
        <v>6.0458318330347538E-3</v>
      </c>
      <c r="DL411" s="78">
        <v>-3.3757124096155167E-2</v>
      </c>
      <c r="DM411" s="78">
        <v>1.4658469706773758E-2</v>
      </c>
      <c r="DN411" s="78">
        <v>2.6202226057648659E-2</v>
      </c>
      <c r="DO411" s="78">
        <v>1.564071886241436E-2</v>
      </c>
      <c r="DP411" s="78">
        <v>2.5323296431452036E-3</v>
      </c>
      <c r="DQ411" s="78">
        <v>5.0810243934392929E-2</v>
      </c>
      <c r="DR411" s="78">
        <v>4.5503541827201843E-2</v>
      </c>
      <c r="DS411" s="78">
        <v>2.3966206237673759E-2</v>
      </c>
      <c r="DT411" s="78">
        <v>5.9154205024242401E-2</v>
      </c>
      <c r="DU411" s="78">
        <v>2.902621403336525E-2</v>
      </c>
      <c r="DV411" s="78">
        <v>-3.8973864167928696E-2</v>
      </c>
      <c r="DW411" s="78">
        <v>-0.1165887862443924</v>
      </c>
      <c r="DX411" s="78">
        <v>-0.13604989647865295</v>
      </c>
      <c r="DY411" s="78">
        <v>-0.13711002469062805</v>
      </c>
      <c r="DZ411" s="78">
        <v>-0.11697523295879364</v>
      </c>
      <c r="EA411" s="78">
        <v>-0.10130040347576141</v>
      </c>
      <c r="EB411" s="78">
        <v>-6.8586640059947968E-2</v>
      </c>
      <c r="EC411" s="78">
        <v>-8.1974238157272339E-2</v>
      </c>
      <c r="ED411" s="78">
        <v>-6.2991634011268616E-2</v>
      </c>
      <c r="EE411" s="78">
        <v>-2.8715802356600761E-2</v>
      </c>
      <c r="EF411" s="78">
        <v>1.4498246600851417E-3</v>
      </c>
      <c r="EG411" s="78">
        <v>6.4726933836936951E-2</v>
      </c>
      <c r="EH411" s="78">
        <v>8.965272456407547E-2</v>
      </c>
      <c r="EI411" s="78">
        <v>6.5157048404216766E-2</v>
      </c>
      <c r="EJ411" s="78">
        <v>2.5667725130915642E-2</v>
      </c>
      <c r="EK411" s="78">
        <v>7.2207629680633545E-2</v>
      </c>
      <c r="EL411" s="78">
        <v>8.6077086627483368E-2</v>
      </c>
      <c r="EM411" s="78">
        <v>7.1573108434677124E-2</v>
      </c>
      <c r="EN411" s="78">
        <v>5.6782234460115433E-2</v>
      </c>
      <c r="EO411" s="78">
        <v>0.10746205598115921</v>
      </c>
      <c r="EP411" s="78">
        <v>0.1075061708688736</v>
      </c>
      <c r="EQ411" s="78">
        <v>8.7450698018074036E-2</v>
      </c>
      <c r="ER411" s="78">
        <v>0.12084396183490753</v>
      </c>
      <c r="ES411" s="78">
        <v>8.9262820780277252E-2</v>
      </c>
      <c r="ET411" s="78">
        <v>2.7229117229580879E-2</v>
      </c>
      <c r="EU411" s="78">
        <v>-5.2340712398290634E-2</v>
      </c>
      <c r="EV411" s="78">
        <v>-7.257571816444397E-2</v>
      </c>
      <c r="EW411" s="78">
        <v>42.474674224853516</v>
      </c>
      <c r="EX411" s="78">
        <v>40.937721252441406</v>
      </c>
      <c r="EY411" s="78">
        <v>40.029689788818359</v>
      </c>
      <c r="EZ411" s="78">
        <v>39.516029357910156</v>
      </c>
      <c r="FA411" s="78">
        <v>38.749423980712891</v>
      </c>
      <c r="FB411" s="78">
        <v>38.096595764160156</v>
      </c>
      <c r="FC411" s="78">
        <v>37.652252197265625</v>
      </c>
      <c r="FD411" s="78">
        <v>37.266193389892578</v>
      </c>
      <c r="FE411" s="78">
        <v>40.366561889648438</v>
      </c>
      <c r="FF411" s="78">
        <v>44.719402313232422</v>
      </c>
      <c r="FG411" s="78">
        <v>47.959442138671875</v>
      </c>
      <c r="FH411" s="78">
        <v>50.327804565429688</v>
      </c>
      <c r="FI411" s="78">
        <v>52.617156982421875</v>
      </c>
      <c r="FJ411" s="78">
        <v>53.969207763671875</v>
      </c>
      <c r="FK411" s="78">
        <v>55.01873779296875</v>
      </c>
      <c r="FL411" s="78">
        <v>55.238430023193359</v>
      </c>
      <c r="FM411" s="78">
        <v>54.526683807373047</v>
      </c>
      <c r="FN411" s="78">
        <v>52.515678405761719</v>
      </c>
      <c r="FO411" s="78">
        <v>49.947189331054688</v>
      </c>
      <c r="FP411" s="78">
        <v>47.599739074707031</v>
      </c>
      <c r="FQ411" s="78">
        <v>46.430885314941406</v>
      </c>
      <c r="FR411" s="78">
        <v>45.475933074951172</v>
      </c>
      <c r="FS411" s="78">
        <v>44.655769348144531</v>
      </c>
      <c r="FT411" s="78">
        <v>43.524818420410156</v>
      </c>
      <c r="FU411" s="78">
        <v>4.0535461157560349E-2</v>
      </c>
      <c r="FV411" s="78">
        <v>4.984612762928009E-2</v>
      </c>
      <c r="FW411" s="78">
        <v>4.1965242475271225E-2</v>
      </c>
      <c r="FX411" s="78">
        <v>0</v>
      </c>
      <c r="FY411" s="78">
        <v>1826</v>
      </c>
      <c r="FZ411" s="78">
        <v>1</v>
      </c>
    </row>
    <row r="412" spans="1:182" x14ac:dyDescent="0.2">
      <c r="A412" t="s">
        <v>186</v>
      </c>
      <c r="B412" t="s">
        <v>236</v>
      </c>
      <c r="C412" t="s">
        <v>194</v>
      </c>
      <c r="D412" t="s">
        <v>203</v>
      </c>
      <c r="E412" t="s">
        <v>240</v>
      </c>
      <c r="F412" t="s">
        <v>178</v>
      </c>
      <c r="G412" t="s">
        <v>1</v>
      </c>
      <c r="H412" s="78">
        <v>3324</v>
      </c>
      <c r="I412" s="78">
        <v>1.3717610836029053</v>
      </c>
      <c r="J412" s="78">
        <v>1.2895525693893433</v>
      </c>
      <c r="K412" s="78">
        <v>1.2528623342514038</v>
      </c>
      <c r="L412" s="78">
        <v>1.2740049362182617</v>
      </c>
      <c r="M412" s="78">
        <v>1.2954086065292358</v>
      </c>
      <c r="N412" s="78">
        <v>1.3748049736022949</v>
      </c>
      <c r="O412" s="78">
        <v>1.6257854700088501</v>
      </c>
      <c r="P412" s="78">
        <v>1.7841399908065796</v>
      </c>
      <c r="Q412" s="78">
        <v>1.7314249277114868</v>
      </c>
      <c r="R412" s="78">
        <v>1.7204194068908691</v>
      </c>
      <c r="S412" s="78">
        <v>1.6238341331481934</v>
      </c>
      <c r="T412" s="78">
        <v>1.6151642799377441</v>
      </c>
      <c r="U412" s="78">
        <v>1.5928122997283936</v>
      </c>
      <c r="V412" s="78">
        <v>1.5164144039154053</v>
      </c>
      <c r="W412" s="78">
        <v>1.4828565120697021</v>
      </c>
      <c r="X412" s="78">
        <v>1.4601575136184692</v>
      </c>
      <c r="Y412" s="78">
        <v>1.5846136808395386</v>
      </c>
      <c r="Z412" s="78">
        <v>1.8654860258102417</v>
      </c>
      <c r="AA412" s="78">
        <v>2.1653072834014893</v>
      </c>
      <c r="AB412" s="78">
        <v>2.2395174503326416</v>
      </c>
      <c r="AC412" s="78">
        <v>2.1664938926696777</v>
      </c>
      <c r="AD412" s="78">
        <v>2.0637588500976563</v>
      </c>
      <c r="AE412" s="78">
        <v>1.8160265684127808</v>
      </c>
      <c r="AF412" s="78">
        <v>1.6373947858810425</v>
      </c>
      <c r="AG412" s="78">
        <v>-0.31624400615692139</v>
      </c>
      <c r="AH412" s="78">
        <v>-0.30801069736480713</v>
      </c>
      <c r="AI412" s="78">
        <v>-0.26895490288734436</v>
      </c>
      <c r="AJ412" s="78">
        <v>-0.19657643139362335</v>
      </c>
      <c r="AK412" s="78">
        <v>-0.20421437919139862</v>
      </c>
      <c r="AL412" s="78">
        <v>-0.22536656260490417</v>
      </c>
      <c r="AM412" s="78">
        <v>-0.14315932989120483</v>
      </c>
      <c r="AN412" s="78">
        <v>-0.12995022535324097</v>
      </c>
      <c r="AO412" s="78">
        <v>-9.2558518052101135E-2</v>
      </c>
      <c r="AP412" s="78">
        <v>-4.9360327422618866E-2</v>
      </c>
      <c r="AQ412" s="78">
        <v>-7.0127084851264954E-2</v>
      </c>
      <c r="AR412" s="78">
        <v>-7.2206199169158936E-2</v>
      </c>
      <c r="AS412" s="78">
        <v>-7.2838463820517063E-3</v>
      </c>
      <c r="AT412" s="78">
        <v>-9.1421585530042648E-3</v>
      </c>
      <c r="AU412" s="78">
        <v>-2.1602282300591469E-2</v>
      </c>
      <c r="AV412" s="78">
        <v>-7.5608626008033752E-2</v>
      </c>
      <c r="AW412" s="78">
        <v>-6.7348354496061802E-3</v>
      </c>
      <c r="AX412" s="78">
        <v>-4.7506973147392273E-2</v>
      </c>
      <c r="AY412" s="78">
        <v>-2.9268566519021988E-2</v>
      </c>
      <c r="AZ412" s="78">
        <v>4.4398445636034012E-2</v>
      </c>
      <c r="BA412" s="78">
        <v>-6.3596679829061031E-3</v>
      </c>
      <c r="BB412" s="78">
        <v>-0.15924341976642609</v>
      </c>
      <c r="BC412" s="78">
        <v>-0.20866914093494415</v>
      </c>
      <c r="BD412" s="78">
        <v>-0.21704904735088348</v>
      </c>
      <c r="BE412" s="78">
        <v>-0.25383681058883667</v>
      </c>
      <c r="BF412" s="78">
        <v>-0.24664372205734253</v>
      </c>
      <c r="BG412" s="78">
        <v>-0.21122634410858154</v>
      </c>
      <c r="BH412" s="78">
        <v>-0.14188282191753387</v>
      </c>
      <c r="BI412" s="78">
        <v>-0.15155030786991119</v>
      </c>
      <c r="BJ412" s="78">
        <v>-0.1721990704536438</v>
      </c>
      <c r="BK412" s="78">
        <v>-8.7780386209487915E-2</v>
      </c>
      <c r="BL412" s="78">
        <v>-7.1173816919326782E-2</v>
      </c>
      <c r="BM412" s="78">
        <v>-3.1611446291208267E-2</v>
      </c>
      <c r="BN412" s="78">
        <v>9.158628061413765E-3</v>
      </c>
      <c r="BO412" s="78">
        <v>-1.4209249056875706E-2</v>
      </c>
      <c r="BP412" s="78">
        <v>-1.5781067311763763E-2</v>
      </c>
      <c r="BQ412" s="78">
        <v>4.622950404882431E-2</v>
      </c>
      <c r="BR412" s="78">
        <v>4.6427056193351746E-2</v>
      </c>
      <c r="BS412" s="78">
        <v>3.5555034875869751E-2</v>
      </c>
      <c r="BT412" s="78">
        <v>-2.1448299288749695E-2</v>
      </c>
      <c r="BU412" s="78">
        <v>4.8587854951620102E-2</v>
      </c>
      <c r="BV412" s="78">
        <v>1.0484481230378151E-2</v>
      </c>
      <c r="BW412" s="78">
        <v>3.4305375069379807E-2</v>
      </c>
      <c r="BX412" s="78">
        <v>0.10750074684619904</v>
      </c>
      <c r="BY412" s="78">
        <v>5.9043925255537033E-2</v>
      </c>
      <c r="BZ412" s="78">
        <v>-8.6786136031150818E-2</v>
      </c>
      <c r="CA412" s="78">
        <v>-0.13935208320617676</v>
      </c>
      <c r="CB412" s="78">
        <v>-0.15079960227012634</v>
      </c>
      <c r="CC412" s="78">
        <v>-0.21061375737190247</v>
      </c>
      <c r="CD412" s="78">
        <v>-0.20414118468761444</v>
      </c>
      <c r="CE412" s="78">
        <v>-0.17124374210834503</v>
      </c>
      <c r="CF412" s="78">
        <v>-0.10400218516588211</v>
      </c>
      <c r="CG412" s="78">
        <v>-0.11507533490657806</v>
      </c>
      <c r="CH412" s="78">
        <v>-0.13537544012069702</v>
      </c>
      <c r="CI412" s="78">
        <v>-4.9425084143877029E-2</v>
      </c>
      <c r="CJ412" s="78">
        <v>-3.0465461313724518E-2</v>
      </c>
      <c r="CK412" s="78">
        <v>1.0600315406918526E-2</v>
      </c>
      <c r="CL412" s="78">
        <v>4.9688674509525299E-2</v>
      </c>
      <c r="CM412" s="78">
        <v>2.4519272148609161E-2</v>
      </c>
      <c r="CN412" s="78">
        <v>2.3298803716897964E-2</v>
      </c>
      <c r="CO412" s="78">
        <v>8.3292685449123383E-2</v>
      </c>
      <c r="CP412" s="78">
        <v>8.4914118051528931E-2</v>
      </c>
      <c r="CQ412" s="78">
        <v>7.5142018496990204E-2</v>
      </c>
      <c r="CR412" s="78">
        <v>1.6062980517745018E-2</v>
      </c>
      <c r="CS412" s="78">
        <v>8.6904183030128479E-2</v>
      </c>
      <c r="CT412" s="78">
        <v>5.0649184733629227E-2</v>
      </c>
      <c r="CU412" s="78">
        <v>7.833649218082428E-2</v>
      </c>
      <c r="CV412" s="78">
        <v>0.15120519697666168</v>
      </c>
      <c r="CW412" s="78">
        <v>0.1043422594666481</v>
      </c>
      <c r="CX412" s="78">
        <v>-3.6602448672056198E-2</v>
      </c>
      <c r="CY412" s="78">
        <v>-9.1343306005001068E-2</v>
      </c>
      <c r="CZ412" s="78">
        <v>-0.10491544753313065</v>
      </c>
      <c r="DA412" s="78">
        <v>-0.16739068925380707</v>
      </c>
      <c r="DB412" s="78">
        <v>-0.16163861751556396</v>
      </c>
      <c r="DC412" s="78">
        <v>-0.13126111030578613</v>
      </c>
      <c r="DD412" s="78">
        <v>-6.6121555864810944E-2</v>
      </c>
      <c r="DE412" s="78">
        <v>-7.8600369393825531E-2</v>
      </c>
      <c r="DF412" s="78">
        <v>-9.855179488658905E-2</v>
      </c>
      <c r="DG412" s="78">
        <v>-1.106979139149189E-2</v>
      </c>
      <c r="DH412" s="78">
        <v>1.0242895223200321E-2</v>
      </c>
      <c r="DI412" s="78">
        <v>5.281207337975502E-2</v>
      </c>
      <c r="DJ412" s="78">
        <v>9.0218722820281982E-2</v>
      </c>
      <c r="DK412" s="78">
        <v>6.3247792422771454E-2</v>
      </c>
      <c r="DL412" s="78">
        <v>6.2378674745559692E-2</v>
      </c>
      <c r="DM412" s="78">
        <v>0.12035587430000305</v>
      </c>
      <c r="DN412" s="78">
        <v>0.12340120226144791</v>
      </c>
      <c r="DO412" s="78">
        <v>0.11472899466753006</v>
      </c>
      <c r="DP412" s="78">
        <v>5.3574260324239731E-2</v>
      </c>
      <c r="DQ412" s="78">
        <v>0.12522050738334656</v>
      </c>
      <c r="DR412" s="78">
        <v>9.0813890099525452E-2</v>
      </c>
      <c r="DS412" s="78">
        <v>0.12236762046813965</v>
      </c>
      <c r="DT412" s="78">
        <v>0.19490966200828552</v>
      </c>
      <c r="DU412" s="78">
        <v>0.14964058995246887</v>
      </c>
      <c r="DV412" s="78">
        <v>1.3581250794231892E-2</v>
      </c>
      <c r="DW412" s="78">
        <v>-4.333452507853508E-2</v>
      </c>
      <c r="DX412" s="78">
        <v>-5.9031285345554352E-2</v>
      </c>
      <c r="DY412" s="78">
        <v>-0.10498349368572235</v>
      </c>
      <c r="DZ412" s="78">
        <v>-0.10027165710926056</v>
      </c>
      <c r="EA412" s="78">
        <v>-7.3532558977603912E-2</v>
      </c>
      <c r="EB412" s="78">
        <v>-1.1427931487560272E-2</v>
      </c>
      <c r="EC412" s="78">
        <v>-2.5936309248209E-2</v>
      </c>
      <c r="ED412" s="78">
        <v>-4.5384306460618973E-2</v>
      </c>
      <c r="EE412" s="78">
        <v>4.4309161603450775E-2</v>
      </c>
      <c r="EF412" s="78">
        <v>6.9019295275211334E-2</v>
      </c>
      <c r="EG412" s="78">
        <v>0.11375914514064789</v>
      </c>
      <c r="EH412" s="78">
        <v>0.14873766899108887</v>
      </c>
      <c r="EI412" s="78">
        <v>0.11916562914848328</v>
      </c>
      <c r="EJ412" s="78">
        <v>0.11880379915237427</v>
      </c>
      <c r="EK412" s="78">
        <v>0.17386922240257263</v>
      </c>
      <c r="EL412" s="78">
        <v>0.17897041141986847</v>
      </c>
      <c r="EM412" s="78">
        <v>0.17188630998134613</v>
      </c>
      <c r="EN412" s="78">
        <v>0.10773459076881409</v>
      </c>
      <c r="EO412" s="78">
        <v>0.1805432140827179</v>
      </c>
      <c r="EP412" s="78">
        <v>0.14880533516407013</v>
      </c>
      <c r="EQ412" s="78">
        <v>0.18594156205654144</v>
      </c>
      <c r="ER412" s="78">
        <v>0.25801193714141846</v>
      </c>
      <c r="ES412" s="78">
        <v>0.21504420042037964</v>
      </c>
      <c r="ET412" s="78">
        <v>8.6038529872894287E-2</v>
      </c>
      <c r="EU412" s="78">
        <v>2.5982523337006569E-2</v>
      </c>
      <c r="EV412" s="78">
        <v>7.2181546129286289E-3</v>
      </c>
      <c r="EW412" s="78">
        <v>44.212028503417969</v>
      </c>
      <c r="EX412" s="78">
        <v>42.326705932617188</v>
      </c>
      <c r="EY412" s="78">
        <v>41.404457092285156</v>
      </c>
      <c r="EZ412" s="78">
        <v>40.763874053955078</v>
      </c>
      <c r="FA412" s="78">
        <v>39.830024719238281</v>
      </c>
      <c r="FB412" s="78">
        <v>39.145950317382813</v>
      </c>
      <c r="FC412" s="78">
        <v>38.717681884765625</v>
      </c>
      <c r="FD412" s="78">
        <v>38.341941833496094</v>
      </c>
      <c r="FE412" s="78">
        <v>41.906719207763672</v>
      </c>
      <c r="FF412" s="78">
        <v>46.812664031982422</v>
      </c>
      <c r="FG412" s="78">
        <v>49.753250122070313</v>
      </c>
      <c r="FH412" s="78">
        <v>51.3663330078125</v>
      </c>
      <c r="FI412" s="78">
        <v>53.844242095947266</v>
      </c>
      <c r="FJ412" s="78">
        <v>54.877964019775391</v>
      </c>
      <c r="FK412" s="78">
        <v>56.002765655517578</v>
      </c>
      <c r="FL412" s="78">
        <v>56.241786956787109</v>
      </c>
      <c r="FM412" s="78">
        <v>55.762199401855469</v>
      </c>
      <c r="FN412" s="78">
        <v>53.828327178955078</v>
      </c>
      <c r="FO412" s="78">
        <v>51.559825897216797</v>
      </c>
      <c r="FP412" s="78">
        <v>49.099529266357422</v>
      </c>
      <c r="FQ412" s="78">
        <v>47.805908203125</v>
      </c>
      <c r="FR412" s="78">
        <v>47.446109771728516</v>
      </c>
      <c r="FS412" s="78">
        <v>47.60504150390625</v>
      </c>
      <c r="FT412" s="78">
        <v>47.140438079833984</v>
      </c>
      <c r="FU412" s="78">
        <v>3.5404618829488754E-2</v>
      </c>
      <c r="FV412" s="78">
        <v>4.6493068337440491E-2</v>
      </c>
      <c r="FW412" s="78">
        <v>3.7236735224723816E-2</v>
      </c>
      <c r="FX412" s="78">
        <v>0</v>
      </c>
      <c r="FY412" s="78">
        <v>1029</v>
      </c>
      <c r="FZ412" s="78">
        <v>1</v>
      </c>
    </row>
    <row r="413" spans="1:182" x14ac:dyDescent="0.2">
      <c r="A413" t="s">
        <v>186</v>
      </c>
      <c r="B413" t="s">
        <v>236</v>
      </c>
      <c r="C413" t="s">
        <v>194</v>
      </c>
      <c r="D413" t="s">
        <v>203</v>
      </c>
      <c r="E413" t="s">
        <v>240</v>
      </c>
      <c r="F413" t="s">
        <v>179</v>
      </c>
      <c r="G413" t="s">
        <v>1</v>
      </c>
      <c r="H413" s="78">
        <v>492</v>
      </c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>
        <v>0</v>
      </c>
      <c r="FY413" s="78">
        <v>100</v>
      </c>
      <c r="FZ413" s="78">
        <v>0</v>
      </c>
    </row>
    <row r="414" spans="1:182" x14ac:dyDescent="0.2">
      <c r="A414" t="s">
        <v>186</v>
      </c>
      <c r="B414" t="s">
        <v>236</v>
      </c>
      <c r="C414" t="s">
        <v>194</v>
      </c>
      <c r="D414" t="s">
        <v>203</v>
      </c>
      <c r="E414" t="s">
        <v>240</v>
      </c>
      <c r="F414" t="s">
        <v>180</v>
      </c>
      <c r="G414" t="s">
        <v>1</v>
      </c>
      <c r="H414" s="78">
        <v>165</v>
      </c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>
        <v>0</v>
      </c>
      <c r="FY414" s="78">
        <v>69</v>
      </c>
      <c r="FZ414" s="78">
        <v>0</v>
      </c>
    </row>
    <row r="415" spans="1:182" x14ac:dyDescent="0.2">
      <c r="A415" t="s">
        <v>186</v>
      </c>
      <c r="B415" t="s">
        <v>236</v>
      </c>
      <c r="C415" t="s">
        <v>194</v>
      </c>
      <c r="D415" t="s">
        <v>203</v>
      </c>
      <c r="E415" t="s">
        <v>240</v>
      </c>
      <c r="F415" t="s">
        <v>181</v>
      </c>
      <c r="G415" t="s">
        <v>1</v>
      </c>
      <c r="H415" s="78">
        <v>126</v>
      </c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78"/>
      <c r="CJ415" s="78"/>
      <c r="CK415" s="78"/>
      <c r="CL415" s="78"/>
      <c r="CM415" s="78"/>
      <c r="CN415" s="78"/>
      <c r="CO415" s="78"/>
      <c r="CP415" s="78"/>
      <c r="CQ415" s="78"/>
      <c r="CR415" s="78"/>
      <c r="CS415" s="78"/>
      <c r="CT415" s="78"/>
      <c r="CU415" s="78"/>
      <c r="CV415" s="78"/>
      <c r="CW415" s="78"/>
      <c r="CX415" s="78"/>
      <c r="CY415" s="78"/>
      <c r="CZ415" s="78"/>
      <c r="DA415" s="78"/>
      <c r="DB415" s="78"/>
      <c r="DC415" s="78"/>
      <c r="DD415" s="78"/>
      <c r="DE415" s="78"/>
      <c r="DF415" s="78"/>
      <c r="DG415" s="78"/>
      <c r="DH415" s="78"/>
      <c r="DI415" s="78"/>
      <c r="DJ415" s="78"/>
      <c r="DK415" s="78"/>
      <c r="DL415" s="78"/>
      <c r="DM415" s="78"/>
      <c r="DN415" s="78"/>
      <c r="DO415" s="78"/>
      <c r="DP415" s="78"/>
      <c r="DQ415" s="78"/>
      <c r="DR415" s="78"/>
      <c r="DS415" s="78"/>
      <c r="DT415" s="78"/>
      <c r="DU415" s="78"/>
      <c r="DV415" s="78"/>
      <c r="DW415" s="78"/>
      <c r="DX415" s="78"/>
      <c r="DY415" s="78"/>
      <c r="DZ415" s="78"/>
      <c r="EA415" s="78"/>
      <c r="EB415" s="78"/>
      <c r="EC415" s="78"/>
      <c r="ED415" s="78"/>
      <c r="EE415" s="78"/>
      <c r="EF415" s="78"/>
      <c r="EG415" s="78"/>
      <c r="EH415" s="78"/>
      <c r="EI415" s="78"/>
      <c r="EJ415" s="78"/>
      <c r="EK415" s="78"/>
      <c r="EL415" s="78"/>
      <c r="EM415" s="78"/>
      <c r="EN415" s="78"/>
      <c r="EO415" s="78"/>
      <c r="EP415" s="78"/>
      <c r="EQ415" s="78"/>
      <c r="ER415" s="78"/>
      <c r="ES415" s="78"/>
      <c r="ET415" s="78"/>
      <c r="EU415" s="78"/>
      <c r="EV415" s="78"/>
      <c r="EW415" s="78"/>
      <c r="EX415" s="78"/>
      <c r="EY415" s="78"/>
      <c r="EZ415" s="78"/>
      <c r="FA415" s="78"/>
      <c r="FB415" s="78"/>
      <c r="FC415" s="78"/>
      <c r="FD415" s="78"/>
      <c r="FE415" s="78"/>
      <c r="FF415" s="78"/>
      <c r="FG415" s="78"/>
      <c r="FH415" s="78"/>
      <c r="FI415" s="78"/>
      <c r="FJ415" s="78"/>
      <c r="FK415" s="78"/>
      <c r="FL415" s="78"/>
      <c r="FM415" s="78"/>
      <c r="FN415" s="78"/>
      <c r="FO415" s="78"/>
      <c r="FP415" s="78"/>
      <c r="FQ415" s="78"/>
      <c r="FR415" s="78"/>
      <c r="FS415" s="78"/>
      <c r="FT415" s="78"/>
      <c r="FU415" s="78"/>
      <c r="FV415" s="78"/>
      <c r="FW415" s="78"/>
      <c r="FX415" s="78">
        <v>0</v>
      </c>
      <c r="FY415" s="78">
        <v>22</v>
      </c>
      <c r="FZ415" s="78">
        <v>0</v>
      </c>
    </row>
    <row r="416" spans="1:182" x14ac:dyDescent="0.2">
      <c r="A416" t="s">
        <v>186</v>
      </c>
      <c r="B416" t="s">
        <v>236</v>
      </c>
      <c r="C416" t="s">
        <v>194</v>
      </c>
      <c r="D416" t="s">
        <v>203</v>
      </c>
      <c r="E416" t="s">
        <v>240</v>
      </c>
      <c r="F416" t="s">
        <v>182</v>
      </c>
      <c r="G416" t="s">
        <v>1</v>
      </c>
      <c r="H416" s="78">
        <v>638</v>
      </c>
      <c r="I416" s="78">
        <v>1.7503647804260254</v>
      </c>
      <c r="J416" s="78">
        <v>1.7484589815139771</v>
      </c>
      <c r="K416" s="78">
        <v>1.6793571710586548</v>
      </c>
      <c r="L416" s="78">
        <v>1.7154403924942017</v>
      </c>
      <c r="M416" s="78">
        <v>1.8996971845626831</v>
      </c>
      <c r="N416" s="78">
        <v>1.9945478439331055</v>
      </c>
      <c r="O416" s="78">
        <v>2.1481482982635498</v>
      </c>
      <c r="P416" s="78">
        <v>2.4850413799285889</v>
      </c>
      <c r="Q416" s="78">
        <v>2.3990373611450195</v>
      </c>
      <c r="R416" s="78">
        <v>2.3672714233398438</v>
      </c>
      <c r="S416" s="78">
        <v>2.2117347717285156</v>
      </c>
      <c r="T416" s="78">
        <v>2.2272744178771973</v>
      </c>
      <c r="U416" s="78">
        <v>2.1463549137115479</v>
      </c>
      <c r="V416" s="78">
        <v>2.0351798534393311</v>
      </c>
      <c r="W416" s="78">
        <v>1.8698137998580933</v>
      </c>
      <c r="X416" s="78">
        <v>1.9446759223937988</v>
      </c>
      <c r="Y416" s="78">
        <v>2.0203630924224854</v>
      </c>
      <c r="Z416" s="78">
        <v>2.3374605178833008</v>
      </c>
      <c r="AA416" s="78">
        <v>2.6397178173065186</v>
      </c>
      <c r="AB416" s="78">
        <v>2.6122019290924072</v>
      </c>
      <c r="AC416" s="78">
        <v>2.4552700519561768</v>
      </c>
      <c r="AD416" s="78">
        <v>2.2021431922912598</v>
      </c>
      <c r="AE416" s="78">
        <v>2.0063121318817139</v>
      </c>
      <c r="AF416" s="78">
        <v>1.9173653125762939</v>
      </c>
      <c r="AG416" s="78">
        <v>-0.27524563670158386</v>
      </c>
      <c r="AH416" s="78">
        <v>-0.24480521678924561</v>
      </c>
      <c r="AI416" s="78">
        <v>-0.30381870269775391</v>
      </c>
      <c r="AJ416" s="78">
        <v>-0.28961458802223206</v>
      </c>
      <c r="AK416" s="78">
        <v>-0.14218741655349731</v>
      </c>
      <c r="AL416" s="78">
        <v>-0.17753361165523529</v>
      </c>
      <c r="AM416" s="78">
        <v>-0.41133412718772888</v>
      </c>
      <c r="AN416" s="78">
        <v>-0.32810169458389282</v>
      </c>
      <c r="AO416" s="78">
        <v>-0.15942671895027161</v>
      </c>
      <c r="AP416" s="78">
        <v>-0.14299324154853821</v>
      </c>
      <c r="AQ416" s="78">
        <v>-0.14892098307609558</v>
      </c>
      <c r="AR416" s="78">
        <v>7.9644089564681053E-3</v>
      </c>
      <c r="AS416" s="78">
        <v>-1.942862756550312E-2</v>
      </c>
      <c r="AT416" s="78">
        <v>-0.12278284877538681</v>
      </c>
      <c r="AU416" s="78">
        <v>-0.15648700296878815</v>
      </c>
      <c r="AV416" s="78">
        <v>-0.10237505286931992</v>
      </c>
      <c r="AW416" s="78">
        <v>-6.6415868699550629E-2</v>
      </c>
      <c r="AX416" s="78">
        <v>-3.708755224943161E-2</v>
      </c>
      <c r="AY416" s="78">
        <v>4.3547883629798889E-2</v>
      </c>
      <c r="AZ416" s="78">
        <v>-0.15227210521697998</v>
      </c>
      <c r="BA416" s="78">
        <v>-0.42745926976203918</v>
      </c>
      <c r="BB416" s="78">
        <v>-0.54190826416015625</v>
      </c>
      <c r="BC416" s="78">
        <v>-0.32884466648101807</v>
      </c>
      <c r="BD416" s="78">
        <v>-0.22712728381156921</v>
      </c>
      <c r="BE416" s="78">
        <v>-0.14593149721622467</v>
      </c>
      <c r="BF416" s="78">
        <v>-0.1096179261803627</v>
      </c>
      <c r="BG416" s="78">
        <v>-0.16467881202697754</v>
      </c>
      <c r="BH416" s="78">
        <v>-0.15328755974769592</v>
      </c>
      <c r="BI416" s="78">
        <v>2.1936619654297829E-2</v>
      </c>
      <c r="BJ416" s="78">
        <v>-1.0662478394806385E-2</v>
      </c>
      <c r="BK416" s="78">
        <v>-0.26274567842483521</v>
      </c>
      <c r="BL416" s="78">
        <v>-0.1663593053817749</v>
      </c>
      <c r="BM416" s="78">
        <v>6.4556575380265713E-3</v>
      </c>
      <c r="BN416" s="78">
        <v>1.8489615991711617E-2</v>
      </c>
      <c r="BO416" s="78">
        <v>1.063869521021843E-2</v>
      </c>
      <c r="BP416" s="78">
        <v>0.15838699042797089</v>
      </c>
      <c r="BQ416" s="78">
        <v>0.14193013310432434</v>
      </c>
      <c r="BR416" s="78">
        <v>3.2493535429239273E-2</v>
      </c>
      <c r="BS416" s="78">
        <v>-2.2926436737179756E-2</v>
      </c>
      <c r="BT416" s="78">
        <v>3.5099059343338013E-2</v>
      </c>
      <c r="BU416" s="78">
        <v>0.10034003853797913</v>
      </c>
      <c r="BV416" s="78">
        <v>0.12205997854471207</v>
      </c>
      <c r="BW416" s="78">
        <v>0.19786722958087921</v>
      </c>
      <c r="BX416" s="78">
        <v>7.8023858368396759E-3</v>
      </c>
      <c r="BY416" s="78">
        <v>-0.25087848305702209</v>
      </c>
      <c r="BZ416" s="78">
        <v>-0.37210178375244141</v>
      </c>
      <c r="CA416" s="78">
        <v>-0.17534498870372772</v>
      </c>
      <c r="CB416" s="78">
        <v>-8.1853970885276794E-2</v>
      </c>
      <c r="CC416" s="78">
        <v>-5.6368932127952576E-2</v>
      </c>
      <c r="CD416" s="78">
        <v>-1.5987623482942581E-2</v>
      </c>
      <c r="CE416" s="78">
        <v>-6.8310961127281189E-2</v>
      </c>
      <c r="CF416" s="78">
        <v>-5.8867894113063812E-2</v>
      </c>
      <c r="CG416" s="78">
        <v>0.13560841977596283</v>
      </c>
      <c r="CH416" s="78">
        <v>0.10491196811199188</v>
      </c>
      <c r="CI416" s="78">
        <v>-0.15983378887176514</v>
      </c>
      <c r="CJ416" s="78">
        <v>-5.4337006062269211E-2</v>
      </c>
      <c r="CK416" s="78">
        <v>0.12134528905153275</v>
      </c>
      <c r="CL416" s="78">
        <v>0.13033214211463928</v>
      </c>
      <c r="CM416" s="78">
        <v>0.12114924192428589</v>
      </c>
      <c r="CN416" s="78">
        <v>0.26256918907165527</v>
      </c>
      <c r="CO416" s="78">
        <v>0.25368669629096985</v>
      </c>
      <c r="CP416" s="78">
        <v>0.14003747701644897</v>
      </c>
      <c r="CQ416" s="78">
        <v>6.9577209651470184E-2</v>
      </c>
      <c r="CR416" s="78">
        <v>0.1303132176399231</v>
      </c>
      <c r="CS416" s="78">
        <v>0.21583467721939087</v>
      </c>
      <c r="CT416" s="78">
        <v>0.23228506743907928</v>
      </c>
      <c r="CU416" s="78">
        <v>0.30474832653999329</v>
      </c>
      <c r="CV416" s="78">
        <v>0.11866948753595352</v>
      </c>
      <c r="CW416" s="78">
        <v>-0.12857915461063385</v>
      </c>
      <c r="CX416" s="78">
        <v>-0.254494309425354</v>
      </c>
      <c r="CY416" s="78">
        <v>-6.9031558930873871E-2</v>
      </c>
      <c r="CZ416" s="78">
        <v>1.8761886283755302E-2</v>
      </c>
      <c r="DA416" s="78">
        <v>3.3193640410900116E-2</v>
      </c>
      <c r="DB416" s="78">
        <v>7.7642679214477539E-2</v>
      </c>
      <c r="DC416" s="78">
        <v>2.8056899085640907E-2</v>
      </c>
      <c r="DD416" s="78">
        <v>3.5551771521568298E-2</v>
      </c>
      <c r="DE416" s="78">
        <v>0.24928024411201477</v>
      </c>
      <c r="DF416" s="78">
        <v>0.22048641741275787</v>
      </c>
      <c r="DG416" s="78">
        <v>-5.6921884417533875E-2</v>
      </c>
      <c r="DH416" s="78">
        <v>5.768527090549469E-2</v>
      </c>
      <c r="DI416" s="78">
        <v>0.23623493313789368</v>
      </c>
      <c r="DJ416" s="78">
        <v>0.24217469990253448</v>
      </c>
      <c r="DK416" s="78">
        <v>0.23165978491306305</v>
      </c>
      <c r="DL416" s="78">
        <v>0.36675143241882324</v>
      </c>
      <c r="DM416" s="78">
        <v>0.36544328927993774</v>
      </c>
      <c r="DN416" s="78">
        <v>0.24758142232894897</v>
      </c>
      <c r="DO416" s="78">
        <v>0.16208085417747498</v>
      </c>
      <c r="DP416" s="78">
        <v>0.22552737593650818</v>
      </c>
      <c r="DQ416" s="78">
        <v>0.33132928609848022</v>
      </c>
      <c r="DR416" s="78">
        <v>0.3425101637840271</v>
      </c>
      <c r="DS416" s="78">
        <v>0.41162937879562378</v>
      </c>
      <c r="DT416" s="78">
        <v>0.22953656315803528</v>
      </c>
      <c r="DU416" s="78">
        <v>-6.2798210419714451E-3</v>
      </c>
      <c r="DV416" s="78">
        <v>-0.1368868499994278</v>
      </c>
      <c r="DW416" s="78">
        <v>3.728187084197998E-2</v>
      </c>
      <c r="DX416" s="78">
        <v>0.1193777397274971</v>
      </c>
      <c r="DY416" s="78">
        <v>0.16250777244567871</v>
      </c>
      <c r="DZ416" s="78">
        <v>0.21282996237277985</v>
      </c>
      <c r="EA416" s="78">
        <v>0.16719678044319153</v>
      </c>
      <c r="EB416" s="78">
        <v>0.17187878489494324</v>
      </c>
      <c r="EC416" s="78">
        <v>0.41340428590774536</v>
      </c>
      <c r="ED416" s="78">
        <v>0.38735753297805786</v>
      </c>
      <c r="EE416" s="78">
        <v>9.1666556894779205E-2</v>
      </c>
      <c r="EF416" s="78">
        <v>0.21942766010761261</v>
      </c>
      <c r="EG416" s="78">
        <v>0.40211731195449829</v>
      </c>
      <c r="EH416" s="78">
        <v>0.40365755558013916</v>
      </c>
      <c r="EI416" s="78">
        <v>0.39121946692466736</v>
      </c>
      <c r="EJ416" s="78">
        <v>0.51717400550842285</v>
      </c>
      <c r="EK416" s="78">
        <v>0.52680200338363647</v>
      </c>
      <c r="EL416" s="78">
        <v>0.40285781025886536</v>
      </c>
      <c r="EM416" s="78">
        <v>0.2956414520740509</v>
      </c>
      <c r="EN416" s="78">
        <v>0.36300146579742432</v>
      </c>
      <c r="EO416" s="78">
        <v>0.49808523058891296</v>
      </c>
      <c r="EP416" s="78">
        <v>0.50165766477584839</v>
      </c>
      <c r="EQ416" s="78">
        <v>0.56594878435134888</v>
      </c>
      <c r="ER416" s="78">
        <v>0.38961106538772583</v>
      </c>
      <c r="ES416" s="78">
        <v>0.17030099034309387</v>
      </c>
      <c r="ET416" s="78">
        <v>3.2919652760028839E-2</v>
      </c>
      <c r="EU416" s="78">
        <v>0.19078157842159271</v>
      </c>
      <c r="EV416" s="78">
        <v>0.26465106010437012</v>
      </c>
      <c r="EW416" s="78">
        <v>42.478412628173828</v>
      </c>
      <c r="EX416" s="78">
        <v>41.762561798095703</v>
      </c>
      <c r="EY416" s="78">
        <v>41.537155151367188</v>
      </c>
      <c r="EZ416" s="78">
        <v>41.204116821289063</v>
      </c>
      <c r="FA416" s="78">
        <v>40.679740905761719</v>
      </c>
      <c r="FB416" s="78">
        <v>39.760852813720703</v>
      </c>
      <c r="FC416" s="78">
        <v>38.810085296630859</v>
      </c>
      <c r="FD416" s="78">
        <v>38.301422119140625</v>
      </c>
      <c r="FE416" s="78">
        <v>39.491832733154297</v>
      </c>
      <c r="FF416" s="78">
        <v>43.847919464111328</v>
      </c>
      <c r="FG416" s="78">
        <v>47.236686706542969</v>
      </c>
      <c r="FH416" s="78">
        <v>50.279567718505859</v>
      </c>
      <c r="FI416" s="78">
        <v>52.879093170166016</v>
      </c>
      <c r="FJ416" s="78">
        <v>55.104927062988281</v>
      </c>
      <c r="FK416" s="78">
        <v>56.195205688476563</v>
      </c>
      <c r="FL416" s="78">
        <v>56.265090942382813</v>
      </c>
      <c r="FM416" s="78">
        <v>55.034614562988281</v>
      </c>
      <c r="FN416" s="78">
        <v>51.965446472167969</v>
      </c>
      <c r="FO416" s="78">
        <v>48.518348693847656</v>
      </c>
      <c r="FP416" s="78">
        <v>46.497627258300781</v>
      </c>
      <c r="FQ416" s="78">
        <v>45.753040313720703</v>
      </c>
      <c r="FR416" s="78">
        <v>45.944557189941406</v>
      </c>
      <c r="FS416" s="78">
        <v>43.82940673828125</v>
      </c>
      <c r="FT416" s="78">
        <v>42.272064208984375</v>
      </c>
      <c r="FU416" s="78">
        <v>8.6656413972377777E-2</v>
      </c>
      <c r="FV416" s="78">
        <v>0.12974804639816284</v>
      </c>
      <c r="FW416" s="78">
        <v>9.1584235429763794E-2</v>
      </c>
      <c r="FX416" s="78">
        <v>0</v>
      </c>
      <c r="FY416" s="78">
        <v>234</v>
      </c>
      <c r="FZ416" s="78">
        <v>1</v>
      </c>
    </row>
    <row r="417" spans="1:182" x14ac:dyDescent="0.2">
      <c r="A417" t="s">
        <v>186</v>
      </c>
      <c r="B417" t="s">
        <v>236</v>
      </c>
      <c r="C417" t="s">
        <v>194</v>
      </c>
      <c r="D417" t="s">
        <v>203</v>
      </c>
      <c r="E417" t="s">
        <v>240</v>
      </c>
      <c r="F417" t="s">
        <v>183</v>
      </c>
      <c r="G417" t="s">
        <v>1</v>
      </c>
      <c r="H417" s="78">
        <v>1061</v>
      </c>
      <c r="I417" s="78">
        <v>1.4888515472412109</v>
      </c>
      <c r="J417" s="78">
        <v>1.5375058650970459</v>
      </c>
      <c r="K417" s="78">
        <v>1.4609441757202148</v>
      </c>
      <c r="L417" s="78">
        <v>1.4937758445739746</v>
      </c>
      <c r="M417" s="78">
        <v>1.5558642148971558</v>
      </c>
      <c r="N417" s="78">
        <v>1.7582849264144897</v>
      </c>
      <c r="O417" s="78">
        <v>2.0197679996490479</v>
      </c>
      <c r="P417" s="78">
        <v>2.1078660488128662</v>
      </c>
      <c r="Q417" s="78">
        <v>2.017768383026123</v>
      </c>
      <c r="R417" s="78">
        <v>1.8059296607971191</v>
      </c>
      <c r="S417" s="78">
        <v>1.7925451993942261</v>
      </c>
      <c r="T417" s="78">
        <v>1.6634335517883301</v>
      </c>
      <c r="U417" s="78">
        <v>1.6222813129425049</v>
      </c>
      <c r="V417" s="78">
        <v>1.5026623010635376</v>
      </c>
      <c r="W417" s="78">
        <v>1.5217946767807007</v>
      </c>
      <c r="X417" s="78">
        <v>1.4286528825759888</v>
      </c>
      <c r="Y417" s="78">
        <v>1.6205742359161377</v>
      </c>
      <c r="Z417" s="78">
        <v>2.0946149826049805</v>
      </c>
      <c r="AA417" s="78">
        <v>2.2080795764923096</v>
      </c>
      <c r="AB417" s="78">
        <v>2.1756062507629395</v>
      </c>
      <c r="AC417" s="78">
        <v>2.0963327884674072</v>
      </c>
      <c r="AD417" s="78">
        <v>2.092740535736084</v>
      </c>
      <c r="AE417" s="78">
        <v>1.8785874843597412</v>
      </c>
      <c r="AF417" s="78">
        <v>1.6321703195571899</v>
      </c>
      <c r="AG417" s="78">
        <v>-0.85546272993087769</v>
      </c>
      <c r="AH417" s="78">
        <v>-0.56831330060958862</v>
      </c>
      <c r="AI417" s="78">
        <v>-0.59792757034301758</v>
      </c>
      <c r="AJ417" s="78">
        <v>-0.58583790063858032</v>
      </c>
      <c r="AK417" s="78">
        <v>-0.6571921706199646</v>
      </c>
      <c r="AL417" s="78">
        <v>-0.71735721826553345</v>
      </c>
      <c r="AM417" s="78">
        <v>-0.73197060823440552</v>
      </c>
      <c r="AN417" s="78">
        <v>-0.55455547571182251</v>
      </c>
      <c r="AO417" s="78">
        <v>-0.70590949058532715</v>
      </c>
      <c r="AP417" s="78">
        <v>-0.61440855264663696</v>
      </c>
      <c r="AQ417" s="78">
        <v>-0.54913443326950073</v>
      </c>
      <c r="AR417" s="78">
        <v>-0.68614292144775391</v>
      </c>
      <c r="AS417" s="78">
        <v>-0.62831330299377441</v>
      </c>
      <c r="AT417" s="78">
        <v>-0.58730828762054443</v>
      </c>
      <c r="AU417" s="78">
        <v>-0.5341835618019104</v>
      </c>
      <c r="AV417" s="78">
        <v>-0.55339908599853516</v>
      </c>
      <c r="AW417" s="78">
        <v>-0.66079789400100708</v>
      </c>
      <c r="AX417" s="78">
        <v>-0.35124623775482178</v>
      </c>
      <c r="AY417" s="78">
        <v>-0.5119556188583374</v>
      </c>
      <c r="AZ417" s="78">
        <v>-0.4117504358291626</v>
      </c>
      <c r="BA417" s="78">
        <v>-0.34691548347473145</v>
      </c>
      <c r="BB417" s="78">
        <v>-0.51765251159667969</v>
      </c>
      <c r="BC417" s="78">
        <v>-0.64230936765670776</v>
      </c>
      <c r="BD417" s="78">
        <v>-0.82528066635131836</v>
      </c>
      <c r="BE417" s="78">
        <v>-0.61828941106796265</v>
      </c>
      <c r="BF417" s="78">
        <v>-0.37224510312080383</v>
      </c>
      <c r="BG417" s="78">
        <v>-0.39816287159919739</v>
      </c>
      <c r="BH417" s="78">
        <v>-0.37282463908195496</v>
      </c>
      <c r="BI417" s="78">
        <v>-0.4483686089515686</v>
      </c>
      <c r="BJ417" s="78">
        <v>-0.48237398266792297</v>
      </c>
      <c r="BK417" s="78">
        <v>-0.49204018712043762</v>
      </c>
      <c r="BL417" s="78">
        <v>-0.31501737236976624</v>
      </c>
      <c r="BM417" s="78">
        <v>-0.43607130646705627</v>
      </c>
      <c r="BN417" s="78">
        <v>-0.39698889851570129</v>
      </c>
      <c r="BO417" s="78">
        <v>-0.33043026924133301</v>
      </c>
      <c r="BP417" s="78">
        <v>-0.46347177028656006</v>
      </c>
      <c r="BQ417" s="78">
        <v>-0.41677561402320862</v>
      </c>
      <c r="BR417" s="78">
        <v>-0.38804545998573303</v>
      </c>
      <c r="BS417" s="78">
        <v>-0.34241962432861328</v>
      </c>
      <c r="BT417" s="78">
        <v>-0.37456732988357544</v>
      </c>
      <c r="BU417" s="78">
        <v>-0.45924192667007446</v>
      </c>
      <c r="BV417" s="78">
        <v>-0.13530400395393372</v>
      </c>
      <c r="BW417" s="78">
        <v>-0.31903910636901855</v>
      </c>
      <c r="BX417" s="78">
        <v>-0.22367388010025024</v>
      </c>
      <c r="BY417" s="78">
        <v>-0.16674588620662689</v>
      </c>
      <c r="BZ417" s="78">
        <v>-0.30852416157722473</v>
      </c>
      <c r="CA417" s="78">
        <v>-0.42131555080413818</v>
      </c>
      <c r="CB417" s="78">
        <v>-0.58126050233840942</v>
      </c>
      <c r="CC417" s="78">
        <v>-0.45402386784553528</v>
      </c>
      <c r="CD417" s="78">
        <v>-0.23644882440567017</v>
      </c>
      <c r="CE417" s="78">
        <v>-0.25980648398399353</v>
      </c>
      <c r="CF417" s="78">
        <v>-0.22529231011867523</v>
      </c>
      <c r="CG417" s="78">
        <v>-0.30373799800872803</v>
      </c>
      <c r="CH417" s="78">
        <v>-0.3196253776550293</v>
      </c>
      <c r="CI417" s="78">
        <v>-0.32586506009101868</v>
      </c>
      <c r="CJ417" s="78">
        <v>-0.1491139680147171</v>
      </c>
      <c r="CK417" s="78">
        <v>-0.24918219447135925</v>
      </c>
      <c r="CL417" s="78">
        <v>-0.24640469253063202</v>
      </c>
      <c r="CM417" s="78">
        <v>-0.17895646393299103</v>
      </c>
      <c r="CN417" s="78">
        <v>-0.30925041437149048</v>
      </c>
      <c r="CO417" s="78">
        <v>-0.27026528120040894</v>
      </c>
      <c r="CP417" s="78">
        <v>-0.25003659725189209</v>
      </c>
      <c r="CQ417" s="78">
        <v>-0.20960451662540436</v>
      </c>
      <c r="CR417" s="78">
        <v>-0.25070899724960327</v>
      </c>
      <c r="CS417" s="78">
        <v>-0.31964486837387085</v>
      </c>
      <c r="CT417" s="78">
        <v>1.425691694021225E-2</v>
      </c>
      <c r="CU417" s="78">
        <v>-0.18542575836181641</v>
      </c>
      <c r="CV417" s="78">
        <v>-9.3412622809410095E-2</v>
      </c>
      <c r="CW417" s="78">
        <v>-4.1960988193750381E-2</v>
      </c>
      <c r="CX417" s="78">
        <v>-0.1636824905872345</v>
      </c>
      <c r="CY417" s="78">
        <v>-0.26825591921806335</v>
      </c>
      <c r="CZ417" s="78">
        <v>-0.4122527539730072</v>
      </c>
      <c r="DA417" s="78">
        <v>-0.2897583544254303</v>
      </c>
      <c r="DB417" s="78">
        <v>-0.10065256804227829</v>
      </c>
      <c r="DC417" s="78">
        <v>-0.12145008146762848</v>
      </c>
      <c r="DD417" s="78">
        <v>-7.7759996056556702E-2</v>
      </c>
      <c r="DE417" s="78">
        <v>-0.15910740196704865</v>
      </c>
      <c r="DF417" s="78">
        <v>-0.15687671303749084</v>
      </c>
      <c r="DG417" s="78">
        <v>-0.15968994796276093</v>
      </c>
      <c r="DH417" s="78">
        <v>1.6789406538009644E-2</v>
      </c>
      <c r="DI417" s="78">
        <v>-6.2293075025081635E-2</v>
      </c>
      <c r="DJ417" s="78">
        <v>-9.5820508897304535E-2</v>
      </c>
      <c r="DK417" s="78">
        <v>-2.7482651174068451E-2</v>
      </c>
      <c r="DL417" s="78">
        <v>-0.1550290435552597</v>
      </c>
      <c r="DM417" s="78">
        <v>-0.12375491857528687</v>
      </c>
      <c r="DN417" s="78">
        <v>-0.11202774941921234</v>
      </c>
      <c r="DO417" s="78">
        <v>-7.6789408922195435E-2</v>
      </c>
      <c r="DP417" s="78">
        <v>-0.12685070931911469</v>
      </c>
      <c r="DQ417" s="78">
        <v>-0.18004785478115082</v>
      </c>
      <c r="DR417" s="78">
        <v>0.16381785273551941</v>
      </c>
      <c r="DS417" s="78">
        <v>-5.181238055229187E-2</v>
      </c>
      <c r="DT417" s="78">
        <v>3.6848630756139755E-2</v>
      </c>
      <c r="DU417" s="78">
        <v>8.2823909819126129E-2</v>
      </c>
      <c r="DV417" s="78">
        <v>-1.8840838223695755E-2</v>
      </c>
      <c r="DW417" s="78">
        <v>-0.11519625782966614</v>
      </c>
      <c r="DX417" s="78">
        <v>-0.24324509501457214</v>
      </c>
      <c r="DY417" s="78">
        <v>-5.2585005760192871E-2</v>
      </c>
      <c r="DZ417" s="78">
        <v>9.5415651798248291E-2</v>
      </c>
      <c r="EA417" s="78">
        <v>7.8314587473869324E-2</v>
      </c>
      <c r="EB417" s="78">
        <v>0.13525325059890747</v>
      </c>
      <c r="EC417" s="78">
        <v>4.9716230481863022E-2</v>
      </c>
      <c r="ED417" s="78">
        <v>7.8106492757797241E-2</v>
      </c>
      <c r="EE417" s="78">
        <v>8.024047315120697E-2</v>
      </c>
      <c r="EF417" s="78">
        <v>0.25632753968238831</v>
      </c>
      <c r="EG417" s="78">
        <v>0.20754513144493103</v>
      </c>
      <c r="EH417" s="78">
        <v>0.12159915268421173</v>
      </c>
      <c r="EI417" s="78">
        <v>0.19122149050235748</v>
      </c>
      <c r="EJ417" s="78">
        <v>6.764211505651474E-2</v>
      </c>
      <c r="EK417" s="78">
        <v>8.7782777845859528E-2</v>
      </c>
      <c r="EL417" s="78">
        <v>8.7235108017921448E-2</v>
      </c>
      <c r="EM417" s="78">
        <v>0.11497450619935989</v>
      </c>
      <c r="EN417" s="78">
        <v>5.1981039345264435E-2</v>
      </c>
      <c r="EO417" s="78">
        <v>2.1508093923330307E-2</v>
      </c>
      <c r="EP417" s="78">
        <v>0.37976008653640747</v>
      </c>
      <c r="EQ417" s="78">
        <v>0.14110411703586578</v>
      </c>
      <c r="ER417" s="78">
        <v>0.22492519021034241</v>
      </c>
      <c r="ES417" s="78">
        <v>0.26299348473548889</v>
      </c>
      <c r="ET417" s="78">
        <v>0.19028750061988831</v>
      </c>
      <c r="EU417" s="78">
        <v>0.10579755902290344</v>
      </c>
      <c r="EV417" s="78">
        <v>7.7513395808637142E-4</v>
      </c>
      <c r="EW417" s="78">
        <v>41.748329162597656</v>
      </c>
      <c r="EX417" s="78">
        <v>40.840965270996094</v>
      </c>
      <c r="EY417" s="78">
        <v>39.87042236328125</v>
      </c>
      <c r="EZ417" s="78">
        <v>39.883823394775391</v>
      </c>
      <c r="FA417" s="78">
        <v>39.350601196289063</v>
      </c>
      <c r="FB417" s="78">
        <v>38.803943634033203</v>
      </c>
      <c r="FC417" s="78">
        <v>38.761810302734375</v>
      </c>
      <c r="FD417" s="78">
        <v>38.368724822998047</v>
      </c>
      <c r="FE417" s="78">
        <v>40.618579864501953</v>
      </c>
      <c r="FF417" s="78">
        <v>44.659317016601563</v>
      </c>
      <c r="FG417" s="78">
        <v>48.124992370605469</v>
      </c>
      <c r="FH417" s="78">
        <v>50.887535095214844</v>
      </c>
      <c r="FI417" s="78">
        <v>52.588294982910156</v>
      </c>
      <c r="FJ417" s="78">
        <v>54.03662109375</v>
      </c>
      <c r="FK417" s="78">
        <v>54.758411407470703</v>
      </c>
      <c r="FL417" s="78">
        <v>54.954208374023438</v>
      </c>
      <c r="FM417" s="78">
        <v>53.912349700927734</v>
      </c>
      <c r="FN417" s="78">
        <v>52.082340240478516</v>
      </c>
      <c r="FO417" s="78">
        <v>49.562301635742188</v>
      </c>
      <c r="FP417" s="78">
        <v>47.416591644287109</v>
      </c>
      <c r="FQ417" s="78">
        <v>46.19500732421875</v>
      </c>
      <c r="FR417" s="78">
        <v>44.189460754394531</v>
      </c>
      <c r="FS417" s="78">
        <v>43.014377593994141</v>
      </c>
      <c r="FT417" s="78">
        <v>41.658466339111328</v>
      </c>
      <c r="FU417" s="78">
        <v>0.14915752410888672</v>
      </c>
      <c r="FV417" s="78">
        <v>0.1606258898973465</v>
      </c>
      <c r="FW417" s="78">
        <v>0.15851347148418427</v>
      </c>
      <c r="FX417" s="78">
        <v>0</v>
      </c>
      <c r="FY417" s="78">
        <v>200</v>
      </c>
      <c r="FZ417" s="78">
        <v>1</v>
      </c>
    </row>
    <row r="418" spans="1:182" x14ac:dyDescent="0.2">
      <c r="A418" t="s">
        <v>186</v>
      </c>
      <c r="B418" t="s">
        <v>236</v>
      </c>
      <c r="C418" t="s">
        <v>194</v>
      </c>
      <c r="D418" t="s">
        <v>203</v>
      </c>
      <c r="E418" t="s">
        <v>240</v>
      </c>
      <c r="F418" t="s">
        <v>184</v>
      </c>
      <c r="G418" t="s">
        <v>1</v>
      </c>
      <c r="H418" s="78">
        <v>479</v>
      </c>
      <c r="I418" s="78">
        <v>1.6273972988128662</v>
      </c>
      <c r="J418" s="78">
        <v>1.7028167247772217</v>
      </c>
      <c r="K418" s="78">
        <v>1.6102179288864136</v>
      </c>
      <c r="L418" s="78">
        <v>1.5194336175918579</v>
      </c>
      <c r="M418" s="78">
        <v>1.5150043964385986</v>
      </c>
      <c r="N418" s="78">
        <v>1.6597071886062622</v>
      </c>
      <c r="O418" s="78">
        <v>2.2277383804321289</v>
      </c>
      <c r="P418" s="78">
        <v>2.1567871570587158</v>
      </c>
      <c r="Q418" s="78">
        <v>2.3458478450775146</v>
      </c>
      <c r="R418" s="78">
        <v>2.3396189212799072</v>
      </c>
      <c r="S418" s="78">
        <v>2.2821860313415527</v>
      </c>
      <c r="T418" s="78">
        <v>1.7605674266815186</v>
      </c>
      <c r="U418" s="78">
        <v>1.8843991756439209</v>
      </c>
      <c r="V418" s="78">
        <v>1.9366507530212402</v>
      </c>
      <c r="W418" s="78">
        <v>1.7472993135452271</v>
      </c>
      <c r="X418" s="78">
        <v>1.7263127565383911</v>
      </c>
      <c r="Y418" s="78">
        <v>1.9688522815704346</v>
      </c>
      <c r="Z418" s="78">
        <v>2.2199673652648926</v>
      </c>
      <c r="AA418" s="78">
        <v>2.4057002067565918</v>
      </c>
      <c r="AB418" s="78">
        <v>2.1674823760986328</v>
      </c>
      <c r="AC418" s="78">
        <v>2.4335167407989502</v>
      </c>
      <c r="AD418" s="78">
        <v>2.3692944049835205</v>
      </c>
      <c r="AE418" s="78">
        <v>2.0708339214324951</v>
      </c>
      <c r="AF418" s="78">
        <v>1.8424597978591919</v>
      </c>
      <c r="AG418" s="78">
        <v>-0.15565890073776245</v>
      </c>
      <c r="AH418" s="78">
        <v>-0.18825267255306244</v>
      </c>
      <c r="AI418" s="78">
        <v>-0.21069873869419098</v>
      </c>
      <c r="AJ418" s="78">
        <v>-0.3353000283241272</v>
      </c>
      <c r="AK418" s="78">
        <v>-0.46428367495536804</v>
      </c>
      <c r="AL418" s="78">
        <v>-0.35003504157066345</v>
      </c>
      <c r="AM418" s="78">
        <v>-0.10782891511917114</v>
      </c>
      <c r="AN418" s="78">
        <v>-0.77300655841827393</v>
      </c>
      <c r="AO418" s="78">
        <v>-9.6210770308971405E-2</v>
      </c>
      <c r="AP418" s="78">
        <v>-0.22738157212734222</v>
      </c>
      <c r="AQ418" s="78">
        <v>-8.1754729151725769E-2</v>
      </c>
      <c r="AR418" s="78">
        <v>-0.4004443883895874</v>
      </c>
      <c r="AS418" s="78">
        <v>-0.34203773736953735</v>
      </c>
      <c r="AT418" s="78">
        <v>-0.24710837006568909</v>
      </c>
      <c r="AU418" s="78">
        <v>-0.39798900485038757</v>
      </c>
      <c r="AV418" s="78">
        <v>-0.38822400569915771</v>
      </c>
      <c r="AW418" s="78">
        <v>-0.12810304760932922</v>
      </c>
      <c r="AX418" s="78">
        <v>-0.41900292038917542</v>
      </c>
      <c r="AY418" s="78">
        <v>-0.67804741859436035</v>
      </c>
      <c r="AZ418" s="78">
        <v>-0.78370410203933716</v>
      </c>
      <c r="BA418" s="78">
        <v>-0.24021363258361816</v>
      </c>
      <c r="BB418" s="78">
        <v>-7.429814338684082E-2</v>
      </c>
      <c r="BC418" s="78">
        <v>-0.16734091937541962</v>
      </c>
      <c r="BD418" s="78">
        <v>-0.14920525252819061</v>
      </c>
      <c r="BE418" s="78">
        <v>1.3822446577250957E-2</v>
      </c>
      <c r="BF418" s="78">
        <v>-1.533110998570919E-2</v>
      </c>
      <c r="BG418" s="78">
        <v>-2.5867067277431488E-2</v>
      </c>
      <c r="BH418" s="78">
        <v>-0.15431386232376099</v>
      </c>
      <c r="BI418" s="78">
        <v>-0.27375450730323792</v>
      </c>
      <c r="BJ418" s="78">
        <v>-0.17548641562461853</v>
      </c>
      <c r="BK418" s="78">
        <v>7.533610612154007E-2</v>
      </c>
      <c r="BL418" s="78">
        <v>-0.4752635657787323</v>
      </c>
      <c r="BM418" s="78">
        <v>0.14710517227649689</v>
      </c>
      <c r="BN418" s="78">
        <v>8.9002199470996857E-2</v>
      </c>
      <c r="BO418" s="78">
        <v>0.16114245355129242</v>
      </c>
      <c r="BP418" s="78">
        <v>-0.16636912524700165</v>
      </c>
      <c r="BQ418" s="78">
        <v>-9.452018141746521E-2</v>
      </c>
      <c r="BR418" s="78">
        <v>5.2018677815794945E-3</v>
      </c>
      <c r="BS418" s="78">
        <v>-0.16321764886379242</v>
      </c>
      <c r="BT418" s="78">
        <v>-0.12191042304039001</v>
      </c>
      <c r="BU418" s="78">
        <v>9.8567195236682892E-2</v>
      </c>
      <c r="BV418" s="78">
        <v>-0.16104020178318024</v>
      </c>
      <c r="BW418" s="78">
        <v>-0.44627413153648376</v>
      </c>
      <c r="BX418" s="78">
        <v>-0.52323508262634277</v>
      </c>
      <c r="BY418" s="78">
        <v>1.381829846650362E-3</v>
      </c>
      <c r="BZ418" s="78">
        <v>0.18730302155017853</v>
      </c>
      <c r="CA418" s="78">
        <v>5.3393170237541199E-2</v>
      </c>
      <c r="CB418" s="78">
        <v>2.5624530389904976E-2</v>
      </c>
      <c r="CC418" s="78">
        <v>0.13120470941066742</v>
      </c>
      <c r="CD418" s="78">
        <v>0.10443383455276489</v>
      </c>
      <c r="CE418" s="78">
        <v>0.10214677453041077</v>
      </c>
      <c r="CF418" s="78">
        <v>-2.896340936422348E-2</v>
      </c>
      <c r="CG418" s="78">
        <v>-0.14179451763629913</v>
      </c>
      <c r="CH418" s="78">
        <v>-5.4594583809375763E-2</v>
      </c>
      <c r="CI418" s="78">
        <v>0.20219564437866211</v>
      </c>
      <c r="CJ418" s="78">
        <v>-0.26904764771461487</v>
      </c>
      <c r="CK418" s="78">
        <v>0.31562504172325134</v>
      </c>
      <c r="CL418" s="78">
        <v>0.30812862515449524</v>
      </c>
      <c r="CM418" s="78">
        <v>0.32937225699424744</v>
      </c>
      <c r="CN418" s="78">
        <v>-4.249300342053175E-3</v>
      </c>
      <c r="CO418" s="78">
        <v>7.6909735798835754E-2</v>
      </c>
      <c r="CP418" s="78">
        <v>0.17995116114616394</v>
      </c>
      <c r="CQ418" s="78">
        <v>-6.1571720289066434E-4</v>
      </c>
      <c r="CR418" s="78">
        <v>6.2537543475627899E-2</v>
      </c>
      <c r="CS418" s="78">
        <v>0.2555583119392395</v>
      </c>
      <c r="CT418" s="78">
        <v>1.7624011263251305E-2</v>
      </c>
      <c r="CU418" s="78">
        <v>-0.28574866056442261</v>
      </c>
      <c r="CV418" s="78">
        <v>-0.34283500909805298</v>
      </c>
      <c r="CW418" s="78">
        <v>0.16871009767055511</v>
      </c>
      <c r="CX418" s="78">
        <v>0.36848720908164978</v>
      </c>
      <c r="CY418" s="78">
        <v>0.2062729150056839</v>
      </c>
      <c r="CZ418" s="78">
        <v>0.14671111106872559</v>
      </c>
      <c r="DA418" s="78">
        <v>0.24858696758747101</v>
      </c>
      <c r="DB418" s="78">
        <v>0.22419878840446472</v>
      </c>
      <c r="DC418" s="78">
        <v>0.23016060888767242</v>
      </c>
      <c r="DD418" s="78">
        <v>9.6387043595314026E-2</v>
      </c>
      <c r="DE418" s="78">
        <v>-9.8345605656504631E-3</v>
      </c>
      <c r="DF418" s="78">
        <v>6.6297255456447601E-2</v>
      </c>
      <c r="DG418" s="78">
        <v>0.32905519008636475</v>
      </c>
      <c r="DH418" s="78">
        <v>-6.2831729650497437E-2</v>
      </c>
      <c r="DI418" s="78">
        <v>0.48414492607116699</v>
      </c>
      <c r="DJ418" s="78">
        <v>0.52725511789321899</v>
      </c>
      <c r="DK418" s="78">
        <v>0.49760210514068604</v>
      </c>
      <c r="DL418" s="78">
        <v>0.15787051618099213</v>
      </c>
      <c r="DM418" s="78">
        <v>0.24833966791629791</v>
      </c>
      <c r="DN418" s="78">
        <v>0.35470044612884521</v>
      </c>
      <c r="DO418" s="78">
        <v>0.16198621690273285</v>
      </c>
      <c r="DP418" s="78">
        <v>0.24698552489280701</v>
      </c>
      <c r="DQ418" s="78">
        <v>0.41254940629005432</v>
      </c>
      <c r="DR418" s="78">
        <v>0.19628822803497314</v>
      </c>
      <c r="DS418" s="78">
        <v>-0.12522315979003906</v>
      </c>
      <c r="DT418" s="78">
        <v>-0.16243493556976318</v>
      </c>
      <c r="DU418" s="78">
        <v>0.33603838086128235</v>
      </c>
      <c r="DV418" s="78">
        <v>0.54967135190963745</v>
      </c>
      <c r="DW418" s="78">
        <v>0.35915267467498779</v>
      </c>
      <c r="DX418" s="78">
        <v>0.26779770851135254</v>
      </c>
      <c r="DY418" s="78">
        <v>0.41806831955909729</v>
      </c>
      <c r="DZ418" s="78">
        <v>0.39712032675743103</v>
      </c>
      <c r="EA418" s="78">
        <v>0.41499227285385132</v>
      </c>
      <c r="EB418" s="78">
        <v>0.27737322449684143</v>
      </c>
      <c r="EC418" s="78">
        <v>0.18069465458393097</v>
      </c>
      <c r="ED418" s="78">
        <v>0.24084585905075073</v>
      </c>
      <c r="EE418" s="78">
        <v>0.51222020387649536</v>
      </c>
      <c r="EF418" s="78">
        <v>0.23491132259368896</v>
      </c>
      <c r="EG418" s="78">
        <v>0.72746092081069946</v>
      </c>
      <c r="EH418" s="78">
        <v>0.8436388373374939</v>
      </c>
      <c r="EI418" s="78">
        <v>0.74049931764602661</v>
      </c>
      <c r="EJ418" s="78">
        <v>0.39194577932357788</v>
      </c>
      <c r="EK418" s="78">
        <v>0.49585720896720886</v>
      </c>
      <c r="EL418" s="78">
        <v>0.60701072216033936</v>
      </c>
      <c r="EM418" s="78">
        <v>0.396757572889328</v>
      </c>
      <c r="EN418" s="78">
        <v>0.51329904794692993</v>
      </c>
      <c r="EO418" s="78">
        <v>0.63921958208084106</v>
      </c>
      <c r="EP418" s="78">
        <v>0.45425096154212952</v>
      </c>
      <c r="EQ418" s="78">
        <v>0.10655015707015991</v>
      </c>
      <c r="ER418" s="78">
        <v>9.8034091293811798E-2</v>
      </c>
      <c r="ES418" s="78">
        <v>0.57763385772705078</v>
      </c>
      <c r="ET418" s="78">
        <v>0.81127256155014038</v>
      </c>
      <c r="EU418" s="78">
        <v>0.57988673448562622</v>
      </c>
      <c r="EV418" s="78">
        <v>0.44262748956680298</v>
      </c>
      <c r="EW418" s="78">
        <v>34.65374755859375</v>
      </c>
      <c r="EX418" s="78">
        <v>32.618228912353516</v>
      </c>
      <c r="EY418" s="78">
        <v>31.998027801513672</v>
      </c>
      <c r="EZ418" s="78">
        <v>31.108423233032227</v>
      </c>
      <c r="FA418" s="78">
        <v>30.453681945800781</v>
      </c>
      <c r="FB418" s="78">
        <v>30.311445236206055</v>
      </c>
      <c r="FC418" s="78">
        <v>29.616933822631836</v>
      </c>
      <c r="FD418" s="78">
        <v>30.664976119995117</v>
      </c>
      <c r="FE418" s="78">
        <v>37.383537292480469</v>
      </c>
      <c r="FF418" s="78">
        <v>40.361331939697266</v>
      </c>
      <c r="FG418" s="78">
        <v>45.215057373046875</v>
      </c>
      <c r="FH418" s="78">
        <v>47.973007202148438</v>
      </c>
      <c r="FI418" s="78">
        <v>50.418636322021484</v>
      </c>
      <c r="FJ418" s="78">
        <v>51.072261810302734</v>
      </c>
      <c r="FK418" s="78">
        <v>51.951175689697266</v>
      </c>
      <c r="FL418" s="78">
        <v>51.974807739257813</v>
      </c>
      <c r="FM418" s="78">
        <v>51.111740112304688</v>
      </c>
      <c r="FN418" s="78">
        <v>49.419406890869141</v>
      </c>
      <c r="FO418" s="78">
        <v>45.5565185546875</v>
      </c>
      <c r="FP418" s="78">
        <v>43.257328033447266</v>
      </c>
      <c r="FQ418" s="78">
        <v>43.893302917480469</v>
      </c>
      <c r="FR418" s="78">
        <v>42.255084991455078</v>
      </c>
      <c r="FS418" s="78">
        <v>39.885326385498047</v>
      </c>
      <c r="FT418" s="78">
        <v>37.493549346923828</v>
      </c>
      <c r="FU418" s="78">
        <v>0.13049910962581635</v>
      </c>
      <c r="FV418" s="78">
        <v>0.18915876746177673</v>
      </c>
      <c r="FW418" s="78">
        <v>0.13128042221069336</v>
      </c>
      <c r="FX418" s="78">
        <v>0</v>
      </c>
      <c r="FY418" s="78">
        <v>116</v>
      </c>
      <c r="FZ418" s="78">
        <v>1</v>
      </c>
    </row>
    <row r="419" spans="1:182" x14ac:dyDescent="0.2">
      <c r="A419" t="s">
        <v>186</v>
      </c>
      <c r="B419" t="s">
        <v>236</v>
      </c>
      <c r="C419" t="s">
        <v>194</v>
      </c>
      <c r="D419" t="s">
        <v>203</v>
      </c>
      <c r="E419" t="s">
        <v>240</v>
      </c>
      <c r="F419" t="s">
        <v>185</v>
      </c>
      <c r="G419" t="s">
        <v>1</v>
      </c>
      <c r="H419" s="78">
        <v>207</v>
      </c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/>
      <c r="CK419" s="78"/>
      <c r="CL419" s="78"/>
      <c r="CM419" s="78"/>
      <c r="CN419" s="78"/>
      <c r="CO419" s="78"/>
      <c r="CP419" s="78"/>
      <c r="CQ419" s="78"/>
      <c r="CR419" s="78"/>
      <c r="CS419" s="78"/>
      <c r="CT419" s="78"/>
      <c r="CU419" s="78"/>
      <c r="CV419" s="78"/>
      <c r="CW419" s="78"/>
      <c r="CX419" s="78"/>
      <c r="CY419" s="78"/>
      <c r="CZ419" s="78"/>
      <c r="DA419" s="78"/>
      <c r="DB419" s="78"/>
      <c r="DC419" s="78"/>
      <c r="DD419" s="78"/>
      <c r="DE419" s="78"/>
      <c r="DF419" s="78"/>
      <c r="DG419" s="78"/>
      <c r="DH419" s="78"/>
      <c r="DI419" s="78"/>
      <c r="DJ419" s="78"/>
      <c r="DK419" s="78"/>
      <c r="DL419" s="78"/>
      <c r="DM419" s="78"/>
      <c r="DN419" s="78"/>
      <c r="DO419" s="78"/>
      <c r="DP419" s="78"/>
      <c r="DQ419" s="78"/>
      <c r="DR419" s="78"/>
      <c r="DS419" s="78"/>
      <c r="DT419" s="78"/>
      <c r="DU419" s="78"/>
      <c r="DV419" s="78"/>
      <c r="DW419" s="78"/>
      <c r="DX419" s="78"/>
      <c r="DY419" s="78"/>
      <c r="DZ419" s="78"/>
      <c r="EA419" s="78"/>
      <c r="EB419" s="78"/>
      <c r="EC419" s="78"/>
      <c r="ED419" s="78"/>
      <c r="EE419" s="78"/>
      <c r="EF419" s="78"/>
      <c r="EG419" s="78"/>
      <c r="EH419" s="78"/>
      <c r="EI419" s="78"/>
      <c r="EJ419" s="78"/>
      <c r="EK419" s="78"/>
      <c r="EL419" s="78"/>
      <c r="EM419" s="78"/>
      <c r="EN419" s="78"/>
      <c r="EO419" s="78"/>
      <c r="EP419" s="78"/>
      <c r="EQ419" s="78"/>
      <c r="ER419" s="78"/>
      <c r="ES419" s="78"/>
      <c r="ET419" s="78"/>
      <c r="EU419" s="78"/>
      <c r="EV419" s="78"/>
      <c r="EW419" s="78"/>
      <c r="EX419" s="78"/>
      <c r="EY419" s="78"/>
      <c r="EZ419" s="78"/>
      <c r="FA419" s="78"/>
      <c r="FB419" s="78"/>
      <c r="FC419" s="78"/>
      <c r="FD419" s="78"/>
      <c r="FE419" s="78"/>
      <c r="FF419" s="78"/>
      <c r="FG419" s="78"/>
      <c r="FH419" s="78"/>
      <c r="FI419" s="78"/>
      <c r="FJ419" s="78"/>
      <c r="FK419" s="78"/>
      <c r="FL419" s="78"/>
      <c r="FM419" s="78"/>
      <c r="FN419" s="78"/>
      <c r="FO419" s="78"/>
      <c r="FP419" s="78"/>
      <c r="FQ419" s="78"/>
      <c r="FR419" s="78"/>
      <c r="FS419" s="78"/>
      <c r="FT419" s="78"/>
      <c r="FU419" s="78"/>
      <c r="FV419" s="78"/>
      <c r="FW419" s="78"/>
      <c r="FX419" s="78">
        <v>0</v>
      </c>
      <c r="FY419" s="78">
        <v>56</v>
      </c>
      <c r="FZ419" s="78">
        <v>0</v>
      </c>
    </row>
    <row r="420" spans="1:182" x14ac:dyDescent="0.2">
      <c r="A420" t="s">
        <v>186</v>
      </c>
      <c r="B420" t="s">
        <v>236</v>
      </c>
      <c r="C420" t="s">
        <v>194</v>
      </c>
      <c r="D420" t="s">
        <v>203</v>
      </c>
      <c r="E420" t="s">
        <v>204</v>
      </c>
      <c r="F420" t="s">
        <v>1</v>
      </c>
      <c r="G420" t="s">
        <v>198</v>
      </c>
      <c r="H420" s="78">
        <v>7449</v>
      </c>
      <c r="I420" s="78">
        <v>1.2129374742507935</v>
      </c>
      <c r="J420" s="78">
        <v>1.1526355743408203</v>
      </c>
      <c r="K420" s="78">
        <v>1.130078911781311</v>
      </c>
      <c r="L420" s="78">
        <v>1.0958620309829712</v>
      </c>
      <c r="M420" s="78">
        <v>1.1269499063491821</v>
      </c>
      <c r="N420" s="78">
        <v>1.248961329460144</v>
      </c>
      <c r="O420" s="78">
        <v>1.4192048311233521</v>
      </c>
      <c r="P420" s="78">
        <v>1.5053616762161255</v>
      </c>
      <c r="Q420" s="78">
        <v>1.4050097465515137</v>
      </c>
      <c r="R420" s="78">
        <v>1.3921225070953369</v>
      </c>
      <c r="S420" s="78">
        <v>1.3521851301193237</v>
      </c>
      <c r="T420" s="78">
        <v>1.35349440574646</v>
      </c>
      <c r="U420" s="78">
        <v>1.2242244482040405</v>
      </c>
      <c r="V420" s="78">
        <v>1.1999250650405884</v>
      </c>
      <c r="W420" s="78">
        <v>1.2163335084915161</v>
      </c>
      <c r="X420" s="78">
        <v>1.1871057748794556</v>
      </c>
      <c r="Y420" s="78">
        <v>1.2469865083694458</v>
      </c>
      <c r="Z420" s="78">
        <v>1.4431532621383667</v>
      </c>
      <c r="AA420" s="78">
        <v>1.6325119733810425</v>
      </c>
      <c r="AB420" s="78">
        <v>1.6973757743835449</v>
      </c>
      <c r="AC420" s="78">
        <v>1.7039844989776611</v>
      </c>
      <c r="AD420" s="78">
        <v>1.6374506950378418</v>
      </c>
      <c r="AE420" s="78">
        <v>1.5048317909240723</v>
      </c>
      <c r="AF420" s="78">
        <v>1.3639779090881348</v>
      </c>
      <c r="AG420" s="78">
        <v>-0.22610069811344147</v>
      </c>
      <c r="AH420" s="78">
        <v>-0.20096209645271301</v>
      </c>
      <c r="AI420" s="78">
        <v>-0.21044334769248962</v>
      </c>
      <c r="AJ420" s="78">
        <v>-0.24769586324691772</v>
      </c>
      <c r="AK420" s="78">
        <v>-0.24825780093669891</v>
      </c>
      <c r="AL420" s="78">
        <v>-0.25751405954360962</v>
      </c>
      <c r="AM420" s="78">
        <v>-0.25952458381652832</v>
      </c>
      <c r="AN420" s="78">
        <v>-0.2408563643693924</v>
      </c>
      <c r="AO420" s="78">
        <v>-0.23293639719486237</v>
      </c>
      <c r="AP420" s="78">
        <v>-0.19555547833442688</v>
      </c>
      <c r="AQ420" s="78">
        <v>-0.1914527416229248</v>
      </c>
      <c r="AR420" s="78">
        <v>-0.1879645437002182</v>
      </c>
      <c r="AS420" s="78">
        <v>-0.26840993762016296</v>
      </c>
      <c r="AT420" s="78">
        <v>-0.2360372394323349</v>
      </c>
      <c r="AU420" s="78">
        <v>-0.19511657953262329</v>
      </c>
      <c r="AV420" s="78">
        <v>-0.17322923243045807</v>
      </c>
      <c r="AW420" s="78">
        <v>-0.12909072637557983</v>
      </c>
      <c r="AX420" s="78">
        <v>-9.5094442367553711E-2</v>
      </c>
      <c r="AY420" s="78">
        <v>-0.16557785868644714</v>
      </c>
      <c r="AZ420" s="78">
        <v>-0.18056146800518036</v>
      </c>
      <c r="BA420" s="78">
        <v>-9.2596471309661865E-2</v>
      </c>
      <c r="BB420" s="78">
        <v>-0.26032572984695435</v>
      </c>
      <c r="BC420" s="78">
        <v>-0.24778462946414948</v>
      </c>
      <c r="BD420" s="78">
        <v>-0.22208242118358612</v>
      </c>
      <c r="BE420" s="78">
        <v>-0.1749759167432785</v>
      </c>
      <c r="BF420" s="78">
        <v>-0.15128339827060699</v>
      </c>
      <c r="BG420" s="78">
        <v>-0.16233257949352264</v>
      </c>
      <c r="BH420" s="78">
        <v>-0.19681094586849213</v>
      </c>
      <c r="BI420" s="78">
        <v>-0.19563041627407074</v>
      </c>
      <c r="BJ420" s="78">
        <v>-0.20509667694568634</v>
      </c>
      <c r="BK420" s="78">
        <v>-0.20228585600852966</v>
      </c>
      <c r="BL420" s="78">
        <v>-0.18220628798007965</v>
      </c>
      <c r="BM420" s="78">
        <v>-0.17544203996658325</v>
      </c>
      <c r="BN420" s="78">
        <v>-0.13909992575645447</v>
      </c>
      <c r="BO420" s="78">
        <v>-0.13746486604213715</v>
      </c>
      <c r="BP420" s="78">
        <v>-0.13170796632766724</v>
      </c>
      <c r="BQ420" s="78">
        <v>-0.21357437968254089</v>
      </c>
      <c r="BR420" s="78">
        <v>-0.18162615597248077</v>
      </c>
      <c r="BS420" s="78">
        <v>-0.1398150622844696</v>
      </c>
      <c r="BT420" s="78">
        <v>-0.12297677993774414</v>
      </c>
      <c r="BU420" s="78">
        <v>-7.8298173844814301E-2</v>
      </c>
      <c r="BV420" s="78">
        <v>-3.8264598697423935E-2</v>
      </c>
      <c r="BW420" s="78">
        <v>-0.10877639800310135</v>
      </c>
      <c r="BX420" s="78">
        <v>-0.12174295634031296</v>
      </c>
      <c r="BY420" s="78">
        <v>-3.5655967891216278E-2</v>
      </c>
      <c r="BZ420" s="78">
        <v>-0.19946512579917908</v>
      </c>
      <c r="CA420" s="78">
        <v>-0.18823333084583282</v>
      </c>
      <c r="CB420" s="78">
        <v>-0.1658329963684082</v>
      </c>
      <c r="CC420" s="78">
        <v>-0.13956703245639801</v>
      </c>
      <c r="CD420" s="78">
        <v>-0.11687611788511276</v>
      </c>
      <c r="CE420" s="78">
        <v>-0.12901119887828827</v>
      </c>
      <c r="CF420" s="78">
        <v>-0.16156819462776184</v>
      </c>
      <c r="CG420" s="78">
        <v>-0.15918084979057312</v>
      </c>
      <c r="CH420" s="78">
        <v>-0.16879256069660187</v>
      </c>
      <c r="CI420" s="78">
        <v>-0.16264249384403229</v>
      </c>
      <c r="CJ420" s="78">
        <v>-0.14158543944358826</v>
      </c>
      <c r="CK420" s="78">
        <v>-0.13562162220478058</v>
      </c>
      <c r="CL420" s="78">
        <v>-9.9998980760574341E-2</v>
      </c>
      <c r="CM420" s="78">
        <v>-0.10007303208112717</v>
      </c>
      <c r="CN420" s="78">
        <v>-9.2744842171669006E-2</v>
      </c>
      <c r="CO420" s="78">
        <v>-0.17559546232223511</v>
      </c>
      <c r="CP420" s="78">
        <v>-0.14394117891788483</v>
      </c>
      <c r="CQ420" s="78">
        <v>-0.10151340067386627</v>
      </c>
      <c r="CR420" s="78">
        <v>-8.8172070682048798E-2</v>
      </c>
      <c r="CS420" s="78">
        <v>-4.31194007396698E-2</v>
      </c>
      <c r="CT420" s="78">
        <v>1.0955848265439272E-3</v>
      </c>
      <c r="CU420" s="78">
        <v>-6.9435864686965942E-2</v>
      </c>
      <c r="CV420" s="78">
        <v>-8.1005439162254333E-2</v>
      </c>
      <c r="CW420" s="78">
        <v>3.7808464840054512E-3</v>
      </c>
      <c r="CX420" s="78">
        <v>-0.157313272356987</v>
      </c>
      <c r="CY420" s="78">
        <v>-0.14698828756809235</v>
      </c>
      <c r="CZ420" s="78">
        <v>-0.12687483429908752</v>
      </c>
      <c r="DA420" s="78">
        <v>-0.10415814816951752</v>
      </c>
      <c r="DB420" s="78">
        <v>-8.246881514787674E-2</v>
      </c>
      <c r="DC420" s="78">
        <v>-9.5689825713634491E-2</v>
      </c>
      <c r="DD420" s="78">
        <v>-0.12632545828819275</v>
      </c>
      <c r="DE420" s="78">
        <v>-0.1227312907576561</v>
      </c>
      <c r="DF420" s="78">
        <v>-0.1324884295463562</v>
      </c>
      <c r="DG420" s="78">
        <v>-0.12299913167953491</v>
      </c>
      <c r="DH420" s="78">
        <v>-0.10096456110477448</v>
      </c>
      <c r="DI420" s="78">
        <v>-9.5801204442977905E-2</v>
      </c>
      <c r="DJ420" s="78">
        <v>-6.0898043215274811E-2</v>
      </c>
      <c r="DK420" s="78">
        <v>-6.2681198120117188E-2</v>
      </c>
      <c r="DL420" s="78">
        <v>-5.3781714290380478E-2</v>
      </c>
      <c r="DM420" s="78">
        <v>-0.13761654496192932</v>
      </c>
      <c r="DN420" s="78">
        <v>-0.10625621676445007</v>
      </c>
      <c r="DO420" s="78">
        <v>-6.3211746513843536E-2</v>
      </c>
      <c r="DP420" s="78">
        <v>-5.336737260222435E-2</v>
      </c>
      <c r="DQ420" s="78">
        <v>-7.9406322911381721E-3</v>
      </c>
      <c r="DR420" s="78">
        <v>4.0455766022205353E-2</v>
      </c>
      <c r="DS420" s="78">
        <v>-3.0095338821411133E-2</v>
      </c>
      <c r="DT420" s="78">
        <v>-4.0267918258905411E-2</v>
      </c>
      <c r="DU420" s="78">
        <v>4.321766272187233E-2</v>
      </c>
      <c r="DV420" s="78">
        <v>-0.11516141146421432</v>
      </c>
      <c r="DW420" s="78">
        <v>-0.10574323683977127</v>
      </c>
      <c r="DX420" s="78">
        <v>-8.7916657328605652E-2</v>
      </c>
      <c r="DY420" s="78">
        <v>-5.3033359348773956E-2</v>
      </c>
      <c r="DZ420" s="78">
        <v>-3.2790143042802811E-2</v>
      </c>
      <c r="EA420" s="78">
        <v>-4.7579050064086914E-2</v>
      </c>
      <c r="EB420" s="78">
        <v>-7.5440533459186554E-2</v>
      </c>
      <c r="EC420" s="78">
        <v>-7.0103913545608521E-2</v>
      </c>
      <c r="ED420" s="78">
        <v>-8.0071046948432922E-2</v>
      </c>
      <c r="EE420" s="78">
        <v>-6.5760403871536255E-2</v>
      </c>
      <c r="EF420" s="78">
        <v>-4.2314492166042328E-2</v>
      </c>
      <c r="EG420" s="78">
        <v>-3.8306839764118195E-2</v>
      </c>
      <c r="EH420" s="78">
        <v>-4.4424952939152718E-3</v>
      </c>
      <c r="EI420" s="78">
        <v>-8.6933169513940811E-3</v>
      </c>
      <c r="EJ420" s="78">
        <v>2.4748602882027626E-3</v>
      </c>
      <c r="EK420" s="78">
        <v>-8.2781009376049042E-2</v>
      </c>
      <c r="EL420" s="78">
        <v>-5.184510350227356E-2</v>
      </c>
      <c r="EM420" s="78">
        <v>-7.9102329909801483E-3</v>
      </c>
      <c r="EN420" s="78">
        <v>-3.1149147544056177E-3</v>
      </c>
      <c r="EO420" s="78">
        <v>4.2851928621530533E-2</v>
      </c>
      <c r="EP420" s="78">
        <v>9.7285613417625427E-2</v>
      </c>
      <c r="EQ420" s="78">
        <v>2.6706136763095856E-2</v>
      </c>
      <c r="ER420" s="78">
        <v>1.855059526860714E-2</v>
      </c>
      <c r="ES420" s="78">
        <v>0.10015816241502762</v>
      </c>
      <c r="ET420" s="78">
        <v>-5.4300829768180847E-2</v>
      </c>
      <c r="EU420" s="78">
        <v>-4.6191953122615814E-2</v>
      </c>
      <c r="EV420" s="78">
        <v>-3.1667228788137436E-2</v>
      </c>
      <c r="EW420" s="78">
        <v>52.441108703613281</v>
      </c>
      <c r="EX420" s="78">
        <v>51.004196166992188</v>
      </c>
      <c r="EY420" s="78">
        <v>49.987953186035156</v>
      </c>
      <c r="EZ420" s="78">
        <v>49.035938262939453</v>
      </c>
      <c r="FA420" s="78">
        <v>48.382957458496094</v>
      </c>
      <c r="FB420" s="78">
        <v>47.904384613037109</v>
      </c>
      <c r="FC420" s="78">
        <v>47.756187438964844</v>
      </c>
      <c r="FD420" s="78">
        <v>49.169288635253906</v>
      </c>
      <c r="FE420" s="78">
        <v>54.787559509277344</v>
      </c>
      <c r="FF420" s="78">
        <v>60.100566864013672</v>
      </c>
      <c r="FG420" s="78">
        <v>64.787307739257813</v>
      </c>
      <c r="FH420" s="78">
        <v>68.634819030761719</v>
      </c>
      <c r="FI420" s="78">
        <v>71.40350341796875</v>
      </c>
      <c r="FJ420" s="78">
        <v>73.667510986328125</v>
      </c>
      <c r="FK420" s="78">
        <v>75.388557434082031</v>
      </c>
      <c r="FL420" s="78">
        <v>75.571495056152344</v>
      </c>
      <c r="FM420" s="78">
        <v>74.724449157714844</v>
      </c>
      <c r="FN420" s="78">
        <v>71.640045166015625</v>
      </c>
      <c r="FO420" s="78">
        <v>66.620155334472656</v>
      </c>
      <c r="FP420" s="78">
        <v>63.027992248535156</v>
      </c>
      <c r="FQ420" s="78">
        <v>60.308818817138672</v>
      </c>
      <c r="FR420" s="78">
        <v>57.742401123046875</v>
      </c>
      <c r="FS420" s="78">
        <v>56.239467620849609</v>
      </c>
      <c r="FT420" s="78">
        <v>54.767536163330078</v>
      </c>
      <c r="FU420" s="78">
        <v>3.5756509751081467E-2</v>
      </c>
      <c r="FV420" s="78">
        <v>4.60994653403759E-2</v>
      </c>
      <c r="FW420" s="78">
        <v>3.7421870976686478E-2</v>
      </c>
      <c r="FX420" s="78">
        <v>0</v>
      </c>
      <c r="FY420" s="78">
        <v>1728</v>
      </c>
      <c r="FZ420" s="78">
        <v>1</v>
      </c>
    </row>
    <row r="421" spans="1:182" x14ac:dyDescent="0.2">
      <c r="A421" t="s">
        <v>186</v>
      </c>
      <c r="B421" t="s">
        <v>236</v>
      </c>
      <c r="C421" t="s">
        <v>194</v>
      </c>
      <c r="D421" t="s">
        <v>203</v>
      </c>
      <c r="E421" t="s">
        <v>204</v>
      </c>
      <c r="F421" t="s">
        <v>1</v>
      </c>
      <c r="G421" t="s">
        <v>200</v>
      </c>
      <c r="H421" s="78">
        <v>2278</v>
      </c>
      <c r="I421" s="78">
        <v>0.98823350667953491</v>
      </c>
      <c r="J421" s="78">
        <v>0.91505879163742065</v>
      </c>
      <c r="K421" s="78">
        <v>0.88469630479812622</v>
      </c>
      <c r="L421" s="78">
        <v>0.88148397207260132</v>
      </c>
      <c r="M421" s="78">
        <v>0.9271167516708374</v>
      </c>
      <c r="N421" s="78">
        <v>0.99591630697250366</v>
      </c>
      <c r="O421" s="78">
        <v>1.1511714458465576</v>
      </c>
      <c r="P421" s="78">
        <v>1.1858130693435669</v>
      </c>
      <c r="Q421" s="78">
        <v>1.0636669397354126</v>
      </c>
      <c r="R421" s="78">
        <v>0.98553580045700073</v>
      </c>
      <c r="S421" s="78">
        <v>0.99288856983184814</v>
      </c>
      <c r="T421" s="78">
        <v>0.96266943216323853</v>
      </c>
      <c r="U421" s="78">
        <v>0.94683396816253662</v>
      </c>
      <c r="V421" s="78">
        <v>0.93329107761383057</v>
      </c>
      <c r="W421" s="78">
        <v>1.0301656723022461</v>
      </c>
      <c r="X421" s="78">
        <v>1.0342878103256226</v>
      </c>
      <c r="Y421" s="78">
        <v>1.0462461709976196</v>
      </c>
      <c r="Z421" s="78">
        <v>1.2324035167694092</v>
      </c>
      <c r="AA421" s="78">
        <v>1.3695094585418701</v>
      </c>
      <c r="AB421" s="78">
        <v>1.4324542284011841</v>
      </c>
      <c r="AC421" s="78">
        <v>1.4421416521072388</v>
      </c>
      <c r="AD421" s="78">
        <v>1.3517025709152222</v>
      </c>
      <c r="AE421" s="78">
        <v>1.2023853063583374</v>
      </c>
      <c r="AF421" s="78">
        <v>1.1007473468780518</v>
      </c>
      <c r="AG421" s="78">
        <v>-0.27234023809432983</v>
      </c>
      <c r="AH421" s="78">
        <v>-0.29731857776641846</v>
      </c>
      <c r="AI421" s="78">
        <v>-0.2890857458114624</v>
      </c>
      <c r="AJ421" s="78">
        <v>-0.24824824929237366</v>
      </c>
      <c r="AK421" s="78">
        <v>-0.24354235827922821</v>
      </c>
      <c r="AL421" s="78">
        <v>-0.27092215418815613</v>
      </c>
      <c r="AM421" s="78">
        <v>-0.30394440889358521</v>
      </c>
      <c r="AN421" s="78">
        <v>-0.28226685523986816</v>
      </c>
      <c r="AO421" s="78">
        <v>-0.29044872522354126</v>
      </c>
      <c r="AP421" s="78">
        <v>-0.20014004409313202</v>
      </c>
      <c r="AQ421" s="78">
        <v>-0.18128491938114166</v>
      </c>
      <c r="AR421" s="78">
        <v>-0.21482174098491669</v>
      </c>
      <c r="AS421" s="78">
        <v>-0.24160604178905487</v>
      </c>
      <c r="AT421" s="78">
        <v>-0.19509811699390411</v>
      </c>
      <c r="AU421" s="78">
        <v>-0.12722255289554596</v>
      </c>
      <c r="AV421" s="78">
        <v>-0.13761760294437408</v>
      </c>
      <c r="AW421" s="78">
        <v>-0.1770247220993042</v>
      </c>
      <c r="AX421" s="78">
        <v>-5.4272837936878204E-2</v>
      </c>
      <c r="AY421" s="78">
        <v>-6.7720860242843628E-2</v>
      </c>
      <c r="AZ421" s="78">
        <v>-0.1358989030122757</v>
      </c>
      <c r="BA421" s="78">
        <v>-0.10036419332027435</v>
      </c>
      <c r="BB421" s="78">
        <v>-0.25836876034736633</v>
      </c>
      <c r="BC421" s="78">
        <v>-0.29673182964324951</v>
      </c>
      <c r="BD421" s="78">
        <v>-0.26427546143531799</v>
      </c>
      <c r="BE421" s="78">
        <v>-0.20654231309890747</v>
      </c>
      <c r="BF421" s="78">
        <v>-0.23300905525684357</v>
      </c>
      <c r="BG421" s="78">
        <v>-0.2269567996263504</v>
      </c>
      <c r="BH421" s="78">
        <v>-0.18999651074409485</v>
      </c>
      <c r="BI421" s="78">
        <v>-0.1817820817232132</v>
      </c>
      <c r="BJ421" s="78">
        <v>-0.20564968883991241</v>
      </c>
      <c r="BK421" s="78">
        <v>-0.23927149176597595</v>
      </c>
      <c r="BL421" s="78">
        <v>-0.21001832187175751</v>
      </c>
      <c r="BM421" s="78">
        <v>-0.22311215102672577</v>
      </c>
      <c r="BN421" s="78">
        <v>-0.14055503904819489</v>
      </c>
      <c r="BO421" s="78">
        <v>-0.12065061926841736</v>
      </c>
      <c r="BP421" s="78">
        <v>-0.15340863168239594</v>
      </c>
      <c r="BQ421" s="78">
        <v>-0.17913983762264252</v>
      </c>
      <c r="BR421" s="78">
        <v>-0.13182482123374939</v>
      </c>
      <c r="BS421" s="78">
        <v>-6.1386942863464355E-2</v>
      </c>
      <c r="BT421" s="78">
        <v>-7.6536796987056732E-2</v>
      </c>
      <c r="BU421" s="78">
        <v>-0.11366762965917587</v>
      </c>
      <c r="BV421" s="78">
        <v>1.4829489402472973E-2</v>
      </c>
      <c r="BW421" s="78">
        <v>6.93606270942837E-4</v>
      </c>
      <c r="BX421" s="78">
        <v>-6.6454082727432251E-2</v>
      </c>
      <c r="BY421" s="78">
        <v>-2.9051158577203751E-2</v>
      </c>
      <c r="BZ421" s="78">
        <v>-0.18173582851886749</v>
      </c>
      <c r="CA421" s="78">
        <v>-0.22501982748508453</v>
      </c>
      <c r="CB421" s="78">
        <v>-0.18991853296756744</v>
      </c>
      <c r="CC421" s="78">
        <v>-0.16097088158130646</v>
      </c>
      <c r="CD421" s="78">
        <v>-0.18846847116947174</v>
      </c>
      <c r="CE421" s="78">
        <v>-0.18392647802829742</v>
      </c>
      <c r="CF421" s="78">
        <v>-0.14965154230594635</v>
      </c>
      <c r="CG421" s="78">
        <v>-0.13900710642337799</v>
      </c>
      <c r="CH421" s="78">
        <v>-0.16044215857982635</v>
      </c>
      <c r="CI421" s="78">
        <v>-0.19447924196720123</v>
      </c>
      <c r="CJ421" s="78">
        <v>-0.1599792093038559</v>
      </c>
      <c r="CK421" s="78">
        <v>-0.17647504806518555</v>
      </c>
      <c r="CL421" s="78">
        <v>-9.9286653101444244E-2</v>
      </c>
      <c r="CM421" s="78">
        <v>-7.8655488789081573E-2</v>
      </c>
      <c r="CN421" s="78">
        <v>-0.11087410151958466</v>
      </c>
      <c r="CO421" s="78">
        <v>-0.13587592542171478</v>
      </c>
      <c r="CP421" s="78">
        <v>-8.8001951575279236E-2</v>
      </c>
      <c r="CQ421" s="78">
        <v>-1.5789395198225975E-2</v>
      </c>
      <c r="CR421" s="78">
        <v>-3.4232392907142639E-2</v>
      </c>
      <c r="CS421" s="78">
        <v>-6.9786697626113892E-2</v>
      </c>
      <c r="CT421" s="78">
        <v>6.2689550220966339E-2</v>
      </c>
      <c r="CU421" s="78">
        <v>4.8077255487442017E-2</v>
      </c>
      <c r="CV421" s="78">
        <v>-1.8356809392571449E-2</v>
      </c>
      <c r="CW421" s="78">
        <v>2.0340032875537872E-2</v>
      </c>
      <c r="CX421" s="78">
        <v>-0.12866008281707764</v>
      </c>
      <c r="CY421" s="78">
        <v>-0.1753523200750351</v>
      </c>
      <c r="CZ421" s="78">
        <v>-0.13841913640499115</v>
      </c>
      <c r="DA421" s="78">
        <v>-0.11539945751428604</v>
      </c>
      <c r="DB421" s="78">
        <v>-0.14392788708209991</v>
      </c>
      <c r="DC421" s="78">
        <v>-0.14089614152908325</v>
      </c>
      <c r="DD421" s="78">
        <v>-0.10930659621953964</v>
      </c>
      <c r="DE421" s="78">
        <v>-9.6232138574123383E-2</v>
      </c>
      <c r="DF421" s="78">
        <v>-0.11523464322090149</v>
      </c>
      <c r="DG421" s="78">
        <v>-0.14968699216842651</v>
      </c>
      <c r="DH421" s="78">
        <v>-0.10994011163711548</v>
      </c>
      <c r="DI421" s="78">
        <v>-0.12983794510364532</v>
      </c>
      <c r="DJ421" s="78">
        <v>-5.8018267154693604E-2</v>
      </c>
      <c r="DK421" s="78">
        <v>-3.6660350859165192E-2</v>
      </c>
      <c r="DL421" s="78">
        <v>-6.833956390619278E-2</v>
      </c>
      <c r="DM421" s="78">
        <v>-9.2612005770206451E-2</v>
      </c>
      <c r="DN421" s="78">
        <v>-4.4179070740938187E-2</v>
      </c>
      <c r="DO421" s="78">
        <v>2.9808150604367256E-2</v>
      </c>
      <c r="DP421" s="78">
        <v>8.0719981342554092E-3</v>
      </c>
      <c r="DQ421" s="78">
        <v>-2.590576559305191E-2</v>
      </c>
      <c r="DR421" s="78">
        <v>0.11054961383342743</v>
      </c>
      <c r="DS421" s="78">
        <v>9.5460906624794006E-2</v>
      </c>
      <c r="DT421" s="78">
        <v>2.9740463942289352E-2</v>
      </c>
      <c r="DU421" s="78">
        <v>6.9731220602989197E-2</v>
      </c>
      <c r="DV421" s="78">
        <v>-7.5584359467029572E-2</v>
      </c>
      <c r="DW421" s="78">
        <v>-0.12568481266498566</v>
      </c>
      <c r="DX421" s="78">
        <v>-8.6919739842414856E-2</v>
      </c>
      <c r="DY421" s="78">
        <v>-4.9601547420024872E-2</v>
      </c>
      <c r="DZ421" s="78">
        <v>-7.9618349671363831E-2</v>
      </c>
      <c r="EA421" s="78">
        <v>-7.8767180442810059E-2</v>
      </c>
      <c r="EB421" s="78">
        <v>-5.1054872572422028E-2</v>
      </c>
      <c r="EC421" s="78">
        <v>-3.4471869468688965E-2</v>
      </c>
      <c r="ED421" s="78">
        <v>-4.9962159246206284E-2</v>
      </c>
      <c r="EE421" s="78">
        <v>-8.5014097392559052E-2</v>
      </c>
      <c r="EF421" s="78">
        <v>-3.7691600620746613E-2</v>
      </c>
      <c r="EG421" s="78">
        <v>-6.2501393258571625E-2</v>
      </c>
      <c r="EH421" s="78">
        <v>1.5667350962758064E-3</v>
      </c>
      <c r="EI421" s="78">
        <v>2.3973958566784859E-2</v>
      </c>
      <c r="EJ421" s="78">
        <v>-6.9264457561075687E-3</v>
      </c>
      <c r="EK421" s="78">
        <v>-3.0145782977342606E-2</v>
      </c>
      <c r="EL421" s="78">
        <v>1.9094208255410194E-2</v>
      </c>
      <c r="EM421" s="78">
        <v>9.5643766224384308E-2</v>
      </c>
      <c r="EN421" s="78">
        <v>6.9152824580669403E-2</v>
      </c>
      <c r="EO421" s="78">
        <v>3.7451334297657013E-2</v>
      </c>
      <c r="EP421" s="78">
        <v>0.17965194582939148</v>
      </c>
      <c r="EQ421" s="78">
        <v>0.16387537121772766</v>
      </c>
      <c r="ER421" s="78">
        <v>9.9185287952423096E-2</v>
      </c>
      <c r="ES421" s="78">
        <v>0.1410442441701889</v>
      </c>
      <c r="ET421" s="78">
        <v>1.0485779494047165E-3</v>
      </c>
      <c r="EU421" s="78">
        <v>-5.3972821682691574E-2</v>
      </c>
      <c r="EV421" s="78">
        <v>-1.2562786228954792E-2</v>
      </c>
      <c r="EW421" s="78">
        <v>52.701194763183594</v>
      </c>
      <c r="EX421" s="78">
        <v>51.233146667480469</v>
      </c>
      <c r="EY421" s="78">
        <v>50.332206726074219</v>
      </c>
      <c r="EZ421" s="78">
        <v>49.301555633544922</v>
      </c>
      <c r="FA421" s="78">
        <v>48.508880615234375</v>
      </c>
      <c r="FB421" s="78">
        <v>48.027439117431641</v>
      </c>
      <c r="FC421" s="78">
        <v>47.647655487060547</v>
      </c>
      <c r="FD421" s="78">
        <v>48.993423461914063</v>
      </c>
      <c r="FE421" s="78">
        <v>54.80023193359375</v>
      </c>
      <c r="FF421" s="78">
        <v>60.002658843994141</v>
      </c>
      <c r="FG421" s="78">
        <v>64.821441650390625</v>
      </c>
      <c r="FH421" s="78">
        <v>68.776466369628906</v>
      </c>
      <c r="FI421" s="78">
        <v>71.479721069335938</v>
      </c>
      <c r="FJ421" s="78">
        <v>74.032752990722656</v>
      </c>
      <c r="FK421" s="78">
        <v>75.70989990234375</v>
      </c>
      <c r="FL421" s="78">
        <v>76.266265869140625</v>
      </c>
      <c r="FM421" s="78">
        <v>75.807563781738281</v>
      </c>
      <c r="FN421" s="78">
        <v>73.031784057617188</v>
      </c>
      <c r="FO421" s="78">
        <v>68.175651550292969</v>
      </c>
      <c r="FP421" s="78">
        <v>64.100090026855469</v>
      </c>
      <c r="FQ421" s="78">
        <v>61.213062286376953</v>
      </c>
      <c r="FR421" s="78">
        <v>58.405349731445313</v>
      </c>
      <c r="FS421" s="78">
        <v>56.858634948730469</v>
      </c>
      <c r="FT421" s="78">
        <v>55.293998718261719</v>
      </c>
      <c r="FU421" s="78">
        <v>3.8443192839622498E-2</v>
      </c>
      <c r="FV421" s="78">
        <v>5.0857082009315491E-2</v>
      </c>
      <c r="FW421" s="78">
        <v>4.0578156709671021E-2</v>
      </c>
      <c r="FX421" s="78">
        <v>0</v>
      </c>
      <c r="FY421" s="78">
        <v>845</v>
      </c>
      <c r="FZ421" s="78">
        <v>1</v>
      </c>
    </row>
    <row r="422" spans="1:182" x14ac:dyDescent="0.2">
      <c r="A422" t="s">
        <v>186</v>
      </c>
      <c r="B422" t="s">
        <v>236</v>
      </c>
      <c r="C422" t="s">
        <v>194</v>
      </c>
      <c r="D422" t="s">
        <v>203</v>
      </c>
      <c r="E422" t="s">
        <v>204</v>
      </c>
      <c r="F422" t="s">
        <v>1</v>
      </c>
      <c r="G422" t="s">
        <v>1</v>
      </c>
      <c r="H422" s="78">
        <v>9727</v>
      </c>
      <c r="I422" s="78">
        <v>1.1603133678436279</v>
      </c>
      <c r="J422" s="78">
        <v>1.0969966650009155</v>
      </c>
      <c r="K422" s="78">
        <v>1.072611927986145</v>
      </c>
      <c r="L422" s="78">
        <v>1.0456560850143433</v>
      </c>
      <c r="M422" s="78">
        <v>1.0801502466201782</v>
      </c>
      <c r="N422" s="78">
        <v>1.1896997690200806</v>
      </c>
      <c r="O422" s="78">
        <v>1.3564331531524658</v>
      </c>
      <c r="P422" s="78">
        <v>1.4305254220962524</v>
      </c>
      <c r="Q422" s="78">
        <v>1.3250694274902344</v>
      </c>
      <c r="R422" s="78">
        <v>1.2969025373458862</v>
      </c>
      <c r="S422" s="78">
        <v>1.2680402994155884</v>
      </c>
      <c r="T422" s="78">
        <v>1.2619656324386597</v>
      </c>
      <c r="U422" s="78">
        <v>1.1592614650726318</v>
      </c>
      <c r="V422" s="78">
        <v>1.1374812126159668</v>
      </c>
      <c r="W422" s="78">
        <v>1.1727340221405029</v>
      </c>
      <c r="X422" s="78">
        <v>1.15131676197052</v>
      </c>
      <c r="Y422" s="78">
        <v>1.1999744176864624</v>
      </c>
      <c r="Z422" s="78">
        <v>1.3937970399856567</v>
      </c>
      <c r="AA422" s="78">
        <v>1.5709185600280762</v>
      </c>
      <c r="AB422" s="78">
        <v>1.6353328227996826</v>
      </c>
      <c r="AC422" s="78">
        <v>1.6426624059677124</v>
      </c>
      <c r="AD422" s="78">
        <v>1.5705302953720093</v>
      </c>
      <c r="AE422" s="78">
        <v>1.4340008497238159</v>
      </c>
      <c r="AF422" s="78">
        <v>1.3023310899734497</v>
      </c>
      <c r="AG422" s="78">
        <v>-0.21579571068286896</v>
      </c>
      <c r="AH422" s="78">
        <v>-0.20289844274520874</v>
      </c>
      <c r="AI422" s="78">
        <v>-0.20892010629177094</v>
      </c>
      <c r="AJ422" s="78">
        <v>-0.22865960001945496</v>
      </c>
      <c r="AK422" s="78">
        <v>-0.22693197429180145</v>
      </c>
      <c r="AL422" s="78">
        <v>-0.23954024910926819</v>
      </c>
      <c r="AM422" s="78">
        <v>-0.24859555065631866</v>
      </c>
      <c r="AN422" s="78">
        <v>-0.22713096439838409</v>
      </c>
      <c r="AO422" s="78">
        <v>-0.22434936463832855</v>
      </c>
      <c r="AP422" s="78">
        <v>-0.17672725021839142</v>
      </c>
      <c r="AQ422" s="78">
        <v>-0.16904890537261963</v>
      </c>
      <c r="AR422" s="78">
        <v>-0.17386667430400848</v>
      </c>
      <c r="AS422" s="78">
        <v>-0.24156086146831512</v>
      </c>
      <c r="AT422" s="78">
        <v>-0.20569531619548798</v>
      </c>
      <c r="AU422" s="78">
        <v>-0.15772205591201782</v>
      </c>
      <c r="AV422" s="78">
        <v>-0.14503146708011627</v>
      </c>
      <c r="AW422" s="78">
        <v>-0.11982958763837814</v>
      </c>
      <c r="AX422" s="78">
        <v>-6.3070498406887054E-2</v>
      </c>
      <c r="AY422" s="78">
        <v>-0.12037690728902817</v>
      </c>
      <c r="AZ422" s="78">
        <v>-0.14739157259464264</v>
      </c>
      <c r="BA422" s="78">
        <v>-7.1375712752342224E-2</v>
      </c>
      <c r="BB422" s="78">
        <v>-0.2351369708776474</v>
      </c>
      <c r="BC422" s="78">
        <v>-0.2358892410993576</v>
      </c>
      <c r="BD422" s="78">
        <v>-0.20822139084339142</v>
      </c>
      <c r="BE422" s="78">
        <v>-0.17372068762779236</v>
      </c>
      <c r="BF422" s="78">
        <v>-0.16198152303695679</v>
      </c>
      <c r="BG422" s="78">
        <v>-0.16930752992630005</v>
      </c>
      <c r="BH422" s="78">
        <v>-0.1873726099729538</v>
      </c>
      <c r="BI422" s="78">
        <v>-0.18411277234554291</v>
      </c>
      <c r="BJ422" s="78">
        <v>-0.19658654928207397</v>
      </c>
      <c r="BK422" s="78">
        <v>-0.20221883058547974</v>
      </c>
      <c r="BL422" s="78">
        <v>-0.17913499474525452</v>
      </c>
      <c r="BM422" s="78">
        <v>-0.17758092284202576</v>
      </c>
      <c r="BN422" s="78">
        <v>-0.13129699230194092</v>
      </c>
      <c r="BO422" s="78">
        <v>-0.12533397972583771</v>
      </c>
      <c r="BP422" s="78">
        <v>-0.12844768166542053</v>
      </c>
      <c r="BQ422" s="78">
        <v>-0.19709224998950958</v>
      </c>
      <c r="BR422" s="78">
        <v>-0.16147053241729736</v>
      </c>
      <c r="BS422" s="78">
        <v>-0.11265245825052261</v>
      </c>
      <c r="BT422" s="78">
        <v>-0.10397520661354065</v>
      </c>
      <c r="BU422" s="78">
        <v>-7.8198358416557312E-2</v>
      </c>
      <c r="BV422" s="78">
        <v>-1.6638303175568581E-2</v>
      </c>
      <c r="BW422" s="78">
        <v>-7.4021019041538239E-2</v>
      </c>
      <c r="BX422" s="78">
        <v>-9.9501833319664001E-2</v>
      </c>
      <c r="BY422" s="78">
        <v>-2.4681420996785164E-2</v>
      </c>
      <c r="BZ422" s="78">
        <v>-0.18519355356693268</v>
      </c>
      <c r="CA422" s="78">
        <v>-0.18729038536548615</v>
      </c>
      <c r="CB422" s="78">
        <v>-0.16175849735736847</v>
      </c>
      <c r="CC422" s="78">
        <v>-0.14457966387271881</v>
      </c>
      <c r="CD422" s="78">
        <v>-0.13364258408546448</v>
      </c>
      <c r="CE422" s="78">
        <v>-0.14187198877334595</v>
      </c>
      <c r="CF422" s="78">
        <v>-0.1587773859500885</v>
      </c>
      <c r="CG422" s="78">
        <v>-0.15445630252361298</v>
      </c>
      <c r="CH422" s="78">
        <v>-0.1668369472026825</v>
      </c>
      <c r="CI422" s="78">
        <v>-0.1700984388589859</v>
      </c>
      <c r="CJ422" s="78">
        <v>-0.14589312672615051</v>
      </c>
      <c r="CK422" s="78">
        <v>-0.14518922567367554</v>
      </c>
      <c r="CL422" s="78">
        <v>-9.9832162261009216E-2</v>
      </c>
      <c r="CM422" s="78">
        <v>-9.5057174563407898E-2</v>
      </c>
      <c r="CN422" s="78">
        <v>-9.6990600228309631E-2</v>
      </c>
      <c r="CO422" s="78">
        <v>-0.16629341244697571</v>
      </c>
      <c r="CP422" s="78">
        <v>-0.13084056973457336</v>
      </c>
      <c r="CQ422" s="78">
        <v>-8.1437401473522186E-2</v>
      </c>
      <c r="CR422" s="78">
        <v>-7.5539752840995789E-2</v>
      </c>
      <c r="CS422" s="78">
        <v>-4.9364708364009857E-2</v>
      </c>
      <c r="CT422" s="78">
        <v>1.5520490705966949E-2</v>
      </c>
      <c r="CU422" s="78">
        <v>-4.1915059089660645E-2</v>
      </c>
      <c r="CV422" s="78">
        <v>-6.633353978395462E-2</v>
      </c>
      <c r="CW422" s="78">
        <v>7.6588992960751057E-3</v>
      </c>
      <c r="CX422" s="78">
        <v>-0.15060289204120636</v>
      </c>
      <c r="CY422" s="78">
        <v>-0.15363095700740814</v>
      </c>
      <c r="CZ422" s="78">
        <v>-0.12957842648029327</v>
      </c>
      <c r="DA422" s="78">
        <v>-0.11543864011764526</v>
      </c>
      <c r="DB422" s="78">
        <v>-0.10530363768339157</v>
      </c>
      <c r="DC422" s="78">
        <v>-0.11443645507097244</v>
      </c>
      <c r="DD422" s="78">
        <v>-0.13018216192722321</v>
      </c>
      <c r="DE422" s="78">
        <v>-0.12479984760284424</v>
      </c>
      <c r="DF422" s="78">
        <v>-0.13708734512329102</v>
      </c>
      <c r="DG422" s="78">
        <v>-0.13797807693481445</v>
      </c>
      <c r="DH422" s="78">
        <v>-0.11265125870704651</v>
      </c>
      <c r="DI422" s="78">
        <v>-0.11279754340648651</v>
      </c>
      <c r="DJ422" s="78">
        <v>-6.8367309868335724E-2</v>
      </c>
      <c r="DK422" s="78">
        <v>-6.4780369400978088E-2</v>
      </c>
      <c r="DL422" s="78">
        <v>-6.5533533692359924E-2</v>
      </c>
      <c r="DM422" s="78">
        <v>-0.13549456000328064</v>
      </c>
      <c r="DN422" s="78">
        <v>-0.10021060705184937</v>
      </c>
      <c r="DO422" s="78">
        <v>-5.0222344696521759E-2</v>
      </c>
      <c r="DP422" s="78">
        <v>-4.7104306519031525E-2</v>
      </c>
      <c r="DQ422" s="78">
        <v>-2.0531048998236656E-2</v>
      </c>
      <c r="DR422" s="78">
        <v>4.7679286450147629E-2</v>
      </c>
      <c r="DS422" s="78">
        <v>-9.8091047257184982E-3</v>
      </c>
      <c r="DT422" s="78">
        <v>-3.3165238797664642E-2</v>
      </c>
      <c r="DU422" s="78">
        <v>3.999922052025795E-2</v>
      </c>
      <c r="DV422" s="78">
        <v>-0.11601223051548004</v>
      </c>
      <c r="DW422" s="78">
        <v>-0.11997153609991074</v>
      </c>
      <c r="DX422" s="78">
        <v>-9.7398363053798676E-2</v>
      </c>
      <c r="DY422" s="78">
        <v>-7.3363624513149261E-2</v>
      </c>
      <c r="DZ422" s="78">
        <v>-6.4386717975139618E-2</v>
      </c>
      <c r="EA422" s="78">
        <v>-7.4823886156082153E-2</v>
      </c>
      <c r="EB422" s="78">
        <v>-8.8895179331302643E-2</v>
      </c>
      <c r="EC422" s="78">
        <v>-8.1980623304843903E-2</v>
      </c>
      <c r="ED422" s="78">
        <v>-9.4133652746677399E-2</v>
      </c>
      <c r="EE422" s="78">
        <v>-9.1601327061653137E-2</v>
      </c>
      <c r="EF422" s="78">
        <v>-6.4655296504497528E-2</v>
      </c>
      <c r="EG422" s="78">
        <v>-6.6029094159603119E-2</v>
      </c>
      <c r="EH422" s="78">
        <v>-2.2937074303627014E-2</v>
      </c>
      <c r="EI422" s="78">
        <v>-2.1065462380647659E-2</v>
      </c>
      <c r="EJ422" s="78">
        <v>-2.011452428996563E-2</v>
      </c>
      <c r="EK422" s="78">
        <v>-9.1025941073894501E-2</v>
      </c>
      <c r="EL422" s="78">
        <v>-5.5985815823078156E-2</v>
      </c>
      <c r="EM422" s="78">
        <v>-5.1527577452361584E-3</v>
      </c>
      <c r="EN422" s="78">
        <v>-6.0480330139398575E-3</v>
      </c>
      <c r="EO422" s="78">
        <v>2.1100170910358429E-2</v>
      </c>
      <c r="EP422" s="78">
        <v>9.4111479818820953E-2</v>
      </c>
      <c r="EQ422" s="78">
        <v>3.6546792834997177E-2</v>
      </c>
      <c r="ER422" s="78">
        <v>1.4724509790539742E-2</v>
      </c>
      <c r="ES422" s="78">
        <v>8.6693510413169861E-2</v>
      </c>
      <c r="ET422" s="78">
        <v>-6.6068798303604126E-2</v>
      </c>
      <c r="EU422" s="78">
        <v>-7.1372672915458679E-2</v>
      </c>
      <c r="EV422" s="78">
        <v>-5.0935462117195129E-2</v>
      </c>
      <c r="EW422" s="78">
        <v>52.4947509765625</v>
      </c>
      <c r="EX422" s="78">
        <v>51.052276611328125</v>
      </c>
      <c r="EY422" s="78">
        <v>50.058891296386719</v>
      </c>
      <c r="EZ422" s="78">
        <v>49.089195251464844</v>
      </c>
      <c r="FA422" s="78">
        <v>48.408424377441406</v>
      </c>
      <c r="FB422" s="78">
        <v>47.928947448730469</v>
      </c>
      <c r="FC422" s="78">
        <v>47.733783721923828</v>
      </c>
      <c r="FD422" s="78">
        <v>49.134128570556641</v>
      </c>
      <c r="FE422" s="78">
        <v>54.790061950683594</v>
      </c>
      <c r="FF422" s="78">
        <v>60.082759857177734</v>
      </c>
      <c r="FG422" s="78">
        <v>64.793594360351563</v>
      </c>
      <c r="FH422" s="78">
        <v>68.661026000976563</v>
      </c>
      <c r="FI422" s="78">
        <v>71.418083190917969</v>
      </c>
      <c r="FJ422" s="78">
        <v>73.73638916015625</v>
      </c>
      <c r="FK422" s="78">
        <v>75.451316833496094</v>
      </c>
      <c r="FL422" s="78">
        <v>75.713211059570313</v>
      </c>
      <c r="FM422" s="78">
        <v>74.951042175292969</v>
      </c>
      <c r="FN422" s="78">
        <v>71.916664123535156</v>
      </c>
      <c r="FO422" s="78">
        <v>66.918624877929688</v>
      </c>
      <c r="FP422" s="78">
        <v>63.242057800292969</v>
      </c>
      <c r="FQ422" s="78">
        <v>60.492969512939453</v>
      </c>
      <c r="FR422" s="78">
        <v>57.875938415527344</v>
      </c>
      <c r="FS422" s="78">
        <v>56.365303039550781</v>
      </c>
      <c r="FT422" s="78">
        <v>54.874233245849609</v>
      </c>
      <c r="FU422" s="78">
        <v>2.8824672102928162E-2</v>
      </c>
      <c r="FV422" s="78">
        <v>3.7258267402648926E-2</v>
      </c>
      <c r="FW422" s="78">
        <v>3.0192475765943527E-2</v>
      </c>
      <c r="FX422" s="78">
        <v>0</v>
      </c>
      <c r="FY422" s="78">
        <v>2573</v>
      </c>
      <c r="FZ422" s="78">
        <v>1</v>
      </c>
    </row>
    <row r="423" spans="1:182" x14ac:dyDescent="0.2">
      <c r="A423" t="s">
        <v>186</v>
      </c>
      <c r="B423" t="s">
        <v>236</v>
      </c>
      <c r="C423" t="s">
        <v>194</v>
      </c>
      <c r="D423" t="s">
        <v>203</v>
      </c>
      <c r="E423" t="s">
        <v>204</v>
      </c>
      <c r="F423" t="s">
        <v>178</v>
      </c>
      <c r="G423" t="s">
        <v>1</v>
      </c>
      <c r="H423" s="78">
        <v>5062</v>
      </c>
      <c r="I423" s="78">
        <v>1.0555100440979004</v>
      </c>
      <c r="J423" s="78">
        <v>0.96584969758987427</v>
      </c>
      <c r="K423" s="78">
        <v>0.91086316108703613</v>
      </c>
      <c r="L423" s="78">
        <v>0.89261949062347412</v>
      </c>
      <c r="M423" s="78">
        <v>0.91849595308303833</v>
      </c>
      <c r="N423" s="78">
        <v>1.025285005569458</v>
      </c>
      <c r="O423" s="78">
        <v>1.1607398986816406</v>
      </c>
      <c r="P423" s="78">
        <v>1.2652943134307861</v>
      </c>
      <c r="Q423" s="78">
        <v>1.1588177680969238</v>
      </c>
      <c r="R423" s="78">
        <v>1.1466485261917114</v>
      </c>
      <c r="S423" s="78">
        <v>1.1748708486557007</v>
      </c>
      <c r="T423" s="78">
        <v>1.1778252124786377</v>
      </c>
      <c r="U423" s="78">
        <v>1.1219111680984497</v>
      </c>
      <c r="V423" s="78">
        <v>1.1171872615814209</v>
      </c>
      <c r="W423" s="78">
        <v>1.1407959461212158</v>
      </c>
      <c r="X423" s="78">
        <v>1.1411360502243042</v>
      </c>
      <c r="Y423" s="78">
        <v>1.1811755895614624</v>
      </c>
      <c r="Z423" s="78">
        <v>1.3154174089431763</v>
      </c>
      <c r="AA423" s="78">
        <v>1.5402716398239136</v>
      </c>
      <c r="AB423" s="78">
        <v>1.5790673494338989</v>
      </c>
      <c r="AC423" s="78">
        <v>1.5865190029144287</v>
      </c>
      <c r="AD423" s="78">
        <v>1.5095010995864868</v>
      </c>
      <c r="AE423" s="78">
        <v>1.3766868114471436</v>
      </c>
      <c r="AF423" s="78">
        <v>1.2308858633041382</v>
      </c>
      <c r="AG423" s="78">
        <v>-0.17159384489059448</v>
      </c>
      <c r="AH423" s="78">
        <v>-0.17234581708908081</v>
      </c>
      <c r="AI423" s="78">
        <v>-0.20029172301292419</v>
      </c>
      <c r="AJ423" s="78">
        <v>-0.19742286205291748</v>
      </c>
      <c r="AK423" s="78">
        <v>-0.16333435475826263</v>
      </c>
      <c r="AL423" s="78">
        <v>-0.15718430280685425</v>
      </c>
      <c r="AM423" s="78">
        <v>-0.1743791401386261</v>
      </c>
      <c r="AN423" s="78">
        <v>-0.16744723916053772</v>
      </c>
      <c r="AO423" s="78">
        <v>-0.17151130735874176</v>
      </c>
      <c r="AP423" s="78">
        <v>-0.15209680795669556</v>
      </c>
      <c r="AQ423" s="78">
        <v>-0.11539773643016815</v>
      </c>
      <c r="AR423" s="78">
        <v>-0.13386496901512146</v>
      </c>
      <c r="AS423" s="78">
        <v>-0.1594400554895401</v>
      </c>
      <c r="AT423" s="78">
        <v>-0.11166819930076599</v>
      </c>
      <c r="AU423" s="78">
        <v>-6.9143585860729218E-2</v>
      </c>
      <c r="AV423" s="78">
        <v>-5.7811934500932693E-2</v>
      </c>
      <c r="AW423" s="78">
        <v>-4.1505306959152222E-2</v>
      </c>
      <c r="AX423" s="78">
        <v>-5.8847159147262573E-2</v>
      </c>
      <c r="AY423" s="78">
        <v>-6.6233791410923004E-2</v>
      </c>
      <c r="AZ423" s="78">
        <v>-9.1614112257957458E-2</v>
      </c>
      <c r="BA423" s="78">
        <v>-1.5297873876988888E-2</v>
      </c>
      <c r="BB423" s="78">
        <v>-0.21246597170829773</v>
      </c>
      <c r="BC423" s="78">
        <v>-0.19013248383998871</v>
      </c>
      <c r="BD423" s="78">
        <v>-0.136391282081604</v>
      </c>
      <c r="BE423" s="78">
        <v>-0.12497150152921677</v>
      </c>
      <c r="BF423" s="78">
        <v>-0.1269972175359726</v>
      </c>
      <c r="BG423" s="78">
        <v>-0.15704809129238129</v>
      </c>
      <c r="BH423" s="78">
        <v>-0.15472923219203949</v>
      </c>
      <c r="BI423" s="78">
        <v>-0.12215570360422134</v>
      </c>
      <c r="BJ423" s="78">
        <v>-0.11756586283445358</v>
      </c>
      <c r="BK423" s="78">
        <v>-0.13287651538848877</v>
      </c>
      <c r="BL423" s="78">
        <v>-0.12442095577716827</v>
      </c>
      <c r="BM423" s="78">
        <v>-0.12854564189910889</v>
      </c>
      <c r="BN423" s="78">
        <v>-0.10821955651044846</v>
      </c>
      <c r="BO423" s="78">
        <v>-7.1696795523166656E-2</v>
      </c>
      <c r="BP423" s="78">
        <v>-8.6941570043563843E-2</v>
      </c>
      <c r="BQ423" s="78">
        <v>-0.11369429528713226</v>
      </c>
      <c r="BR423" s="78">
        <v>-6.7695192992687225E-2</v>
      </c>
      <c r="BS423" s="78">
        <v>-2.4647654965519905E-2</v>
      </c>
      <c r="BT423" s="78">
        <v>-1.2290947139263153E-2</v>
      </c>
      <c r="BU423" s="78">
        <v>4.5107649639248848E-3</v>
      </c>
      <c r="BV423" s="78">
        <v>-1.0685419663786888E-2</v>
      </c>
      <c r="BW423" s="78">
        <v>-1.6392951831221581E-2</v>
      </c>
      <c r="BX423" s="78">
        <v>-4.0559686720371246E-2</v>
      </c>
      <c r="BY423" s="78">
        <v>3.3384323120117188E-2</v>
      </c>
      <c r="BZ423" s="78">
        <v>-0.15814527869224548</v>
      </c>
      <c r="CA423" s="78">
        <v>-0.13289569318294525</v>
      </c>
      <c r="CB423" s="78">
        <v>-8.3545997738838196E-2</v>
      </c>
      <c r="CC423" s="78">
        <v>-9.268101304769516E-2</v>
      </c>
      <c r="CD423" s="78">
        <v>-9.5588900148868561E-2</v>
      </c>
      <c r="CE423" s="78">
        <v>-0.12709769606590271</v>
      </c>
      <c r="CF423" s="78">
        <v>-0.12515975534915924</v>
      </c>
      <c r="CG423" s="78">
        <v>-9.3635484576225281E-2</v>
      </c>
      <c r="CH423" s="78">
        <v>-9.0126253664493561E-2</v>
      </c>
      <c r="CI423" s="78">
        <v>-0.10413194447755814</v>
      </c>
      <c r="CJ423" s="78">
        <v>-9.4621062278747559E-2</v>
      </c>
      <c r="CK423" s="78">
        <v>-9.8787739872932434E-2</v>
      </c>
      <c r="CL423" s="78">
        <v>-7.7830299735069275E-2</v>
      </c>
      <c r="CM423" s="78">
        <v>-4.1429661214351654E-2</v>
      </c>
      <c r="CN423" s="78">
        <v>-5.4442558437585831E-2</v>
      </c>
      <c r="CO423" s="78">
        <v>-8.2010902464389801E-2</v>
      </c>
      <c r="CP423" s="78">
        <v>-3.7239622324705124E-2</v>
      </c>
      <c r="CQ423" s="78">
        <v>6.1700879596173763E-3</v>
      </c>
      <c r="CR423" s="78">
        <v>1.923675462603569E-2</v>
      </c>
      <c r="CS423" s="78">
        <v>3.6381356418132782E-2</v>
      </c>
      <c r="CT423" s="78">
        <v>2.2671254351735115E-2</v>
      </c>
      <c r="CU423" s="78">
        <v>1.8126659095287323E-2</v>
      </c>
      <c r="CV423" s="78">
        <v>-5.1995469257235527E-3</v>
      </c>
      <c r="CW423" s="78">
        <v>6.7101463675498962E-2</v>
      </c>
      <c r="CX423" s="78">
        <v>-0.12052291631698608</v>
      </c>
      <c r="CY423" s="78">
        <v>-9.3253664672374725E-2</v>
      </c>
      <c r="CZ423" s="78">
        <v>-4.6945508569478989E-2</v>
      </c>
      <c r="DA423" s="78">
        <v>-6.039050966501236E-2</v>
      </c>
      <c r="DB423" s="78">
        <v>-6.4180582761764526E-2</v>
      </c>
      <c r="DC423" s="78">
        <v>-9.7147300839424133E-2</v>
      </c>
      <c r="DD423" s="78">
        <v>-9.5590278506278992E-2</v>
      </c>
      <c r="DE423" s="78">
        <v>-6.5115280449390411E-2</v>
      </c>
      <c r="DF423" s="78">
        <v>-6.2686644494533539E-2</v>
      </c>
      <c r="DG423" s="78">
        <v>-7.5387358665466309E-2</v>
      </c>
      <c r="DH423" s="78">
        <v>-6.482117623090744E-2</v>
      </c>
      <c r="DI423" s="78">
        <v>-6.9029845297336578E-2</v>
      </c>
      <c r="DJ423" s="78">
        <v>-4.7441046684980392E-2</v>
      </c>
      <c r="DK423" s="78">
        <v>-1.1162525042891502E-2</v>
      </c>
      <c r="DL423" s="78">
        <v>-2.1943550556898117E-2</v>
      </c>
      <c r="DM423" s="78">
        <v>-5.0327520817518234E-2</v>
      </c>
      <c r="DN423" s="78">
        <v>-6.7840525880455971E-3</v>
      </c>
      <c r="DO423" s="78">
        <v>3.6987833678722382E-2</v>
      </c>
      <c r="DP423" s="78">
        <v>5.0764452666044235E-2</v>
      </c>
      <c r="DQ423" s="78">
        <v>6.8251945078372955E-2</v>
      </c>
      <c r="DR423" s="78">
        <v>5.6027930229902267E-2</v>
      </c>
      <c r="DS423" s="78">
        <v>5.2646271884441376E-2</v>
      </c>
      <c r="DT423" s="78">
        <v>3.016059473156929E-2</v>
      </c>
      <c r="DU423" s="78">
        <v>0.10081861168146133</v>
      </c>
      <c r="DV423" s="78">
        <v>-8.2900576293468475E-2</v>
      </c>
      <c r="DW423" s="78">
        <v>-5.3611636161804199E-2</v>
      </c>
      <c r="DX423" s="78">
        <v>-1.0345017537474632E-2</v>
      </c>
      <c r="DY423" s="78">
        <v>-1.376816164702177E-2</v>
      </c>
      <c r="DZ423" s="78">
        <v>-1.8831972032785416E-2</v>
      </c>
      <c r="EA423" s="78">
        <v>-5.3903680294752121E-2</v>
      </c>
      <c r="EB423" s="78">
        <v>-5.2896648645401001E-2</v>
      </c>
      <c r="EC423" s="78">
        <v>-2.3936616256833076E-2</v>
      </c>
      <c r="ED423" s="78">
        <v>-2.3068215698003769E-2</v>
      </c>
      <c r="EE423" s="78">
        <v>-3.3884748816490173E-2</v>
      </c>
      <c r="EF423" s="78">
        <v>-2.1794870495796204E-2</v>
      </c>
      <c r="EG423" s="78">
        <v>-2.6064179837703705E-2</v>
      </c>
      <c r="EH423" s="78">
        <v>-3.5637959372252226E-3</v>
      </c>
      <c r="EI423" s="78">
        <v>3.2538414001464844E-2</v>
      </c>
      <c r="EJ423" s="78">
        <v>2.4979859590530396E-2</v>
      </c>
      <c r="EK423" s="78">
        <v>-4.5817475765943527E-3</v>
      </c>
      <c r="EL423" s="78">
        <v>3.7188950926065445E-2</v>
      </c>
      <c r="EM423" s="78">
        <v>8.1483758985996246E-2</v>
      </c>
      <c r="EN423" s="78">
        <v>9.6285447478294373E-2</v>
      </c>
      <c r="EO423" s="78">
        <v>0.11426801234483719</v>
      </c>
      <c r="EP423" s="78">
        <v>0.1041896790266037</v>
      </c>
      <c r="EQ423" s="78">
        <v>0.10248711705207825</v>
      </c>
      <c r="ER423" s="78">
        <v>8.1215023994445801E-2</v>
      </c>
      <c r="ES423" s="78">
        <v>0.14950080215930939</v>
      </c>
      <c r="ET423" s="78">
        <v>-2.8579883277416229E-2</v>
      </c>
      <c r="EU423" s="78">
        <v>3.6251549609005451E-3</v>
      </c>
      <c r="EV423" s="78">
        <v>4.250027984380722E-2</v>
      </c>
      <c r="EW423" s="78">
        <v>53.475685119628906</v>
      </c>
      <c r="EX423" s="78">
        <v>52.322677612304688</v>
      </c>
      <c r="EY423" s="78">
        <v>51.311019897460938</v>
      </c>
      <c r="EZ423" s="78">
        <v>50.451808929443359</v>
      </c>
      <c r="FA423" s="78">
        <v>50.321308135986328</v>
      </c>
      <c r="FB423" s="78">
        <v>49.579692840576172</v>
      </c>
      <c r="FC423" s="78">
        <v>49.734077453613281</v>
      </c>
      <c r="FD423" s="78">
        <v>51.182430267333984</v>
      </c>
      <c r="FE423" s="78">
        <v>56.220203399658203</v>
      </c>
      <c r="FF423" s="78">
        <v>60.901859283447266</v>
      </c>
      <c r="FG423" s="78">
        <v>65.147552490234375</v>
      </c>
      <c r="FH423" s="78">
        <v>68.944320678710938</v>
      </c>
      <c r="FI423" s="78">
        <v>71.566436767578125</v>
      </c>
      <c r="FJ423" s="78">
        <v>73.594741821289063</v>
      </c>
      <c r="FK423" s="78">
        <v>76.112899780273438</v>
      </c>
      <c r="FL423" s="78">
        <v>75.837844848632813</v>
      </c>
      <c r="FM423" s="78">
        <v>74.455718994140625</v>
      </c>
      <c r="FN423" s="78">
        <v>70.996795654296875</v>
      </c>
      <c r="FO423" s="78">
        <v>66.433319091796875</v>
      </c>
      <c r="FP423" s="78">
        <v>63.256855010986328</v>
      </c>
      <c r="FQ423" s="78">
        <v>60.668533325195313</v>
      </c>
      <c r="FR423" s="78">
        <v>58.341381072998047</v>
      </c>
      <c r="FS423" s="78">
        <v>57.041126251220703</v>
      </c>
      <c r="FT423" s="78">
        <v>55.880752563476563</v>
      </c>
      <c r="FU423" s="78">
        <v>2.6931839063763618E-2</v>
      </c>
      <c r="FV423" s="78">
        <v>3.7960842251777649E-2</v>
      </c>
      <c r="FW423" s="78">
        <v>2.803352102637291E-2</v>
      </c>
      <c r="FX423" s="78">
        <v>0</v>
      </c>
      <c r="FY423" s="78">
        <v>1473</v>
      </c>
      <c r="FZ423" s="78">
        <v>1</v>
      </c>
    </row>
    <row r="424" spans="1:182" x14ac:dyDescent="0.2">
      <c r="A424" t="s">
        <v>186</v>
      </c>
      <c r="B424" t="s">
        <v>236</v>
      </c>
      <c r="C424" t="s">
        <v>194</v>
      </c>
      <c r="D424" t="s">
        <v>203</v>
      </c>
      <c r="E424" t="s">
        <v>204</v>
      </c>
      <c r="F424" t="s">
        <v>179</v>
      </c>
      <c r="G424" t="s">
        <v>1</v>
      </c>
      <c r="H424" s="78">
        <v>707</v>
      </c>
      <c r="I424" s="78">
        <v>1.1395795345306396</v>
      </c>
      <c r="J424" s="78">
        <v>1.1412222385406494</v>
      </c>
      <c r="K424" s="78">
        <v>1.1123857498168945</v>
      </c>
      <c r="L424" s="78">
        <v>1.06605064868927</v>
      </c>
      <c r="M424" s="78">
        <v>1.249308705329895</v>
      </c>
      <c r="N424" s="78">
        <v>1.2555146217346191</v>
      </c>
      <c r="O424" s="78">
        <v>1.2675561904907227</v>
      </c>
      <c r="P424" s="78">
        <v>1.2742743492126465</v>
      </c>
      <c r="Q424" s="78">
        <v>1.205089807510376</v>
      </c>
      <c r="R424" s="78">
        <v>1.2535239458084106</v>
      </c>
      <c r="S424" s="78">
        <v>1.2067694664001465</v>
      </c>
      <c r="T424" s="78">
        <v>1.1362011432647705</v>
      </c>
      <c r="U424" s="78">
        <v>0.97741663455963135</v>
      </c>
      <c r="V424" s="78">
        <v>0.84981495141983032</v>
      </c>
      <c r="W424" s="78">
        <v>1.0363187789916992</v>
      </c>
      <c r="X424" s="78">
        <v>1.0435751676559448</v>
      </c>
      <c r="Y424" s="78">
        <v>0.9100002646446228</v>
      </c>
      <c r="Z424" s="78">
        <v>1.1672707796096802</v>
      </c>
      <c r="AA424" s="78">
        <v>1.1855437755584717</v>
      </c>
      <c r="AB424" s="78">
        <v>1.5685731172561646</v>
      </c>
      <c r="AC424" s="78">
        <v>1.4705609083175659</v>
      </c>
      <c r="AD424" s="78">
        <v>1.4700467586517334</v>
      </c>
      <c r="AE424" s="78">
        <v>1.552635669708252</v>
      </c>
      <c r="AF424" s="78">
        <v>1.3767739534378052</v>
      </c>
      <c r="AG424" s="78">
        <v>-0.6702229380607605</v>
      </c>
      <c r="AH424" s="78">
        <v>-0.61164671182632446</v>
      </c>
      <c r="AI424" s="78">
        <v>-0.59037184715270996</v>
      </c>
      <c r="AJ424" s="78">
        <v>-0.62370175123214722</v>
      </c>
      <c r="AK424" s="78">
        <v>-0.49396207928657532</v>
      </c>
      <c r="AL424" s="78">
        <v>-0.6129450798034668</v>
      </c>
      <c r="AM424" s="78">
        <v>-0.88455528020858765</v>
      </c>
      <c r="AN424" s="78">
        <v>-0.97913855314254761</v>
      </c>
      <c r="AO424" s="78">
        <v>-0.82115852832794189</v>
      </c>
      <c r="AP424" s="78">
        <v>-0.54951363801956177</v>
      </c>
      <c r="AQ424" s="78">
        <v>-0.68774765729904175</v>
      </c>
      <c r="AR424" s="78">
        <v>-0.70398980379104614</v>
      </c>
      <c r="AS424" s="78">
        <v>-0.796012282371521</v>
      </c>
      <c r="AT424" s="78">
        <v>-0.76432031393051147</v>
      </c>
      <c r="AU424" s="78">
        <v>-0.6165650486946106</v>
      </c>
      <c r="AV424" s="78">
        <v>-0.32446694374084473</v>
      </c>
      <c r="AW424" s="78">
        <v>-0.59802138805389404</v>
      </c>
      <c r="AX424" s="78">
        <v>-0.53221040964126587</v>
      </c>
      <c r="AY424" s="78">
        <v>-0.738564133644104</v>
      </c>
      <c r="AZ424" s="78">
        <v>-0.42338305711746216</v>
      </c>
      <c r="BA424" s="78">
        <v>-0.41730695962905884</v>
      </c>
      <c r="BB424" s="78">
        <v>-0.65982043743133545</v>
      </c>
      <c r="BC424" s="78">
        <v>-0.50679820775985718</v>
      </c>
      <c r="BD424" s="78">
        <v>-0.49317958950996399</v>
      </c>
      <c r="BE424" s="78">
        <v>-0.46470481157302856</v>
      </c>
      <c r="BF424" s="78">
        <v>-0.4077819287776947</v>
      </c>
      <c r="BG424" s="78">
        <v>-0.3883165717124939</v>
      </c>
      <c r="BH424" s="78">
        <v>-0.41236552596092224</v>
      </c>
      <c r="BI424" s="78">
        <v>-0.27485400438308716</v>
      </c>
      <c r="BJ424" s="78">
        <v>-0.39754194021224976</v>
      </c>
      <c r="BK424" s="78">
        <v>-0.62160378694534302</v>
      </c>
      <c r="BL424" s="78">
        <v>-0.67928928136825562</v>
      </c>
      <c r="BM424" s="78">
        <v>-0.56690734624862671</v>
      </c>
      <c r="BN424" s="78">
        <v>-0.28773003816604614</v>
      </c>
      <c r="BO424" s="78">
        <v>-0.43715953826904297</v>
      </c>
      <c r="BP424" s="78">
        <v>-0.4588310718536377</v>
      </c>
      <c r="BQ424" s="78">
        <v>-0.54710209369659424</v>
      </c>
      <c r="BR424" s="78">
        <v>-0.5358397364616394</v>
      </c>
      <c r="BS424" s="78">
        <v>-0.3557167649269104</v>
      </c>
      <c r="BT424" s="78">
        <v>-0.14675721526145935</v>
      </c>
      <c r="BU424" s="78">
        <v>-0.41236793994903564</v>
      </c>
      <c r="BV424" s="78">
        <v>-0.29228416085243225</v>
      </c>
      <c r="BW424" s="78">
        <v>-0.50789690017700195</v>
      </c>
      <c r="BX424" s="78">
        <v>-0.18954864144325256</v>
      </c>
      <c r="BY424" s="78">
        <v>-0.21758335828781128</v>
      </c>
      <c r="BZ424" s="78">
        <v>-0.39823442697525024</v>
      </c>
      <c r="CA424" s="78">
        <v>-0.27299997210502625</v>
      </c>
      <c r="CB424" s="78">
        <v>-0.27056965231895447</v>
      </c>
      <c r="CC424" s="78">
        <v>-0.32236364483833313</v>
      </c>
      <c r="CD424" s="78">
        <v>-0.26658579707145691</v>
      </c>
      <c r="CE424" s="78">
        <v>-0.24837368726730347</v>
      </c>
      <c r="CF424" s="78">
        <v>-0.26599478721618652</v>
      </c>
      <c r="CG424" s="78">
        <v>-0.12310045957565308</v>
      </c>
      <c r="CH424" s="78">
        <v>-0.24835436046123505</v>
      </c>
      <c r="CI424" s="78">
        <v>-0.43948447704315186</v>
      </c>
      <c r="CJ424" s="78">
        <v>-0.47161462903022766</v>
      </c>
      <c r="CK424" s="78">
        <v>-0.39081376791000366</v>
      </c>
      <c r="CL424" s="78">
        <v>-0.10641950368881226</v>
      </c>
      <c r="CM424" s="78">
        <v>-0.26360288262367249</v>
      </c>
      <c r="CN424" s="78">
        <v>-0.28903487324714661</v>
      </c>
      <c r="CO424" s="78">
        <v>-0.37470754981040955</v>
      </c>
      <c r="CP424" s="78">
        <v>-0.37759485840797424</v>
      </c>
      <c r="CQ424" s="78">
        <v>-0.17505407333374023</v>
      </c>
      <c r="CR424" s="78">
        <v>-2.3675993084907532E-2</v>
      </c>
      <c r="CS424" s="78">
        <v>-0.28378492593765259</v>
      </c>
      <c r="CT424" s="78">
        <v>-0.12611198425292969</v>
      </c>
      <c r="CU424" s="78">
        <v>-0.3481374979019165</v>
      </c>
      <c r="CV424" s="78">
        <v>-2.7595628052949905E-2</v>
      </c>
      <c r="CW424" s="78">
        <v>-7.9255424439907074E-2</v>
      </c>
      <c r="CX424" s="78">
        <v>-0.21706078946590424</v>
      </c>
      <c r="CY424" s="78">
        <v>-0.11107203364372253</v>
      </c>
      <c r="CZ424" s="78">
        <v>-0.116390660405159</v>
      </c>
      <c r="DA424" s="78">
        <v>-0.1800224781036377</v>
      </c>
      <c r="DB424" s="78">
        <v>-0.12538966536521912</v>
      </c>
      <c r="DC424" s="78">
        <v>-0.10843081027269363</v>
      </c>
      <c r="DD424" s="78">
        <v>-0.11962402611970901</v>
      </c>
      <c r="DE424" s="78">
        <v>2.8653096407651901E-2</v>
      </c>
      <c r="DF424" s="78">
        <v>-9.9166795611381531E-2</v>
      </c>
      <c r="DG424" s="78">
        <v>-0.25736510753631592</v>
      </c>
      <c r="DH424" s="78">
        <v>-0.26393994688987732</v>
      </c>
      <c r="DI424" s="78">
        <v>-0.214720219373703</v>
      </c>
      <c r="DJ424" s="78">
        <v>7.4891038239002228E-2</v>
      </c>
      <c r="DK424" s="78">
        <v>-9.0046286582946777E-2</v>
      </c>
      <c r="DL424" s="78">
        <v>-0.11923866719007492</v>
      </c>
      <c r="DM424" s="78">
        <v>-0.20231306552886963</v>
      </c>
      <c r="DN424" s="78">
        <v>-0.21934996545314789</v>
      </c>
      <c r="DO424" s="78">
        <v>5.6086387485265732E-3</v>
      </c>
      <c r="DP424" s="78">
        <v>9.940522164106369E-2</v>
      </c>
      <c r="DQ424" s="78">
        <v>-0.15520195662975311</v>
      </c>
      <c r="DR424" s="78">
        <v>4.0060169994831085E-2</v>
      </c>
      <c r="DS424" s="78">
        <v>-0.18837809562683105</v>
      </c>
      <c r="DT424" s="78">
        <v>0.13435736298561096</v>
      </c>
      <c r="DU424" s="78">
        <v>5.9072524309158325E-2</v>
      </c>
      <c r="DV424" s="78">
        <v>-3.5887140780687332E-2</v>
      </c>
      <c r="DW424" s="78">
        <v>5.0855908542871475E-2</v>
      </c>
      <c r="DX424" s="78">
        <v>3.7788312882184982E-2</v>
      </c>
      <c r="DY424" s="78">
        <v>2.5495603680610657E-2</v>
      </c>
      <c r="DZ424" s="78">
        <v>7.8475140035152435E-2</v>
      </c>
      <c r="EA424" s="78">
        <v>9.3624487519264221E-2</v>
      </c>
      <c r="EB424" s="78">
        <v>9.1712132096290588E-2</v>
      </c>
      <c r="EC424" s="78">
        <v>0.24776114523410797</v>
      </c>
      <c r="ED424" s="78">
        <v>0.1162363588809967</v>
      </c>
      <c r="EE424" s="78">
        <v>5.586287472397089E-3</v>
      </c>
      <c r="EF424" s="78">
        <v>3.5909280180931091E-2</v>
      </c>
      <c r="EG424" s="78">
        <v>3.9530951529741287E-2</v>
      </c>
      <c r="EH424" s="78">
        <v>0.33667466044425964</v>
      </c>
      <c r="EI424" s="78">
        <v>0.16054189205169678</v>
      </c>
      <c r="EJ424" s="78">
        <v>0.12592007219791412</v>
      </c>
      <c r="EK424" s="78">
        <v>4.6597197651863098E-2</v>
      </c>
      <c r="EL424" s="78">
        <v>9.1305440291762352E-3</v>
      </c>
      <c r="EM424" s="78">
        <v>0.26645690202713013</v>
      </c>
      <c r="EN424" s="78">
        <v>0.27711495757102966</v>
      </c>
      <c r="EO424" s="78">
        <v>3.0451469123363495E-2</v>
      </c>
      <c r="EP424" s="78">
        <v>0.27998638153076172</v>
      </c>
      <c r="EQ424" s="78">
        <v>4.2289096862077713E-2</v>
      </c>
      <c r="ER424" s="78">
        <v>0.36819177865982056</v>
      </c>
      <c r="ES424" s="78">
        <v>0.25879612565040588</v>
      </c>
      <c r="ET424" s="78">
        <v>0.22569882869720459</v>
      </c>
      <c r="EU424" s="78">
        <v>0.28465414047241211</v>
      </c>
      <c r="EV424" s="78">
        <v>0.260398268699646</v>
      </c>
      <c r="EW424" s="78">
        <v>53.019603729248047</v>
      </c>
      <c r="EX424" s="78">
        <v>51.156440734863281</v>
      </c>
      <c r="EY424" s="78">
        <v>51.130458831787109</v>
      </c>
      <c r="EZ424" s="78">
        <v>50.590656280517578</v>
      </c>
      <c r="FA424" s="78">
        <v>49.907562255859375</v>
      </c>
      <c r="FB424" s="78">
        <v>48.700542449951172</v>
      </c>
      <c r="FC424" s="78">
        <v>48.651866912841797</v>
      </c>
      <c r="FD424" s="78">
        <v>49.915679931640625</v>
      </c>
      <c r="FE424" s="78">
        <v>55.830734252929688</v>
      </c>
      <c r="FF424" s="78">
        <v>61.463356018066406</v>
      </c>
      <c r="FG424" s="78">
        <v>66.122352600097656</v>
      </c>
      <c r="FH424" s="78">
        <v>70.750473022460938</v>
      </c>
      <c r="FI424" s="78">
        <v>73.028923034667969</v>
      </c>
      <c r="FJ424" s="78">
        <v>75.825386047363281</v>
      </c>
      <c r="FK424" s="78">
        <v>76.848960876464844</v>
      </c>
      <c r="FL424" s="78">
        <v>77.910873413085938</v>
      </c>
      <c r="FM424" s="78">
        <v>78.733818054199219</v>
      </c>
      <c r="FN424" s="78">
        <v>76.481941223144531</v>
      </c>
      <c r="FO424" s="78">
        <v>72.199516296386719</v>
      </c>
      <c r="FP424" s="78">
        <v>68.453544616699219</v>
      </c>
      <c r="FQ424" s="78">
        <v>65.988853454589844</v>
      </c>
      <c r="FR424" s="78">
        <v>61.7464599609375</v>
      </c>
      <c r="FS424" s="78">
        <v>59.884410858154297</v>
      </c>
      <c r="FT424" s="78">
        <v>57.709510803222656</v>
      </c>
      <c r="FU424" s="78">
        <v>0.15098144114017487</v>
      </c>
      <c r="FV424" s="78">
        <v>0.18165956437587738</v>
      </c>
      <c r="FW424" s="78">
        <v>0.15958806872367859</v>
      </c>
      <c r="FX424" s="78">
        <v>0</v>
      </c>
      <c r="FY424" s="78">
        <v>141</v>
      </c>
      <c r="FZ424" s="78">
        <v>1</v>
      </c>
    </row>
    <row r="425" spans="1:182" x14ac:dyDescent="0.2">
      <c r="A425" t="s">
        <v>186</v>
      </c>
      <c r="B425" t="s">
        <v>236</v>
      </c>
      <c r="C425" t="s">
        <v>194</v>
      </c>
      <c r="D425" t="s">
        <v>203</v>
      </c>
      <c r="E425" t="s">
        <v>204</v>
      </c>
      <c r="F425" t="s">
        <v>180</v>
      </c>
      <c r="G425" t="s">
        <v>1</v>
      </c>
      <c r="H425" s="78">
        <v>255</v>
      </c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/>
      <c r="CK425" s="78"/>
      <c r="CL425" s="78"/>
      <c r="CM425" s="78"/>
      <c r="CN425" s="78"/>
      <c r="CO425" s="78"/>
      <c r="CP425" s="78"/>
      <c r="CQ425" s="78"/>
      <c r="CR425" s="78"/>
      <c r="CS425" s="78"/>
      <c r="CT425" s="78"/>
      <c r="CU425" s="78"/>
      <c r="CV425" s="78"/>
      <c r="CW425" s="78"/>
      <c r="CX425" s="78"/>
      <c r="CY425" s="78"/>
      <c r="CZ425" s="78"/>
      <c r="DA425" s="78"/>
      <c r="DB425" s="78"/>
      <c r="DC425" s="78"/>
      <c r="DD425" s="78"/>
      <c r="DE425" s="78"/>
      <c r="DF425" s="78"/>
      <c r="DG425" s="78"/>
      <c r="DH425" s="78"/>
      <c r="DI425" s="78"/>
      <c r="DJ425" s="78"/>
      <c r="DK425" s="78"/>
      <c r="DL425" s="78"/>
      <c r="DM425" s="78"/>
      <c r="DN425" s="78"/>
      <c r="DO425" s="78"/>
      <c r="DP425" s="78"/>
      <c r="DQ425" s="78"/>
      <c r="DR425" s="78"/>
      <c r="DS425" s="78"/>
      <c r="DT425" s="78"/>
      <c r="DU425" s="78"/>
      <c r="DV425" s="78"/>
      <c r="DW425" s="78"/>
      <c r="DX425" s="78"/>
      <c r="DY425" s="78"/>
      <c r="DZ425" s="78"/>
      <c r="EA425" s="78"/>
      <c r="EB425" s="78"/>
      <c r="EC425" s="78"/>
      <c r="ED425" s="78"/>
      <c r="EE425" s="78"/>
      <c r="EF425" s="78"/>
      <c r="EG425" s="78"/>
      <c r="EH425" s="78"/>
      <c r="EI425" s="78"/>
      <c r="EJ425" s="78"/>
      <c r="EK425" s="78"/>
      <c r="EL425" s="78"/>
      <c r="EM425" s="78"/>
      <c r="EN425" s="78"/>
      <c r="EO425" s="78"/>
      <c r="EP425" s="78"/>
      <c r="EQ425" s="78"/>
      <c r="ER425" s="78"/>
      <c r="ES425" s="78"/>
      <c r="ET425" s="78"/>
      <c r="EU425" s="78"/>
      <c r="EV425" s="78"/>
      <c r="EW425" s="78"/>
      <c r="EX425" s="78"/>
      <c r="EY425" s="78"/>
      <c r="EZ425" s="78"/>
      <c r="FA425" s="78"/>
      <c r="FB425" s="78"/>
      <c r="FC425" s="78"/>
      <c r="FD425" s="78"/>
      <c r="FE425" s="78"/>
      <c r="FF425" s="78"/>
      <c r="FG425" s="78"/>
      <c r="FH425" s="78"/>
      <c r="FI425" s="78"/>
      <c r="FJ425" s="78"/>
      <c r="FK425" s="78"/>
      <c r="FL425" s="78"/>
      <c r="FM425" s="78"/>
      <c r="FN425" s="78"/>
      <c r="FO425" s="78"/>
      <c r="FP425" s="78"/>
      <c r="FQ425" s="78"/>
      <c r="FR425" s="78"/>
      <c r="FS425" s="78"/>
      <c r="FT425" s="78"/>
      <c r="FU425" s="78"/>
      <c r="FV425" s="78"/>
      <c r="FW425" s="78"/>
      <c r="FX425" s="78">
        <v>0</v>
      </c>
      <c r="FY425" s="78">
        <v>95</v>
      </c>
      <c r="FZ425" s="78">
        <v>0</v>
      </c>
    </row>
    <row r="426" spans="1:182" x14ac:dyDescent="0.2">
      <c r="A426" t="s">
        <v>186</v>
      </c>
      <c r="B426" t="s">
        <v>236</v>
      </c>
      <c r="C426" t="s">
        <v>194</v>
      </c>
      <c r="D426" t="s">
        <v>203</v>
      </c>
      <c r="E426" t="s">
        <v>204</v>
      </c>
      <c r="F426" t="s">
        <v>181</v>
      </c>
      <c r="G426" t="s">
        <v>1</v>
      </c>
      <c r="H426" s="78">
        <v>190</v>
      </c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/>
      <c r="CK426" s="78"/>
      <c r="CL426" s="78"/>
      <c r="CM426" s="78"/>
      <c r="CN426" s="78"/>
      <c r="CO426" s="78"/>
      <c r="CP426" s="78"/>
      <c r="CQ426" s="78"/>
      <c r="CR426" s="78"/>
      <c r="CS426" s="78"/>
      <c r="CT426" s="78"/>
      <c r="CU426" s="78"/>
      <c r="CV426" s="78"/>
      <c r="CW426" s="78"/>
      <c r="CX426" s="78"/>
      <c r="CY426" s="78"/>
      <c r="CZ426" s="78"/>
      <c r="DA426" s="78"/>
      <c r="DB426" s="78"/>
      <c r="DC426" s="78"/>
      <c r="DD426" s="78"/>
      <c r="DE426" s="78"/>
      <c r="DF426" s="78"/>
      <c r="DG426" s="78"/>
      <c r="DH426" s="78"/>
      <c r="DI426" s="78"/>
      <c r="DJ426" s="78"/>
      <c r="DK426" s="78"/>
      <c r="DL426" s="78"/>
      <c r="DM426" s="78"/>
      <c r="DN426" s="78"/>
      <c r="DO426" s="78"/>
      <c r="DP426" s="78"/>
      <c r="DQ426" s="78"/>
      <c r="DR426" s="78"/>
      <c r="DS426" s="78"/>
      <c r="DT426" s="78"/>
      <c r="DU426" s="78"/>
      <c r="DV426" s="78"/>
      <c r="DW426" s="78"/>
      <c r="DX426" s="78"/>
      <c r="DY426" s="78"/>
      <c r="DZ426" s="78"/>
      <c r="EA426" s="78"/>
      <c r="EB426" s="78"/>
      <c r="EC426" s="78"/>
      <c r="ED426" s="78"/>
      <c r="EE426" s="78"/>
      <c r="EF426" s="78"/>
      <c r="EG426" s="78"/>
      <c r="EH426" s="78"/>
      <c r="EI426" s="78"/>
      <c r="EJ426" s="78"/>
      <c r="EK426" s="78"/>
      <c r="EL426" s="78"/>
      <c r="EM426" s="78"/>
      <c r="EN426" s="78"/>
      <c r="EO426" s="78"/>
      <c r="EP426" s="78"/>
      <c r="EQ426" s="78"/>
      <c r="ER426" s="78"/>
      <c r="ES426" s="78"/>
      <c r="ET426" s="78"/>
      <c r="EU426" s="78"/>
      <c r="EV426" s="78"/>
      <c r="EW426" s="78"/>
      <c r="EX426" s="78"/>
      <c r="EY426" s="78"/>
      <c r="EZ426" s="78"/>
      <c r="FA426" s="78"/>
      <c r="FB426" s="78"/>
      <c r="FC426" s="78"/>
      <c r="FD426" s="78"/>
      <c r="FE426" s="78"/>
      <c r="FF426" s="78"/>
      <c r="FG426" s="78"/>
      <c r="FH426" s="78"/>
      <c r="FI426" s="78"/>
      <c r="FJ426" s="78"/>
      <c r="FK426" s="78"/>
      <c r="FL426" s="78"/>
      <c r="FM426" s="78"/>
      <c r="FN426" s="78"/>
      <c r="FO426" s="78"/>
      <c r="FP426" s="78"/>
      <c r="FQ426" s="78"/>
      <c r="FR426" s="78"/>
      <c r="FS426" s="78"/>
      <c r="FT426" s="78"/>
      <c r="FU426" s="78"/>
      <c r="FV426" s="78"/>
      <c r="FW426" s="78"/>
      <c r="FX426" s="78">
        <v>0</v>
      </c>
      <c r="FY426" s="78">
        <v>25</v>
      </c>
      <c r="FZ426" s="78">
        <v>0</v>
      </c>
    </row>
    <row r="427" spans="1:182" x14ac:dyDescent="0.2">
      <c r="A427" t="s">
        <v>186</v>
      </c>
      <c r="B427" t="s">
        <v>236</v>
      </c>
      <c r="C427" t="s">
        <v>194</v>
      </c>
      <c r="D427" t="s">
        <v>203</v>
      </c>
      <c r="E427" t="s">
        <v>204</v>
      </c>
      <c r="F427" t="s">
        <v>182</v>
      </c>
      <c r="G427" t="s">
        <v>1</v>
      </c>
      <c r="H427" s="78">
        <v>954</v>
      </c>
      <c r="I427" s="78">
        <v>1.3092502355575562</v>
      </c>
      <c r="J427" s="78">
        <v>1.2464816570281982</v>
      </c>
      <c r="K427" s="78">
        <v>1.2519179582595825</v>
      </c>
      <c r="L427" s="78">
        <v>1.2152262926101685</v>
      </c>
      <c r="M427" s="78">
        <v>1.2840410470962524</v>
      </c>
      <c r="N427" s="78">
        <v>1.3747884035110474</v>
      </c>
      <c r="O427" s="78">
        <v>1.610071063041687</v>
      </c>
      <c r="P427" s="78">
        <v>1.6952193975448608</v>
      </c>
      <c r="Q427" s="78">
        <v>1.7394002676010132</v>
      </c>
      <c r="R427" s="78">
        <v>1.5473865270614624</v>
      </c>
      <c r="S427" s="78">
        <v>1.4749903678894043</v>
      </c>
      <c r="T427" s="78">
        <v>1.4361213445663452</v>
      </c>
      <c r="U427" s="78">
        <v>1.3932163715362549</v>
      </c>
      <c r="V427" s="78">
        <v>1.3925455808639526</v>
      </c>
      <c r="W427" s="78">
        <v>1.443790078163147</v>
      </c>
      <c r="X427" s="78">
        <v>1.2959712743759155</v>
      </c>
      <c r="Y427" s="78">
        <v>1.3891516923904419</v>
      </c>
      <c r="Z427" s="78">
        <v>1.6385456323623657</v>
      </c>
      <c r="AA427" s="78">
        <v>1.9014607667922974</v>
      </c>
      <c r="AB427" s="78">
        <v>1.9650051593780518</v>
      </c>
      <c r="AC427" s="78">
        <v>1.787860631942749</v>
      </c>
      <c r="AD427" s="78">
        <v>1.667104959487915</v>
      </c>
      <c r="AE427" s="78">
        <v>1.5094621181488037</v>
      </c>
      <c r="AF427" s="78">
        <v>1.4242727756500244</v>
      </c>
      <c r="AG427" s="78">
        <v>-0.33780863881111145</v>
      </c>
      <c r="AH427" s="78">
        <v>-0.31129202246665955</v>
      </c>
      <c r="AI427" s="78">
        <v>-0.22979675233364105</v>
      </c>
      <c r="AJ427" s="78">
        <v>-0.18001557886600494</v>
      </c>
      <c r="AK427" s="78">
        <v>-0.14194963872432709</v>
      </c>
      <c r="AL427" s="78">
        <v>-0.17757946252822876</v>
      </c>
      <c r="AM427" s="78">
        <v>-0.22531785070896149</v>
      </c>
      <c r="AN427" s="78">
        <v>-0.22841461002826691</v>
      </c>
      <c r="AO427" s="78">
        <v>-0.11441835016012192</v>
      </c>
      <c r="AP427" s="78">
        <v>-0.19188578426837921</v>
      </c>
      <c r="AQ427" s="78">
        <v>-0.1780807226896286</v>
      </c>
      <c r="AR427" s="78">
        <v>-0.16375665366649628</v>
      </c>
      <c r="AS427" s="78">
        <v>-0.22935906052589417</v>
      </c>
      <c r="AT427" s="78">
        <v>-0.10850972682237625</v>
      </c>
      <c r="AU427" s="78">
        <v>-6.6635780036449432E-2</v>
      </c>
      <c r="AV427" s="78">
        <v>-0.15249112248420715</v>
      </c>
      <c r="AW427" s="78">
        <v>-0.15658687055110931</v>
      </c>
      <c r="AX427" s="78">
        <v>-3.5546381026506424E-2</v>
      </c>
      <c r="AY427" s="78">
        <v>-3.9857115596532822E-2</v>
      </c>
      <c r="AZ427" s="78">
        <v>-0.16431921720504761</v>
      </c>
      <c r="BA427" s="78">
        <v>-0.23851722478866577</v>
      </c>
      <c r="BB427" s="78">
        <v>-0.24439086019992828</v>
      </c>
      <c r="BC427" s="78">
        <v>-0.30458879470825195</v>
      </c>
      <c r="BD427" s="78">
        <v>-0.30446922779083252</v>
      </c>
      <c r="BE427" s="78">
        <v>-0.21242493391036987</v>
      </c>
      <c r="BF427" s="78">
        <v>-0.19226092100143433</v>
      </c>
      <c r="BG427" s="78">
        <v>-0.11625605821609497</v>
      </c>
      <c r="BH427" s="78">
        <v>-7.1946993470191956E-2</v>
      </c>
      <c r="BI427" s="78">
        <v>-3.4181158989667892E-2</v>
      </c>
      <c r="BJ427" s="78">
        <v>-5.6831583380699158E-2</v>
      </c>
      <c r="BK427" s="78">
        <v>-9.2410460114479065E-2</v>
      </c>
      <c r="BL427" s="78">
        <v>-0.10657433420419693</v>
      </c>
      <c r="BM427" s="78">
        <v>7.7757840044796467E-3</v>
      </c>
      <c r="BN427" s="78">
        <v>-7.923898845911026E-2</v>
      </c>
      <c r="BO427" s="78">
        <v>-5.960574746131897E-2</v>
      </c>
      <c r="BP427" s="78">
        <v>-6.2315955758094788E-2</v>
      </c>
      <c r="BQ427" s="78">
        <v>-0.12604837119579315</v>
      </c>
      <c r="BR427" s="78">
        <v>-1.5184549614787102E-2</v>
      </c>
      <c r="BS427" s="78">
        <v>3.4289255738258362E-2</v>
      </c>
      <c r="BT427" s="78">
        <v>-6.0811225324869156E-2</v>
      </c>
      <c r="BU427" s="78">
        <v>-4.0553517639636993E-2</v>
      </c>
      <c r="BV427" s="78">
        <v>9.3265019357204437E-2</v>
      </c>
      <c r="BW427" s="78">
        <v>9.0973816812038422E-2</v>
      </c>
      <c r="BX427" s="78">
        <v>-3.4601204097270966E-2</v>
      </c>
      <c r="BY427" s="78">
        <v>-9.9060744047164917E-2</v>
      </c>
      <c r="BZ427" s="78">
        <v>-0.10215966403484344</v>
      </c>
      <c r="CA427" s="78">
        <v>-0.16510428488254547</v>
      </c>
      <c r="CB427" s="78">
        <v>-0.17865021526813507</v>
      </c>
      <c r="CC427" s="78">
        <v>-0.12558455765247345</v>
      </c>
      <c r="CD427" s="78">
        <v>-0.10982035845518112</v>
      </c>
      <c r="CE427" s="78">
        <v>-3.7618104368448257E-2</v>
      </c>
      <c r="CF427" s="78">
        <v>2.9009534046053886E-3</v>
      </c>
      <c r="CG427" s="78">
        <v>4.0458958595991135E-2</v>
      </c>
      <c r="CH427" s="78">
        <v>2.6798032224178314E-2</v>
      </c>
      <c r="CI427" s="78">
        <v>-3.5919735091738403E-4</v>
      </c>
      <c r="CJ427" s="78">
        <v>-2.2188125178217888E-2</v>
      </c>
      <c r="CK427" s="78">
        <v>9.2407070100307465E-2</v>
      </c>
      <c r="CL427" s="78">
        <v>-1.2201792560517788E-3</v>
      </c>
      <c r="CM427" s="78">
        <v>2.2449662908911705E-2</v>
      </c>
      <c r="CN427" s="78">
        <v>7.9415524378418922E-3</v>
      </c>
      <c r="CO427" s="78">
        <v>-5.4495695978403091E-2</v>
      </c>
      <c r="CP427" s="78">
        <v>4.9452181905508041E-2</v>
      </c>
      <c r="CQ427" s="78">
        <v>0.10418963432312012</v>
      </c>
      <c r="CR427" s="78">
        <v>2.68599484115839E-3</v>
      </c>
      <c r="CS427" s="78">
        <v>3.9810828864574432E-2</v>
      </c>
      <c r="CT427" s="78">
        <v>0.18247941136360168</v>
      </c>
      <c r="CU427" s="78">
        <v>0.18158692121505737</v>
      </c>
      <c r="CV427" s="78">
        <v>5.5241096764802933E-2</v>
      </c>
      <c r="CW427" s="78">
        <v>-2.4736032355576754E-3</v>
      </c>
      <c r="CX427" s="78">
        <v>-3.6507532931864262E-3</v>
      </c>
      <c r="CY427" s="78">
        <v>-6.8497747182846069E-2</v>
      </c>
      <c r="CZ427" s="78">
        <v>-9.1508336365222931E-2</v>
      </c>
      <c r="DA427" s="78">
        <v>-3.8744188845157623E-2</v>
      </c>
      <c r="DB427" s="78">
        <v>-2.7379784733057022E-2</v>
      </c>
      <c r="DC427" s="78">
        <v>4.1019842028617859E-2</v>
      </c>
      <c r="DD427" s="78">
        <v>7.7748909592628479E-2</v>
      </c>
      <c r="DE427" s="78">
        <v>0.11509907990694046</v>
      </c>
      <c r="DF427" s="78">
        <v>0.11042764782905579</v>
      </c>
      <c r="DG427" s="78">
        <v>9.1692060232162476E-2</v>
      </c>
      <c r="DH427" s="78">
        <v>6.2198072671890259E-2</v>
      </c>
      <c r="DI427" s="78">
        <v>0.17703835666179657</v>
      </c>
      <c r="DJ427" s="78">
        <v>7.6798640191555023E-2</v>
      </c>
      <c r="DK427" s="78">
        <v>0.10450506955385208</v>
      </c>
      <c r="DL427" s="78">
        <v>7.819906622171402E-2</v>
      </c>
      <c r="DM427" s="78">
        <v>1.7056979238986969E-2</v>
      </c>
      <c r="DN427" s="78">
        <v>0.11408891528844833</v>
      </c>
      <c r="DO427" s="78">
        <v>0.17408999800682068</v>
      </c>
      <c r="DP427" s="78">
        <v>6.6183216869831085E-2</v>
      </c>
      <c r="DQ427" s="78">
        <v>0.12017517536878586</v>
      </c>
      <c r="DR427" s="78">
        <v>0.27169379591941833</v>
      </c>
      <c r="DS427" s="78">
        <v>0.27220004796981812</v>
      </c>
      <c r="DT427" s="78">
        <v>0.14508341252803802</v>
      </c>
      <c r="DU427" s="78">
        <v>9.4113536179065704E-2</v>
      </c>
      <c r="DV427" s="78">
        <v>9.4858154654502869E-2</v>
      </c>
      <c r="DW427" s="78">
        <v>2.8108788654208183E-2</v>
      </c>
      <c r="DX427" s="78">
        <v>-4.3664644472301006E-3</v>
      </c>
      <c r="DY427" s="78">
        <v>8.6639516055583954E-2</v>
      </c>
      <c r="DZ427" s="78">
        <v>9.1651305556297302E-2</v>
      </c>
      <c r="EA427" s="78">
        <v>0.15456055104732513</v>
      </c>
      <c r="EB427" s="78">
        <v>0.18581746518611908</v>
      </c>
      <c r="EC427" s="78">
        <v>0.22286756336688995</v>
      </c>
      <c r="ED427" s="78">
        <v>0.23117554187774658</v>
      </c>
      <c r="EE427" s="78">
        <v>0.22459946572780609</v>
      </c>
      <c r="EF427" s="78">
        <v>0.18403834104537964</v>
      </c>
      <c r="EG427" s="78">
        <v>0.29923245310783386</v>
      </c>
      <c r="EH427" s="78">
        <v>0.18944542109966278</v>
      </c>
      <c r="EI427" s="78">
        <v>0.22298005223274231</v>
      </c>
      <c r="EJ427" s="78">
        <v>0.17963974177837372</v>
      </c>
      <c r="EK427" s="78">
        <v>0.12036767601966858</v>
      </c>
      <c r="EL427" s="78">
        <v>0.20741409063339233</v>
      </c>
      <c r="EM427" s="78">
        <v>0.27501505613327026</v>
      </c>
      <c r="EN427" s="78">
        <v>0.15786312520503998</v>
      </c>
      <c r="EO427" s="78">
        <v>0.23620852828025818</v>
      </c>
      <c r="EP427" s="78">
        <v>0.40050524473190308</v>
      </c>
      <c r="EQ427" s="78">
        <v>0.40303096175193787</v>
      </c>
      <c r="ER427" s="78">
        <v>0.27480140328407288</v>
      </c>
      <c r="ES427" s="78">
        <v>0.23357002437114716</v>
      </c>
      <c r="ET427" s="78">
        <v>0.2370893657207489</v>
      </c>
      <c r="EU427" s="78">
        <v>0.16759328544139862</v>
      </c>
      <c r="EV427" s="78">
        <v>0.12145255506038666</v>
      </c>
      <c r="EW427" s="78">
        <v>49.635841369628906</v>
      </c>
      <c r="EX427" s="78">
        <v>48.514034271240234</v>
      </c>
      <c r="EY427" s="78">
        <v>47.172111511230469</v>
      </c>
      <c r="EZ427" s="78">
        <v>46.081874847412109</v>
      </c>
      <c r="FA427" s="78">
        <v>45.361377716064453</v>
      </c>
      <c r="FB427" s="78">
        <v>44.859470367431641</v>
      </c>
      <c r="FC427" s="78">
        <v>44.42327880859375</v>
      </c>
      <c r="FD427" s="78">
        <v>44.883262634277344</v>
      </c>
      <c r="FE427" s="78">
        <v>50.209751129150391</v>
      </c>
      <c r="FF427" s="78">
        <v>57.522308349609375</v>
      </c>
      <c r="FG427" s="78">
        <v>64.006599426269531</v>
      </c>
      <c r="FH427" s="78">
        <v>69.015365600585938</v>
      </c>
      <c r="FI427" s="78">
        <v>72.696220397949219</v>
      </c>
      <c r="FJ427" s="78">
        <v>75.465652465820313</v>
      </c>
      <c r="FK427" s="78">
        <v>77.832229614257813</v>
      </c>
      <c r="FL427" s="78">
        <v>78.197212219238281</v>
      </c>
      <c r="FM427" s="78">
        <v>77.626937866210938</v>
      </c>
      <c r="FN427" s="78">
        <v>74.306251525878906</v>
      </c>
      <c r="FO427" s="78">
        <v>68.00543212890625</v>
      </c>
      <c r="FP427" s="78">
        <v>62.723136901855469</v>
      </c>
      <c r="FQ427" s="78">
        <v>59.602718353271484</v>
      </c>
      <c r="FR427" s="78">
        <v>56.271492004394531</v>
      </c>
      <c r="FS427" s="78">
        <v>55.264308929443359</v>
      </c>
      <c r="FT427" s="78">
        <v>53.161026000976563</v>
      </c>
      <c r="FU427" s="78">
        <v>7.3026873171329498E-2</v>
      </c>
      <c r="FV427" s="78">
        <v>0.10403778403997421</v>
      </c>
      <c r="FW427" s="78">
        <v>7.2903655469417572E-2</v>
      </c>
      <c r="FX427" s="78">
        <v>0</v>
      </c>
      <c r="FY427" s="78">
        <v>333</v>
      </c>
      <c r="FZ427" s="78">
        <v>1</v>
      </c>
    </row>
    <row r="428" spans="1:182" x14ac:dyDescent="0.2">
      <c r="A428" t="s">
        <v>186</v>
      </c>
      <c r="B428" t="s">
        <v>236</v>
      </c>
      <c r="C428" t="s">
        <v>194</v>
      </c>
      <c r="D428" t="s">
        <v>203</v>
      </c>
      <c r="E428" t="s">
        <v>204</v>
      </c>
      <c r="F428" t="s">
        <v>183</v>
      </c>
      <c r="G428" t="s">
        <v>1</v>
      </c>
      <c r="H428" s="78">
        <v>1506</v>
      </c>
      <c r="I428" s="78">
        <v>1.2816742658615112</v>
      </c>
      <c r="J428" s="78">
        <v>1.2156792879104614</v>
      </c>
      <c r="K428" s="78">
        <v>1.2391552925109863</v>
      </c>
      <c r="L428" s="78">
        <v>1.2219507694244385</v>
      </c>
      <c r="M428" s="78">
        <v>1.2170268297195435</v>
      </c>
      <c r="N428" s="78">
        <v>1.4081336259841919</v>
      </c>
      <c r="O428" s="78">
        <v>1.666471004486084</v>
      </c>
      <c r="P428" s="78">
        <v>1.5873798131942749</v>
      </c>
      <c r="Q428" s="78">
        <v>1.342631459236145</v>
      </c>
      <c r="R428" s="78">
        <v>1.3913729190826416</v>
      </c>
      <c r="S428" s="78">
        <v>1.2998301982879639</v>
      </c>
      <c r="T428" s="78">
        <v>1.2836204767227173</v>
      </c>
      <c r="U428" s="78">
        <v>1.0303108692169189</v>
      </c>
      <c r="V428" s="78">
        <v>1.0469648838043213</v>
      </c>
      <c r="W428" s="78">
        <v>1.0516353845596313</v>
      </c>
      <c r="X428" s="78">
        <v>0.96699428558349609</v>
      </c>
      <c r="Y428" s="78">
        <v>1.1069973707199097</v>
      </c>
      <c r="Z428" s="78">
        <v>1.3621174097061157</v>
      </c>
      <c r="AA428" s="78">
        <v>1.4960417747497559</v>
      </c>
      <c r="AB428" s="78">
        <v>1.5020269155502319</v>
      </c>
      <c r="AC428" s="78">
        <v>1.5607919692993164</v>
      </c>
      <c r="AD428" s="78">
        <v>1.6013102531433105</v>
      </c>
      <c r="AE428" s="78">
        <v>1.4606059789657593</v>
      </c>
      <c r="AF428" s="78">
        <v>1.3048080205917358</v>
      </c>
      <c r="AG428" s="78">
        <v>-0.35210588574409485</v>
      </c>
      <c r="AH428" s="78">
        <v>-0.35943347215652466</v>
      </c>
      <c r="AI428" s="78">
        <v>-0.35573282837867737</v>
      </c>
      <c r="AJ428" s="78">
        <v>-0.52220416069030762</v>
      </c>
      <c r="AK428" s="78">
        <v>-0.72744572162628174</v>
      </c>
      <c r="AL428" s="78">
        <v>-0.66649377346038818</v>
      </c>
      <c r="AM428" s="78">
        <v>-0.57160711288452148</v>
      </c>
      <c r="AN428" s="78">
        <v>-0.51898413896560669</v>
      </c>
      <c r="AO428" s="78">
        <v>-0.6339537501335144</v>
      </c>
      <c r="AP428" s="78">
        <v>-0.40343984961509705</v>
      </c>
      <c r="AQ428" s="78">
        <v>-0.37097448110580444</v>
      </c>
      <c r="AR428" s="78">
        <v>-0.41994807124137878</v>
      </c>
      <c r="AS428" s="78">
        <v>-0.66202819347381592</v>
      </c>
      <c r="AT428" s="78">
        <v>-0.64969855546951294</v>
      </c>
      <c r="AU428" s="78">
        <v>-0.63941687345504761</v>
      </c>
      <c r="AV428" s="78">
        <v>-0.61750221252441406</v>
      </c>
      <c r="AW428" s="78">
        <v>-0.4310513436794281</v>
      </c>
      <c r="AX428" s="78">
        <v>-0.31145679950714111</v>
      </c>
      <c r="AY428" s="78">
        <v>-0.43280079960823059</v>
      </c>
      <c r="AZ428" s="78">
        <v>-0.53871279954910278</v>
      </c>
      <c r="BA428" s="78">
        <v>-0.44139537215232849</v>
      </c>
      <c r="BB428" s="78">
        <v>-0.52372854948043823</v>
      </c>
      <c r="BC428" s="78">
        <v>-0.52544510364532471</v>
      </c>
      <c r="BD428" s="78">
        <v>-0.55680912733078003</v>
      </c>
      <c r="BE428" s="78">
        <v>-0.21472802758216858</v>
      </c>
      <c r="BF428" s="78">
        <v>-0.22577570378780365</v>
      </c>
      <c r="BG428" s="78">
        <v>-0.22898164391517639</v>
      </c>
      <c r="BH428" s="78">
        <v>-0.37185788154602051</v>
      </c>
      <c r="BI428" s="78">
        <v>-0.5602191686630249</v>
      </c>
      <c r="BJ428" s="78">
        <v>-0.50387418270111084</v>
      </c>
      <c r="BK428" s="78">
        <v>-0.39133161306381226</v>
      </c>
      <c r="BL428" s="78">
        <v>-0.34175378084182739</v>
      </c>
      <c r="BM428" s="78">
        <v>-0.4576377272605896</v>
      </c>
      <c r="BN428" s="78">
        <v>-0.24337804317474365</v>
      </c>
      <c r="BO428" s="78">
        <v>-0.22305476665496826</v>
      </c>
      <c r="BP428" s="78">
        <v>-0.2613118588924408</v>
      </c>
      <c r="BQ428" s="78">
        <v>-0.50729167461395264</v>
      </c>
      <c r="BR428" s="78">
        <v>-0.48458924889564514</v>
      </c>
      <c r="BS428" s="78">
        <v>-0.47984600067138672</v>
      </c>
      <c r="BT428" s="78">
        <v>-0.47916027903556824</v>
      </c>
      <c r="BU428" s="78">
        <v>-0.29805487394332886</v>
      </c>
      <c r="BV428" s="78">
        <v>-0.15058919787406921</v>
      </c>
      <c r="BW428" s="78">
        <v>-0.27688196301460266</v>
      </c>
      <c r="BX428" s="78">
        <v>-0.37209740281105042</v>
      </c>
      <c r="BY428" s="78">
        <v>-0.27335235476493835</v>
      </c>
      <c r="BZ428" s="78">
        <v>-0.3556501567363739</v>
      </c>
      <c r="CA428" s="78">
        <v>-0.36732769012451172</v>
      </c>
      <c r="CB428" s="78">
        <v>-0.39765074849128723</v>
      </c>
      <c r="CC428" s="78">
        <v>-0.11958054453134537</v>
      </c>
      <c r="CD428" s="78">
        <v>-0.13320475816726685</v>
      </c>
      <c r="CE428" s="78">
        <v>-0.1411941796541214</v>
      </c>
      <c r="CF428" s="78">
        <v>-0.26772856712341309</v>
      </c>
      <c r="CG428" s="78">
        <v>-0.44439861178398132</v>
      </c>
      <c r="CH428" s="78">
        <v>-0.39124444127082825</v>
      </c>
      <c r="CI428" s="78">
        <v>-0.26647332310676575</v>
      </c>
      <c r="CJ428" s="78">
        <v>-0.2190045565366745</v>
      </c>
      <c r="CK428" s="78">
        <v>-0.33552178740501404</v>
      </c>
      <c r="CL428" s="78">
        <v>-0.13251972198486328</v>
      </c>
      <c r="CM428" s="78">
        <v>-0.12060604244470596</v>
      </c>
      <c r="CN428" s="78">
        <v>-0.15144084393978119</v>
      </c>
      <c r="CO428" s="78">
        <v>-0.40012165904045105</v>
      </c>
      <c r="CP428" s="78">
        <v>-0.37023502588272095</v>
      </c>
      <c r="CQ428" s="78">
        <v>-0.36932775378227234</v>
      </c>
      <c r="CR428" s="78">
        <v>-0.38334506750106812</v>
      </c>
      <c r="CS428" s="78">
        <v>-0.20594190061092377</v>
      </c>
      <c r="CT428" s="78">
        <v>-3.9172794669866562E-2</v>
      </c>
      <c r="CU428" s="78">
        <v>-0.16889305412769318</v>
      </c>
      <c r="CV428" s="78">
        <v>-0.25670012831687927</v>
      </c>
      <c r="CW428" s="78">
        <v>-0.15696623921394348</v>
      </c>
      <c r="CX428" s="78">
        <v>-0.23923952877521515</v>
      </c>
      <c r="CY428" s="78">
        <v>-0.25781601667404175</v>
      </c>
      <c r="CZ428" s="78">
        <v>-0.28741815686225891</v>
      </c>
      <c r="DA428" s="78">
        <v>-2.4433057755231857E-2</v>
      </c>
      <c r="DB428" s="78">
        <v>-4.0633805096149445E-2</v>
      </c>
      <c r="DC428" s="78">
        <v>-5.3406693041324615E-2</v>
      </c>
      <c r="DD428" s="78">
        <v>-0.16359923779964447</v>
      </c>
      <c r="DE428" s="78">
        <v>-0.32857802510261536</v>
      </c>
      <c r="DF428" s="78">
        <v>-0.27861467003822327</v>
      </c>
      <c r="DG428" s="78">
        <v>-0.14161507785320282</v>
      </c>
      <c r="DH428" s="78">
        <v>-9.6255362033843994E-2</v>
      </c>
      <c r="DI428" s="78">
        <v>-0.21340584754943848</v>
      </c>
      <c r="DJ428" s="78">
        <v>-2.1661402657628059E-2</v>
      </c>
      <c r="DK428" s="78">
        <v>-1.8157310783863068E-2</v>
      </c>
      <c r="DL428" s="78">
        <v>-4.1569855064153671E-2</v>
      </c>
      <c r="DM428" s="78">
        <v>-0.29295161366462708</v>
      </c>
      <c r="DN428" s="78">
        <v>-0.25588086247444153</v>
      </c>
      <c r="DO428" s="78">
        <v>-0.25880947709083557</v>
      </c>
      <c r="DP428" s="78">
        <v>-0.28752982616424561</v>
      </c>
      <c r="DQ428" s="78">
        <v>-0.11382894963026047</v>
      </c>
      <c r="DR428" s="78">
        <v>7.2243615984916687E-2</v>
      </c>
      <c r="DS428" s="78">
        <v>-6.0904137790203094E-2</v>
      </c>
      <c r="DT428" s="78">
        <v>-0.14130282402038574</v>
      </c>
      <c r="DU428" s="78">
        <v>-4.0580142289400101E-2</v>
      </c>
      <c r="DV428" s="78">
        <v>-0.12282893061637878</v>
      </c>
      <c r="DW428" s="78">
        <v>-0.14830435812473297</v>
      </c>
      <c r="DX428" s="78">
        <v>-0.17718558013439178</v>
      </c>
      <c r="DY428" s="78">
        <v>0.11294479668140411</v>
      </c>
      <c r="DZ428" s="78">
        <v>9.3023940920829773E-2</v>
      </c>
      <c r="EA428" s="78">
        <v>7.3344483971595764E-2</v>
      </c>
      <c r="EB428" s="78">
        <v>-1.3253007084131241E-2</v>
      </c>
      <c r="EC428" s="78">
        <v>-0.16135150194168091</v>
      </c>
      <c r="ED428" s="78">
        <v>-0.1159951314330101</v>
      </c>
      <c r="EE428" s="78">
        <v>3.866041824221611E-2</v>
      </c>
      <c r="EF428" s="78">
        <v>8.0974988639354706E-2</v>
      </c>
      <c r="EG428" s="78">
        <v>-3.7089802324771881E-2</v>
      </c>
      <c r="EH428" s="78">
        <v>0.13840042054653168</v>
      </c>
      <c r="EI428" s="78">
        <v>0.12976238131523132</v>
      </c>
      <c r="EJ428" s="78">
        <v>0.11706641316413879</v>
      </c>
      <c r="EK428" s="78">
        <v>-0.13821510970592499</v>
      </c>
      <c r="EL428" s="78">
        <v>-9.0771526098251343E-2</v>
      </c>
      <c r="EM428" s="78">
        <v>-9.9238656461238861E-2</v>
      </c>
      <c r="EN428" s="78">
        <v>-0.14918787777423859</v>
      </c>
      <c r="EO428" s="78">
        <v>1.9167527556419373E-2</v>
      </c>
      <c r="EP428" s="78">
        <v>0.23311121761798859</v>
      </c>
      <c r="EQ428" s="78">
        <v>9.5014691352844238E-2</v>
      </c>
      <c r="ER428" s="78">
        <v>2.5312529876828194E-2</v>
      </c>
      <c r="ES428" s="78">
        <v>0.12746289372444153</v>
      </c>
      <c r="ET428" s="78">
        <v>4.5249491930007935E-2</v>
      </c>
      <c r="EU428" s="78">
        <v>9.8130796104669571E-3</v>
      </c>
      <c r="EV428" s="78">
        <v>-1.8027190119028091E-2</v>
      </c>
      <c r="EW428" s="78">
        <v>54.313602447509766</v>
      </c>
      <c r="EX428" s="78">
        <v>51.902786254882813</v>
      </c>
      <c r="EY428" s="78">
        <v>50.837547302246094</v>
      </c>
      <c r="EZ428" s="78">
        <v>49.155239105224609</v>
      </c>
      <c r="FA428" s="78">
        <v>47.939830780029297</v>
      </c>
      <c r="FB428" s="78">
        <v>48.260890960693359</v>
      </c>
      <c r="FC428" s="78">
        <v>47.424354553222656</v>
      </c>
      <c r="FD428" s="78">
        <v>48.909137725830078</v>
      </c>
      <c r="FE428" s="78">
        <v>55.622394561767578</v>
      </c>
      <c r="FF428" s="78">
        <v>60.467491149902344</v>
      </c>
      <c r="FG428" s="78">
        <v>65.460205078125</v>
      </c>
      <c r="FH428" s="78">
        <v>68.484291076660156</v>
      </c>
      <c r="FI428" s="78">
        <v>71.4224853515625</v>
      </c>
      <c r="FJ428" s="78">
        <v>73.934394836425781</v>
      </c>
      <c r="FK428" s="78">
        <v>74.078865051269531</v>
      </c>
      <c r="FL428" s="78">
        <v>74.73724365234375</v>
      </c>
      <c r="FM428" s="78">
        <v>74.072975158691406</v>
      </c>
      <c r="FN428" s="78">
        <v>71.573013305664063</v>
      </c>
      <c r="FO428" s="78">
        <v>67.01177978515625</v>
      </c>
      <c r="FP428" s="78">
        <v>63.828525543212891</v>
      </c>
      <c r="FQ428" s="78">
        <v>61.116142272949219</v>
      </c>
      <c r="FR428" s="78">
        <v>58.339065551757813</v>
      </c>
      <c r="FS428" s="78">
        <v>56.520275115966797</v>
      </c>
      <c r="FT428" s="78">
        <v>55.306709289550781</v>
      </c>
      <c r="FU428" s="78">
        <v>0.10787805169820786</v>
      </c>
      <c r="FV428" s="78">
        <v>0.13094805181026459</v>
      </c>
      <c r="FW428" s="78">
        <v>0.11584915965795517</v>
      </c>
      <c r="FX428" s="78">
        <v>0</v>
      </c>
      <c r="FY428" s="78">
        <v>283</v>
      </c>
      <c r="FZ428" s="78">
        <v>1</v>
      </c>
    </row>
    <row r="429" spans="1:182" x14ac:dyDescent="0.2">
      <c r="A429" t="s">
        <v>186</v>
      </c>
      <c r="B429" t="s">
        <v>236</v>
      </c>
      <c r="C429" t="s">
        <v>194</v>
      </c>
      <c r="D429" t="s">
        <v>203</v>
      </c>
      <c r="E429" t="s">
        <v>204</v>
      </c>
      <c r="F429" t="s">
        <v>184</v>
      </c>
      <c r="G429" t="s">
        <v>1</v>
      </c>
      <c r="H429" s="78">
        <v>738</v>
      </c>
      <c r="I429" s="78">
        <v>1.2333385944366455</v>
      </c>
      <c r="J429" s="78">
        <v>1.2594914436340332</v>
      </c>
      <c r="K429" s="78">
        <v>1.265906810760498</v>
      </c>
      <c r="L429" s="78">
        <v>1.210263729095459</v>
      </c>
      <c r="M429" s="78">
        <v>1.2287966012954712</v>
      </c>
      <c r="N429" s="78">
        <v>1.3917332887649536</v>
      </c>
      <c r="O429" s="78">
        <v>1.4782669544219971</v>
      </c>
      <c r="P429" s="78">
        <v>1.8943543434143066</v>
      </c>
      <c r="Q429" s="78">
        <v>1.841106653213501</v>
      </c>
      <c r="R429" s="78">
        <v>1.7367110252380371</v>
      </c>
      <c r="S429" s="78">
        <v>1.6116153001785278</v>
      </c>
      <c r="T429" s="78">
        <v>1.620155930519104</v>
      </c>
      <c r="U429" s="78">
        <v>1.4543637037277222</v>
      </c>
      <c r="V429" s="78">
        <v>1.3223670721054077</v>
      </c>
      <c r="W429" s="78">
        <v>1.4790173768997192</v>
      </c>
      <c r="X429" s="78">
        <v>1.4566216468811035</v>
      </c>
      <c r="Y429" s="78">
        <v>1.4523271322250366</v>
      </c>
      <c r="Z429" s="78">
        <v>1.7536604404449463</v>
      </c>
      <c r="AA429" s="78">
        <v>1.7830204963684082</v>
      </c>
      <c r="AB429" s="78">
        <v>1.9812437295913696</v>
      </c>
      <c r="AC429" s="78">
        <v>2.0756969451904297</v>
      </c>
      <c r="AD429" s="78">
        <v>1.9743090867996216</v>
      </c>
      <c r="AE429" s="78">
        <v>1.5627007484436035</v>
      </c>
      <c r="AF429" s="78">
        <v>1.4056601524353027</v>
      </c>
      <c r="AG429" s="78">
        <v>-0.5203673243522644</v>
      </c>
      <c r="AH429" s="78">
        <v>-0.37013432383537292</v>
      </c>
      <c r="AI429" s="78">
        <v>-0.36794325709342957</v>
      </c>
      <c r="AJ429" s="78">
        <v>-0.39910668134689331</v>
      </c>
      <c r="AK429" s="78">
        <v>-0.33776670694351196</v>
      </c>
      <c r="AL429" s="78">
        <v>-0.47693750262260437</v>
      </c>
      <c r="AM429" s="78">
        <v>-0.62797749042510986</v>
      </c>
      <c r="AN429" s="78">
        <v>-0.36527827382087708</v>
      </c>
      <c r="AO429" s="78">
        <v>-0.29722428321838379</v>
      </c>
      <c r="AP429" s="78">
        <v>-0.38267546892166138</v>
      </c>
      <c r="AQ429" s="78">
        <v>-0.40401542186737061</v>
      </c>
      <c r="AR429" s="78">
        <v>-0.33163127303123474</v>
      </c>
      <c r="AS429" s="78">
        <v>-0.44303792715072632</v>
      </c>
      <c r="AT429" s="78">
        <v>-0.49405941367149353</v>
      </c>
      <c r="AU429" s="78">
        <v>-0.38834303617477417</v>
      </c>
      <c r="AV429" s="78">
        <v>-0.47259888052940369</v>
      </c>
      <c r="AW429" s="78">
        <v>-0.54422581195831299</v>
      </c>
      <c r="AX429" s="78">
        <v>-0.33086493611335754</v>
      </c>
      <c r="AY429" s="78">
        <v>-0.47813722491264343</v>
      </c>
      <c r="AZ429" s="78">
        <v>-0.42578917741775513</v>
      </c>
      <c r="BA429" s="78">
        <v>-0.22778254747390747</v>
      </c>
      <c r="BB429" s="78">
        <v>-0.30278602242469788</v>
      </c>
      <c r="BC429" s="78">
        <v>-0.44779825210571289</v>
      </c>
      <c r="BD429" s="78">
        <v>-0.47650864720344543</v>
      </c>
      <c r="BE429" s="78">
        <v>-0.35657864809036255</v>
      </c>
      <c r="BF429" s="78">
        <v>-0.21766074001789093</v>
      </c>
      <c r="BG429" s="78">
        <v>-0.21019609272480011</v>
      </c>
      <c r="BH429" s="78">
        <v>-0.24852372705936432</v>
      </c>
      <c r="BI429" s="78">
        <v>-0.18556270003318787</v>
      </c>
      <c r="BJ429" s="78">
        <v>-0.2934887707233429</v>
      </c>
      <c r="BK429" s="78">
        <v>-0.46777743101119995</v>
      </c>
      <c r="BL429" s="78">
        <v>-0.16429948806762695</v>
      </c>
      <c r="BM429" s="78">
        <v>-9.7259901463985443E-2</v>
      </c>
      <c r="BN429" s="78">
        <v>-0.19608139991760254</v>
      </c>
      <c r="BO429" s="78">
        <v>-0.22512643039226532</v>
      </c>
      <c r="BP429" s="78">
        <v>-0.13210019469261169</v>
      </c>
      <c r="BQ429" s="78">
        <v>-0.24835808575153351</v>
      </c>
      <c r="BR429" s="78">
        <v>-0.30132627487182617</v>
      </c>
      <c r="BS429" s="78">
        <v>-0.17621903121471405</v>
      </c>
      <c r="BT429" s="78">
        <v>-0.27510079741477966</v>
      </c>
      <c r="BU429" s="78">
        <v>-0.3367764949798584</v>
      </c>
      <c r="BV429" s="78">
        <v>-0.12259905785322189</v>
      </c>
      <c r="BW429" s="78">
        <v>-0.26664838194847107</v>
      </c>
      <c r="BX429" s="78">
        <v>-0.20618417859077454</v>
      </c>
      <c r="BY429" s="78">
        <v>-1.3876849785447121E-2</v>
      </c>
      <c r="BZ429" s="78">
        <v>-9.5376722514629364E-2</v>
      </c>
      <c r="CA429" s="78">
        <v>-0.2691003680229187</v>
      </c>
      <c r="CB429" s="78">
        <v>-0.30179512500762939</v>
      </c>
      <c r="CC429" s="78">
        <v>-0.24313905835151672</v>
      </c>
      <c r="CD429" s="78">
        <v>-0.11205795407295227</v>
      </c>
      <c r="CE429" s="78">
        <v>-0.10094083845615387</v>
      </c>
      <c r="CF429" s="78">
        <v>-0.1442304402589798</v>
      </c>
      <c r="CG429" s="78">
        <v>-8.0146670341491699E-2</v>
      </c>
      <c r="CH429" s="78">
        <v>-0.16643267869949341</v>
      </c>
      <c r="CI429" s="78">
        <v>-0.35682329535484314</v>
      </c>
      <c r="CJ429" s="78">
        <v>-2.5102198123931885E-2</v>
      </c>
      <c r="CK429" s="78">
        <v>4.1234824806451797E-2</v>
      </c>
      <c r="CL429" s="78">
        <v>-6.6846907138824463E-2</v>
      </c>
      <c r="CM429" s="78">
        <v>-0.10122842341661453</v>
      </c>
      <c r="CN429" s="78">
        <v>6.0944287106394768E-3</v>
      </c>
      <c r="CO429" s="78">
        <v>-0.11352343112230301</v>
      </c>
      <c r="CP429" s="78">
        <v>-0.16783994436264038</v>
      </c>
      <c r="CQ429" s="78">
        <v>-2.9302574694156647E-2</v>
      </c>
      <c r="CR429" s="78">
        <v>-0.13831417262554169</v>
      </c>
      <c r="CS429" s="78">
        <v>-0.19309772551059723</v>
      </c>
      <c r="CT429" s="78">
        <v>2.164527028799057E-2</v>
      </c>
      <c r="CU429" s="78">
        <v>-0.12017189711332321</v>
      </c>
      <c r="CV429" s="78">
        <v>-5.4086398333311081E-2</v>
      </c>
      <c r="CW429" s="78">
        <v>0.13427358865737915</v>
      </c>
      <c r="CX429" s="78">
        <v>4.827435314655304E-2</v>
      </c>
      <c r="CY429" s="78">
        <v>-0.14533473551273346</v>
      </c>
      <c r="CZ429" s="78">
        <v>-0.18078908324241638</v>
      </c>
      <c r="DA429" s="78">
        <v>-0.12969948351383209</v>
      </c>
      <c r="DB429" s="78">
        <v>-6.4551788382232189E-3</v>
      </c>
      <c r="DC429" s="78">
        <v>8.3143943920731544E-3</v>
      </c>
      <c r="DD429" s="78">
        <v>-3.993714228272438E-2</v>
      </c>
      <c r="DE429" s="78">
        <v>2.5269361212849617E-2</v>
      </c>
      <c r="DF429" s="78">
        <v>-3.9376627653837204E-2</v>
      </c>
      <c r="DG429" s="78">
        <v>-0.24586918950080872</v>
      </c>
      <c r="DH429" s="78">
        <v>0.11409509927034378</v>
      </c>
      <c r="DI429" s="78">
        <v>0.17972953617572784</v>
      </c>
      <c r="DJ429" s="78">
        <v>6.2387574464082718E-2</v>
      </c>
      <c r="DK429" s="78">
        <v>2.266957052052021E-2</v>
      </c>
      <c r="DL429" s="78">
        <v>0.1442890465259552</v>
      </c>
      <c r="DM429" s="78">
        <v>2.1311225369572639E-2</v>
      </c>
      <c r="DN429" s="78">
        <v>-3.4353587776422501E-2</v>
      </c>
      <c r="DO429" s="78">
        <v>0.11761387437582016</v>
      </c>
      <c r="DP429" s="78">
        <v>-1.5275891637429595E-3</v>
      </c>
      <c r="DQ429" s="78">
        <v>-4.9418959766626358E-2</v>
      </c>
      <c r="DR429" s="78">
        <v>0.16588960587978363</v>
      </c>
      <c r="DS429" s="78">
        <v>2.6304611936211586E-2</v>
      </c>
      <c r="DT429" s="78">
        <v>9.801136702299118E-2</v>
      </c>
      <c r="DU429" s="78">
        <v>0.28242403268814087</v>
      </c>
      <c r="DV429" s="78">
        <v>0.19192542135715485</v>
      </c>
      <c r="DW429" s="78">
        <v>-2.1569104865193367E-2</v>
      </c>
      <c r="DX429" s="78">
        <v>-5.9783041477203369E-2</v>
      </c>
      <c r="DY429" s="78">
        <v>3.4089244902133942E-2</v>
      </c>
      <c r="DZ429" s="78">
        <v>0.14601846039295197</v>
      </c>
      <c r="EA429" s="78">
        <v>0.16606159508228302</v>
      </c>
      <c r="EB429" s="78">
        <v>0.11064580827951431</v>
      </c>
      <c r="EC429" s="78">
        <v>0.17747336626052856</v>
      </c>
      <c r="ED429" s="78">
        <v>0.14407214522361755</v>
      </c>
      <c r="EE429" s="78">
        <v>-8.5669070482254028E-2</v>
      </c>
      <c r="EF429" s="78">
        <v>0.31507387757301331</v>
      </c>
      <c r="EG429" s="78">
        <v>0.37969395518302917</v>
      </c>
      <c r="EH429" s="78">
        <v>0.24898163974285126</v>
      </c>
      <c r="EI429" s="78">
        <v>0.20155858993530273</v>
      </c>
      <c r="EJ429" s="78">
        <v>0.34382012486457825</v>
      </c>
      <c r="EK429" s="78">
        <v>0.2159910649061203</v>
      </c>
      <c r="EL429" s="78">
        <v>0.15837949514389038</v>
      </c>
      <c r="EM429" s="78">
        <v>0.32973790168762207</v>
      </c>
      <c r="EN429" s="78">
        <v>0.19597052037715912</v>
      </c>
      <c r="EO429" s="78">
        <v>0.15803036093711853</v>
      </c>
      <c r="EP429" s="78">
        <v>0.37415546178817749</v>
      </c>
      <c r="EQ429" s="78">
        <v>0.23779341578483582</v>
      </c>
      <c r="ER429" s="78">
        <v>0.31761640310287476</v>
      </c>
      <c r="ES429" s="78">
        <v>0.49632972478866577</v>
      </c>
      <c r="ET429" s="78">
        <v>0.39933472871780396</v>
      </c>
      <c r="EU429" s="78">
        <v>0.15712879598140717</v>
      </c>
      <c r="EV429" s="78">
        <v>0.11493046581745148</v>
      </c>
      <c r="EW429" s="78">
        <v>49.931297302246094</v>
      </c>
      <c r="EX429" s="78">
        <v>48.530830383300781</v>
      </c>
      <c r="EY429" s="78">
        <v>47.273475646972656</v>
      </c>
      <c r="EZ429" s="78">
        <v>46.386531829833984</v>
      </c>
      <c r="FA429" s="78">
        <v>45.185260772705078</v>
      </c>
      <c r="FB429" s="78">
        <v>44.023441314697266</v>
      </c>
      <c r="FC429" s="78">
        <v>44.268653869628906</v>
      </c>
      <c r="FD429" s="78">
        <v>46.609901428222656</v>
      </c>
      <c r="FE429" s="78">
        <v>54.957279205322266</v>
      </c>
      <c r="FF429" s="78">
        <v>61.703945159912109</v>
      </c>
      <c r="FG429" s="78">
        <v>65.349174499511719</v>
      </c>
      <c r="FH429" s="78">
        <v>68.793869018554688</v>
      </c>
      <c r="FI429" s="78">
        <v>70.817825317382813</v>
      </c>
      <c r="FJ429" s="78">
        <v>73.414192199707031</v>
      </c>
      <c r="FK429" s="78">
        <v>74.647743225097656</v>
      </c>
      <c r="FL429" s="78">
        <v>75.626449584960938</v>
      </c>
      <c r="FM429" s="78">
        <v>74.903244018554688</v>
      </c>
      <c r="FN429" s="78">
        <v>72.136161804199219</v>
      </c>
      <c r="FO429" s="78">
        <v>65.228370666503906</v>
      </c>
      <c r="FP429" s="78">
        <v>60.358161926269531</v>
      </c>
      <c r="FQ429" s="78">
        <v>57.393222808837891</v>
      </c>
      <c r="FR429" s="78">
        <v>56.011363983154297</v>
      </c>
      <c r="FS429" s="78">
        <v>54.107646942138672</v>
      </c>
      <c r="FT429" s="78">
        <v>51.957839965820313</v>
      </c>
      <c r="FU429" s="78">
        <v>0.11657431721687317</v>
      </c>
      <c r="FV429" s="78">
        <v>0.17166471481323242</v>
      </c>
      <c r="FW429" s="78">
        <v>0.11403730511665344</v>
      </c>
      <c r="FX429" s="78">
        <v>0</v>
      </c>
      <c r="FY429" s="78">
        <v>153</v>
      </c>
      <c r="FZ429" s="78">
        <v>1</v>
      </c>
    </row>
    <row r="430" spans="1:182" x14ac:dyDescent="0.2">
      <c r="A430" t="s">
        <v>186</v>
      </c>
      <c r="B430" t="s">
        <v>236</v>
      </c>
      <c r="C430" t="s">
        <v>194</v>
      </c>
      <c r="D430" t="s">
        <v>203</v>
      </c>
      <c r="E430" t="s">
        <v>204</v>
      </c>
      <c r="F430" t="s">
        <v>185</v>
      </c>
      <c r="G430" t="s">
        <v>1</v>
      </c>
      <c r="H430" s="78">
        <v>315</v>
      </c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/>
      <c r="BV430" s="78"/>
      <c r="BW430" s="78"/>
      <c r="BX430" s="78"/>
      <c r="BY430" s="78"/>
      <c r="BZ430" s="78"/>
      <c r="CA430" s="78"/>
      <c r="CB430" s="78"/>
      <c r="CC430" s="78"/>
      <c r="CD430" s="78"/>
      <c r="CE430" s="78"/>
      <c r="CF430" s="78"/>
      <c r="CG430" s="78"/>
      <c r="CH430" s="78"/>
      <c r="CI430" s="78"/>
      <c r="CJ430" s="78"/>
      <c r="CK430" s="78"/>
      <c r="CL430" s="78"/>
      <c r="CM430" s="78"/>
      <c r="CN430" s="78"/>
      <c r="CO430" s="78"/>
      <c r="CP430" s="78"/>
      <c r="CQ430" s="78"/>
      <c r="CR430" s="78"/>
      <c r="CS430" s="78"/>
      <c r="CT430" s="78"/>
      <c r="CU430" s="78"/>
      <c r="CV430" s="78"/>
      <c r="CW430" s="78"/>
      <c r="CX430" s="78"/>
      <c r="CY430" s="78"/>
      <c r="CZ430" s="78"/>
      <c r="DA430" s="78"/>
      <c r="DB430" s="78"/>
      <c r="DC430" s="78"/>
      <c r="DD430" s="78"/>
      <c r="DE430" s="78"/>
      <c r="DF430" s="78"/>
      <c r="DG430" s="78"/>
      <c r="DH430" s="78"/>
      <c r="DI430" s="78"/>
      <c r="DJ430" s="78"/>
      <c r="DK430" s="78"/>
      <c r="DL430" s="78"/>
      <c r="DM430" s="78"/>
      <c r="DN430" s="78"/>
      <c r="DO430" s="78"/>
      <c r="DP430" s="78"/>
      <c r="DQ430" s="78"/>
      <c r="DR430" s="78"/>
      <c r="DS430" s="78"/>
      <c r="DT430" s="78"/>
      <c r="DU430" s="78"/>
      <c r="DV430" s="78"/>
      <c r="DW430" s="78"/>
      <c r="DX430" s="78"/>
      <c r="DY430" s="78"/>
      <c r="DZ430" s="78"/>
      <c r="EA430" s="78"/>
      <c r="EB430" s="78"/>
      <c r="EC430" s="78"/>
      <c r="ED430" s="78"/>
      <c r="EE430" s="78"/>
      <c r="EF430" s="78"/>
      <c r="EG430" s="78"/>
      <c r="EH430" s="78"/>
      <c r="EI430" s="78"/>
      <c r="EJ430" s="78"/>
      <c r="EK430" s="78"/>
      <c r="EL430" s="78"/>
      <c r="EM430" s="78"/>
      <c r="EN430" s="78"/>
      <c r="EO430" s="78"/>
      <c r="EP430" s="78"/>
      <c r="EQ430" s="78"/>
      <c r="ER430" s="78"/>
      <c r="ES430" s="78"/>
      <c r="ET430" s="78"/>
      <c r="EU430" s="78"/>
      <c r="EV430" s="78"/>
      <c r="EW430" s="78"/>
      <c r="EX430" s="78"/>
      <c r="EY430" s="78"/>
      <c r="EZ430" s="78"/>
      <c r="FA430" s="78"/>
      <c r="FB430" s="78"/>
      <c r="FC430" s="78"/>
      <c r="FD430" s="78"/>
      <c r="FE430" s="78"/>
      <c r="FF430" s="78"/>
      <c r="FG430" s="78"/>
      <c r="FH430" s="78"/>
      <c r="FI430" s="78"/>
      <c r="FJ430" s="78"/>
      <c r="FK430" s="78"/>
      <c r="FL430" s="78"/>
      <c r="FM430" s="78"/>
      <c r="FN430" s="78"/>
      <c r="FO430" s="78"/>
      <c r="FP430" s="78"/>
      <c r="FQ430" s="78"/>
      <c r="FR430" s="78"/>
      <c r="FS430" s="78"/>
      <c r="FT430" s="78"/>
      <c r="FU430" s="78"/>
      <c r="FV430" s="78"/>
      <c r="FW430" s="78"/>
      <c r="FX430" s="78">
        <v>0</v>
      </c>
      <c r="FY430" s="78">
        <v>70</v>
      </c>
      <c r="FZ430" s="78">
        <v>0</v>
      </c>
    </row>
    <row r="431" spans="1:182" x14ac:dyDescent="0.2">
      <c r="A431" t="s">
        <v>186</v>
      </c>
      <c r="B431" t="s">
        <v>236</v>
      </c>
      <c r="C431" t="s">
        <v>194</v>
      </c>
      <c r="D431" t="s">
        <v>203</v>
      </c>
      <c r="E431" t="s">
        <v>205</v>
      </c>
      <c r="F431" t="s">
        <v>1</v>
      </c>
      <c r="G431" t="s">
        <v>198</v>
      </c>
      <c r="H431" s="78">
        <v>7673</v>
      </c>
      <c r="I431" s="78">
        <v>1.1291321516036987</v>
      </c>
      <c r="J431" s="78">
        <v>1.0722337961196899</v>
      </c>
      <c r="K431" s="78">
        <v>0.99842619895935059</v>
      </c>
      <c r="L431" s="78">
        <v>0.97350543737411499</v>
      </c>
      <c r="M431" s="78">
        <v>0.97695577144622803</v>
      </c>
      <c r="N431" s="78">
        <v>1.0129762887954712</v>
      </c>
      <c r="O431" s="78">
        <v>1.0967268943786621</v>
      </c>
      <c r="P431" s="78">
        <v>1.2301045656204224</v>
      </c>
      <c r="Q431" s="78">
        <v>1.2816046476364136</v>
      </c>
      <c r="R431" s="78">
        <v>1.3096723556518555</v>
      </c>
      <c r="S431" s="78">
        <v>1.38283371925354</v>
      </c>
      <c r="T431" s="78">
        <v>1.4386094808578491</v>
      </c>
      <c r="U431" s="78">
        <v>1.5292844772338867</v>
      </c>
      <c r="V431" s="78">
        <v>1.5922893285751343</v>
      </c>
      <c r="W431" s="78">
        <v>1.649384617805481</v>
      </c>
      <c r="X431" s="78">
        <v>1.7722371816635132</v>
      </c>
      <c r="Y431" s="78">
        <v>1.8792661428451538</v>
      </c>
      <c r="Z431" s="78">
        <v>1.9258526563644409</v>
      </c>
      <c r="AA431" s="78">
        <v>2.0002474784851074</v>
      </c>
      <c r="AB431" s="78">
        <v>1.9291876554489136</v>
      </c>
      <c r="AC431" s="78">
        <v>1.8876785039901733</v>
      </c>
      <c r="AD431" s="78">
        <v>1.773316502571106</v>
      </c>
      <c r="AE431" s="78">
        <v>1.5471317768096924</v>
      </c>
      <c r="AF431" s="78">
        <v>1.3507291078567505</v>
      </c>
      <c r="AG431" s="78">
        <v>-0.30838865041732788</v>
      </c>
      <c r="AH431" s="78">
        <v>-0.26011025905609131</v>
      </c>
      <c r="AI431" s="78">
        <v>-0.26018497347831726</v>
      </c>
      <c r="AJ431" s="78">
        <v>-0.2541031539440155</v>
      </c>
      <c r="AK431" s="78">
        <v>-0.26098105311393738</v>
      </c>
      <c r="AL431" s="78">
        <v>-0.25742730498313904</v>
      </c>
      <c r="AM431" s="78">
        <v>-0.26687175035476685</v>
      </c>
      <c r="AN431" s="78">
        <v>-0.24726934731006622</v>
      </c>
      <c r="AO431" s="78">
        <v>-0.26838263869285583</v>
      </c>
      <c r="AP431" s="78">
        <v>-0.30758443474769592</v>
      </c>
      <c r="AQ431" s="78">
        <v>-0.28814572095870972</v>
      </c>
      <c r="AR431" s="78">
        <v>-0.34705629944801331</v>
      </c>
      <c r="AS431" s="78">
        <v>-0.34626504778862</v>
      </c>
      <c r="AT431" s="78">
        <v>-0.32849442958831787</v>
      </c>
      <c r="AU431" s="78">
        <v>-0.30920389294624329</v>
      </c>
      <c r="AV431" s="78">
        <v>-0.20189787447452545</v>
      </c>
      <c r="AW431" s="78">
        <v>-0.13148768246173859</v>
      </c>
      <c r="AX431" s="78">
        <v>-0.17875000834465027</v>
      </c>
      <c r="AY431" s="78">
        <v>-0.13309518992900848</v>
      </c>
      <c r="AZ431" s="78">
        <v>-0.19700135290622711</v>
      </c>
      <c r="BA431" s="78">
        <v>-0.193402960896492</v>
      </c>
      <c r="BB431" s="78">
        <v>-0.27122554183006287</v>
      </c>
      <c r="BC431" s="78">
        <v>-0.25717917084693909</v>
      </c>
      <c r="BD431" s="78">
        <v>-0.23513847589492798</v>
      </c>
      <c r="BE431" s="78">
        <v>-0.26225546002388</v>
      </c>
      <c r="BF431" s="78">
        <v>-0.2166200578212738</v>
      </c>
      <c r="BG431" s="78">
        <v>-0.2174515426158905</v>
      </c>
      <c r="BH431" s="78">
        <v>-0.21115075051784515</v>
      </c>
      <c r="BI431" s="78">
        <v>-0.21670553088188171</v>
      </c>
      <c r="BJ431" s="78">
        <v>-0.2151658684015274</v>
      </c>
      <c r="BK431" s="78">
        <v>-0.22167554497718811</v>
      </c>
      <c r="BL431" s="78">
        <v>-0.20029719173908234</v>
      </c>
      <c r="BM431" s="78">
        <v>-0.22063672542572021</v>
      </c>
      <c r="BN431" s="78">
        <v>-0.26014229655265808</v>
      </c>
      <c r="BO431" s="78">
        <v>-0.23970521986484528</v>
      </c>
      <c r="BP431" s="78">
        <v>-0.29398924112319946</v>
      </c>
      <c r="BQ431" s="78">
        <v>-0.28916308283805847</v>
      </c>
      <c r="BR431" s="78">
        <v>-0.26689675450325012</v>
      </c>
      <c r="BS431" s="78">
        <v>-0.24623961746692657</v>
      </c>
      <c r="BT431" s="78">
        <v>-0.14047855138778687</v>
      </c>
      <c r="BU431" s="78">
        <v>-6.9570004940032959E-2</v>
      </c>
      <c r="BV431" s="78">
        <v>-0.11279947310686111</v>
      </c>
      <c r="BW431" s="78">
        <v>-6.7944444715976715E-2</v>
      </c>
      <c r="BX431" s="78">
        <v>-0.13479912281036377</v>
      </c>
      <c r="BY431" s="78">
        <v>-0.13491140305995941</v>
      </c>
      <c r="BZ431" s="78">
        <v>-0.21296876668930054</v>
      </c>
      <c r="CA431" s="78">
        <v>-0.20561744272708893</v>
      </c>
      <c r="CB431" s="78">
        <v>-0.18775860965251923</v>
      </c>
      <c r="CC431" s="78">
        <v>-0.23030379414558411</v>
      </c>
      <c r="CD431" s="78">
        <v>-0.18649888038635254</v>
      </c>
      <c r="CE431" s="78">
        <v>-0.18785448372364044</v>
      </c>
      <c r="CF431" s="78">
        <v>-0.1814020574092865</v>
      </c>
      <c r="CG431" s="78">
        <v>-0.18604046106338501</v>
      </c>
      <c r="CH431" s="78">
        <v>-0.18589571118354797</v>
      </c>
      <c r="CI431" s="78">
        <v>-0.1903727650642395</v>
      </c>
      <c r="CJ431" s="78">
        <v>-0.16776444017887115</v>
      </c>
      <c r="CK431" s="78">
        <v>-0.1875680536031723</v>
      </c>
      <c r="CL431" s="78">
        <v>-0.22728398442268372</v>
      </c>
      <c r="CM431" s="78">
        <v>-0.20615541934967041</v>
      </c>
      <c r="CN431" s="78">
        <v>-0.25723510980606079</v>
      </c>
      <c r="CO431" s="78">
        <v>-0.24961447715759277</v>
      </c>
      <c r="CP431" s="78">
        <v>-0.22423437237739563</v>
      </c>
      <c r="CQ431" s="78">
        <v>-0.20263078808784485</v>
      </c>
      <c r="CR431" s="78">
        <v>-9.7939722239971161E-2</v>
      </c>
      <c r="CS431" s="78">
        <v>-2.6686010882258415E-2</v>
      </c>
      <c r="CT431" s="78">
        <v>-6.712234765291214E-2</v>
      </c>
      <c r="CU431" s="78">
        <v>-2.282123826444149E-2</v>
      </c>
      <c r="CV431" s="78">
        <v>-9.1718032956123352E-2</v>
      </c>
      <c r="CW431" s="78">
        <v>-9.4400331377983093E-2</v>
      </c>
      <c r="CX431" s="78">
        <v>-0.17262032628059387</v>
      </c>
      <c r="CY431" s="78">
        <v>-0.16990593075752258</v>
      </c>
      <c r="CZ431" s="78">
        <v>-0.15494343638420105</v>
      </c>
      <c r="DA431" s="78">
        <v>-0.19835211336612701</v>
      </c>
      <c r="DB431" s="78">
        <v>-0.15637768805027008</v>
      </c>
      <c r="DC431" s="78">
        <v>-0.15825742483139038</v>
      </c>
      <c r="DD431" s="78">
        <v>-0.15165333449840546</v>
      </c>
      <c r="DE431" s="78">
        <v>-0.15537537634372711</v>
      </c>
      <c r="DF431" s="78">
        <v>-0.15662555396556854</v>
      </c>
      <c r="DG431" s="78">
        <v>-0.15906998515129089</v>
      </c>
      <c r="DH431" s="78">
        <v>-0.13523170351982117</v>
      </c>
      <c r="DI431" s="78">
        <v>-0.15449938178062439</v>
      </c>
      <c r="DJ431" s="78">
        <v>-0.19442568719387054</v>
      </c>
      <c r="DK431" s="78">
        <v>-0.17260564863681793</v>
      </c>
      <c r="DL431" s="78">
        <v>-0.22048097848892212</v>
      </c>
      <c r="DM431" s="78">
        <v>-0.21006584167480469</v>
      </c>
      <c r="DN431" s="78">
        <v>-0.18157202005386353</v>
      </c>
      <c r="DO431" s="78">
        <v>-0.15902195870876312</v>
      </c>
      <c r="DP431" s="78">
        <v>-5.5400889366865158E-2</v>
      </c>
      <c r="DQ431" s="78">
        <v>1.6197985038161278E-2</v>
      </c>
      <c r="DR431" s="78">
        <v>-2.1445218473672867E-2</v>
      </c>
      <c r="DS431" s="78">
        <v>2.2301966324448586E-2</v>
      </c>
      <c r="DT431" s="78">
        <v>-4.8636943101882935E-2</v>
      </c>
      <c r="DU431" s="78">
        <v>-5.3889259696006775E-2</v>
      </c>
      <c r="DV431" s="78">
        <v>-0.13227185606956482</v>
      </c>
      <c r="DW431" s="78">
        <v>-0.13419444859027863</v>
      </c>
      <c r="DX431" s="78">
        <v>-0.12212828546762466</v>
      </c>
      <c r="DY431" s="78">
        <v>-0.15221895277500153</v>
      </c>
      <c r="DZ431" s="78">
        <v>-0.11288749426603317</v>
      </c>
      <c r="EA431" s="78">
        <v>-0.11552398651838303</v>
      </c>
      <c r="EB431" s="78">
        <v>-0.1087009534239769</v>
      </c>
      <c r="EC431" s="78">
        <v>-0.11109986156225204</v>
      </c>
      <c r="ED431" s="78">
        <v>-0.11436409503221512</v>
      </c>
      <c r="EE431" s="78">
        <v>-0.11387374997138977</v>
      </c>
      <c r="EF431" s="78">
        <v>-8.8259562849998474E-2</v>
      </c>
      <c r="EG431" s="78">
        <v>-0.10675349086523056</v>
      </c>
      <c r="EH431" s="78">
        <v>-0.14698350429534912</v>
      </c>
      <c r="EI431" s="78">
        <v>-0.1241651177406311</v>
      </c>
      <c r="EJ431" s="78">
        <v>-0.1674138605594635</v>
      </c>
      <c r="EK431" s="78">
        <v>-0.15296390652656555</v>
      </c>
      <c r="EL431" s="78">
        <v>-0.11997431516647339</v>
      </c>
      <c r="EM431" s="78">
        <v>-9.6057713031768799E-2</v>
      </c>
      <c r="EN431" s="78">
        <v>6.0184304602444172E-3</v>
      </c>
      <c r="EO431" s="78">
        <v>7.8115664422512054E-2</v>
      </c>
      <c r="EP431" s="78">
        <v>4.4505301862955093E-2</v>
      </c>
      <c r="EQ431" s="78">
        <v>8.7452709674835205E-2</v>
      </c>
      <c r="ER431" s="78">
        <v>1.3565304689109325E-2</v>
      </c>
      <c r="ES431" s="78">
        <v>4.602295346558094E-3</v>
      </c>
      <c r="ET431" s="78">
        <v>-7.4015095829963684E-2</v>
      </c>
      <c r="EU431" s="78">
        <v>-8.263271301984787E-2</v>
      </c>
      <c r="EV431" s="78">
        <v>-7.4748404324054718E-2</v>
      </c>
      <c r="EW431" s="78">
        <v>62.678432464599609</v>
      </c>
      <c r="EX431" s="78">
        <v>61.800559997558594</v>
      </c>
      <c r="EY431" s="78">
        <v>60.771549224853516</v>
      </c>
      <c r="EZ431" s="78">
        <v>59.699169158935547</v>
      </c>
      <c r="FA431" s="78">
        <v>58.835159301757813</v>
      </c>
      <c r="FB431" s="78">
        <v>57.84796142578125</v>
      </c>
      <c r="FC431" s="78">
        <v>57.606723785400391</v>
      </c>
      <c r="FD431" s="78">
        <v>59.395843505859375</v>
      </c>
      <c r="FE431" s="78">
        <v>64.018272399902344</v>
      </c>
      <c r="FF431" s="78">
        <v>68.330352783203125</v>
      </c>
      <c r="FG431" s="78">
        <v>72.245216369628906</v>
      </c>
      <c r="FH431" s="78">
        <v>75.242454528808594</v>
      </c>
      <c r="FI431" s="78">
        <v>77.702781677246094</v>
      </c>
      <c r="FJ431" s="78">
        <v>80.214927673339844</v>
      </c>
      <c r="FK431" s="78">
        <v>81.583999633789063</v>
      </c>
      <c r="FL431" s="78">
        <v>82.440361022949219</v>
      </c>
      <c r="FM431" s="78">
        <v>81.521240234375</v>
      </c>
      <c r="FN431" s="78">
        <v>79.411262512207031</v>
      </c>
      <c r="FO431" s="78">
        <v>76.866806030273438</v>
      </c>
      <c r="FP431" s="78">
        <v>73.131607055664063</v>
      </c>
      <c r="FQ431" s="78">
        <v>68.605171203613281</v>
      </c>
      <c r="FR431" s="78">
        <v>66.069190979003906</v>
      </c>
      <c r="FS431" s="78">
        <v>64.416976928710938</v>
      </c>
      <c r="FT431" s="78">
        <v>63.114234924316406</v>
      </c>
      <c r="FU431" s="78">
        <v>3.3534564077854156E-2</v>
      </c>
      <c r="FV431" s="78">
        <v>5.1454916596412659E-2</v>
      </c>
      <c r="FW431" s="78">
        <v>3.3508732914924622E-2</v>
      </c>
      <c r="FX431" s="78">
        <v>0</v>
      </c>
      <c r="FY431" s="78">
        <v>2397</v>
      </c>
      <c r="FZ431" s="78">
        <v>1</v>
      </c>
    </row>
    <row r="432" spans="1:182" x14ac:dyDescent="0.2">
      <c r="A432" t="s">
        <v>186</v>
      </c>
      <c r="B432" t="s">
        <v>236</v>
      </c>
      <c r="C432" t="s">
        <v>194</v>
      </c>
      <c r="D432" t="s">
        <v>203</v>
      </c>
      <c r="E432" t="s">
        <v>205</v>
      </c>
      <c r="F432" t="s">
        <v>1</v>
      </c>
      <c r="G432" t="s">
        <v>200</v>
      </c>
      <c r="H432" s="78">
        <v>2516</v>
      </c>
      <c r="I432" s="78">
        <v>1.0515373945236206</v>
      </c>
      <c r="J432" s="78">
        <v>0.9791644811630249</v>
      </c>
      <c r="K432" s="78">
        <v>0.91882228851318359</v>
      </c>
      <c r="L432" s="78">
        <v>0.87710952758789063</v>
      </c>
      <c r="M432" s="78">
        <v>0.86223459243774414</v>
      </c>
      <c r="N432" s="78">
        <v>0.88207918405532837</v>
      </c>
      <c r="O432" s="78">
        <v>0.95422506332397461</v>
      </c>
      <c r="P432" s="78">
        <v>1.0188777446746826</v>
      </c>
      <c r="Q432" s="78">
        <v>1.0141412019729614</v>
      </c>
      <c r="R432" s="78">
        <v>1.0820436477661133</v>
      </c>
      <c r="S432" s="78">
        <v>1.1328599452972412</v>
      </c>
      <c r="T432" s="78">
        <v>1.2113218307495117</v>
      </c>
      <c r="U432" s="78">
        <v>1.2935595512390137</v>
      </c>
      <c r="V432" s="78">
        <v>1.4878946542739868</v>
      </c>
      <c r="W432" s="78">
        <v>1.5619888305664063</v>
      </c>
      <c r="X432" s="78">
        <v>1.66355299949646</v>
      </c>
      <c r="Y432" s="78">
        <v>1.7681267261505127</v>
      </c>
      <c r="Z432" s="78">
        <v>1.8489762544631958</v>
      </c>
      <c r="AA432" s="78">
        <v>1.8158177137374878</v>
      </c>
      <c r="AB432" s="78">
        <v>1.7954171895980835</v>
      </c>
      <c r="AC432" s="78">
        <v>1.728976845741272</v>
      </c>
      <c r="AD432" s="78">
        <v>1.6049057245254517</v>
      </c>
      <c r="AE432" s="78">
        <v>1.5061888694763184</v>
      </c>
      <c r="AF432" s="78">
        <v>1.2966412305831909</v>
      </c>
      <c r="AG432" s="78">
        <v>-0.26523879170417786</v>
      </c>
      <c r="AH432" s="78">
        <v>-0.2313075065612793</v>
      </c>
      <c r="AI432" s="78">
        <v>-0.20368604362010956</v>
      </c>
      <c r="AJ432" s="78">
        <v>-0.17245282232761383</v>
      </c>
      <c r="AK432" s="78">
        <v>-0.14603728055953979</v>
      </c>
      <c r="AL432" s="78">
        <v>-0.13462524116039276</v>
      </c>
      <c r="AM432" s="78">
        <v>-0.10868337005376816</v>
      </c>
      <c r="AN432" s="78">
        <v>-8.131764829158783E-2</v>
      </c>
      <c r="AO432" s="78">
        <v>-0.18491789698600769</v>
      </c>
      <c r="AP432" s="78">
        <v>-0.18737472593784332</v>
      </c>
      <c r="AQ432" s="78">
        <v>-0.24347271025180817</v>
      </c>
      <c r="AR432" s="78">
        <v>-0.27441844344139099</v>
      </c>
      <c r="AS432" s="78">
        <v>-0.28317910432815552</v>
      </c>
      <c r="AT432" s="78">
        <v>-0.20843121409416199</v>
      </c>
      <c r="AU432" s="78">
        <v>-0.23566760122776031</v>
      </c>
      <c r="AV432" s="78">
        <v>-0.26723483204841614</v>
      </c>
      <c r="AW432" s="78">
        <v>-0.20345008373260498</v>
      </c>
      <c r="AX432" s="78">
        <v>-0.20321671664714813</v>
      </c>
      <c r="AY432" s="78">
        <v>-0.26366135478019714</v>
      </c>
      <c r="AZ432" s="78">
        <v>-0.22043661773204803</v>
      </c>
      <c r="BA432" s="78">
        <v>-0.29130935668945313</v>
      </c>
      <c r="BB432" s="78">
        <v>-0.3595174252986908</v>
      </c>
      <c r="BC432" s="78">
        <v>-0.26553565263748169</v>
      </c>
      <c r="BD432" s="78">
        <v>-0.24271377921104431</v>
      </c>
      <c r="BE432" s="78">
        <v>-0.21014754474163055</v>
      </c>
      <c r="BF432" s="78">
        <v>-0.17841622233390808</v>
      </c>
      <c r="BG432" s="78">
        <v>-0.15201307833194733</v>
      </c>
      <c r="BH432" s="78">
        <v>-0.12358606606721878</v>
      </c>
      <c r="BI432" s="78">
        <v>-9.9992409348487854E-2</v>
      </c>
      <c r="BJ432" s="78">
        <v>-8.7328270077705383E-2</v>
      </c>
      <c r="BK432" s="78">
        <v>-6.0667220503091812E-2</v>
      </c>
      <c r="BL432" s="78">
        <v>-3.1655989587306976E-2</v>
      </c>
      <c r="BM432" s="78">
        <v>-0.13372579216957092</v>
      </c>
      <c r="BN432" s="78">
        <v>-0.13456778228282928</v>
      </c>
      <c r="BO432" s="78">
        <v>-0.18562717735767365</v>
      </c>
      <c r="BP432" s="78">
        <v>-0.21380183100700378</v>
      </c>
      <c r="BQ432" s="78">
        <v>-0.22066414356231689</v>
      </c>
      <c r="BR432" s="78">
        <v>-0.14118391275405884</v>
      </c>
      <c r="BS432" s="78">
        <v>-0.16505332291126251</v>
      </c>
      <c r="BT432" s="78">
        <v>-0.19279360771179199</v>
      </c>
      <c r="BU432" s="78">
        <v>-0.1314404308795929</v>
      </c>
      <c r="BV432" s="78">
        <v>-0.12988051772117615</v>
      </c>
      <c r="BW432" s="78">
        <v>-0.18880359828472137</v>
      </c>
      <c r="BX432" s="78">
        <v>-0.14941480755805969</v>
      </c>
      <c r="BY432" s="78">
        <v>-0.22144366800785065</v>
      </c>
      <c r="BZ432" s="78">
        <v>-0.28796204924583435</v>
      </c>
      <c r="CA432" s="78">
        <v>-0.19720116257667542</v>
      </c>
      <c r="CB432" s="78">
        <v>-0.17928047478199005</v>
      </c>
      <c r="CC432" s="78">
        <v>-0.17199154198169708</v>
      </c>
      <c r="CD432" s="78">
        <v>-0.14178387820720673</v>
      </c>
      <c r="CE432" s="78">
        <v>-0.11622453480958939</v>
      </c>
      <c r="CF432" s="78">
        <v>-8.9741110801696777E-2</v>
      </c>
      <c r="CG432" s="78">
        <v>-6.8101875483989716E-2</v>
      </c>
      <c r="CH432" s="78">
        <v>-5.4570533335208893E-2</v>
      </c>
      <c r="CI432" s="78">
        <v>-2.7411375194787979E-2</v>
      </c>
      <c r="CJ432" s="78">
        <v>2.7395254001021385E-3</v>
      </c>
      <c r="CK432" s="78">
        <v>-9.8270297050476074E-2</v>
      </c>
      <c r="CL432" s="78">
        <v>-9.7993873059749603E-2</v>
      </c>
      <c r="CM432" s="78">
        <v>-0.14556354284286499</v>
      </c>
      <c r="CN432" s="78">
        <v>-0.17181897163391113</v>
      </c>
      <c r="CO432" s="78">
        <v>-0.1773664653301239</v>
      </c>
      <c r="CP432" s="78">
        <v>-9.4608649611473083E-2</v>
      </c>
      <c r="CQ432" s="78">
        <v>-0.11614609509706497</v>
      </c>
      <c r="CR432" s="78">
        <v>-0.14123585820198059</v>
      </c>
      <c r="CS432" s="78">
        <v>-8.1566803157329559E-2</v>
      </c>
      <c r="CT432" s="78">
        <v>-7.9088076949119568E-2</v>
      </c>
      <c r="CU432" s="78">
        <v>-0.13695733249187469</v>
      </c>
      <c r="CV432" s="78">
        <v>-0.1002253070473671</v>
      </c>
      <c r="CW432" s="78">
        <v>-0.17305493354797363</v>
      </c>
      <c r="CX432" s="78">
        <v>-0.23840300738811493</v>
      </c>
      <c r="CY432" s="78">
        <v>-0.14987289905548096</v>
      </c>
      <c r="CZ432" s="78">
        <v>-0.13534675538539886</v>
      </c>
      <c r="DA432" s="78">
        <v>-0.13383553922176361</v>
      </c>
      <c r="DB432" s="78">
        <v>-0.10515154898166656</v>
      </c>
      <c r="DC432" s="78">
        <v>-8.0435991287231445E-2</v>
      </c>
      <c r="DD432" s="78">
        <v>-5.589614063501358E-2</v>
      </c>
      <c r="DE432" s="78">
        <v>-3.6211341619491577E-2</v>
      </c>
      <c r="DF432" s="78">
        <v>-2.1812796592712402E-2</v>
      </c>
      <c r="DG432" s="78">
        <v>5.8444682508707047E-3</v>
      </c>
      <c r="DH432" s="78">
        <v>3.7135038524866104E-2</v>
      </c>
      <c r="DI432" s="78">
        <v>-6.2814809381961823E-2</v>
      </c>
      <c r="DJ432" s="78">
        <v>-6.1419960111379623E-2</v>
      </c>
      <c r="DK432" s="78">
        <v>-0.10549991577863693</v>
      </c>
      <c r="DL432" s="78">
        <v>-0.12983609735965729</v>
      </c>
      <c r="DM432" s="78">
        <v>-0.1340688019990921</v>
      </c>
      <c r="DN432" s="78">
        <v>-4.8033386468887329E-2</v>
      </c>
      <c r="DO432" s="78">
        <v>-6.7238859832286835E-2</v>
      </c>
      <c r="DP432" s="78">
        <v>-8.9678078889846802E-2</v>
      </c>
      <c r="DQ432" s="78">
        <v>-3.1693153083324432E-2</v>
      </c>
      <c r="DR432" s="78">
        <v>-2.8295649215579033E-2</v>
      </c>
      <c r="DS432" s="78">
        <v>-8.5111066699028015E-2</v>
      </c>
      <c r="DT432" s="78">
        <v>-5.10358065366745E-2</v>
      </c>
      <c r="DU432" s="78">
        <v>-0.12466616928577423</v>
      </c>
      <c r="DV432" s="78">
        <v>-0.18884396553039551</v>
      </c>
      <c r="DW432" s="78">
        <v>-0.1025446280837059</v>
      </c>
      <c r="DX432" s="78">
        <v>-9.1413035988807678E-2</v>
      </c>
      <c r="DY432" s="78">
        <v>-7.8744329512119293E-2</v>
      </c>
      <c r="DZ432" s="78">
        <v>-5.2260268479585648E-2</v>
      </c>
      <c r="EA432" s="78">
        <v>-2.8763018548488617E-2</v>
      </c>
      <c r="EB432" s="78">
        <v>-7.0293755270540714E-3</v>
      </c>
      <c r="EC432" s="78">
        <v>9.8335184156894684E-3</v>
      </c>
      <c r="ED432" s="78">
        <v>2.5484174489974976E-2</v>
      </c>
      <c r="EE432" s="78">
        <v>5.3860627114772797E-2</v>
      </c>
      <c r="EF432" s="78">
        <v>8.6796693503856659E-2</v>
      </c>
      <c r="EG432" s="78">
        <v>-1.1622706428170204E-2</v>
      </c>
      <c r="EH432" s="78">
        <v>-8.6130285635590553E-3</v>
      </c>
      <c r="EI432" s="78">
        <v>-4.7654382884502411E-2</v>
      </c>
      <c r="EJ432" s="78">
        <v>-6.9219507277011871E-2</v>
      </c>
      <c r="EK432" s="78">
        <v>-7.1553848683834076E-2</v>
      </c>
      <c r="EL432" s="78">
        <v>1.9213901832699776E-2</v>
      </c>
      <c r="EM432" s="78">
        <v>3.3754031173884869E-3</v>
      </c>
      <c r="EN432" s="78">
        <v>-1.5236849896609783E-2</v>
      </c>
      <c r="EO432" s="78">
        <v>4.0316469967365265E-2</v>
      </c>
      <c r="EP432" s="78">
        <v>4.5040547847747803E-2</v>
      </c>
      <c r="EQ432" s="78">
        <v>-1.0253303684294224E-2</v>
      </c>
      <c r="ER432" s="78">
        <v>1.9986014813184738E-2</v>
      </c>
      <c r="ES432" s="78">
        <v>-5.4800495505332947E-2</v>
      </c>
      <c r="ET432" s="78">
        <v>-0.11728858947753906</v>
      </c>
      <c r="EU432" s="78">
        <v>-3.4210130572319031E-2</v>
      </c>
      <c r="EV432" s="78">
        <v>-2.797972597181797E-2</v>
      </c>
      <c r="EW432" s="78">
        <v>64.564163208007813</v>
      </c>
      <c r="EX432" s="78">
        <v>63.581569671630859</v>
      </c>
      <c r="EY432" s="78">
        <v>62.551525115966797</v>
      </c>
      <c r="EZ432" s="78">
        <v>61.246875762939453</v>
      </c>
      <c r="FA432" s="78">
        <v>60.200920104980469</v>
      </c>
      <c r="FB432" s="78">
        <v>59.170791625976563</v>
      </c>
      <c r="FC432" s="78">
        <v>58.654891967773438</v>
      </c>
      <c r="FD432" s="78">
        <v>60.447353363037109</v>
      </c>
      <c r="FE432" s="78">
        <v>65.126731872558594</v>
      </c>
      <c r="FF432" s="78">
        <v>69.558586120605469</v>
      </c>
      <c r="FG432" s="78">
        <v>73.416130065917969</v>
      </c>
      <c r="FH432" s="78">
        <v>76.518814086914063</v>
      </c>
      <c r="FI432" s="78">
        <v>78.894866943359375</v>
      </c>
      <c r="FJ432" s="78">
        <v>81.768295288085938</v>
      </c>
      <c r="FK432" s="78">
        <v>83.177406311035156</v>
      </c>
      <c r="FL432" s="78">
        <v>84.402923583984375</v>
      </c>
      <c r="FM432" s="78">
        <v>84.432502746582031</v>
      </c>
      <c r="FN432" s="78">
        <v>83.444923400878906</v>
      </c>
      <c r="FO432" s="78">
        <v>81.636123657226563</v>
      </c>
      <c r="FP432" s="78">
        <v>78.039375305175781</v>
      </c>
      <c r="FQ432" s="78">
        <v>73.371139526367188</v>
      </c>
      <c r="FR432" s="78">
        <v>70.270118713378906</v>
      </c>
      <c r="FS432" s="78">
        <v>68.181983947753906</v>
      </c>
      <c r="FT432" s="78">
        <v>66.624610900878906</v>
      </c>
      <c r="FU432" s="78">
        <v>3.4929968416690826E-2</v>
      </c>
      <c r="FV432" s="78">
        <v>5.5970367044210434E-2</v>
      </c>
      <c r="FW432" s="78">
        <v>3.5504773259162903E-2</v>
      </c>
      <c r="FX432" s="78">
        <v>0</v>
      </c>
      <c r="FY432" s="78">
        <v>1183</v>
      </c>
      <c r="FZ432" s="78">
        <v>1</v>
      </c>
    </row>
    <row r="433" spans="1:182" x14ac:dyDescent="0.2">
      <c r="A433" t="s">
        <v>186</v>
      </c>
      <c r="B433" t="s">
        <v>236</v>
      </c>
      <c r="C433" t="s">
        <v>194</v>
      </c>
      <c r="D433" t="s">
        <v>203</v>
      </c>
      <c r="E433" t="s">
        <v>205</v>
      </c>
      <c r="F433" t="s">
        <v>1</v>
      </c>
      <c r="G433" t="s">
        <v>1</v>
      </c>
      <c r="H433" s="78">
        <v>10189</v>
      </c>
      <c r="I433" s="78">
        <v>1.1099714040756226</v>
      </c>
      <c r="J433" s="78">
        <v>1.0492520332336426</v>
      </c>
      <c r="K433" s="78">
        <v>0.97876936197280884</v>
      </c>
      <c r="L433" s="78">
        <v>0.94970208406448364</v>
      </c>
      <c r="M433" s="78">
        <v>0.9486272931098938</v>
      </c>
      <c r="N433" s="78">
        <v>0.98065346479415894</v>
      </c>
      <c r="O433" s="78">
        <v>1.0615384578704834</v>
      </c>
      <c r="P433" s="78">
        <v>1.177945613861084</v>
      </c>
      <c r="Q433" s="78">
        <v>1.2155592441558838</v>
      </c>
      <c r="R433" s="78">
        <v>1.2534632682800293</v>
      </c>
      <c r="S433" s="78">
        <v>1.321107029914856</v>
      </c>
      <c r="T433" s="78">
        <v>1.3824846744537354</v>
      </c>
      <c r="U433" s="78">
        <v>1.4710762500762939</v>
      </c>
      <c r="V433" s="78">
        <v>1.5665109157562256</v>
      </c>
      <c r="W433" s="78">
        <v>1.6278036832809448</v>
      </c>
      <c r="X433" s="78">
        <v>1.7453994750976563</v>
      </c>
      <c r="Y433" s="78">
        <v>1.8518221378326416</v>
      </c>
      <c r="Z433" s="78">
        <v>1.9068692922592163</v>
      </c>
      <c r="AA433" s="78">
        <v>1.9547054767608643</v>
      </c>
      <c r="AB433" s="78">
        <v>1.8961553573608398</v>
      </c>
      <c r="AC433" s="78">
        <v>1.8484898805618286</v>
      </c>
      <c r="AD433" s="78">
        <v>1.731730580329895</v>
      </c>
      <c r="AE433" s="78">
        <v>1.5370217561721802</v>
      </c>
      <c r="AF433" s="78">
        <v>1.3373730182647705</v>
      </c>
      <c r="AG433" s="78">
        <v>-0.2790551483631134</v>
      </c>
      <c r="AH433" s="78">
        <v>-0.23513683676719666</v>
      </c>
      <c r="AI433" s="78">
        <v>-0.22876179218292236</v>
      </c>
      <c r="AJ433" s="78">
        <v>-0.21720233559608459</v>
      </c>
      <c r="AK433" s="78">
        <v>-0.21654391288757324</v>
      </c>
      <c r="AL433" s="78">
        <v>-0.21084795892238617</v>
      </c>
      <c r="AM433" s="78">
        <v>-0.21113663911819458</v>
      </c>
      <c r="AN433" s="78">
        <v>-0.1890297532081604</v>
      </c>
      <c r="AO433" s="78">
        <v>-0.23002785444259644</v>
      </c>
      <c r="AP433" s="78">
        <v>-0.25973153114318848</v>
      </c>
      <c r="AQ433" s="78">
        <v>-0.2575022280216217</v>
      </c>
      <c r="AR433" s="78">
        <v>-0.30837345123291016</v>
      </c>
      <c r="AS433" s="78">
        <v>-0.30910623073577881</v>
      </c>
      <c r="AT433" s="78">
        <v>-0.27561947703361511</v>
      </c>
      <c r="AU433" s="78">
        <v>-0.26678624749183655</v>
      </c>
      <c r="AV433" s="78">
        <v>-0.19287444651126862</v>
      </c>
      <c r="AW433" s="78">
        <v>-0.12470456957817078</v>
      </c>
      <c r="AX433" s="78">
        <v>-0.15955398976802826</v>
      </c>
      <c r="AY433" s="78">
        <v>-0.1397472620010376</v>
      </c>
      <c r="AZ433" s="78">
        <v>-0.17847882211208344</v>
      </c>
      <c r="BA433" s="78">
        <v>-0.19389292597770691</v>
      </c>
      <c r="BB433" s="78">
        <v>-0.26891696453094482</v>
      </c>
      <c r="BC433" s="78">
        <v>-0.23661933839321136</v>
      </c>
      <c r="BD433" s="78">
        <v>-0.21605990827083588</v>
      </c>
      <c r="BE433" s="78">
        <v>-0.24174527823925018</v>
      </c>
      <c r="BF433" s="78">
        <v>-0.19987764954566956</v>
      </c>
      <c r="BG433" s="78">
        <v>-0.19414332509040833</v>
      </c>
      <c r="BH433" s="78">
        <v>-0.18267881870269775</v>
      </c>
      <c r="BI433" s="78">
        <v>-0.18131616711616516</v>
      </c>
      <c r="BJ433" s="78">
        <v>-0.17694693803787231</v>
      </c>
      <c r="BK433" s="78">
        <v>-0.17509473860263824</v>
      </c>
      <c r="BL433" s="78">
        <v>-0.15159121155738831</v>
      </c>
      <c r="BM433" s="78">
        <v>-0.19191461801528931</v>
      </c>
      <c r="BN433" s="78">
        <v>-0.22169911861419678</v>
      </c>
      <c r="BO433" s="78">
        <v>-0.2183263748884201</v>
      </c>
      <c r="BP433" s="78">
        <v>-0.2656991183757782</v>
      </c>
      <c r="BQ433" s="78">
        <v>-0.26341775059700012</v>
      </c>
      <c r="BR433" s="78">
        <v>-0.22634963691234589</v>
      </c>
      <c r="BS433" s="78">
        <v>-0.21626543998718262</v>
      </c>
      <c r="BT433" s="78">
        <v>-0.14310270547866821</v>
      </c>
      <c r="BU433" s="78">
        <v>-7.4800968170166016E-2</v>
      </c>
      <c r="BV433" s="78">
        <v>-0.10669029504060745</v>
      </c>
      <c r="BW433" s="78">
        <v>-8.7317734956741333E-2</v>
      </c>
      <c r="BX433" s="78">
        <v>-0.12846095860004425</v>
      </c>
      <c r="BY433" s="78">
        <v>-0.14658680558204651</v>
      </c>
      <c r="BZ433" s="78">
        <v>-0.22162117063999176</v>
      </c>
      <c r="CA433" s="78">
        <v>-0.19428190588951111</v>
      </c>
      <c r="CB433" s="78">
        <v>-0.17709285020828247</v>
      </c>
      <c r="CC433" s="78">
        <v>-0.21590457856655121</v>
      </c>
      <c r="CD433" s="78">
        <v>-0.17545725405216217</v>
      </c>
      <c r="CE433" s="78">
        <v>-0.17016668617725372</v>
      </c>
      <c r="CF433" s="78">
        <v>-0.1587679386138916</v>
      </c>
      <c r="CG433" s="78">
        <v>-0.15691754221916199</v>
      </c>
      <c r="CH433" s="78">
        <v>-0.15346720814704895</v>
      </c>
      <c r="CI433" s="78">
        <v>-0.15013222396373749</v>
      </c>
      <c r="CJ433" s="78">
        <v>-0.12566140294075012</v>
      </c>
      <c r="CK433" s="78">
        <v>-0.16551749408245087</v>
      </c>
      <c r="CL433" s="78">
        <v>-0.19535799324512482</v>
      </c>
      <c r="CM433" s="78">
        <v>-0.19119329750537872</v>
      </c>
      <c r="CN433" s="78">
        <v>-0.23614303767681122</v>
      </c>
      <c r="CO433" s="78">
        <v>-0.23177404701709747</v>
      </c>
      <c r="CP433" s="78">
        <v>-0.19222551584243774</v>
      </c>
      <c r="CQ433" s="78">
        <v>-0.18127486109733582</v>
      </c>
      <c r="CR433" s="78">
        <v>-0.1086309552192688</v>
      </c>
      <c r="CS433" s="78">
        <v>-4.0237888693809509E-2</v>
      </c>
      <c r="CT433" s="78">
        <v>-7.0077076554298401E-2</v>
      </c>
      <c r="CU433" s="78">
        <v>-5.1005199551582336E-2</v>
      </c>
      <c r="CV433" s="78">
        <v>-9.3818768858909607E-2</v>
      </c>
      <c r="CW433" s="78">
        <v>-0.11382274329662323</v>
      </c>
      <c r="CX433" s="78">
        <v>-0.18886423110961914</v>
      </c>
      <c r="CY433" s="78">
        <v>-0.1649591326713562</v>
      </c>
      <c r="CZ433" s="78">
        <v>-0.15010437369346619</v>
      </c>
      <c r="DA433" s="78">
        <v>-0.19006387889385223</v>
      </c>
      <c r="DB433" s="78">
        <v>-0.15103685855865479</v>
      </c>
      <c r="DC433" s="78">
        <v>-0.14619004726409912</v>
      </c>
      <c r="DD433" s="78">
        <v>-0.13485705852508545</v>
      </c>
      <c r="DE433" s="78">
        <v>-0.13251890242099762</v>
      </c>
      <c r="DF433" s="78">
        <v>-0.12998746335506439</v>
      </c>
      <c r="DG433" s="78">
        <v>-0.12516972422599792</v>
      </c>
      <c r="DH433" s="78">
        <v>-9.9731586873531342E-2</v>
      </c>
      <c r="DI433" s="78">
        <v>-0.13912037014961243</v>
      </c>
      <c r="DJ433" s="78">
        <v>-0.16901686787605286</v>
      </c>
      <c r="DK433" s="78">
        <v>-0.16406023502349854</v>
      </c>
      <c r="DL433" s="78">
        <v>-0.20658694207668304</v>
      </c>
      <c r="DM433" s="78">
        <v>-0.20013034343719482</v>
      </c>
      <c r="DN433" s="78">
        <v>-0.15810137987136841</v>
      </c>
      <c r="DO433" s="78">
        <v>-0.1462843120098114</v>
      </c>
      <c r="DP433" s="78">
        <v>-7.4159204959869385E-2</v>
      </c>
      <c r="DQ433" s="78">
        <v>-5.6748082861304283E-3</v>
      </c>
      <c r="DR433" s="78">
        <v>-3.3463854342699051E-2</v>
      </c>
      <c r="DS433" s="78">
        <v>-1.4692670665681362E-2</v>
      </c>
      <c r="DT433" s="78">
        <v>-5.9176556766033173E-2</v>
      </c>
      <c r="DU433" s="78">
        <v>-8.1058681011199951E-2</v>
      </c>
      <c r="DV433" s="78">
        <v>-0.15610730648040771</v>
      </c>
      <c r="DW433" s="78">
        <v>-0.13563632965087891</v>
      </c>
      <c r="DX433" s="78">
        <v>-0.1231158971786499</v>
      </c>
      <c r="DY433" s="78">
        <v>-0.15275399386882782</v>
      </c>
      <c r="DZ433" s="78">
        <v>-0.11577767878770828</v>
      </c>
      <c r="EA433" s="78">
        <v>-0.11157158762216568</v>
      </c>
      <c r="EB433" s="78">
        <v>-0.10033351927995682</v>
      </c>
      <c r="EC433" s="78">
        <v>-9.7291149199008942E-2</v>
      </c>
      <c r="ED433" s="78">
        <v>-9.6086442470550537E-2</v>
      </c>
      <c r="EE433" s="78">
        <v>-8.9127823710441589E-2</v>
      </c>
      <c r="EF433" s="78">
        <v>-6.2293045222759247E-2</v>
      </c>
      <c r="EG433" s="78">
        <v>-0.1010071337223053</v>
      </c>
      <c r="EH433" s="78">
        <v>-0.13098447024822235</v>
      </c>
      <c r="EI433" s="78">
        <v>-0.12488437443971634</v>
      </c>
      <c r="EJ433" s="78">
        <v>-0.16391262412071228</v>
      </c>
      <c r="EK433" s="78">
        <v>-0.15444187819957733</v>
      </c>
      <c r="EL433" s="78">
        <v>-0.10883153975009918</v>
      </c>
      <c r="EM433" s="78">
        <v>-9.576348215341568E-2</v>
      </c>
      <c r="EN433" s="78">
        <v>-2.4387480691075325E-2</v>
      </c>
      <c r="EO433" s="78">
        <v>4.4228788465261459E-2</v>
      </c>
      <c r="EP433" s="78">
        <v>1.9399825483560562E-2</v>
      </c>
      <c r="EQ433" s="78">
        <v>3.7736859172582626E-2</v>
      </c>
      <c r="ER433" s="78">
        <v>-9.158712811768055E-3</v>
      </c>
      <c r="ES433" s="78">
        <v>-3.3752571791410446E-2</v>
      </c>
      <c r="ET433" s="78">
        <v>-0.10881149023771286</v>
      </c>
      <c r="EU433" s="78">
        <v>-9.3298904597759247E-2</v>
      </c>
      <c r="EV433" s="78">
        <v>-8.4148839116096497E-2</v>
      </c>
      <c r="EW433" s="78">
        <v>63.108135223388672</v>
      </c>
      <c r="EX433" s="78">
        <v>62.203090667724609</v>
      </c>
      <c r="EY433" s="78">
        <v>61.167514801025391</v>
      </c>
      <c r="EZ433" s="78">
        <v>60.032520294189453</v>
      </c>
      <c r="FA433" s="78">
        <v>59.118961334228516</v>
      </c>
      <c r="FB433" s="78">
        <v>58.117733001708984</v>
      </c>
      <c r="FC433" s="78">
        <v>57.816413879394531</v>
      </c>
      <c r="FD433" s="78">
        <v>59.598236083984375</v>
      </c>
      <c r="FE433" s="78">
        <v>64.238746643066406</v>
      </c>
      <c r="FF433" s="78">
        <v>68.577377319335938</v>
      </c>
      <c r="FG433" s="78">
        <v>72.489639282226563</v>
      </c>
      <c r="FH433" s="78">
        <v>75.511772155761719</v>
      </c>
      <c r="FI433" s="78">
        <v>77.957054138183594</v>
      </c>
      <c r="FJ433" s="78">
        <v>80.560066223144531</v>
      </c>
      <c r="FK433" s="78">
        <v>81.948989868164063</v>
      </c>
      <c r="FL433" s="78">
        <v>82.912109375</v>
      </c>
      <c r="FM433" s="78">
        <v>82.224029541015625</v>
      </c>
      <c r="FN433" s="78">
        <v>80.382675170898438</v>
      </c>
      <c r="FO433" s="78">
        <v>78.013427734375</v>
      </c>
      <c r="FP433" s="78">
        <v>74.286048889160156</v>
      </c>
      <c r="FQ433" s="78">
        <v>69.745895385742188</v>
      </c>
      <c r="FR433" s="78">
        <v>67.064796447753906</v>
      </c>
      <c r="FS433" s="78">
        <v>65.321601867675781</v>
      </c>
      <c r="FT433" s="78">
        <v>63.948726654052734</v>
      </c>
      <c r="FU433" s="78">
        <v>2.6686137542128563E-2</v>
      </c>
      <c r="FV433" s="78">
        <v>4.1140045970678329E-2</v>
      </c>
      <c r="FW433" s="78">
        <v>2.6713976636528969E-2</v>
      </c>
      <c r="FX433" s="78">
        <v>0</v>
      </c>
      <c r="FY433" s="78">
        <v>3580</v>
      </c>
      <c r="FZ433" s="78">
        <v>1</v>
      </c>
    </row>
    <row r="434" spans="1:182" x14ac:dyDescent="0.2">
      <c r="A434" t="s">
        <v>186</v>
      </c>
      <c r="B434" t="s">
        <v>236</v>
      </c>
      <c r="C434" t="s">
        <v>194</v>
      </c>
      <c r="D434" t="s">
        <v>203</v>
      </c>
      <c r="E434" t="s">
        <v>205</v>
      </c>
      <c r="F434" t="s">
        <v>178</v>
      </c>
      <c r="G434" t="s">
        <v>1</v>
      </c>
      <c r="H434" s="78">
        <v>5404</v>
      </c>
      <c r="I434" s="78">
        <v>1.0054057836532593</v>
      </c>
      <c r="J434" s="78">
        <v>0.92326456308364868</v>
      </c>
      <c r="K434" s="78">
        <v>0.85723388195037842</v>
      </c>
      <c r="L434" s="78">
        <v>0.82136321067810059</v>
      </c>
      <c r="M434" s="78">
        <v>0.81603717803955078</v>
      </c>
      <c r="N434" s="78">
        <v>0.82606697082519531</v>
      </c>
      <c r="O434" s="78">
        <v>0.92805767059326172</v>
      </c>
      <c r="P434" s="78">
        <v>1.0388144254684448</v>
      </c>
      <c r="Q434" s="78">
        <v>1.077513575553894</v>
      </c>
      <c r="R434" s="78">
        <v>1.143638014793396</v>
      </c>
      <c r="S434" s="78">
        <v>1.2408647537231445</v>
      </c>
      <c r="T434" s="78">
        <v>1.2996155023574829</v>
      </c>
      <c r="U434" s="78">
        <v>1.365802526473999</v>
      </c>
      <c r="V434" s="78">
        <v>1.4385862350463867</v>
      </c>
      <c r="W434" s="78">
        <v>1.4714212417602539</v>
      </c>
      <c r="X434" s="78">
        <v>1.5528520345687866</v>
      </c>
      <c r="Y434" s="78">
        <v>1.6157771348953247</v>
      </c>
      <c r="Z434" s="78">
        <v>1.6427632570266724</v>
      </c>
      <c r="AA434" s="78">
        <v>1.6928946971893311</v>
      </c>
      <c r="AB434" s="78">
        <v>1.6588586568832397</v>
      </c>
      <c r="AC434" s="78">
        <v>1.6236417293548584</v>
      </c>
      <c r="AD434" s="78">
        <v>1.4954091310501099</v>
      </c>
      <c r="AE434" s="78">
        <v>1.3402132987976074</v>
      </c>
      <c r="AF434" s="78">
        <v>1.1599833965301514</v>
      </c>
      <c r="AG434" s="78">
        <v>-0.21679440140724182</v>
      </c>
      <c r="AH434" s="78">
        <v>-0.19146791100502014</v>
      </c>
      <c r="AI434" s="78">
        <v>-0.1642136424779892</v>
      </c>
      <c r="AJ434" s="78">
        <v>-0.16321466863155365</v>
      </c>
      <c r="AK434" s="78">
        <v>-0.16410678625106812</v>
      </c>
      <c r="AL434" s="78">
        <v>-0.18348599970340729</v>
      </c>
      <c r="AM434" s="78">
        <v>-0.15229986608028412</v>
      </c>
      <c r="AN434" s="78">
        <v>-0.15802283585071564</v>
      </c>
      <c r="AO434" s="78">
        <v>-0.20752896368503571</v>
      </c>
      <c r="AP434" s="78">
        <v>-0.25140601396560669</v>
      </c>
      <c r="AQ434" s="78">
        <v>-0.24682857096195221</v>
      </c>
      <c r="AR434" s="78">
        <v>-0.29177218675613403</v>
      </c>
      <c r="AS434" s="78">
        <v>-0.28548604249954224</v>
      </c>
      <c r="AT434" s="78">
        <v>-0.2132563591003418</v>
      </c>
      <c r="AU434" s="78">
        <v>-0.218159019947052</v>
      </c>
      <c r="AV434" s="78">
        <v>-0.20212936401367188</v>
      </c>
      <c r="AW434" s="78">
        <v>-0.14581263065338135</v>
      </c>
      <c r="AX434" s="78">
        <v>-0.18407697975635529</v>
      </c>
      <c r="AY434" s="78">
        <v>-0.13833433389663696</v>
      </c>
      <c r="AZ434" s="78">
        <v>-0.13041822612285614</v>
      </c>
      <c r="BA434" s="78">
        <v>-0.14921934902667999</v>
      </c>
      <c r="BB434" s="78">
        <v>-0.25669127702713013</v>
      </c>
      <c r="BC434" s="78">
        <v>-0.22693400084972382</v>
      </c>
      <c r="BD434" s="78">
        <v>-0.20110265910625458</v>
      </c>
      <c r="BE434" s="78">
        <v>-0.17506551742553711</v>
      </c>
      <c r="BF434" s="78">
        <v>-0.1527877151966095</v>
      </c>
      <c r="BG434" s="78">
        <v>-0.12729179859161377</v>
      </c>
      <c r="BH434" s="78">
        <v>-0.12702953815460205</v>
      </c>
      <c r="BI434" s="78">
        <v>-0.12764701247215271</v>
      </c>
      <c r="BJ434" s="78">
        <v>-0.146688312292099</v>
      </c>
      <c r="BK434" s="78">
        <v>-0.11436162143945694</v>
      </c>
      <c r="BL434" s="78">
        <v>-0.11725620925426483</v>
      </c>
      <c r="BM434" s="78">
        <v>-0.16713473200798035</v>
      </c>
      <c r="BN434" s="78">
        <v>-0.21004290878772736</v>
      </c>
      <c r="BO434" s="78">
        <v>-0.20362959802150726</v>
      </c>
      <c r="BP434" s="78">
        <v>-0.24612727761268616</v>
      </c>
      <c r="BQ434" s="78">
        <v>-0.23575575649738312</v>
      </c>
      <c r="BR434" s="78">
        <v>-0.16185620427131653</v>
      </c>
      <c r="BS434" s="78">
        <v>-0.16475562751293182</v>
      </c>
      <c r="BT434" s="78">
        <v>-0.1464087963104248</v>
      </c>
      <c r="BU434" s="78">
        <v>-8.9512847363948822E-2</v>
      </c>
      <c r="BV434" s="78">
        <v>-0.12568789720535278</v>
      </c>
      <c r="BW434" s="78">
        <v>-8.0692730844020844E-2</v>
      </c>
      <c r="BX434" s="78">
        <v>-7.418861985206604E-2</v>
      </c>
      <c r="BY434" s="78">
        <v>-9.5916204154491425E-2</v>
      </c>
      <c r="BZ434" s="78">
        <v>-0.20488028228282928</v>
      </c>
      <c r="CA434" s="78">
        <v>-0.17877854406833649</v>
      </c>
      <c r="CB434" s="78">
        <v>-0.15735034644603729</v>
      </c>
      <c r="CC434" s="78">
        <v>-0.14616423845291138</v>
      </c>
      <c r="CD434" s="78">
        <v>-0.12599793076515198</v>
      </c>
      <c r="CE434" s="78">
        <v>-0.10171982645988464</v>
      </c>
      <c r="CF434" s="78">
        <v>-0.10196781158447266</v>
      </c>
      <c r="CG434" s="78">
        <v>-0.10239508748054504</v>
      </c>
      <c r="CH434" s="78">
        <v>-0.12120234221220016</v>
      </c>
      <c r="CI434" s="78">
        <v>-8.808571845293045E-2</v>
      </c>
      <c r="CJ434" s="78">
        <v>-8.9021369814872742E-2</v>
      </c>
      <c r="CK434" s="78">
        <v>-0.13915778696537018</v>
      </c>
      <c r="CL434" s="78">
        <v>-0.18139493465423584</v>
      </c>
      <c r="CM434" s="78">
        <v>-0.17371007800102234</v>
      </c>
      <c r="CN434" s="78">
        <v>-0.21451376378536224</v>
      </c>
      <c r="CO434" s="78">
        <v>-0.20131272077560425</v>
      </c>
      <c r="CP434" s="78">
        <v>-0.12625664472579956</v>
      </c>
      <c r="CQ434" s="78">
        <v>-0.12776859104633331</v>
      </c>
      <c r="CR434" s="78">
        <v>-0.10781688988208771</v>
      </c>
      <c r="CS434" s="78">
        <v>-5.0519790500402451E-2</v>
      </c>
      <c r="CT434" s="78">
        <v>-8.5247814655303955E-2</v>
      </c>
      <c r="CU434" s="78">
        <v>-4.077032208442688E-2</v>
      </c>
      <c r="CV434" s="78">
        <v>-3.5244163125753403E-2</v>
      </c>
      <c r="CW434" s="78">
        <v>-5.8998599648475647E-2</v>
      </c>
      <c r="CX434" s="78">
        <v>-0.1689961701631546</v>
      </c>
      <c r="CY434" s="78">
        <v>-0.14542621374130249</v>
      </c>
      <c r="CZ434" s="78">
        <v>-0.12704761326313019</v>
      </c>
      <c r="DA434" s="78">
        <v>-0.11726294457912445</v>
      </c>
      <c r="DB434" s="78">
        <v>-9.9208146333694458E-2</v>
      </c>
      <c r="DC434" s="78">
        <v>-7.6147861778736115E-2</v>
      </c>
      <c r="DD434" s="78">
        <v>-7.6906085014343262E-2</v>
      </c>
      <c r="DE434" s="78">
        <v>-7.7143162488937378E-2</v>
      </c>
      <c r="DF434" s="78">
        <v>-9.5716364681720734E-2</v>
      </c>
      <c r="DG434" s="78">
        <v>-6.1809804290533066E-2</v>
      </c>
      <c r="DH434" s="78">
        <v>-6.0786530375480652E-2</v>
      </c>
      <c r="DI434" s="78">
        <v>-0.11118084937334061</v>
      </c>
      <c r="DJ434" s="78">
        <v>-0.15274697542190552</v>
      </c>
      <c r="DK434" s="78">
        <v>-0.1437905877828598</v>
      </c>
      <c r="DL434" s="78">
        <v>-0.18290024995803833</v>
      </c>
      <c r="DM434" s="78">
        <v>-0.16686968505382538</v>
      </c>
      <c r="DN434" s="78">
        <v>-9.0657070279121399E-2</v>
      </c>
      <c r="DO434" s="78">
        <v>-9.0781569480895996E-2</v>
      </c>
      <c r="DP434" s="78">
        <v>-6.9224976003170013E-2</v>
      </c>
      <c r="DQ434" s="78">
        <v>-1.1526729911565781E-2</v>
      </c>
      <c r="DR434" s="78">
        <v>-4.4807713478803635E-2</v>
      </c>
      <c r="DS434" s="78">
        <v>-8.479225798510015E-4</v>
      </c>
      <c r="DT434" s="78">
        <v>3.7002915050834417E-3</v>
      </c>
      <c r="DU434" s="78">
        <v>-2.2080997005105019E-2</v>
      </c>
      <c r="DV434" s="78">
        <v>-0.13311204314231873</v>
      </c>
      <c r="DW434" s="78">
        <v>-0.11207388341426849</v>
      </c>
      <c r="DX434" s="78">
        <v>-9.6744880080223083E-2</v>
      </c>
      <c r="DY434" s="78">
        <v>-7.5534060597419739E-2</v>
      </c>
      <c r="DZ434" s="78">
        <v>-6.0527943074703217E-2</v>
      </c>
      <c r="EA434" s="78">
        <v>-3.9225995540618896E-2</v>
      </c>
      <c r="EB434" s="78">
        <v>-4.0720947086811066E-2</v>
      </c>
      <c r="EC434" s="78">
        <v>-4.0683392435312271E-2</v>
      </c>
      <c r="ED434" s="78">
        <v>-5.8918677270412445E-2</v>
      </c>
      <c r="EE434" s="78">
        <v>-2.3871574550867081E-2</v>
      </c>
      <c r="EF434" s="78">
        <v>-2.0019903779029846E-2</v>
      </c>
      <c r="EG434" s="78">
        <v>-7.0786610245704651E-2</v>
      </c>
      <c r="EH434" s="78">
        <v>-0.11138386279344559</v>
      </c>
      <c r="EI434" s="78">
        <v>-0.10059159994125366</v>
      </c>
      <c r="EJ434" s="78">
        <v>-0.13725534081459045</v>
      </c>
      <c r="EK434" s="78">
        <v>-0.11713939905166626</v>
      </c>
      <c r="EL434" s="78">
        <v>-3.925694152712822E-2</v>
      </c>
      <c r="EM434" s="78">
        <v>-3.7378169596195221E-2</v>
      </c>
      <c r="EN434" s="78">
        <v>-1.3504393398761749E-2</v>
      </c>
      <c r="EO434" s="78">
        <v>4.4773053377866745E-2</v>
      </c>
      <c r="EP434" s="78">
        <v>1.3581367209553719E-2</v>
      </c>
      <c r="EQ434" s="78">
        <v>5.6793682277202606E-2</v>
      </c>
      <c r="ER434" s="78">
        <v>5.9929903596639633E-2</v>
      </c>
      <c r="ES434" s="78">
        <v>3.1222160905599594E-2</v>
      </c>
      <c r="ET434" s="78">
        <v>-8.130105584859848E-2</v>
      </c>
      <c r="EU434" s="78">
        <v>-6.3918419182300568E-2</v>
      </c>
      <c r="EV434" s="78">
        <v>-5.2992556244134903E-2</v>
      </c>
      <c r="EW434" s="78">
        <v>60.604225158691406</v>
      </c>
      <c r="EX434" s="78">
        <v>59.773693084716797</v>
      </c>
      <c r="EY434" s="78">
        <v>58.908531188964844</v>
      </c>
      <c r="EZ434" s="78">
        <v>57.865528106689453</v>
      </c>
      <c r="FA434" s="78">
        <v>57.353851318359375</v>
      </c>
      <c r="FB434" s="78">
        <v>56.999835968017578</v>
      </c>
      <c r="FC434" s="78">
        <v>56.772476196289063</v>
      </c>
      <c r="FD434" s="78">
        <v>58.794578552246094</v>
      </c>
      <c r="FE434" s="78">
        <v>62.538230895996094</v>
      </c>
      <c r="FF434" s="78">
        <v>67.100700378417969</v>
      </c>
      <c r="FG434" s="78">
        <v>70.878189086914063</v>
      </c>
      <c r="FH434" s="78">
        <v>73.918388366699219</v>
      </c>
      <c r="FI434" s="78">
        <v>76.396217346191406</v>
      </c>
      <c r="FJ434" s="78">
        <v>78.549285888671875</v>
      </c>
      <c r="FK434" s="78">
        <v>79.595626831054688</v>
      </c>
      <c r="FL434" s="78">
        <v>80.212234497070313</v>
      </c>
      <c r="FM434" s="78">
        <v>78.269309997558594</v>
      </c>
      <c r="FN434" s="78">
        <v>75.023582458496094</v>
      </c>
      <c r="FO434" s="78">
        <v>71.657379150390625</v>
      </c>
      <c r="FP434" s="78">
        <v>67.865737915039063</v>
      </c>
      <c r="FQ434" s="78">
        <v>64.210418701171875</v>
      </c>
      <c r="FR434" s="78">
        <v>61.894878387451172</v>
      </c>
      <c r="FS434" s="78">
        <v>60.342269897460938</v>
      </c>
      <c r="FT434" s="78">
        <v>59.379512786865234</v>
      </c>
      <c r="FU434" s="78">
        <v>2.8568211942911148E-2</v>
      </c>
      <c r="FV434" s="78">
        <v>4.4882271438837051E-2</v>
      </c>
      <c r="FW434" s="78">
        <v>2.8608055785298347E-2</v>
      </c>
      <c r="FX434" s="78">
        <v>0</v>
      </c>
      <c r="FY434" s="78">
        <v>2110</v>
      </c>
      <c r="FZ434" s="78">
        <v>1</v>
      </c>
    </row>
    <row r="435" spans="1:182" x14ac:dyDescent="0.2">
      <c r="A435" t="s">
        <v>186</v>
      </c>
      <c r="B435" t="s">
        <v>236</v>
      </c>
      <c r="C435" t="s">
        <v>194</v>
      </c>
      <c r="D435" t="s">
        <v>203</v>
      </c>
      <c r="E435" t="s">
        <v>205</v>
      </c>
      <c r="F435" t="s">
        <v>179</v>
      </c>
      <c r="G435" t="s">
        <v>1</v>
      </c>
      <c r="H435" s="78">
        <v>723</v>
      </c>
      <c r="I435" s="78">
        <v>1.397699236869812</v>
      </c>
      <c r="J435" s="78">
        <v>1.3193271160125732</v>
      </c>
      <c r="K435" s="78">
        <v>1.2193950414657593</v>
      </c>
      <c r="L435" s="78">
        <v>1.2211455106735229</v>
      </c>
      <c r="M435" s="78">
        <v>1.2298535108566284</v>
      </c>
      <c r="N435" s="78">
        <v>1.3541077375411987</v>
      </c>
      <c r="O435" s="78">
        <v>1.3371198177337646</v>
      </c>
      <c r="P435" s="78">
        <v>1.2902685403823853</v>
      </c>
      <c r="Q435" s="78">
        <v>1.3432782888412476</v>
      </c>
      <c r="R435" s="78">
        <v>1.4236881732940674</v>
      </c>
      <c r="S435" s="78">
        <v>1.3254506587982178</v>
      </c>
      <c r="T435" s="78">
        <v>1.4328070878982544</v>
      </c>
      <c r="U435" s="78">
        <v>1.3611693382263184</v>
      </c>
      <c r="V435" s="78">
        <v>1.4981474876403809</v>
      </c>
      <c r="W435" s="78">
        <v>1.6902732849121094</v>
      </c>
      <c r="X435" s="78">
        <v>2.012094259262085</v>
      </c>
      <c r="Y435" s="78">
        <v>2.4834184646606445</v>
      </c>
      <c r="Z435" s="78">
        <v>2.480302095413208</v>
      </c>
      <c r="AA435" s="78">
        <v>2.6672759056091309</v>
      </c>
      <c r="AB435" s="78">
        <v>2.3988461494445801</v>
      </c>
      <c r="AC435" s="78">
        <v>2.1526675224304199</v>
      </c>
      <c r="AD435" s="78">
        <v>2.0822064876556396</v>
      </c>
      <c r="AE435" s="78">
        <v>1.9979046583175659</v>
      </c>
      <c r="AF435" s="78">
        <v>1.7795310020446777</v>
      </c>
      <c r="AG435" s="78">
        <v>-0.41383376717567444</v>
      </c>
      <c r="AH435" s="78">
        <v>-0.39255997538566589</v>
      </c>
      <c r="AI435" s="78">
        <v>-0.48549425601959229</v>
      </c>
      <c r="AJ435" s="78">
        <v>-0.43855857849121094</v>
      </c>
      <c r="AK435" s="78">
        <v>-0.39307340979576111</v>
      </c>
      <c r="AL435" s="78">
        <v>-0.17943780124187469</v>
      </c>
      <c r="AM435" s="78">
        <v>-0.14587157964706421</v>
      </c>
      <c r="AN435" s="78">
        <v>-0.12691523134708405</v>
      </c>
      <c r="AO435" s="78">
        <v>-0.15167079865932465</v>
      </c>
      <c r="AP435" s="78">
        <v>-0.40440243482589722</v>
      </c>
      <c r="AQ435" s="78">
        <v>-0.64578300714492798</v>
      </c>
      <c r="AR435" s="78">
        <v>-0.83973336219787598</v>
      </c>
      <c r="AS435" s="78">
        <v>-1.2173075675964355</v>
      </c>
      <c r="AT435" s="78">
        <v>-1.4334468841552734</v>
      </c>
      <c r="AU435" s="78">
        <v>-1.3446990251541138</v>
      </c>
      <c r="AV435" s="78">
        <v>-0.65755158662796021</v>
      </c>
      <c r="AW435" s="78">
        <v>-0.4265541136264801</v>
      </c>
      <c r="AX435" s="78">
        <v>-0.53768545389175415</v>
      </c>
      <c r="AY435" s="78">
        <v>-0.58605819940567017</v>
      </c>
      <c r="AZ435" s="78">
        <v>-0.87645894289016724</v>
      </c>
      <c r="BA435" s="78">
        <v>-0.90966987609863281</v>
      </c>
      <c r="BB435" s="78">
        <v>-0.90975850820541382</v>
      </c>
      <c r="BC435" s="78">
        <v>-0.55948519706726074</v>
      </c>
      <c r="BD435" s="78">
        <v>-0.40218201279640198</v>
      </c>
      <c r="BE435" s="78">
        <v>-0.25774535536766052</v>
      </c>
      <c r="BF435" s="78">
        <v>-0.2439587265253067</v>
      </c>
      <c r="BG435" s="78">
        <v>-0.32676035165786743</v>
      </c>
      <c r="BH435" s="78">
        <v>-0.27896586060523987</v>
      </c>
      <c r="BI435" s="78">
        <v>-0.23636637628078461</v>
      </c>
      <c r="BJ435" s="78">
        <v>-3.9110176265239716E-2</v>
      </c>
      <c r="BK435" s="78">
        <v>-1.7952626571059227E-2</v>
      </c>
      <c r="BL435" s="78">
        <v>-8.2128318026661873E-3</v>
      </c>
      <c r="BM435" s="78">
        <v>-2.2923862561583519E-2</v>
      </c>
      <c r="BN435" s="78">
        <v>-0.21824514865875244</v>
      </c>
      <c r="BO435" s="78">
        <v>-0.42968264222145081</v>
      </c>
      <c r="BP435" s="78">
        <v>-0.59834611415863037</v>
      </c>
      <c r="BQ435" s="78">
        <v>-0.93738365173339844</v>
      </c>
      <c r="BR435" s="78">
        <v>-1.1008795499801636</v>
      </c>
      <c r="BS435" s="78">
        <v>-1.0395256280899048</v>
      </c>
      <c r="BT435" s="78">
        <v>-0.4259645938873291</v>
      </c>
      <c r="BU435" s="78">
        <v>-0.19958105683326721</v>
      </c>
      <c r="BV435" s="78">
        <v>-0.29262444376945496</v>
      </c>
      <c r="BW435" s="78">
        <v>-0.32011687755584717</v>
      </c>
      <c r="BX435" s="78">
        <v>-0.61941206455230713</v>
      </c>
      <c r="BY435" s="78">
        <v>-0.69766330718994141</v>
      </c>
      <c r="BZ435" s="78">
        <v>-0.68280512094497681</v>
      </c>
      <c r="CA435" s="78">
        <v>-0.35623142123222351</v>
      </c>
      <c r="CB435" s="78">
        <v>-0.20948761701583862</v>
      </c>
      <c r="CC435" s="78">
        <v>-0.14963896572589874</v>
      </c>
      <c r="CD435" s="78">
        <v>-0.14103792607784271</v>
      </c>
      <c r="CE435" s="78">
        <v>-0.21682173013687134</v>
      </c>
      <c r="CF435" s="78">
        <v>-0.16843247413635254</v>
      </c>
      <c r="CG435" s="78">
        <v>-0.12783157825469971</v>
      </c>
      <c r="CH435" s="78">
        <v>5.8080315589904785E-2</v>
      </c>
      <c r="CI435" s="78">
        <v>7.0643655955791473E-2</v>
      </c>
      <c r="CJ435" s="78">
        <v>7.4000090360641479E-2</v>
      </c>
      <c r="CK435" s="78">
        <v>6.6245876252651215E-2</v>
      </c>
      <c r="CL435" s="78">
        <v>-8.931315690279007E-2</v>
      </c>
      <c r="CM435" s="78">
        <v>-0.28001219034194946</v>
      </c>
      <c r="CN435" s="78">
        <v>-0.43116199970245361</v>
      </c>
      <c r="CO435" s="78">
        <v>-0.74350929260253906</v>
      </c>
      <c r="CP435" s="78">
        <v>-0.87054443359375</v>
      </c>
      <c r="CQ435" s="78">
        <v>-0.8281635046005249</v>
      </c>
      <c r="CR435" s="78">
        <v>-0.26556813716888428</v>
      </c>
      <c r="CS435" s="78">
        <v>-4.2380213737487793E-2</v>
      </c>
      <c r="CT435" s="78">
        <v>-0.12289592623710632</v>
      </c>
      <c r="CU435" s="78">
        <v>-0.1359267383813858</v>
      </c>
      <c r="CV435" s="78">
        <v>-0.44138216972351074</v>
      </c>
      <c r="CW435" s="78">
        <v>-0.55082815885543823</v>
      </c>
      <c r="CX435" s="78">
        <v>-0.52561795711517334</v>
      </c>
      <c r="CY435" s="78">
        <v>-0.2154584676027298</v>
      </c>
      <c r="CZ435" s="78">
        <v>-7.6028048992156982E-2</v>
      </c>
      <c r="DA435" s="78">
        <v>-4.1532587260007858E-2</v>
      </c>
      <c r="DB435" s="78">
        <v>-3.8117136806249619E-2</v>
      </c>
      <c r="DC435" s="78">
        <v>-0.10688310116529465</v>
      </c>
      <c r="DD435" s="78">
        <v>-5.7899042963981628E-2</v>
      </c>
      <c r="DE435" s="78">
        <v>-1.9296757876873016E-2</v>
      </c>
      <c r="DF435" s="78">
        <v>0.15527081489562988</v>
      </c>
      <c r="DG435" s="78">
        <v>0.15923993289470673</v>
      </c>
      <c r="DH435" s="78">
        <v>0.15621300041675568</v>
      </c>
      <c r="DI435" s="78">
        <v>0.1554156094789505</v>
      </c>
      <c r="DJ435" s="78">
        <v>3.9618819952011108E-2</v>
      </c>
      <c r="DK435" s="78">
        <v>-0.13034173846244812</v>
      </c>
      <c r="DL435" s="78">
        <v>-0.26397791504859924</v>
      </c>
      <c r="DM435" s="78">
        <v>-0.54963487386703491</v>
      </c>
      <c r="DN435" s="78">
        <v>-0.64020931720733643</v>
      </c>
      <c r="DO435" s="78">
        <v>-0.61680138111114502</v>
      </c>
      <c r="DP435" s="78">
        <v>-0.10517169535160065</v>
      </c>
      <c r="DQ435" s="78">
        <v>0.11482064425945282</v>
      </c>
      <c r="DR435" s="78">
        <v>4.6832595020532608E-2</v>
      </c>
      <c r="DS435" s="78">
        <v>4.8263408243656158E-2</v>
      </c>
      <c r="DT435" s="78">
        <v>-0.26335230469703674</v>
      </c>
      <c r="DU435" s="78">
        <v>-0.40399312973022461</v>
      </c>
      <c r="DV435" s="78">
        <v>-0.36843076348304749</v>
      </c>
      <c r="DW435" s="78">
        <v>-7.4685528874397278E-2</v>
      </c>
      <c r="DX435" s="78">
        <v>5.743151530623436E-2</v>
      </c>
      <c r="DY435" s="78">
        <v>0.11455585062503815</v>
      </c>
      <c r="DZ435" s="78">
        <v>0.11048413813114166</v>
      </c>
      <c r="EA435" s="78">
        <v>5.1850810647010803E-2</v>
      </c>
      <c r="EB435" s="78">
        <v>0.10169365257024765</v>
      </c>
      <c r="EC435" s="78">
        <v>0.13741025328636169</v>
      </c>
      <c r="ED435" s="78">
        <v>0.29559844732284546</v>
      </c>
      <c r="EE435" s="78">
        <v>0.28715890645980835</v>
      </c>
      <c r="EF435" s="78">
        <v>0.2749154269695282</v>
      </c>
      <c r="EG435" s="78">
        <v>0.28416255116462708</v>
      </c>
      <c r="EH435" s="78">
        <v>0.22577612102031708</v>
      </c>
      <c r="EI435" s="78">
        <v>8.5758626461029053E-2</v>
      </c>
      <c r="EJ435" s="78">
        <v>-2.2590616717934608E-2</v>
      </c>
      <c r="EK435" s="78">
        <v>-0.26971092820167542</v>
      </c>
      <c r="EL435" s="78">
        <v>-0.30764195322990417</v>
      </c>
      <c r="EM435" s="78">
        <v>-0.31162804365158081</v>
      </c>
      <c r="EN435" s="78">
        <v>0.12641531229019165</v>
      </c>
      <c r="EO435" s="78">
        <v>0.34179368615150452</v>
      </c>
      <c r="EP435" s="78">
        <v>0.29189363121986389</v>
      </c>
      <c r="EQ435" s="78">
        <v>0.31420472264289856</v>
      </c>
      <c r="ER435" s="78">
        <v>-6.3054007478058338E-3</v>
      </c>
      <c r="ES435" s="78">
        <v>-0.1919865757226944</v>
      </c>
      <c r="ET435" s="78">
        <v>-0.14147742092609406</v>
      </c>
      <c r="EU435" s="78">
        <v>0.12856823205947876</v>
      </c>
      <c r="EV435" s="78">
        <v>0.25012591481208801</v>
      </c>
      <c r="EW435" s="78">
        <v>70.760101318359375</v>
      </c>
      <c r="EX435" s="78">
        <v>69.670661926269531</v>
      </c>
      <c r="EY435" s="78">
        <v>68.899070739746094</v>
      </c>
      <c r="EZ435" s="78">
        <v>66.814346313476563</v>
      </c>
      <c r="FA435" s="78">
        <v>66.342048645019531</v>
      </c>
      <c r="FB435" s="78">
        <v>64.164039611816406</v>
      </c>
      <c r="FC435" s="78">
        <v>63.40521240234375</v>
      </c>
      <c r="FD435" s="78">
        <v>64.400276184082031</v>
      </c>
      <c r="FE435" s="78">
        <v>68.587364196777344</v>
      </c>
      <c r="FF435" s="78">
        <v>71.905624389648438</v>
      </c>
      <c r="FG435" s="78">
        <v>75.237709045410156</v>
      </c>
      <c r="FH435" s="78">
        <v>78.135658264160156</v>
      </c>
      <c r="FI435" s="78">
        <v>80.895652770996094</v>
      </c>
      <c r="FJ435" s="78">
        <v>84.692520141601563</v>
      </c>
      <c r="FK435" s="78">
        <v>86.497383117675781</v>
      </c>
      <c r="FL435" s="78">
        <v>88.331092834472656</v>
      </c>
      <c r="FM435" s="78">
        <v>90.227653503417969</v>
      </c>
      <c r="FN435" s="78">
        <v>90.132942199707031</v>
      </c>
      <c r="FO435" s="78">
        <v>90.203834533691406</v>
      </c>
      <c r="FP435" s="78">
        <v>87.15911865234375</v>
      </c>
      <c r="FQ435" s="78">
        <v>83.218177795410156</v>
      </c>
      <c r="FR435" s="78">
        <v>80.374031066894531</v>
      </c>
      <c r="FS435" s="78">
        <v>78.434715270996094</v>
      </c>
      <c r="FT435" s="78">
        <v>76.711502075195313</v>
      </c>
      <c r="FU435" s="78">
        <v>0.1068359762430191</v>
      </c>
      <c r="FV435" s="78">
        <v>0.19026894867420197</v>
      </c>
      <c r="FW435" s="78">
        <v>0.10453096777200699</v>
      </c>
      <c r="FX435" s="78">
        <v>0</v>
      </c>
      <c r="FY435" s="78">
        <v>169</v>
      </c>
      <c r="FZ435" s="78">
        <v>1</v>
      </c>
    </row>
    <row r="436" spans="1:182" x14ac:dyDescent="0.2">
      <c r="A436" t="s">
        <v>186</v>
      </c>
      <c r="B436" t="s">
        <v>236</v>
      </c>
      <c r="C436" t="s">
        <v>194</v>
      </c>
      <c r="D436" t="s">
        <v>203</v>
      </c>
      <c r="E436" t="s">
        <v>205</v>
      </c>
      <c r="F436" t="s">
        <v>180</v>
      </c>
      <c r="G436" t="s">
        <v>1</v>
      </c>
      <c r="H436" s="78">
        <v>281</v>
      </c>
      <c r="I436" s="78">
        <v>1.76146399974823</v>
      </c>
      <c r="J436" s="78">
        <v>1.6971678733825684</v>
      </c>
      <c r="K436" s="78">
        <v>1.652793288230896</v>
      </c>
      <c r="L436" s="78">
        <v>1.6575744152069092</v>
      </c>
      <c r="M436" s="78">
        <v>1.6856163740158081</v>
      </c>
      <c r="N436" s="78">
        <v>1.6023716926574707</v>
      </c>
      <c r="O436" s="78">
        <v>1.7013201713562012</v>
      </c>
      <c r="P436" s="78">
        <v>1.9247591495513916</v>
      </c>
      <c r="Q436" s="78">
        <v>1.8347036838531494</v>
      </c>
      <c r="R436" s="78">
        <v>1.8252983093261719</v>
      </c>
      <c r="S436" s="78">
        <v>1.5435343980789185</v>
      </c>
      <c r="T436" s="78">
        <v>1.54273521900177</v>
      </c>
      <c r="U436" s="78">
        <v>1.2727861404418945</v>
      </c>
      <c r="V436" s="78">
        <v>1.2060991525650024</v>
      </c>
      <c r="W436" s="78">
        <v>1.140565037727356</v>
      </c>
      <c r="X436" s="78">
        <v>1.3427203893661499</v>
      </c>
      <c r="Y436" s="78">
        <v>1.3188183307647705</v>
      </c>
      <c r="Z436" s="78">
        <v>1.5254584550857544</v>
      </c>
      <c r="AA436" s="78">
        <v>1.7455408573150635</v>
      </c>
      <c r="AB436" s="78">
        <v>1.8273924589157104</v>
      </c>
      <c r="AC436" s="78">
        <v>2.0721938610076904</v>
      </c>
      <c r="AD436" s="78">
        <v>2.1841070652008057</v>
      </c>
      <c r="AE436" s="78">
        <v>2.1241321563720703</v>
      </c>
      <c r="AF436" s="78">
        <v>2.1052615642547607</v>
      </c>
      <c r="AG436" s="78">
        <v>-1.3190047740936279</v>
      </c>
      <c r="AH436" s="78">
        <v>-1.2849363088607788</v>
      </c>
      <c r="AI436" s="78">
        <v>-1.3510431051254272</v>
      </c>
      <c r="AJ436" s="78">
        <v>-1.3921241760253906</v>
      </c>
      <c r="AK436" s="78">
        <v>-1.3953226804733276</v>
      </c>
      <c r="AL436" s="78">
        <v>-1.5100642442703247</v>
      </c>
      <c r="AM436" s="78">
        <v>-1.6802209615707397</v>
      </c>
      <c r="AN436" s="78">
        <v>-1.4798580408096313</v>
      </c>
      <c r="AO436" s="78">
        <v>-1.3704384565353394</v>
      </c>
      <c r="AP436" s="78">
        <v>-1.3952333927154541</v>
      </c>
      <c r="AQ436" s="78">
        <v>-1.4075495004653931</v>
      </c>
      <c r="AR436" s="78">
        <v>-1.167158842086792</v>
      </c>
      <c r="AS436" s="78">
        <v>-1.3283593654632568</v>
      </c>
      <c r="AT436" s="78">
        <v>-1.275181770324707</v>
      </c>
      <c r="AU436" s="78">
        <v>-1.187701940536499</v>
      </c>
      <c r="AV436" s="78">
        <v>-0.69528800249099731</v>
      </c>
      <c r="AW436" s="78">
        <v>-0.60612428188323975</v>
      </c>
      <c r="AX436" s="78">
        <v>-0.58429265022277832</v>
      </c>
      <c r="AY436" s="78">
        <v>-0.55882543325424194</v>
      </c>
      <c r="AZ436" s="78">
        <v>-0.75643336772918701</v>
      </c>
      <c r="BA436" s="78">
        <v>-0.90116536617279053</v>
      </c>
      <c r="BB436" s="78">
        <v>-1.0169211626052856</v>
      </c>
      <c r="BC436" s="78">
        <v>-0.90992361307144165</v>
      </c>
      <c r="BD436" s="78">
        <v>-0.96952110528945923</v>
      </c>
      <c r="BE436" s="78">
        <v>-0.96620547771453857</v>
      </c>
      <c r="BF436" s="78">
        <v>-0.9454074501991272</v>
      </c>
      <c r="BG436" s="78">
        <v>-0.99778443574905396</v>
      </c>
      <c r="BH436" s="78">
        <v>-1.0370577573776245</v>
      </c>
      <c r="BI436" s="78">
        <v>-1.0404492616653442</v>
      </c>
      <c r="BJ436" s="78">
        <v>-1.145288348197937</v>
      </c>
      <c r="BK436" s="78">
        <v>-1.3031221628189087</v>
      </c>
      <c r="BL436" s="78">
        <v>-1.1122291088104248</v>
      </c>
      <c r="BM436" s="78">
        <v>-1.0296200513839722</v>
      </c>
      <c r="BN436" s="78">
        <v>-1.0391404628753662</v>
      </c>
      <c r="BO436" s="78">
        <v>-1.0879641771316528</v>
      </c>
      <c r="BP436" s="78">
        <v>-0.84834903478622437</v>
      </c>
      <c r="BQ436" s="78">
        <v>-1.0432559251785278</v>
      </c>
      <c r="BR436" s="78">
        <v>-1.0079336166381836</v>
      </c>
      <c r="BS436" s="78">
        <v>-0.94014906883239746</v>
      </c>
      <c r="BT436" s="78">
        <v>-0.48480799794197083</v>
      </c>
      <c r="BU436" s="78">
        <v>-0.40429222583770752</v>
      </c>
      <c r="BV436" s="78">
        <v>-0.35868963599205017</v>
      </c>
      <c r="BW436" s="78">
        <v>-0.29299500584602356</v>
      </c>
      <c r="BX436" s="78">
        <v>-0.46997207403182983</v>
      </c>
      <c r="BY436" s="78">
        <v>-0.57255405187606812</v>
      </c>
      <c r="BZ436" s="78">
        <v>-0.673317551612854</v>
      </c>
      <c r="CA436" s="78">
        <v>-0.58683699369430542</v>
      </c>
      <c r="CB436" s="78">
        <v>-0.62316781282424927</v>
      </c>
      <c r="CC436" s="78">
        <v>-0.72185790538787842</v>
      </c>
      <c r="CD436" s="78">
        <v>-0.71025067567825317</v>
      </c>
      <c r="CE436" s="78">
        <v>-0.75311851501464844</v>
      </c>
      <c r="CF436" s="78">
        <v>-0.79113990068435669</v>
      </c>
      <c r="CG436" s="78">
        <v>-0.79466491937637329</v>
      </c>
      <c r="CH436" s="78">
        <v>-0.89264571666717529</v>
      </c>
      <c r="CI436" s="78">
        <v>-1.0419446229934692</v>
      </c>
      <c r="CJ436" s="78">
        <v>-0.85761022567749023</v>
      </c>
      <c r="CK436" s="78">
        <v>-0.79357039928436279</v>
      </c>
      <c r="CL436" s="78">
        <v>-0.79251158237457275</v>
      </c>
      <c r="CM436" s="78">
        <v>-0.86662024259567261</v>
      </c>
      <c r="CN436" s="78">
        <v>-0.62754231691360474</v>
      </c>
      <c r="CO436" s="78">
        <v>-0.84579414129257202</v>
      </c>
      <c r="CP436" s="78">
        <v>-0.8228384256362915</v>
      </c>
      <c r="CQ436" s="78">
        <v>-0.76869463920593262</v>
      </c>
      <c r="CR436" s="78">
        <v>-0.33903020620346069</v>
      </c>
      <c r="CS436" s="78">
        <v>-0.26450392603874207</v>
      </c>
      <c r="CT436" s="78">
        <v>-0.20243771374225616</v>
      </c>
      <c r="CU436" s="78">
        <v>-0.1088816374540329</v>
      </c>
      <c r="CV436" s="78">
        <v>-0.2715698778629303</v>
      </c>
      <c r="CW436" s="78">
        <v>-0.34495887160301208</v>
      </c>
      <c r="CX436" s="78">
        <v>-0.43533876538276672</v>
      </c>
      <c r="CY436" s="78">
        <v>-0.36306813359260559</v>
      </c>
      <c r="CZ436" s="78">
        <v>-0.38328465819358826</v>
      </c>
      <c r="DA436" s="78">
        <v>-0.4775102436542511</v>
      </c>
      <c r="DB436" s="78">
        <v>-0.47509399056434631</v>
      </c>
      <c r="DC436" s="78">
        <v>-0.5084526538848877</v>
      </c>
      <c r="DD436" s="78">
        <v>-0.54522198438644409</v>
      </c>
      <c r="DE436" s="78">
        <v>-0.54888057708740234</v>
      </c>
      <c r="DF436" s="78">
        <v>-0.64000308513641357</v>
      </c>
      <c r="DG436" s="78">
        <v>-0.78076720237731934</v>
      </c>
      <c r="DH436" s="78">
        <v>-0.60299140214920044</v>
      </c>
      <c r="DI436" s="78">
        <v>-0.55752068758010864</v>
      </c>
      <c r="DJ436" s="78">
        <v>-0.5458827018737793</v>
      </c>
      <c r="DK436" s="78">
        <v>-0.64527636766433716</v>
      </c>
      <c r="DL436" s="78">
        <v>-0.40673559904098511</v>
      </c>
      <c r="DM436" s="78">
        <v>-0.64833235740661621</v>
      </c>
      <c r="DN436" s="78">
        <v>-0.63774317502975464</v>
      </c>
      <c r="DO436" s="78">
        <v>-0.59724020957946777</v>
      </c>
      <c r="DP436" s="78">
        <v>-0.19325239956378937</v>
      </c>
      <c r="DQ436" s="78">
        <v>-0.1247156485915184</v>
      </c>
      <c r="DR436" s="78">
        <v>-4.6185802668333054E-2</v>
      </c>
      <c r="DS436" s="78">
        <v>7.5231730937957764E-2</v>
      </c>
      <c r="DT436" s="78">
        <v>-7.3167651891708374E-2</v>
      </c>
      <c r="DU436" s="78">
        <v>-0.11736370623111725</v>
      </c>
      <c r="DV436" s="78">
        <v>-0.19735997915267944</v>
      </c>
      <c r="DW436" s="78">
        <v>-0.13929925858974457</v>
      </c>
      <c r="DX436" s="78">
        <v>-0.14340150356292725</v>
      </c>
      <c r="DY436" s="78">
        <v>-0.12471108138561249</v>
      </c>
      <c r="DZ436" s="78">
        <v>-0.13556501269340515</v>
      </c>
      <c r="EA436" s="78">
        <v>-0.15519395470619202</v>
      </c>
      <c r="EB436" s="78">
        <v>-0.19015559554100037</v>
      </c>
      <c r="EC436" s="78">
        <v>-0.19400706887245178</v>
      </c>
      <c r="ED436" s="78">
        <v>-0.27522724866867065</v>
      </c>
      <c r="EE436" s="78">
        <v>-0.40366840362548828</v>
      </c>
      <c r="EF436" s="78">
        <v>-0.23536226153373718</v>
      </c>
      <c r="EG436" s="78">
        <v>-0.21670238673686981</v>
      </c>
      <c r="EH436" s="78">
        <v>-0.18978962302207947</v>
      </c>
      <c r="EI436" s="78">
        <v>-0.32569095492362976</v>
      </c>
      <c r="EJ436" s="78">
        <v>-8.7925776839256287E-2</v>
      </c>
      <c r="EK436" s="78">
        <v>-0.36322885751724243</v>
      </c>
      <c r="EL436" s="78">
        <v>-0.37049505114555359</v>
      </c>
      <c r="EM436" s="78">
        <v>-0.34968724846839905</v>
      </c>
      <c r="EN436" s="78">
        <v>1.7227599397301674E-2</v>
      </c>
      <c r="EO436" s="78">
        <v>7.7116452157497406E-2</v>
      </c>
      <c r="EP436" s="78">
        <v>0.17941713333129883</v>
      </c>
      <c r="EQ436" s="78">
        <v>0.34106215834617615</v>
      </c>
      <c r="ER436" s="78">
        <v>0.21329365670681</v>
      </c>
      <c r="ES436" s="78">
        <v>0.21124759316444397</v>
      </c>
      <c r="ET436" s="78">
        <v>0.14624357223510742</v>
      </c>
      <c r="EU436" s="78">
        <v>0.18378743529319763</v>
      </c>
      <c r="EV436" s="78">
        <v>0.20295171439647675</v>
      </c>
      <c r="EW436" s="78">
        <v>57.531005859375</v>
      </c>
      <c r="EX436" s="78">
        <v>57.470310211181641</v>
      </c>
      <c r="EY436" s="78">
        <v>56</v>
      </c>
      <c r="EZ436" s="78">
        <v>54.428150177001953</v>
      </c>
      <c r="FA436" s="78">
        <v>55.434322357177734</v>
      </c>
      <c r="FB436" s="78">
        <v>52.920196533203125</v>
      </c>
      <c r="FC436" s="78">
        <v>54.446277618408203</v>
      </c>
      <c r="FD436" s="78">
        <v>54.476192474365234</v>
      </c>
      <c r="FE436" s="78">
        <v>58.021816253662109</v>
      </c>
      <c r="FF436" s="78">
        <v>61.959033966064453</v>
      </c>
      <c r="FG436" s="78">
        <v>63.490406036376953</v>
      </c>
      <c r="FH436" s="78">
        <v>64.800445556640625</v>
      </c>
      <c r="FI436" s="78">
        <v>65.353660583496094</v>
      </c>
      <c r="FJ436" s="78">
        <v>67.001251220703125</v>
      </c>
      <c r="FK436" s="78">
        <v>66.918968200683594</v>
      </c>
      <c r="FL436" s="78">
        <v>67.4830322265625</v>
      </c>
      <c r="FM436" s="78">
        <v>66.570594787597656</v>
      </c>
      <c r="FN436" s="78">
        <v>65.913711547851563</v>
      </c>
      <c r="FO436" s="78">
        <v>63.956707000732422</v>
      </c>
      <c r="FP436" s="78">
        <v>63.708774566650391</v>
      </c>
      <c r="FQ436" s="78">
        <v>61.890750885009766</v>
      </c>
      <c r="FR436" s="78">
        <v>60.283355712890625</v>
      </c>
      <c r="FS436" s="78">
        <v>59.360267639160156</v>
      </c>
      <c r="FT436" s="78">
        <v>57.893367767333984</v>
      </c>
      <c r="FU436" s="78">
        <v>0.25149616599082947</v>
      </c>
      <c r="FV436" s="78">
        <v>0.22605070471763611</v>
      </c>
      <c r="FW436" s="78">
        <v>0.27256283164024353</v>
      </c>
      <c r="FX436" s="78">
        <v>0</v>
      </c>
      <c r="FY436" s="78">
        <v>133</v>
      </c>
      <c r="FZ436" s="78">
        <v>1</v>
      </c>
    </row>
    <row r="437" spans="1:182" x14ac:dyDescent="0.2">
      <c r="A437" t="s">
        <v>186</v>
      </c>
      <c r="B437" t="s">
        <v>236</v>
      </c>
      <c r="C437" t="s">
        <v>194</v>
      </c>
      <c r="D437" t="s">
        <v>203</v>
      </c>
      <c r="E437" t="s">
        <v>205</v>
      </c>
      <c r="F437" t="s">
        <v>181</v>
      </c>
      <c r="G437" t="s">
        <v>1</v>
      </c>
      <c r="H437" s="78">
        <v>191</v>
      </c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  <c r="CU437" s="78"/>
      <c r="CV437" s="78"/>
      <c r="CW437" s="78"/>
      <c r="CX437" s="78"/>
      <c r="CY437" s="78"/>
      <c r="CZ437" s="78"/>
      <c r="DA437" s="78"/>
      <c r="DB437" s="78"/>
      <c r="DC437" s="78"/>
      <c r="DD437" s="78"/>
      <c r="DE437" s="78"/>
      <c r="DF437" s="78"/>
      <c r="DG437" s="78"/>
      <c r="DH437" s="78"/>
      <c r="DI437" s="78"/>
      <c r="DJ437" s="78"/>
      <c r="DK437" s="78"/>
      <c r="DL437" s="78"/>
      <c r="DM437" s="78"/>
      <c r="DN437" s="78"/>
      <c r="DO437" s="78"/>
      <c r="DP437" s="78"/>
      <c r="DQ437" s="78"/>
      <c r="DR437" s="78"/>
      <c r="DS437" s="78"/>
      <c r="DT437" s="78"/>
      <c r="DU437" s="78"/>
      <c r="DV437" s="78"/>
      <c r="DW437" s="78"/>
      <c r="DX437" s="78"/>
      <c r="DY437" s="78"/>
      <c r="DZ437" s="78"/>
      <c r="EA437" s="78"/>
      <c r="EB437" s="78"/>
      <c r="EC437" s="78"/>
      <c r="ED437" s="78"/>
      <c r="EE437" s="78"/>
      <c r="EF437" s="78"/>
      <c r="EG437" s="78"/>
      <c r="EH437" s="78"/>
      <c r="EI437" s="78"/>
      <c r="EJ437" s="78"/>
      <c r="EK437" s="78"/>
      <c r="EL437" s="78"/>
      <c r="EM437" s="78"/>
      <c r="EN437" s="78"/>
      <c r="EO437" s="78"/>
      <c r="EP437" s="78"/>
      <c r="EQ437" s="78"/>
      <c r="ER437" s="78"/>
      <c r="ES437" s="78"/>
      <c r="ET437" s="78"/>
      <c r="EU437" s="78"/>
      <c r="EV437" s="78"/>
      <c r="EW437" s="78"/>
      <c r="EX437" s="78"/>
      <c r="EY437" s="78"/>
      <c r="EZ437" s="78"/>
      <c r="FA437" s="78"/>
      <c r="FB437" s="78"/>
      <c r="FC437" s="78"/>
      <c r="FD437" s="78"/>
      <c r="FE437" s="78"/>
      <c r="FF437" s="78"/>
      <c r="FG437" s="78"/>
      <c r="FH437" s="78"/>
      <c r="FI437" s="78"/>
      <c r="FJ437" s="78"/>
      <c r="FK437" s="78"/>
      <c r="FL437" s="78"/>
      <c r="FM437" s="78"/>
      <c r="FN437" s="78"/>
      <c r="FO437" s="78"/>
      <c r="FP437" s="78"/>
      <c r="FQ437" s="78"/>
      <c r="FR437" s="78"/>
      <c r="FS437" s="78"/>
      <c r="FT437" s="78"/>
      <c r="FU437" s="78"/>
      <c r="FV437" s="78"/>
      <c r="FW437" s="78"/>
      <c r="FX437" s="78">
        <v>0</v>
      </c>
      <c r="FY437" s="78">
        <v>36</v>
      </c>
      <c r="FZ437" s="78">
        <v>0</v>
      </c>
    </row>
    <row r="438" spans="1:182" x14ac:dyDescent="0.2">
      <c r="A438" t="s">
        <v>186</v>
      </c>
      <c r="B438" t="s">
        <v>236</v>
      </c>
      <c r="C438" t="s">
        <v>194</v>
      </c>
      <c r="D438" t="s">
        <v>203</v>
      </c>
      <c r="E438" t="s">
        <v>205</v>
      </c>
      <c r="F438" t="s">
        <v>182</v>
      </c>
      <c r="G438" t="s">
        <v>1</v>
      </c>
      <c r="H438" s="78">
        <v>1001</v>
      </c>
      <c r="I438" s="78">
        <v>1.0480036735534668</v>
      </c>
      <c r="J438" s="78">
        <v>1.0586889982223511</v>
      </c>
      <c r="K438" s="78">
        <v>0.95610153675079346</v>
      </c>
      <c r="L438" s="78">
        <v>0.93514835834503174</v>
      </c>
      <c r="M438" s="78">
        <v>0.97225642204284668</v>
      </c>
      <c r="N438" s="78">
        <v>1.0063501596450806</v>
      </c>
      <c r="O438" s="78">
        <v>1.1040077209472656</v>
      </c>
      <c r="P438" s="78">
        <v>1.2996915578842163</v>
      </c>
      <c r="Q438" s="78">
        <v>1.302820086479187</v>
      </c>
      <c r="R438" s="78">
        <v>1.4375433921813965</v>
      </c>
      <c r="S438" s="78">
        <v>1.3477985858917236</v>
      </c>
      <c r="T438" s="78">
        <v>1.3480275869369507</v>
      </c>
      <c r="U438" s="78">
        <v>1.4142369031906128</v>
      </c>
      <c r="V438" s="78">
        <v>1.4896494150161743</v>
      </c>
      <c r="W438" s="78">
        <v>1.4974678754806519</v>
      </c>
      <c r="X438" s="78">
        <v>1.6692968606948853</v>
      </c>
      <c r="Y438" s="78">
        <v>1.6378480195999146</v>
      </c>
      <c r="Z438" s="78">
        <v>1.7851901054382324</v>
      </c>
      <c r="AA438" s="78">
        <v>1.8044430017471313</v>
      </c>
      <c r="AB438" s="78">
        <v>1.7391774654388428</v>
      </c>
      <c r="AC438" s="78">
        <v>1.6366373300552368</v>
      </c>
      <c r="AD438" s="78">
        <v>1.7462853193283081</v>
      </c>
      <c r="AE438" s="78">
        <v>1.5304932594299316</v>
      </c>
      <c r="AF438" s="78">
        <v>1.2282462120056152</v>
      </c>
      <c r="AG438" s="78">
        <v>-0.41346484422683716</v>
      </c>
      <c r="AH438" s="78">
        <v>-0.33552342653274536</v>
      </c>
      <c r="AI438" s="78">
        <v>-0.39165574312210083</v>
      </c>
      <c r="AJ438" s="78">
        <v>-0.37307173013687134</v>
      </c>
      <c r="AK438" s="78">
        <v>-0.32404971122741699</v>
      </c>
      <c r="AL438" s="78">
        <v>-0.35158798098564148</v>
      </c>
      <c r="AM438" s="78">
        <v>-0.39718994498252869</v>
      </c>
      <c r="AN438" s="78">
        <v>-0.2857259213924408</v>
      </c>
      <c r="AO438" s="78">
        <v>-0.4005199670791626</v>
      </c>
      <c r="AP438" s="78">
        <v>-0.31752169132232666</v>
      </c>
      <c r="AQ438" s="78">
        <v>-0.46702608466148376</v>
      </c>
      <c r="AR438" s="78">
        <v>-0.57791870832443237</v>
      </c>
      <c r="AS438" s="78">
        <v>-0.54290980100631714</v>
      </c>
      <c r="AT438" s="78">
        <v>-0.51616162061691284</v>
      </c>
      <c r="AU438" s="78">
        <v>-0.50915294885635376</v>
      </c>
      <c r="AV438" s="78">
        <v>-0.34630504250526428</v>
      </c>
      <c r="AW438" s="78">
        <v>-0.42277014255523682</v>
      </c>
      <c r="AX438" s="78">
        <v>-0.34775102138519287</v>
      </c>
      <c r="AY438" s="78">
        <v>-0.40738418698310852</v>
      </c>
      <c r="AZ438" s="78">
        <v>-0.38278019428253174</v>
      </c>
      <c r="BA438" s="78">
        <v>-0.50518614053726196</v>
      </c>
      <c r="BB438" s="78">
        <v>-0.35273146629333496</v>
      </c>
      <c r="BC438" s="78">
        <v>-0.28646618127822876</v>
      </c>
      <c r="BD438" s="78">
        <v>-0.39654159545898438</v>
      </c>
      <c r="BE438" s="78">
        <v>-0.31634882092475891</v>
      </c>
      <c r="BF438" s="78">
        <v>-0.24082872271537781</v>
      </c>
      <c r="BG438" s="78">
        <v>-0.30146285891532898</v>
      </c>
      <c r="BH438" s="78">
        <v>-0.29001051187515259</v>
      </c>
      <c r="BI438" s="78">
        <v>-0.23752413690090179</v>
      </c>
      <c r="BJ438" s="78">
        <v>-0.26686236262321472</v>
      </c>
      <c r="BK438" s="78">
        <v>-0.30154287815093994</v>
      </c>
      <c r="BL438" s="78">
        <v>-0.193097323179245</v>
      </c>
      <c r="BM438" s="78">
        <v>-0.29422682523727417</v>
      </c>
      <c r="BN438" s="78">
        <v>-0.22246165573596954</v>
      </c>
      <c r="BO438" s="78">
        <v>-0.36016854643821716</v>
      </c>
      <c r="BP438" s="78">
        <v>-0.4623340368270874</v>
      </c>
      <c r="BQ438" s="78">
        <v>-0.42662310600280762</v>
      </c>
      <c r="BR438" s="78">
        <v>-0.39724981784820557</v>
      </c>
      <c r="BS438" s="78">
        <v>-0.39334565401077271</v>
      </c>
      <c r="BT438" s="78">
        <v>-0.21599642932415009</v>
      </c>
      <c r="BU438" s="78">
        <v>-0.27442878484725952</v>
      </c>
      <c r="BV438" s="78">
        <v>-0.20852625370025635</v>
      </c>
      <c r="BW438" s="78">
        <v>-0.25817659497261047</v>
      </c>
      <c r="BX438" s="78">
        <v>-0.24076071381568909</v>
      </c>
      <c r="BY438" s="78">
        <v>-0.37799662351608276</v>
      </c>
      <c r="BZ438" s="78">
        <v>-0.22786803543567657</v>
      </c>
      <c r="CA438" s="78">
        <v>-0.1794726550579071</v>
      </c>
      <c r="CB438" s="78">
        <v>-0.28912350535392761</v>
      </c>
      <c r="CC438" s="78">
        <v>-0.24908655881881714</v>
      </c>
      <c r="CD438" s="78">
        <v>-0.17524348199367523</v>
      </c>
      <c r="CE438" s="78">
        <v>-0.23899553716182709</v>
      </c>
      <c r="CF438" s="78">
        <v>-0.23248258233070374</v>
      </c>
      <c r="CG438" s="78">
        <v>-0.17759677767753601</v>
      </c>
      <c r="CH438" s="78">
        <v>-0.20818166434764862</v>
      </c>
      <c r="CI438" s="78">
        <v>-0.23529797792434692</v>
      </c>
      <c r="CJ438" s="78">
        <v>-0.12894307076931</v>
      </c>
      <c r="CK438" s="78">
        <v>-0.22060853242874146</v>
      </c>
      <c r="CL438" s="78">
        <v>-0.15662339329719543</v>
      </c>
      <c r="CM438" s="78">
        <v>-0.28615933656692505</v>
      </c>
      <c r="CN438" s="78">
        <v>-0.38228043913841248</v>
      </c>
      <c r="CO438" s="78">
        <v>-0.34608328342437744</v>
      </c>
      <c r="CP438" s="78">
        <v>-0.31489187479019165</v>
      </c>
      <c r="CQ438" s="78">
        <v>-0.31313788890838623</v>
      </c>
      <c r="CR438" s="78">
        <v>-0.12574510276317596</v>
      </c>
      <c r="CS438" s="78">
        <v>-0.1716880202293396</v>
      </c>
      <c r="CT438" s="78">
        <v>-0.11209961771965027</v>
      </c>
      <c r="CU438" s="78">
        <v>-0.15483589470386505</v>
      </c>
      <c r="CV438" s="78">
        <v>-0.14239844679832458</v>
      </c>
      <c r="CW438" s="78">
        <v>-0.28990551829338074</v>
      </c>
      <c r="CX438" s="78">
        <v>-0.14138799905776978</v>
      </c>
      <c r="CY438" s="78">
        <v>-0.10536926239728928</v>
      </c>
      <c r="CZ438" s="78">
        <v>-0.21472606062889099</v>
      </c>
      <c r="DA438" s="78">
        <v>-0.18182429671287537</v>
      </c>
      <c r="DB438" s="78">
        <v>-0.10965821892023087</v>
      </c>
      <c r="DC438" s="78">
        <v>-0.176528200507164</v>
      </c>
      <c r="DD438" s="78">
        <v>-0.1749546229839325</v>
      </c>
      <c r="DE438" s="78">
        <v>-0.11766944080591202</v>
      </c>
      <c r="DF438" s="78">
        <v>-0.14950096607208252</v>
      </c>
      <c r="DG438" s="78">
        <v>-0.16905310750007629</v>
      </c>
      <c r="DH438" s="78">
        <v>-6.4788803458213806E-2</v>
      </c>
      <c r="DI438" s="78">
        <v>-0.14699025452136993</v>
      </c>
      <c r="DJ438" s="78">
        <v>-9.0785123407840729E-2</v>
      </c>
      <c r="DK438" s="78">
        <v>-0.21215014159679413</v>
      </c>
      <c r="DL438" s="78">
        <v>-0.30222681164741516</v>
      </c>
      <c r="DM438" s="78">
        <v>-0.26554349064826965</v>
      </c>
      <c r="DN438" s="78">
        <v>-0.23253391683101654</v>
      </c>
      <c r="DO438" s="78">
        <v>-0.23293010890483856</v>
      </c>
      <c r="DP438" s="78">
        <v>-3.5493768751621246E-2</v>
      </c>
      <c r="DQ438" s="78">
        <v>-6.8947255611419678E-2</v>
      </c>
      <c r="DR438" s="78">
        <v>-1.5672981739044189E-2</v>
      </c>
      <c r="DS438" s="78">
        <v>-5.1495194435119629E-2</v>
      </c>
      <c r="DT438" s="78">
        <v>-4.4036179780960083E-2</v>
      </c>
      <c r="DU438" s="78">
        <v>-0.2018144279718399</v>
      </c>
      <c r="DV438" s="78">
        <v>-5.4907955229282379E-2</v>
      </c>
      <c r="DW438" s="78">
        <v>-3.1265869736671448E-2</v>
      </c>
      <c r="DX438" s="78">
        <v>-0.14032863080501556</v>
      </c>
      <c r="DY438" s="78">
        <v>-8.4708273410797119E-2</v>
      </c>
      <c r="DZ438" s="78">
        <v>-1.496353093534708E-2</v>
      </c>
      <c r="EA438" s="78">
        <v>-8.6335308849811554E-2</v>
      </c>
      <c r="EB438" s="78">
        <v>-9.1893412172794342E-2</v>
      </c>
      <c r="EC438" s="78">
        <v>-3.1143877655267715E-2</v>
      </c>
      <c r="ED438" s="78">
        <v>-6.4775377511978149E-2</v>
      </c>
      <c r="EE438" s="78">
        <v>-7.3406025767326355E-2</v>
      </c>
      <c r="EF438" s="78">
        <v>2.7839776128530502E-2</v>
      </c>
      <c r="EG438" s="78">
        <v>-4.0697123855352402E-2</v>
      </c>
      <c r="EH438" s="78">
        <v>4.2748879641294479E-3</v>
      </c>
      <c r="EI438" s="78">
        <v>-0.10529259592294693</v>
      </c>
      <c r="EJ438" s="78">
        <v>-0.18664214015007019</v>
      </c>
      <c r="EK438" s="78">
        <v>-0.14925681054592133</v>
      </c>
      <c r="EL438" s="78">
        <v>-0.11362210661172867</v>
      </c>
      <c r="EM438" s="78">
        <v>-0.11712280660867691</v>
      </c>
      <c r="EN438" s="78">
        <v>9.4814829528331757E-2</v>
      </c>
      <c r="EO438" s="78">
        <v>7.9394087195396423E-2</v>
      </c>
      <c r="EP438" s="78">
        <v>0.12355177104473114</v>
      </c>
      <c r="EQ438" s="78">
        <v>9.771236777305603E-2</v>
      </c>
      <c r="ER438" s="78">
        <v>9.7983308136463165E-2</v>
      </c>
      <c r="ES438" s="78">
        <v>-7.4624896049499512E-2</v>
      </c>
      <c r="ET438" s="78">
        <v>6.9955490529537201E-2</v>
      </c>
      <c r="EU438" s="78">
        <v>7.5727656483650208E-2</v>
      </c>
      <c r="EV438" s="78">
        <v>-3.2910559326410294E-2</v>
      </c>
      <c r="EW438" s="78">
        <v>63.709701538085938</v>
      </c>
      <c r="EX438" s="78">
        <v>62.676071166992188</v>
      </c>
      <c r="EY438" s="78">
        <v>61.834503173828125</v>
      </c>
      <c r="EZ438" s="78">
        <v>60.870735168457031</v>
      </c>
      <c r="FA438" s="78">
        <v>56.53668212890625</v>
      </c>
      <c r="FB438" s="78">
        <v>55.920124053955078</v>
      </c>
      <c r="FC438" s="78">
        <v>56.139942169189453</v>
      </c>
      <c r="FD438" s="78">
        <v>58.006271362304688</v>
      </c>
      <c r="FE438" s="78">
        <v>64.765846252441406</v>
      </c>
      <c r="FF438" s="78">
        <v>68.331230163574219</v>
      </c>
      <c r="FG438" s="78">
        <v>73.31439208984375</v>
      </c>
      <c r="FH438" s="78">
        <v>77.525596618652344</v>
      </c>
      <c r="FI438" s="78">
        <v>79.795738220214844</v>
      </c>
      <c r="FJ438" s="78">
        <v>82.452735900878906</v>
      </c>
      <c r="FK438" s="78">
        <v>83.923355102539063</v>
      </c>
      <c r="FL438" s="78">
        <v>84.480392456054688</v>
      </c>
      <c r="FM438" s="78">
        <v>81.791908264160156</v>
      </c>
      <c r="FN438" s="78">
        <v>78.138648986816406</v>
      </c>
      <c r="FO438" s="78">
        <v>74.514053344726563</v>
      </c>
      <c r="FP438" s="78">
        <v>69.918479919433594</v>
      </c>
      <c r="FQ438" s="78">
        <v>65.38916015625</v>
      </c>
      <c r="FR438" s="78">
        <v>62.210033416748047</v>
      </c>
      <c r="FS438" s="78">
        <v>61.145092010498047</v>
      </c>
      <c r="FT438" s="78">
        <v>59.517692565917969</v>
      </c>
      <c r="FU438" s="78">
        <v>6.7335866391658783E-2</v>
      </c>
      <c r="FV438" s="78">
        <v>0.11942721903324127</v>
      </c>
      <c r="FW438" s="78">
        <v>6.581590324640274E-2</v>
      </c>
      <c r="FX438" s="78">
        <v>0</v>
      </c>
      <c r="FY438" s="78">
        <v>470</v>
      </c>
      <c r="FZ438" s="78">
        <v>1</v>
      </c>
    </row>
    <row r="439" spans="1:182" x14ac:dyDescent="0.2">
      <c r="A439" t="s">
        <v>186</v>
      </c>
      <c r="B439" t="s">
        <v>236</v>
      </c>
      <c r="C439" t="s">
        <v>194</v>
      </c>
      <c r="D439" t="s">
        <v>203</v>
      </c>
      <c r="E439" t="s">
        <v>205</v>
      </c>
      <c r="F439" t="s">
        <v>183</v>
      </c>
      <c r="G439" t="s">
        <v>1</v>
      </c>
      <c r="H439" s="78">
        <v>1544</v>
      </c>
      <c r="I439" s="78">
        <v>1.1869585514068604</v>
      </c>
      <c r="J439" s="78">
        <v>1.140049934387207</v>
      </c>
      <c r="K439" s="78">
        <v>1.0888043642044067</v>
      </c>
      <c r="L439" s="78">
        <v>1.042405366897583</v>
      </c>
      <c r="M439" s="78">
        <v>1.0632956027984619</v>
      </c>
      <c r="N439" s="78">
        <v>1.1341294050216675</v>
      </c>
      <c r="O439" s="78">
        <v>1.169251561164856</v>
      </c>
      <c r="P439" s="78">
        <v>1.272695779800415</v>
      </c>
      <c r="Q439" s="78">
        <v>1.349631667137146</v>
      </c>
      <c r="R439" s="78">
        <v>1.2740442752838135</v>
      </c>
      <c r="S439" s="78">
        <v>1.4203313589096069</v>
      </c>
      <c r="T439" s="78">
        <v>1.4729018211364746</v>
      </c>
      <c r="U439" s="78">
        <v>1.6171871423721313</v>
      </c>
      <c r="V439" s="78">
        <v>1.7796726226806641</v>
      </c>
      <c r="W439" s="78">
        <v>1.8536620140075684</v>
      </c>
      <c r="X439" s="78">
        <v>1.8791384696960449</v>
      </c>
      <c r="Y439" s="78">
        <v>2.0793869495391846</v>
      </c>
      <c r="Z439" s="78">
        <v>2.234713077545166</v>
      </c>
      <c r="AA439" s="78">
        <v>2.2453639507293701</v>
      </c>
      <c r="AB439" s="78">
        <v>2.1554126739501953</v>
      </c>
      <c r="AC439" s="78">
        <v>2.1514256000518799</v>
      </c>
      <c r="AD439" s="78">
        <v>1.963963508605957</v>
      </c>
      <c r="AE439" s="78">
        <v>1.6992603540420532</v>
      </c>
      <c r="AF439" s="78">
        <v>1.4886795282363892</v>
      </c>
      <c r="AG439" s="78">
        <v>-0.52705478668212891</v>
      </c>
      <c r="AH439" s="78">
        <v>-0.46111923456192017</v>
      </c>
      <c r="AI439" s="78">
        <v>-0.45116680860519409</v>
      </c>
      <c r="AJ439" s="78">
        <v>-0.48594897985458374</v>
      </c>
      <c r="AK439" s="78">
        <v>-0.48863288760185242</v>
      </c>
      <c r="AL439" s="78">
        <v>-0.43569016456604004</v>
      </c>
      <c r="AM439" s="78">
        <v>-0.52090096473693848</v>
      </c>
      <c r="AN439" s="78">
        <v>-0.49423781037330627</v>
      </c>
      <c r="AO439" s="78">
        <v>-0.47969654202461243</v>
      </c>
      <c r="AP439" s="78">
        <v>-0.44838994741439819</v>
      </c>
      <c r="AQ439" s="78">
        <v>-0.33072906732559204</v>
      </c>
      <c r="AR439" s="78">
        <v>-0.39077135920524597</v>
      </c>
      <c r="AS439" s="78">
        <v>-0.35610073804855347</v>
      </c>
      <c r="AT439" s="78">
        <v>-0.38358229398727417</v>
      </c>
      <c r="AU439" s="78">
        <v>-0.42428377270698547</v>
      </c>
      <c r="AV439" s="78">
        <v>-0.56861519813537598</v>
      </c>
      <c r="AW439" s="78">
        <v>-0.42641705274581909</v>
      </c>
      <c r="AX439" s="78">
        <v>-0.46151021122932434</v>
      </c>
      <c r="AY439" s="78">
        <v>-0.28416350483894348</v>
      </c>
      <c r="AZ439" s="78">
        <v>-0.38902580738067627</v>
      </c>
      <c r="BA439" s="78">
        <v>-0.27142360806465149</v>
      </c>
      <c r="BB439" s="78">
        <v>-0.3689238429069519</v>
      </c>
      <c r="BC439" s="78">
        <v>-0.36891782283782959</v>
      </c>
      <c r="BD439" s="78">
        <v>-0.31658437848091125</v>
      </c>
      <c r="BE439" s="78">
        <v>-0.39006724953651428</v>
      </c>
      <c r="BF439" s="78">
        <v>-0.33115285634994507</v>
      </c>
      <c r="BG439" s="78">
        <v>-0.32124635577201843</v>
      </c>
      <c r="BH439" s="78">
        <v>-0.35003727674484253</v>
      </c>
      <c r="BI439" s="78">
        <v>-0.34491312503814697</v>
      </c>
      <c r="BJ439" s="78">
        <v>-0.30642348527908325</v>
      </c>
      <c r="BK439" s="78">
        <v>-0.37751168012619019</v>
      </c>
      <c r="BL439" s="78">
        <v>-0.34880545735359192</v>
      </c>
      <c r="BM439" s="78">
        <v>-0.33118149638175964</v>
      </c>
      <c r="BN439" s="78">
        <v>-0.31529679894447327</v>
      </c>
      <c r="BO439" s="78">
        <v>-0.20198464393615723</v>
      </c>
      <c r="BP439" s="78">
        <v>-0.25886344909667969</v>
      </c>
      <c r="BQ439" s="78">
        <v>-0.2189161479473114</v>
      </c>
      <c r="BR439" s="78">
        <v>-0.22930215299129486</v>
      </c>
      <c r="BS439" s="78">
        <v>-0.25831478834152222</v>
      </c>
      <c r="BT439" s="78">
        <v>-0.39909154176712036</v>
      </c>
      <c r="BU439" s="78">
        <v>-0.25929772853851318</v>
      </c>
      <c r="BV439" s="78">
        <v>-0.27345135807991028</v>
      </c>
      <c r="BW439" s="78">
        <v>-0.10592303425073624</v>
      </c>
      <c r="BX439" s="78">
        <v>-0.22587960958480835</v>
      </c>
      <c r="BY439" s="78">
        <v>-0.11339323222637177</v>
      </c>
      <c r="BZ439" s="78">
        <v>-0.20717644691467285</v>
      </c>
      <c r="CA439" s="78">
        <v>-0.22656205296516418</v>
      </c>
      <c r="CB439" s="78">
        <v>-0.18366163969039917</v>
      </c>
      <c r="CC439" s="78">
        <v>-0.29519015550613403</v>
      </c>
      <c r="CD439" s="78">
        <v>-0.24113857746124268</v>
      </c>
      <c r="CE439" s="78">
        <v>-0.23126384615898132</v>
      </c>
      <c r="CF439" s="78">
        <v>-0.25590524077415466</v>
      </c>
      <c r="CG439" s="78">
        <v>-0.24537326395511627</v>
      </c>
      <c r="CH439" s="78">
        <v>-0.21689379215240479</v>
      </c>
      <c r="CI439" s="78">
        <v>-0.27820074558258057</v>
      </c>
      <c r="CJ439" s="78">
        <v>-0.24807947874069214</v>
      </c>
      <c r="CK439" s="78">
        <v>-0.22832044959068298</v>
      </c>
      <c r="CL439" s="78">
        <v>-0.2231169193983078</v>
      </c>
      <c r="CM439" s="78">
        <v>-0.11281662434339523</v>
      </c>
      <c r="CN439" s="78">
        <v>-0.16750437021255493</v>
      </c>
      <c r="CO439" s="78">
        <v>-0.12390249967575073</v>
      </c>
      <c r="CP439" s="78">
        <v>-0.12244818359613419</v>
      </c>
      <c r="CQ439" s="78">
        <v>-0.14336520433425903</v>
      </c>
      <c r="CR439" s="78">
        <v>-0.28167992830276489</v>
      </c>
      <c r="CS439" s="78">
        <v>-0.14355136454105377</v>
      </c>
      <c r="CT439" s="78">
        <v>-0.14320234954357147</v>
      </c>
      <c r="CU439" s="78">
        <v>1.7525769770145416E-2</v>
      </c>
      <c r="CV439" s="78">
        <v>-0.11288505792617798</v>
      </c>
      <c r="CW439" s="78">
        <v>-3.9418963715434074E-3</v>
      </c>
      <c r="CX439" s="78">
        <v>-9.5150694251060486E-2</v>
      </c>
      <c r="CY439" s="78">
        <v>-0.12796692550182343</v>
      </c>
      <c r="CZ439" s="78">
        <v>-9.159976989030838E-2</v>
      </c>
      <c r="DA439" s="78">
        <v>-0.20031300187110901</v>
      </c>
      <c r="DB439" s="78">
        <v>-0.15112428367137909</v>
      </c>
      <c r="DC439" s="78">
        <v>-0.14128132164478302</v>
      </c>
      <c r="DD439" s="78">
        <v>-0.16177317500114441</v>
      </c>
      <c r="DE439" s="78">
        <v>-0.14583338797092438</v>
      </c>
      <c r="DF439" s="78">
        <v>-0.12736411392688751</v>
      </c>
      <c r="DG439" s="78">
        <v>-0.17888981103897095</v>
      </c>
      <c r="DH439" s="78">
        <v>-0.14735348522663116</v>
      </c>
      <c r="DI439" s="78">
        <v>-0.12545940279960632</v>
      </c>
      <c r="DJ439" s="78">
        <v>-0.13093701004981995</v>
      </c>
      <c r="DK439" s="78">
        <v>-2.3648610338568687E-2</v>
      </c>
      <c r="DL439" s="78">
        <v>-7.614532858133316E-2</v>
      </c>
      <c r="DM439" s="78">
        <v>-2.888885885477066E-2</v>
      </c>
      <c r="DN439" s="78">
        <v>-1.5594225376844406E-2</v>
      </c>
      <c r="DO439" s="78">
        <v>-2.841559611260891E-2</v>
      </c>
      <c r="DP439" s="78">
        <v>-0.1642683744430542</v>
      </c>
      <c r="DQ439" s="78">
        <v>-2.7805034071207047E-2</v>
      </c>
      <c r="DR439" s="78">
        <v>-1.2953368946909904E-2</v>
      </c>
      <c r="DS439" s="78">
        <v>0.14097458124160767</v>
      </c>
      <c r="DT439" s="78">
        <v>1.0949331044685096E-4</v>
      </c>
      <c r="DU439" s="78">
        <v>0.1055094450712204</v>
      </c>
      <c r="DV439" s="78">
        <v>1.6875049099326134E-2</v>
      </c>
      <c r="DW439" s="78">
        <v>-2.9371770098805428E-2</v>
      </c>
      <c r="DX439" s="78">
        <v>4.620974650606513E-4</v>
      </c>
      <c r="DY439" s="78">
        <v>-6.3325501978397369E-2</v>
      </c>
      <c r="DZ439" s="78">
        <v>-2.1157938987016678E-2</v>
      </c>
      <c r="EA439" s="78">
        <v>-1.1360855773091316E-2</v>
      </c>
      <c r="EB439" s="78">
        <v>-2.5861455127596855E-2</v>
      </c>
      <c r="EC439" s="78">
        <v>-2.1136470604687929E-3</v>
      </c>
      <c r="ED439" s="78">
        <v>1.9025440560653806E-3</v>
      </c>
      <c r="EE439" s="78">
        <v>-3.5500578582286835E-2</v>
      </c>
      <c r="EF439" s="78">
        <v>-1.92114501260221E-3</v>
      </c>
      <c r="EG439" s="78">
        <v>2.3055637255311012E-2</v>
      </c>
      <c r="EH439" s="78">
        <v>2.1561249159276485E-3</v>
      </c>
      <c r="EI439" s="78">
        <v>0.10509583353996277</v>
      </c>
      <c r="EJ439" s="78">
        <v>5.5762629956007004E-2</v>
      </c>
      <c r="EK439" s="78">
        <v>0.1082957535982132</v>
      </c>
      <c r="EL439" s="78">
        <v>0.1386859267950058</v>
      </c>
      <c r="EM439" s="78">
        <v>0.1375533789396286</v>
      </c>
      <c r="EN439" s="78">
        <v>5.2553126588463783E-3</v>
      </c>
      <c r="EO439" s="78">
        <v>0.13931429386138916</v>
      </c>
      <c r="EP439" s="78">
        <v>0.1751054972410202</v>
      </c>
      <c r="EQ439" s="78">
        <v>0.31921502947807312</v>
      </c>
      <c r="ER439" s="78">
        <v>0.16325567662715912</v>
      </c>
      <c r="ES439" s="78">
        <v>0.26353979110717773</v>
      </c>
      <c r="ET439" s="78">
        <v>0.17862243950366974</v>
      </c>
      <c r="EU439" s="78">
        <v>0.11298396438360214</v>
      </c>
      <c r="EV439" s="78">
        <v>0.1333848237991333</v>
      </c>
      <c r="EW439" s="78">
        <v>65.881210327148438</v>
      </c>
      <c r="EX439" s="78">
        <v>65.217987060546875</v>
      </c>
      <c r="EY439" s="78">
        <v>63.624553680419922</v>
      </c>
      <c r="EZ439" s="78">
        <v>62.741653442382813</v>
      </c>
      <c r="FA439" s="78">
        <v>61.977504730224609</v>
      </c>
      <c r="FB439" s="78">
        <v>60.718299865722656</v>
      </c>
      <c r="FC439" s="78">
        <v>60.022472381591797</v>
      </c>
      <c r="FD439" s="78">
        <v>61.671306610107422</v>
      </c>
      <c r="FE439" s="78">
        <v>66.414070129394531</v>
      </c>
      <c r="FF439" s="78">
        <v>70.689315795898438</v>
      </c>
      <c r="FG439" s="78">
        <v>74.921142578125</v>
      </c>
      <c r="FH439" s="78">
        <v>77.592628479003906</v>
      </c>
      <c r="FI439" s="78">
        <v>80.109230041503906</v>
      </c>
      <c r="FJ439" s="78">
        <v>82.656532287597656</v>
      </c>
      <c r="FK439" s="78">
        <v>84.357475280761719</v>
      </c>
      <c r="FL439" s="78">
        <v>85.50457763671875</v>
      </c>
      <c r="FM439" s="78">
        <v>85.997589111328125</v>
      </c>
      <c r="FN439" s="78">
        <v>85.509796142578125</v>
      </c>
      <c r="FO439" s="78">
        <v>83.592422485351563</v>
      </c>
      <c r="FP439" s="78">
        <v>80.079750061035156</v>
      </c>
      <c r="FQ439" s="78">
        <v>74.816452026367188</v>
      </c>
      <c r="FR439" s="78">
        <v>72.037139892578125</v>
      </c>
      <c r="FS439" s="78">
        <v>70.287300109863281</v>
      </c>
      <c r="FT439" s="78">
        <v>68.94488525390625</v>
      </c>
      <c r="FU439" s="78">
        <v>0.10136374831199646</v>
      </c>
      <c r="FV439" s="78">
        <v>0.14448833465576172</v>
      </c>
      <c r="FW439" s="78">
        <v>0.10331789404153824</v>
      </c>
      <c r="FX439" s="78">
        <v>0</v>
      </c>
      <c r="FY439" s="78">
        <v>366</v>
      </c>
      <c r="FZ439" s="78">
        <v>1</v>
      </c>
    </row>
    <row r="440" spans="1:182" x14ac:dyDescent="0.2">
      <c r="A440" t="s">
        <v>186</v>
      </c>
      <c r="B440" t="s">
        <v>236</v>
      </c>
      <c r="C440" t="s">
        <v>194</v>
      </c>
      <c r="D440" t="s">
        <v>203</v>
      </c>
      <c r="E440" t="s">
        <v>205</v>
      </c>
      <c r="F440" t="s">
        <v>184</v>
      </c>
      <c r="G440" t="s">
        <v>1</v>
      </c>
      <c r="H440" s="78">
        <v>723</v>
      </c>
      <c r="I440" s="78">
        <v>1.2451108694076538</v>
      </c>
      <c r="J440" s="78">
        <v>1.2464667558670044</v>
      </c>
      <c r="K440" s="78">
        <v>1.1130756139755249</v>
      </c>
      <c r="L440" s="78">
        <v>1.0956970453262329</v>
      </c>
      <c r="M440" s="78">
        <v>1.1199504137039185</v>
      </c>
      <c r="N440" s="78">
        <v>1.1684012413024902</v>
      </c>
      <c r="O440" s="78">
        <v>1.3308731317520142</v>
      </c>
      <c r="P440" s="78">
        <v>1.5091270208358765</v>
      </c>
      <c r="Q440" s="78">
        <v>1.4981287717819214</v>
      </c>
      <c r="R440" s="78">
        <v>1.4703694581985474</v>
      </c>
      <c r="S440" s="78">
        <v>1.5467479228973389</v>
      </c>
      <c r="T440" s="78">
        <v>1.5884749889373779</v>
      </c>
      <c r="U440" s="78">
        <v>1.698178768157959</v>
      </c>
      <c r="V440" s="78">
        <v>1.841633677482605</v>
      </c>
      <c r="W440" s="78">
        <v>2.1472296714782715</v>
      </c>
      <c r="X440" s="78">
        <v>2.3734519481658936</v>
      </c>
      <c r="Y440" s="78">
        <v>2.641850471496582</v>
      </c>
      <c r="Z440" s="78">
        <v>2.7012710571289063</v>
      </c>
      <c r="AA440" s="78">
        <v>2.6704220771789551</v>
      </c>
      <c r="AB440" s="78">
        <v>2.5839753150939941</v>
      </c>
      <c r="AC440" s="78">
        <v>2.5152983665466309</v>
      </c>
      <c r="AD440" s="78">
        <v>2.2590196132659912</v>
      </c>
      <c r="AE440" s="78">
        <v>1.8975545167922974</v>
      </c>
      <c r="AF440" s="78">
        <v>1.6276488304138184</v>
      </c>
      <c r="AG440" s="78">
        <v>-0.61576235294342041</v>
      </c>
      <c r="AH440" s="78">
        <v>-0.36231037974357605</v>
      </c>
      <c r="AI440" s="78">
        <v>-0.41634845733642578</v>
      </c>
      <c r="AJ440" s="78">
        <v>-0.32683709263801575</v>
      </c>
      <c r="AK440" s="78">
        <v>-0.35663130879402161</v>
      </c>
      <c r="AL440" s="78">
        <v>-0.38293346762657166</v>
      </c>
      <c r="AM440" s="78">
        <v>-0.32416379451751709</v>
      </c>
      <c r="AN440" s="78">
        <v>-0.32431089878082275</v>
      </c>
      <c r="AO440" s="78">
        <v>-0.451669842004776</v>
      </c>
      <c r="AP440" s="78">
        <v>-0.45007207989692688</v>
      </c>
      <c r="AQ440" s="78">
        <v>-0.46750515699386597</v>
      </c>
      <c r="AR440" s="78">
        <v>-0.59452557563781738</v>
      </c>
      <c r="AS440" s="78">
        <v>-0.66850113868713379</v>
      </c>
      <c r="AT440" s="78">
        <v>-0.58075928688049316</v>
      </c>
      <c r="AU440" s="78">
        <v>-0.41014537215232849</v>
      </c>
      <c r="AV440" s="78">
        <v>-0.24895888566970825</v>
      </c>
      <c r="AW440" s="78">
        <v>-8.9077748358249664E-2</v>
      </c>
      <c r="AX440" s="78">
        <v>-0.11348095536231995</v>
      </c>
      <c r="AY440" s="78">
        <v>-0.39620897173881531</v>
      </c>
      <c r="AZ440" s="78">
        <v>-0.43136513233184814</v>
      </c>
      <c r="BA440" s="78">
        <v>-0.51978743076324463</v>
      </c>
      <c r="BB440" s="78">
        <v>-0.56477618217468262</v>
      </c>
      <c r="BC440" s="78">
        <v>-0.58450418710708618</v>
      </c>
      <c r="BD440" s="78">
        <v>-0.55114054679870605</v>
      </c>
      <c r="BE440" s="78">
        <v>-0.47551706433296204</v>
      </c>
      <c r="BF440" s="78">
        <v>-0.2401905357837677</v>
      </c>
      <c r="BG440" s="78">
        <v>-0.29915490746498108</v>
      </c>
      <c r="BH440" s="78">
        <v>-0.2194373607635498</v>
      </c>
      <c r="BI440" s="78">
        <v>-0.24578118324279785</v>
      </c>
      <c r="BJ440" s="78">
        <v>-0.2606293261051178</v>
      </c>
      <c r="BK440" s="78">
        <v>-0.18568550050258636</v>
      </c>
      <c r="BL440" s="78">
        <v>-0.16954445838928223</v>
      </c>
      <c r="BM440" s="78">
        <v>-0.28085687756538391</v>
      </c>
      <c r="BN440" s="78">
        <v>-0.29335206747055054</v>
      </c>
      <c r="BO440" s="78">
        <v>-0.3041003942489624</v>
      </c>
      <c r="BP440" s="78">
        <v>-0.37727975845336914</v>
      </c>
      <c r="BQ440" s="78">
        <v>-0.44234874844551086</v>
      </c>
      <c r="BR440" s="78">
        <v>-0.36360251903533936</v>
      </c>
      <c r="BS440" s="78">
        <v>-0.16325657069683075</v>
      </c>
      <c r="BT440" s="78">
        <v>-2.032452030107379E-3</v>
      </c>
      <c r="BU440" s="78">
        <v>0.1631939560174942</v>
      </c>
      <c r="BV440" s="78">
        <v>0.14707197248935699</v>
      </c>
      <c r="BW440" s="78">
        <v>-0.15343531966209412</v>
      </c>
      <c r="BX440" s="78">
        <v>-0.20530077815055847</v>
      </c>
      <c r="BY440" s="78">
        <v>-0.2766340970993042</v>
      </c>
      <c r="BZ440" s="78">
        <v>-0.33638861775398254</v>
      </c>
      <c r="CA440" s="78">
        <v>-0.39391550421714783</v>
      </c>
      <c r="CB440" s="78">
        <v>-0.40799587965011597</v>
      </c>
      <c r="CC440" s="78">
        <v>-0.3783835768699646</v>
      </c>
      <c r="CD440" s="78">
        <v>-0.15561068058013916</v>
      </c>
      <c r="CE440" s="78">
        <v>-0.21798695623874664</v>
      </c>
      <c r="CF440" s="78">
        <v>-0.14505264163017273</v>
      </c>
      <c r="CG440" s="78">
        <v>-0.16900673508644104</v>
      </c>
      <c r="CH440" s="78">
        <v>-0.17592185735702515</v>
      </c>
      <c r="CI440" s="78">
        <v>-8.9775837957859039E-2</v>
      </c>
      <c r="CJ440" s="78">
        <v>-6.2353670597076416E-2</v>
      </c>
      <c r="CK440" s="78">
        <v>-0.16255231201648712</v>
      </c>
      <c r="CL440" s="78">
        <v>-0.18480826914310455</v>
      </c>
      <c r="CM440" s="78">
        <v>-0.19092674553394318</v>
      </c>
      <c r="CN440" s="78">
        <v>-0.22681596875190735</v>
      </c>
      <c r="CO440" s="78">
        <v>-0.28571632504463196</v>
      </c>
      <c r="CP440" s="78">
        <v>-0.21320042014122009</v>
      </c>
      <c r="CQ440" s="78">
        <v>7.7378889545798302E-3</v>
      </c>
      <c r="CR440" s="78">
        <v>0.16898804903030396</v>
      </c>
      <c r="CS440" s="78">
        <v>0.33791658282279968</v>
      </c>
      <c r="CT440" s="78">
        <v>0.3275301456451416</v>
      </c>
      <c r="CU440" s="78">
        <v>1.4708977192640305E-2</v>
      </c>
      <c r="CV440" s="78">
        <v>-4.8729289323091507E-2</v>
      </c>
      <c r="CW440" s="78">
        <v>-0.10822688043117523</v>
      </c>
      <c r="CX440" s="78">
        <v>-0.17820809781551361</v>
      </c>
      <c r="CY440" s="78">
        <v>-0.26191440224647522</v>
      </c>
      <c r="CZ440" s="78">
        <v>-0.30885443091392517</v>
      </c>
      <c r="DA440" s="78">
        <v>-0.28125011920928955</v>
      </c>
      <c r="DB440" s="78">
        <v>-7.1030862629413605E-2</v>
      </c>
      <c r="DC440" s="78">
        <v>-0.13681904971599579</v>
      </c>
      <c r="DD440" s="78">
        <v>-7.0667922496795654E-2</v>
      </c>
      <c r="DE440" s="78">
        <v>-9.2232272028923035E-2</v>
      </c>
      <c r="DF440" s="78">
        <v>-9.1214381158351898E-2</v>
      </c>
      <c r="DG440" s="78">
        <v>6.1338171362876892E-3</v>
      </c>
      <c r="DH440" s="78">
        <v>4.4837113469839096E-2</v>
      </c>
      <c r="DI440" s="78">
        <v>-4.4247761368751526E-2</v>
      </c>
      <c r="DJ440" s="78">
        <v>-7.6264485716819763E-2</v>
      </c>
      <c r="DK440" s="78">
        <v>-7.775309681892395E-2</v>
      </c>
      <c r="DL440" s="78">
        <v>-7.6352179050445557E-2</v>
      </c>
      <c r="DM440" s="78">
        <v>-0.12908390164375305</v>
      </c>
      <c r="DN440" s="78">
        <v>-6.2798306345939636E-2</v>
      </c>
      <c r="DO440" s="78">
        <v>0.17873233556747437</v>
      </c>
      <c r="DP440" s="78">
        <v>0.34000855684280396</v>
      </c>
      <c r="DQ440" s="78">
        <v>0.51263916492462158</v>
      </c>
      <c r="DR440" s="78">
        <v>0.50798827409744263</v>
      </c>
      <c r="DS440" s="78">
        <v>0.18285325169563293</v>
      </c>
      <c r="DT440" s="78">
        <v>0.10784219950437546</v>
      </c>
      <c r="DU440" s="78">
        <v>6.0180358588695526E-2</v>
      </c>
      <c r="DV440" s="78">
        <v>-2.0027564838528633E-2</v>
      </c>
      <c r="DW440" s="78">
        <v>-0.12991327047348022</v>
      </c>
      <c r="DX440" s="78">
        <v>-0.20971295237541199</v>
      </c>
      <c r="DY440" s="78">
        <v>-0.14100486040115356</v>
      </c>
      <c r="DZ440" s="78">
        <v>5.108899250626564E-2</v>
      </c>
      <c r="EA440" s="78">
        <v>-1.9625453278422356E-2</v>
      </c>
      <c r="EB440" s="78">
        <v>3.6731813102960587E-2</v>
      </c>
      <c r="EC440" s="78">
        <v>1.8617833033204079E-2</v>
      </c>
      <c r="ED440" s="78">
        <v>3.1089765951037407E-2</v>
      </c>
      <c r="EE440" s="78">
        <v>0.14461213350296021</v>
      </c>
      <c r="EF440" s="78">
        <v>0.19960358738899231</v>
      </c>
      <c r="EG440" s="78">
        <v>0.12656521797180176</v>
      </c>
      <c r="EH440" s="78">
        <v>8.0455511808395386E-2</v>
      </c>
      <c r="EI440" s="78">
        <v>8.5651680827140808E-2</v>
      </c>
      <c r="EJ440" s="78">
        <v>0.14089363813400269</v>
      </c>
      <c r="EK440" s="78">
        <v>9.7068451344966888E-2</v>
      </c>
      <c r="EL440" s="78">
        <v>0.15435844659805298</v>
      </c>
      <c r="EM440" s="78">
        <v>0.42562121152877808</v>
      </c>
      <c r="EN440" s="78">
        <v>0.58693504333496094</v>
      </c>
      <c r="EO440" s="78">
        <v>0.76491081714630127</v>
      </c>
      <c r="EP440" s="78">
        <v>0.76854121685028076</v>
      </c>
      <c r="EQ440" s="78">
        <v>0.42562690377235413</v>
      </c>
      <c r="ER440" s="78">
        <v>0.33390653133392334</v>
      </c>
      <c r="ES440" s="78">
        <v>0.30333364009857178</v>
      </c>
      <c r="ET440" s="78">
        <v>0.20836001634597778</v>
      </c>
      <c r="EU440" s="78">
        <v>6.0675397515296936E-2</v>
      </c>
      <c r="EV440" s="78">
        <v>-6.6568389534950256E-2</v>
      </c>
      <c r="EW440" s="78">
        <v>63.461013793945313</v>
      </c>
      <c r="EX440" s="78">
        <v>61.340747833251953</v>
      </c>
      <c r="EY440" s="78">
        <v>59.736667633056641</v>
      </c>
      <c r="EZ440" s="78">
        <v>58.820228576660156</v>
      </c>
      <c r="FA440" s="78">
        <v>58.189762115478516</v>
      </c>
      <c r="FB440" s="78">
        <v>56.715248107910156</v>
      </c>
      <c r="FC440" s="78">
        <v>55.84991455078125</v>
      </c>
      <c r="FD440" s="78">
        <v>59.460731506347656</v>
      </c>
      <c r="FE440" s="78">
        <v>66.929969787597656</v>
      </c>
      <c r="FF440" s="78">
        <v>72.662277221679688</v>
      </c>
      <c r="FG440" s="78">
        <v>76.976005554199219</v>
      </c>
      <c r="FH440" s="78">
        <v>78.7093505859375</v>
      </c>
      <c r="FI440" s="78">
        <v>80.705406188964844</v>
      </c>
      <c r="FJ440" s="78">
        <v>83.561012268066406</v>
      </c>
      <c r="FK440" s="78">
        <v>85.714912414550781</v>
      </c>
      <c r="FL440" s="78">
        <v>87.645042419433594</v>
      </c>
      <c r="FM440" s="78">
        <v>88.100601196289063</v>
      </c>
      <c r="FN440" s="78">
        <v>89.317085266113281</v>
      </c>
      <c r="FO440" s="78">
        <v>87.412773132324219</v>
      </c>
      <c r="FP440" s="78">
        <v>81.507766723632813</v>
      </c>
      <c r="FQ440" s="78">
        <v>74.528175354003906</v>
      </c>
      <c r="FR440" s="78">
        <v>71.908584594726563</v>
      </c>
      <c r="FS440" s="78">
        <v>69.209846496582031</v>
      </c>
      <c r="FT440" s="78">
        <v>67.541770935058594</v>
      </c>
      <c r="FU440" s="78">
        <v>0.12028487026691437</v>
      </c>
      <c r="FV440" s="78">
        <v>0.20060527324676514</v>
      </c>
      <c r="FW440" s="78">
        <v>0.11058155447244644</v>
      </c>
      <c r="FX440" s="78">
        <v>0</v>
      </c>
      <c r="FY440" s="78">
        <v>207</v>
      </c>
      <c r="FZ440" s="78">
        <v>1</v>
      </c>
    </row>
    <row r="441" spans="1:182" x14ac:dyDescent="0.2">
      <c r="A441" t="s">
        <v>186</v>
      </c>
      <c r="B441" t="s">
        <v>236</v>
      </c>
      <c r="C441" t="s">
        <v>194</v>
      </c>
      <c r="D441" t="s">
        <v>203</v>
      </c>
      <c r="E441" t="s">
        <v>205</v>
      </c>
      <c r="F441" t="s">
        <v>185</v>
      </c>
      <c r="G441" t="s">
        <v>1</v>
      </c>
      <c r="H441" s="78">
        <v>322</v>
      </c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/>
      <c r="BV441" s="78"/>
      <c r="BW441" s="78"/>
      <c r="BX441" s="78"/>
      <c r="BY441" s="78"/>
      <c r="BZ441" s="78"/>
      <c r="CA441" s="78"/>
      <c r="CB441" s="78"/>
      <c r="CC441" s="78"/>
      <c r="CD441" s="78"/>
      <c r="CE441" s="78"/>
      <c r="CF441" s="78"/>
      <c r="CG441" s="78"/>
      <c r="CH441" s="78"/>
      <c r="CI441" s="78"/>
      <c r="CJ441" s="78"/>
      <c r="CK441" s="78"/>
      <c r="CL441" s="78"/>
      <c r="CM441" s="78"/>
      <c r="CN441" s="78"/>
      <c r="CO441" s="78"/>
      <c r="CP441" s="78"/>
      <c r="CQ441" s="78"/>
      <c r="CR441" s="78"/>
      <c r="CS441" s="78"/>
      <c r="CT441" s="78"/>
      <c r="CU441" s="78"/>
      <c r="CV441" s="78"/>
      <c r="CW441" s="78"/>
      <c r="CX441" s="78"/>
      <c r="CY441" s="78"/>
      <c r="CZ441" s="78"/>
      <c r="DA441" s="78"/>
      <c r="DB441" s="78"/>
      <c r="DC441" s="78"/>
      <c r="DD441" s="78"/>
      <c r="DE441" s="78"/>
      <c r="DF441" s="78"/>
      <c r="DG441" s="78"/>
      <c r="DH441" s="78"/>
      <c r="DI441" s="78"/>
      <c r="DJ441" s="78"/>
      <c r="DK441" s="78"/>
      <c r="DL441" s="78"/>
      <c r="DM441" s="78"/>
      <c r="DN441" s="78"/>
      <c r="DO441" s="78"/>
      <c r="DP441" s="78"/>
      <c r="DQ441" s="78"/>
      <c r="DR441" s="78"/>
      <c r="DS441" s="78"/>
      <c r="DT441" s="78"/>
      <c r="DU441" s="78"/>
      <c r="DV441" s="78"/>
      <c r="DW441" s="78"/>
      <c r="DX441" s="78"/>
      <c r="DY441" s="78"/>
      <c r="DZ441" s="78"/>
      <c r="EA441" s="78"/>
      <c r="EB441" s="78"/>
      <c r="EC441" s="78"/>
      <c r="ED441" s="78"/>
      <c r="EE441" s="78"/>
      <c r="EF441" s="78"/>
      <c r="EG441" s="78"/>
      <c r="EH441" s="78"/>
      <c r="EI441" s="78"/>
      <c r="EJ441" s="78"/>
      <c r="EK441" s="78"/>
      <c r="EL441" s="78"/>
      <c r="EM441" s="78"/>
      <c r="EN441" s="78"/>
      <c r="EO441" s="78"/>
      <c r="EP441" s="78"/>
      <c r="EQ441" s="78"/>
      <c r="ER441" s="78"/>
      <c r="ES441" s="78"/>
      <c r="ET441" s="78"/>
      <c r="EU441" s="78"/>
      <c r="EV441" s="78"/>
      <c r="EW441" s="78"/>
      <c r="EX441" s="78"/>
      <c r="EY441" s="78"/>
      <c r="EZ441" s="78"/>
      <c r="FA441" s="78"/>
      <c r="FB441" s="78"/>
      <c r="FC441" s="78"/>
      <c r="FD441" s="78"/>
      <c r="FE441" s="78"/>
      <c r="FF441" s="78"/>
      <c r="FG441" s="78"/>
      <c r="FH441" s="78"/>
      <c r="FI441" s="78"/>
      <c r="FJ441" s="78"/>
      <c r="FK441" s="78"/>
      <c r="FL441" s="78"/>
      <c r="FM441" s="78"/>
      <c r="FN441" s="78"/>
      <c r="FO441" s="78"/>
      <c r="FP441" s="78"/>
      <c r="FQ441" s="78"/>
      <c r="FR441" s="78"/>
      <c r="FS441" s="78"/>
      <c r="FT441" s="78"/>
      <c r="FU441" s="78"/>
      <c r="FV441" s="78"/>
      <c r="FW441" s="78"/>
      <c r="FX441" s="78">
        <v>0</v>
      </c>
      <c r="FY441" s="78">
        <v>89</v>
      </c>
      <c r="FZ441" s="78">
        <v>0</v>
      </c>
    </row>
    <row r="442" spans="1:182" x14ac:dyDescent="0.2">
      <c r="A442" t="s">
        <v>186</v>
      </c>
      <c r="B442" t="s">
        <v>236</v>
      </c>
      <c r="C442" t="s">
        <v>194</v>
      </c>
      <c r="D442" t="s">
        <v>203</v>
      </c>
      <c r="E442" t="s">
        <v>206</v>
      </c>
      <c r="F442" t="s">
        <v>1</v>
      </c>
      <c r="G442" t="s">
        <v>198</v>
      </c>
      <c r="H442" s="78">
        <v>7727</v>
      </c>
      <c r="I442" s="78">
        <v>1.5041866302490234</v>
      </c>
      <c r="J442" s="78">
        <v>1.3543658256530762</v>
      </c>
      <c r="K442" s="78">
        <v>1.2784901857376099</v>
      </c>
      <c r="L442" s="78">
        <v>1.195290207862854</v>
      </c>
      <c r="M442" s="78">
        <v>1.1807761192321777</v>
      </c>
      <c r="N442" s="78">
        <v>1.1807609796524048</v>
      </c>
      <c r="O442" s="78">
        <v>1.2534375190734863</v>
      </c>
      <c r="P442" s="78">
        <v>1.4232934713363647</v>
      </c>
      <c r="Q442" s="78">
        <v>1.5445922613143921</v>
      </c>
      <c r="R442" s="78">
        <v>1.6875400543212891</v>
      </c>
      <c r="S442" s="78">
        <v>1.8540287017822266</v>
      </c>
      <c r="T442" s="78">
        <v>2.0795698165893555</v>
      </c>
      <c r="U442" s="78">
        <v>2.2730281352996826</v>
      </c>
      <c r="V442" s="78">
        <v>2.4976522922515869</v>
      </c>
      <c r="W442" s="78">
        <v>2.6029767990112305</v>
      </c>
      <c r="X442" s="78">
        <v>2.7759933471679688</v>
      </c>
      <c r="Y442" s="78">
        <v>2.8275265693664551</v>
      </c>
      <c r="Z442" s="78">
        <v>2.9178848266601563</v>
      </c>
      <c r="AA442" s="78">
        <v>2.9527044296264648</v>
      </c>
      <c r="AB442" s="78">
        <v>2.8816890716552734</v>
      </c>
      <c r="AC442" s="78">
        <v>2.7237062454223633</v>
      </c>
      <c r="AD442" s="78">
        <v>2.6075057983398438</v>
      </c>
      <c r="AE442" s="78">
        <v>2.3043234348297119</v>
      </c>
      <c r="AF442" s="78">
        <v>1.977697491645813</v>
      </c>
      <c r="AG442" s="78">
        <v>-0.22613269090652466</v>
      </c>
      <c r="AH442" s="78">
        <v>-0.22800116240978241</v>
      </c>
      <c r="AI442" s="78">
        <v>-0.16953694820404053</v>
      </c>
      <c r="AJ442" s="78">
        <v>-0.17510516941547394</v>
      </c>
      <c r="AK442" s="78">
        <v>-0.15115851163864136</v>
      </c>
      <c r="AL442" s="78">
        <v>-0.16320176422595978</v>
      </c>
      <c r="AM442" s="78">
        <v>-0.16406387090682983</v>
      </c>
      <c r="AN442" s="78">
        <v>-0.15522260963916779</v>
      </c>
      <c r="AO442" s="78">
        <v>-0.19743159413337708</v>
      </c>
      <c r="AP442" s="78">
        <v>-0.2329246997833252</v>
      </c>
      <c r="AQ442" s="78">
        <v>-0.2705661952495575</v>
      </c>
      <c r="AR442" s="78">
        <v>-0.25533482432365417</v>
      </c>
      <c r="AS442" s="78">
        <v>-0.29296201467514038</v>
      </c>
      <c r="AT442" s="78">
        <v>-0.25826728343963623</v>
      </c>
      <c r="AU442" s="78">
        <v>-0.3392130434513092</v>
      </c>
      <c r="AV442" s="78">
        <v>-0.25858065485954285</v>
      </c>
      <c r="AW442" s="78">
        <v>-0.24289482831954956</v>
      </c>
      <c r="AX442" s="78">
        <v>-0.17593051493167877</v>
      </c>
      <c r="AY442" s="78">
        <v>-0.10945568978786469</v>
      </c>
      <c r="AZ442" s="78">
        <v>-8.5559815168380737E-2</v>
      </c>
      <c r="BA442" s="78">
        <v>-0.14667043089866638</v>
      </c>
      <c r="BB442" s="78">
        <v>-0.22588901221752167</v>
      </c>
      <c r="BC442" s="78">
        <v>-0.24253234267234802</v>
      </c>
      <c r="BD442" s="78">
        <v>-0.19926820695400238</v>
      </c>
      <c r="BE442" s="78">
        <v>-0.17181120812892914</v>
      </c>
      <c r="BF442" s="78">
        <v>-0.17621584236621857</v>
      </c>
      <c r="BG442" s="78">
        <v>-0.11929535120725632</v>
      </c>
      <c r="BH442" s="78">
        <v>-0.12631380558013916</v>
      </c>
      <c r="BI442" s="78">
        <v>-0.10439116507768631</v>
      </c>
      <c r="BJ442" s="78">
        <v>-0.11530467122793198</v>
      </c>
      <c r="BK442" s="78">
        <v>-0.116268590092659</v>
      </c>
      <c r="BL442" s="78">
        <v>-0.10229871422052383</v>
      </c>
      <c r="BM442" s="78">
        <v>-0.14389544725418091</v>
      </c>
      <c r="BN442" s="78">
        <v>-0.17408916354179382</v>
      </c>
      <c r="BO442" s="78">
        <v>-0.20910751819610596</v>
      </c>
      <c r="BP442" s="78">
        <v>-0.19116014242172241</v>
      </c>
      <c r="BQ442" s="78">
        <v>-0.22562624514102936</v>
      </c>
      <c r="BR442" s="78">
        <v>-0.18706314265727997</v>
      </c>
      <c r="BS442" s="78">
        <v>-0.26688113808631897</v>
      </c>
      <c r="BT442" s="78">
        <v>-0.18549162149429321</v>
      </c>
      <c r="BU442" s="78">
        <v>-0.16701780259609222</v>
      </c>
      <c r="BV442" s="78">
        <v>-9.8995566368103027E-2</v>
      </c>
      <c r="BW442" s="78">
        <v>-3.6061126738786697E-2</v>
      </c>
      <c r="BX442" s="78">
        <v>-1.552111841738224E-2</v>
      </c>
      <c r="BY442" s="78">
        <v>-7.8141428530216217E-2</v>
      </c>
      <c r="BZ442" s="78">
        <v>-0.15725240111351013</v>
      </c>
      <c r="CA442" s="78">
        <v>-0.17775143682956696</v>
      </c>
      <c r="CB442" s="78">
        <v>-0.13786987960338593</v>
      </c>
      <c r="CC442" s="78">
        <v>-0.13418832421302795</v>
      </c>
      <c r="CD442" s="78">
        <v>-0.14034943282604218</v>
      </c>
      <c r="CE442" s="78">
        <v>-8.4498174488544464E-2</v>
      </c>
      <c r="CF442" s="78">
        <v>-9.2521041631698608E-2</v>
      </c>
      <c r="CG442" s="78">
        <v>-7.2000227868556976E-2</v>
      </c>
      <c r="CH442" s="78">
        <v>-8.2131311297416687E-2</v>
      </c>
      <c r="CI442" s="78">
        <v>-8.3165712654590607E-2</v>
      </c>
      <c r="CJ442" s="78">
        <v>-6.5643772482872009E-2</v>
      </c>
      <c r="CK442" s="78">
        <v>-0.10681649297475815</v>
      </c>
      <c r="CL442" s="78">
        <v>-0.13333983719348907</v>
      </c>
      <c r="CM442" s="78">
        <v>-0.16654141247272491</v>
      </c>
      <c r="CN442" s="78">
        <v>-0.14671294391155243</v>
      </c>
      <c r="CO442" s="78">
        <v>-0.1789897233247757</v>
      </c>
      <c r="CP442" s="78">
        <v>-0.13774736225605011</v>
      </c>
      <c r="CQ442" s="78">
        <v>-0.2167842835187912</v>
      </c>
      <c r="CR442" s="78">
        <v>-0.13487035036087036</v>
      </c>
      <c r="CS442" s="78">
        <v>-0.11446560174226761</v>
      </c>
      <c r="CT442" s="78">
        <v>-4.5710638165473938E-2</v>
      </c>
      <c r="CU442" s="78">
        <v>1.4771727845072746E-2</v>
      </c>
      <c r="CV442" s="78">
        <v>3.2987464219331741E-2</v>
      </c>
      <c r="CW442" s="78">
        <v>-3.0678460374474525E-2</v>
      </c>
      <c r="CX442" s="78">
        <v>-0.10971489548683167</v>
      </c>
      <c r="CY442" s="78">
        <v>-0.13288436830043793</v>
      </c>
      <c r="CZ442" s="78">
        <v>-9.5345593988895416E-2</v>
      </c>
      <c r="DA442" s="78">
        <v>-9.6565417945384979E-2</v>
      </c>
      <c r="DB442" s="78">
        <v>-0.10448306798934937</v>
      </c>
      <c r="DC442" s="78">
        <v>-4.9700994044542313E-2</v>
      </c>
      <c r="DD442" s="78">
        <v>-5.8728281408548355E-2</v>
      </c>
      <c r="DE442" s="78">
        <v>-3.960929811000824E-2</v>
      </c>
      <c r="DF442" s="78">
        <v>-4.8957932740449905E-2</v>
      </c>
      <c r="DG442" s="78">
        <v>-5.0062853842973709E-2</v>
      </c>
      <c r="DH442" s="78">
        <v>-2.8988823294639587E-2</v>
      </c>
      <c r="DI442" s="78">
        <v>-6.9737531244754791E-2</v>
      </c>
      <c r="DJ442" s="78">
        <v>-9.259052574634552E-2</v>
      </c>
      <c r="DK442" s="78">
        <v>-0.12397530674934387</v>
      </c>
      <c r="DL442" s="78">
        <v>-0.10226575285196304</v>
      </c>
      <c r="DM442" s="78">
        <v>-0.13235317170619965</v>
      </c>
      <c r="DN442" s="78">
        <v>-8.8431589305400848E-2</v>
      </c>
      <c r="DO442" s="78">
        <v>-0.16668744385242462</v>
      </c>
      <c r="DP442" s="78">
        <v>-8.4249101579189301E-2</v>
      </c>
      <c r="DQ442" s="78">
        <v>-6.1913400888442993E-2</v>
      </c>
      <c r="DR442" s="78">
        <v>7.5742765329778194E-3</v>
      </c>
      <c r="DS442" s="78">
        <v>6.560458242893219E-2</v>
      </c>
      <c r="DT442" s="78">
        <v>8.1496052443981171E-2</v>
      </c>
      <c r="DU442" s="78">
        <v>1.6784505918622017E-2</v>
      </c>
      <c r="DV442" s="78">
        <v>-6.21773861348629E-2</v>
      </c>
      <c r="DW442" s="78">
        <v>-8.8017307221889496E-2</v>
      </c>
      <c r="DX442" s="78">
        <v>-5.282130092382431E-2</v>
      </c>
      <c r="DY442" s="78">
        <v>-4.2243938893079758E-2</v>
      </c>
      <c r="DZ442" s="78">
        <v>-5.2697721868753433E-2</v>
      </c>
      <c r="EA442" s="78">
        <v>5.4060627007856965E-4</v>
      </c>
      <c r="EB442" s="78">
        <v>-9.9369008094072342E-3</v>
      </c>
      <c r="EC442" s="78">
        <v>7.1580586954951286E-3</v>
      </c>
      <c r="ED442" s="78">
        <v>-1.0608552256599069E-3</v>
      </c>
      <c r="EE442" s="78">
        <v>-2.2675665095448494E-3</v>
      </c>
      <c r="EF442" s="78">
        <v>2.3935092613101006E-2</v>
      </c>
      <c r="EG442" s="78">
        <v>-1.6201384365558624E-2</v>
      </c>
      <c r="EH442" s="78">
        <v>-3.3754985779523849E-2</v>
      </c>
      <c r="EI442" s="78">
        <v>-6.2516607344150543E-2</v>
      </c>
      <c r="EJ442" s="78">
        <v>-3.8091056048870087E-2</v>
      </c>
      <c r="EK442" s="78">
        <v>-6.5017431974411011E-2</v>
      </c>
      <c r="EL442" s="78">
        <v>-1.722743920981884E-2</v>
      </c>
      <c r="EM442" s="78">
        <v>-9.4355553388595581E-2</v>
      </c>
      <c r="EN442" s="78">
        <v>-1.1160051450133324E-2</v>
      </c>
      <c r="EO442" s="78">
        <v>1.3963630422949791E-2</v>
      </c>
      <c r="EP442" s="78">
        <v>8.4509238600730896E-2</v>
      </c>
      <c r="EQ442" s="78">
        <v>0.13899913430213928</v>
      </c>
      <c r="ER442" s="78">
        <v>0.15153473615646362</v>
      </c>
      <c r="ES442" s="78">
        <v>8.5313491523265839E-2</v>
      </c>
      <c r="ET442" s="78">
        <v>6.4592259004712105E-3</v>
      </c>
      <c r="EU442" s="78">
        <v>-2.323639951646328E-2</v>
      </c>
      <c r="EV442" s="78">
        <v>8.5770217701792717E-3</v>
      </c>
      <c r="EW442" s="78">
        <v>69.877593994140625</v>
      </c>
      <c r="EX442" s="78">
        <v>68.225112915039063</v>
      </c>
      <c r="EY442" s="78">
        <v>66.898971557617188</v>
      </c>
      <c r="EZ442" s="78">
        <v>65.63720703125</v>
      </c>
      <c r="FA442" s="78">
        <v>64.575370788574219</v>
      </c>
      <c r="FB442" s="78">
        <v>63.610851287841797</v>
      </c>
      <c r="FC442" s="78">
        <v>63.429096221923828</v>
      </c>
      <c r="FD442" s="78">
        <v>66.896957397460938</v>
      </c>
      <c r="FE442" s="78">
        <v>71.512901306152344</v>
      </c>
      <c r="FF442" s="78">
        <v>76.256980895996094</v>
      </c>
      <c r="FG442" s="78">
        <v>81.279647827148438</v>
      </c>
      <c r="FH442" s="78">
        <v>85.576957702636719</v>
      </c>
      <c r="FI442" s="78">
        <v>89.022003173828125</v>
      </c>
      <c r="FJ442" s="78">
        <v>92.216217041015625</v>
      </c>
      <c r="FK442" s="78">
        <v>94.068901062011719</v>
      </c>
      <c r="FL442" s="78">
        <v>94.925552368164063</v>
      </c>
      <c r="FM442" s="78">
        <v>95.216682434082031</v>
      </c>
      <c r="FN442" s="78">
        <v>94.442413330078125</v>
      </c>
      <c r="FO442" s="78">
        <v>92.443321228027344</v>
      </c>
      <c r="FP442" s="78">
        <v>89.267303466796875</v>
      </c>
      <c r="FQ442" s="78">
        <v>84.942985534667969</v>
      </c>
      <c r="FR442" s="78">
        <v>81.074325561523438</v>
      </c>
      <c r="FS442" s="78">
        <v>78.569610595703125</v>
      </c>
      <c r="FT442" s="78">
        <v>76.876373291015625</v>
      </c>
      <c r="FU442" s="78">
        <v>4.0599189698696136E-2</v>
      </c>
      <c r="FV442" s="78">
        <v>6.352958083152771E-2</v>
      </c>
      <c r="FW442" s="78">
        <v>3.9544042199850082E-2</v>
      </c>
      <c r="FX442" s="78">
        <v>0</v>
      </c>
      <c r="FY442" s="78">
        <v>2590</v>
      </c>
      <c r="FZ442" s="78">
        <v>1</v>
      </c>
    </row>
    <row r="443" spans="1:182" x14ac:dyDescent="0.2">
      <c r="A443" t="s">
        <v>186</v>
      </c>
      <c r="B443" t="s">
        <v>236</v>
      </c>
      <c r="C443" t="s">
        <v>194</v>
      </c>
      <c r="D443" t="s">
        <v>203</v>
      </c>
      <c r="E443" t="s">
        <v>206</v>
      </c>
      <c r="F443" t="s">
        <v>1</v>
      </c>
      <c r="G443" t="s">
        <v>200</v>
      </c>
      <c r="H443" s="78">
        <v>2573</v>
      </c>
      <c r="I443" s="78">
        <v>1.4142956733703613</v>
      </c>
      <c r="J443" s="78">
        <v>1.2477648258209229</v>
      </c>
      <c r="K443" s="78">
        <v>1.1095108985900879</v>
      </c>
      <c r="L443" s="78">
        <v>1.0250275135040283</v>
      </c>
      <c r="M443" s="78">
        <v>0.97419720888137817</v>
      </c>
      <c r="N443" s="78">
        <v>0.95167332887649536</v>
      </c>
      <c r="O443" s="78">
        <v>1.0411243438720703</v>
      </c>
      <c r="P443" s="78">
        <v>1.1756004095077515</v>
      </c>
      <c r="Q443" s="78">
        <v>1.2285141944885254</v>
      </c>
      <c r="R443" s="78">
        <v>1.4306505918502808</v>
      </c>
      <c r="S443" s="78">
        <v>1.5817602872848511</v>
      </c>
      <c r="T443" s="78">
        <v>1.8513699769973755</v>
      </c>
      <c r="U443" s="78">
        <v>2.0963470935821533</v>
      </c>
      <c r="V443" s="78">
        <v>2.1439318656921387</v>
      </c>
      <c r="W443" s="78">
        <v>2.2659859657287598</v>
      </c>
      <c r="X443" s="78">
        <v>2.3895111083984375</v>
      </c>
      <c r="Y443" s="78">
        <v>2.4629979133605957</v>
      </c>
      <c r="Z443" s="78">
        <v>2.5216052532196045</v>
      </c>
      <c r="AA443" s="78">
        <v>2.5777411460876465</v>
      </c>
      <c r="AB443" s="78">
        <v>2.4898903369903564</v>
      </c>
      <c r="AC443" s="78">
        <v>2.3752453327178955</v>
      </c>
      <c r="AD443" s="78">
        <v>2.3098428249359131</v>
      </c>
      <c r="AE443" s="78">
        <v>2.1125881671905518</v>
      </c>
      <c r="AF443" s="78">
        <v>1.8522568941116333</v>
      </c>
      <c r="AG443" s="78">
        <v>-0.1945948451757431</v>
      </c>
      <c r="AH443" s="78">
        <v>-0.19761033356189728</v>
      </c>
      <c r="AI443" s="78">
        <v>-0.20863141119480133</v>
      </c>
      <c r="AJ443" s="78">
        <v>-0.21262893080711365</v>
      </c>
      <c r="AK443" s="78">
        <v>-0.22225293517112732</v>
      </c>
      <c r="AL443" s="78">
        <v>-0.22545412182807922</v>
      </c>
      <c r="AM443" s="78">
        <v>-0.20573641359806061</v>
      </c>
      <c r="AN443" s="78">
        <v>-0.12294989079236984</v>
      </c>
      <c r="AO443" s="78">
        <v>-0.20759294927120209</v>
      </c>
      <c r="AP443" s="78">
        <v>-0.13126935064792633</v>
      </c>
      <c r="AQ443" s="78">
        <v>-0.20664826035499573</v>
      </c>
      <c r="AR443" s="78">
        <v>-0.14893092215061188</v>
      </c>
      <c r="AS443" s="78">
        <v>-0.12721563875675201</v>
      </c>
      <c r="AT443" s="78">
        <v>-0.24861955642700195</v>
      </c>
      <c r="AU443" s="78">
        <v>-0.29466906189918518</v>
      </c>
      <c r="AV443" s="78">
        <v>-0.25615766644477844</v>
      </c>
      <c r="AW443" s="78">
        <v>-0.27633291482925415</v>
      </c>
      <c r="AX443" s="78">
        <v>-0.28513333201408386</v>
      </c>
      <c r="AY443" s="78">
        <v>-0.24909119307994843</v>
      </c>
      <c r="AZ443" s="78">
        <v>-0.21244409680366516</v>
      </c>
      <c r="BA443" s="78">
        <v>-0.27484673261642456</v>
      </c>
      <c r="BB443" s="78">
        <v>-0.28733599185943604</v>
      </c>
      <c r="BC443" s="78">
        <v>-0.29050034284591675</v>
      </c>
      <c r="BD443" s="78">
        <v>-0.19806407392024994</v>
      </c>
      <c r="BE443" s="78">
        <v>-0.13781005144119263</v>
      </c>
      <c r="BF443" s="78">
        <v>-0.14250105619430542</v>
      </c>
      <c r="BG443" s="78">
        <v>-0.15665334463119507</v>
      </c>
      <c r="BH443" s="78">
        <v>-0.16289076209068298</v>
      </c>
      <c r="BI443" s="78">
        <v>-0.17402012646198273</v>
      </c>
      <c r="BJ443" s="78">
        <v>-0.17699606716632843</v>
      </c>
      <c r="BK443" s="78">
        <v>-0.15658272802829742</v>
      </c>
      <c r="BL443" s="78">
        <v>-7.0288106799125671E-2</v>
      </c>
      <c r="BM443" s="78">
        <v>-0.15499170124530792</v>
      </c>
      <c r="BN443" s="78">
        <v>-7.6471641659736633E-2</v>
      </c>
      <c r="BO443" s="78">
        <v>-0.14702831208705902</v>
      </c>
      <c r="BP443" s="78">
        <v>-8.3290904760360718E-2</v>
      </c>
      <c r="BQ443" s="78">
        <v>-5.5144216865301132E-2</v>
      </c>
      <c r="BR443" s="78">
        <v>-0.17390520870685577</v>
      </c>
      <c r="BS443" s="78">
        <v>-0.21482197940349579</v>
      </c>
      <c r="BT443" s="78">
        <v>-0.17579194903373718</v>
      </c>
      <c r="BU443" s="78">
        <v>-0.19587346911430359</v>
      </c>
      <c r="BV443" s="78">
        <v>-0.20692379772663116</v>
      </c>
      <c r="BW443" s="78">
        <v>-0.16962547600269318</v>
      </c>
      <c r="BX443" s="78">
        <v>-0.13392928242683411</v>
      </c>
      <c r="BY443" s="78">
        <v>-0.19847273826599121</v>
      </c>
      <c r="BZ443" s="78">
        <v>-0.21328124403953552</v>
      </c>
      <c r="CA443" s="78">
        <v>-0.2186332494020462</v>
      </c>
      <c r="CB443" s="78">
        <v>-0.13267576694488525</v>
      </c>
      <c r="CC443" s="78">
        <v>-9.8481073975563049E-2</v>
      </c>
      <c r="CD443" s="78">
        <v>-0.10433252155780792</v>
      </c>
      <c r="CE443" s="78">
        <v>-0.12065352499485016</v>
      </c>
      <c r="CF443" s="78">
        <v>-0.12844224274158478</v>
      </c>
      <c r="CG443" s="78">
        <v>-0.14061425626277924</v>
      </c>
      <c r="CH443" s="78">
        <v>-0.14343418180942535</v>
      </c>
      <c r="CI443" s="78">
        <v>-0.12253899872303009</v>
      </c>
      <c r="CJ443" s="78">
        <v>-3.3814720809459686E-2</v>
      </c>
      <c r="CK443" s="78">
        <v>-0.11856025457382202</v>
      </c>
      <c r="CL443" s="78">
        <v>-3.8518913090229034E-2</v>
      </c>
      <c r="CM443" s="78">
        <v>-0.10573571920394897</v>
      </c>
      <c r="CN443" s="78">
        <v>-3.7828832864761353E-2</v>
      </c>
      <c r="CO443" s="78">
        <v>-5.2277692593634129E-3</v>
      </c>
      <c r="CP443" s="78">
        <v>-0.12215829640626907</v>
      </c>
      <c r="CQ443" s="78">
        <v>-0.15952013432979584</v>
      </c>
      <c r="CR443" s="78">
        <v>-0.12013093382120132</v>
      </c>
      <c r="CS443" s="78">
        <v>-0.14014749228954315</v>
      </c>
      <c r="CT443" s="78">
        <v>-0.15275610983371735</v>
      </c>
      <c r="CU443" s="78">
        <v>-0.11458775401115417</v>
      </c>
      <c r="CV443" s="78">
        <v>-7.9550161957740784E-2</v>
      </c>
      <c r="CW443" s="78">
        <v>-0.14557634294033051</v>
      </c>
      <c r="CX443" s="78">
        <v>-0.16199114918708801</v>
      </c>
      <c r="CY443" s="78">
        <v>-0.16885831952095032</v>
      </c>
      <c r="CZ443" s="78">
        <v>-8.7388008832931519E-2</v>
      </c>
      <c r="DA443" s="78">
        <v>-5.9152096509933472E-2</v>
      </c>
      <c r="DB443" s="78">
        <v>-6.6163994371891022E-2</v>
      </c>
      <c r="DC443" s="78">
        <v>-8.4653690457344055E-2</v>
      </c>
      <c r="DD443" s="78">
        <v>-9.399375319480896E-2</v>
      </c>
      <c r="DE443" s="78">
        <v>-0.10720837116241455</v>
      </c>
      <c r="DF443" s="78">
        <v>-0.10987229645252228</v>
      </c>
      <c r="DG443" s="78">
        <v>-8.8495291769504547E-2</v>
      </c>
      <c r="DH443" s="78">
        <v>2.6586670428514481E-3</v>
      </c>
      <c r="DI443" s="78">
        <v>-8.2128800451755524E-2</v>
      </c>
      <c r="DJ443" s="78">
        <v>-5.6618620874360204E-4</v>
      </c>
      <c r="DK443" s="78">
        <v>-6.4443126320838928E-2</v>
      </c>
      <c r="DL443" s="78">
        <v>7.6332390308380127E-3</v>
      </c>
      <c r="DM443" s="78">
        <v>4.4688679277896881E-2</v>
      </c>
      <c r="DN443" s="78">
        <v>-7.0411376655101776E-2</v>
      </c>
      <c r="DO443" s="78">
        <v>-0.10421828180551529</v>
      </c>
      <c r="DP443" s="78">
        <v>-6.4469918608665466E-2</v>
      </c>
      <c r="DQ443" s="78">
        <v>-8.4421508014202118E-2</v>
      </c>
      <c r="DR443" s="78">
        <v>-9.8588429391384125E-2</v>
      </c>
      <c r="DS443" s="78">
        <v>-5.955003947019577E-2</v>
      </c>
      <c r="DT443" s="78">
        <v>-2.5171047076582909E-2</v>
      </c>
      <c r="DU443" s="78">
        <v>-9.26799476146698E-2</v>
      </c>
      <c r="DV443" s="78">
        <v>-0.1107010692358017</v>
      </c>
      <c r="DW443" s="78">
        <v>-0.11908338963985443</v>
      </c>
      <c r="DX443" s="78">
        <v>-4.2100246995687485E-2</v>
      </c>
      <c r="DY443" s="78">
        <v>-2.3672953248023987E-3</v>
      </c>
      <c r="DZ443" s="78">
        <v>-1.1054707691073418E-2</v>
      </c>
      <c r="EA443" s="78">
        <v>-3.2675657421350479E-2</v>
      </c>
      <c r="EB443" s="78">
        <v>-4.4255580753087997E-2</v>
      </c>
      <c r="EC443" s="78">
        <v>-5.8975577354431152E-2</v>
      </c>
      <c r="ED443" s="78">
        <v>-6.1414249241352081E-2</v>
      </c>
      <c r="EE443" s="78">
        <v>-3.9341580122709274E-2</v>
      </c>
      <c r="EF443" s="78">
        <v>5.532044917345047E-2</v>
      </c>
      <c r="EG443" s="78">
        <v>-2.9527556151151657E-2</v>
      </c>
      <c r="EH443" s="78">
        <v>5.4231520742177963E-2</v>
      </c>
      <c r="EI443" s="78">
        <v>-4.8231733962893486E-3</v>
      </c>
      <c r="EJ443" s="78">
        <v>7.3273248970508575E-2</v>
      </c>
      <c r="EK443" s="78">
        <v>0.11676011234521866</v>
      </c>
      <c r="EL443" s="78">
        <v>4.3029491789638996E-3</v>
      </c>
      <c r="EM443" s="78">
        <v>-2.437119372189045E-2</v>
      </c>
      <c r="EN443" s="78">
        <v>1.5895761549472809E-2</v>
      </c>
      <c r="EO443" s="78">
        <v>-3.9620441384613514E-3</v>
      </c>
      <c r="EP443" s="78">
        <v>-2.0378904417157173E-2</v>
      </c>
      <c r="EQ443" s="78">
        <v>1.9915681332349777E-2</v>
      </c>
      <c r="ER443" s="78">
        <v>5.33437579870224E-2</v>
      </c>
      <c r="ES443" s="78">
        <v>-1.6305958852171898E-2</v>
      </c>
      <c r="ET443" s="78">
        <v>-3.6646343767642975E-2</v>
      </c>
      <c r="EU443" s="78">
        <v>-4.7216281294822693E-2</v>
      </c>
      <c r="EV443" s="78">
        <v>2.3288073018193245E-2</v>
      </c>
      <c r="EW443" s="78">
        <v>72.526512145996094</v>
      </c>
      <c r="EX443" s="78">
        <v>70.712730407714844</v>
      </c>
      <c r="EY443" s="78">
        <v>69.283767700195313</v>
      </c>
      <c r="EZ443" s="78">
        <v>67.986663818359375</v>
      </c>
      <c r="FA443" s="78">
        <v>66.842056274414063</v>
      </c>
      <c r="FB443" s="78">
        <v>65.797676086425781</v>
      </c>
      <c r="FC443" s="78">
        <v>65.679969787597656</v>
      </c>
      <c r="FD443" s="78">
        <v>69.037300109863281</v>
      </c>
      <c r="FE443" s="78">
        <v>73.101547241210938</v>
      </c>
      <c r="FF443" s="78">
        <v>77.614151000976563</v>
      </c>
      <c r="FG443" s="78">
        <v>82.501052856445313</v>
      </c>
      <c r="FH443" s="78">
        <v>86.553939819335938</v>
      </c>
      <c r="FI443" s="78">
        <v>89.785675048828125</v>
      </c>
      <c r="FJ443" s="78">
        <v>92.848480224609375</v>
      </c>
      <c r="FK443" s="78">
        <v>94.856910705566406</v>
      </c>
      <c r="FL443" s="78">
        <v>96.161041259765625</v>
      </c>
      <c r="FM443" s="78">
        <v>96.860328674316406</v>
      </c>
      <c r="FN443" s="78">
        <v>96.64752197265625</v>
      </c>
      <c r="FO443" s="78">
        <v>95.230575561523438</v>
      </c>
      <c r="FP443" s="78">
        <v>92.383285522460938</v>
      </c>
      <c r="FQ443" s="78">
        <v>88.125160217285156</v>
      </c>
      <c r="FR443" s="78">
        <v>84.270378112792969</v>
      </c>
      <c r="FS443" s="78">
        <v>81.552864074707031</v>
      </c>
      <c r="FT443" s="78">
        <v>79.835365295410156</v>
      </c>
      <c r="FU443" s="78">
        <v>3.8326181471347809E-2</v>
      </c>
      <c r="FV443" s="78">
        <v>6.5768986940383911E-2</v>
      </c>
      <c r="FW443" s="78">
        <v>3.7247184664011002E-2</v>
      </c>
      <c r="FX443" s="78">
        <v>0</v>
      </c>
      <c r="FY443" s="78">
        <v>1239</v>
      </c>
      <c r="FZ443" s="78">
        <v>1</v>
      </c>
    </row>
    <row r="444" spans="1:182" x14ac:dyDescent="0.2">
      <c r="A444" t="s">
        <v>186</v>
      </c>
      <c r="B444" t="s">
        <v>236</v>
      </c>
      <c r="C444" t="s">
        <v>194</v>
      </c>
      <c r="D444" t="s">
        <v>203</v>
      </c>
      <c r="E444" t="s">
        <v>206</v>
      </c>
      <c r="F444" t="s">
        <v>1</v>
      </c>
      <c r="G444" t="s">
        <v>1</v>
      </c>
      <c r="H444" s="78">
        <v>10300</v>
      </c>
      <c r="I444" s="78">
        <v>1.4817314147949219</v>
      </c>
      <c r="J444" s="78">
        <v>1.3277362585067749</v>
      </c>
      <c r="K444" s="78">
        <v>1.2362781763076782</v>
      </c>
      <c r="L444" s="78">
        <v>1.1527575254440308</v>
      </c>
      <c r="M444" s="78">
        <v>1.1291714906692505</v>
      </c>
      <c r="N444" s="78">
        <v>1.1235336065292358</v>
      </c>
      <c r="O444" s="78">
        <v>1.2004003524780273</v>
      </c>
      <c r="P444" s="78">
        <v>1.3614182472229004</v>
      </c>
      <c r="Q444" s="78">
        <v>1.4656342267990112</v>
      </c>
      <c r="R444" s="78">
        <v>1.6233675479888916</v>
      </c>
      <c r="S444" s="78">
        <v>1.7860144376754761</v>
      </c>
      <c r="T444" s="78">
        <v>2.022564172744751</v>
      </c>
      <c r="U444" s="78">
        <v>2.2288918495178223</v>
      </c>
      <c r="V444" s="78">
        <v>2.4092910289764404</v>
      </c>
      <c r="W444" s="78">
        <v>2.5187945365905762</v>
      </c>
      <c r="X444" s="78">
        <v>2.6794478893280029</v>
      </c>
      <c r="Y444" s="78">
        <v>2.7364649772644043</v>
      </c>
      <c r="Z444" s="78">
        <v>2.8188917636871338</v>
      </c>
      <c r="AA444" s="78">
        <v>2.8590364456176758</v>
      </c>
      <c r="AB444" s="78">
        <v>2.7838156223297119</v>
      </c>
      <c r="AC444" s="78">
        <v>2.6366584300994873</v>
      </c>
      <c r="AD444" s="78">
        <v>2.5331478118896484</v>
      </c>
      <c r="AE444" s="78">
        <v>2.2564270496368408</v>
      </c>
      <c r="AF444" s="78">
        <v>1.946361780166626</v>
      </c>
      <c r="AG444" s="78">
        <v>-0.19830389320850372</v>
      </c>
      <c r="AH444" s="78">
        <v>-0.20111452043056488</v>
      </c>
      <c r="AI444" s="78">
        <v>-0.16100504994392395</v>
      </c>
      <c r="AJ444" s="78">
        <v>-0.16692058742046356</v>
      </c>
      <c r="AK444" s="78">
        <v>-0.15192876756191254</v>
      </c>
      <c r="AL444" s="78">
        <v>-0.16162221133708954</v>
      </c>
      <c r="AM444" s="78">
        <v>-0.15715073049068451</v>
      </c>
      <c r="AN444" s="78">
        <v>-0.12848705053329468</v>
      </c>
      <c r="AO444" s="78">
        <v>-0.1812749058008194</v>
      </c>
      <c r="AP444" s="78">
        <v>-0.18787138164043427</v>
      </c>
      <c r="AQ444" s="78">
        <v>-0.23336109519004822</v>
      </c>
      <c r="AR444" s="78">
        <v>-0.20559729635715485</v>
      </c>
      <c r="AS444" s="78">
        <v>-0.22635246813297272</v>
      </c>
      <c r="AT444" s="78">
        <v>-0.22962653636932373</v>
      </c>
      <c r="AU444" s="78">
        <v>-0.300333172082901</v>
      </c>
      <c r="AV444" s="78">
        <v>-0.23002028465270996</v>
      </c>
      <c r="AW444" s="78">
        <v>-0.22305774688720703</v>
      </c>
      <c r="AX444" s="78">
        <v>-0.17558659613132477</v>
      </c>
      <c r="AY444" s="78">
        <v>-0.11660962551832199</v>
      </c>
      <c r="AZ444" s="78">
        <v>-9.0052686631679535E-2</v>
      </c>
      <c r="BA444" s="78">
        <v>-0.15219588577747345</v>
      </c>
      <c r="BB444" s="78">
        <v>-0.21538107097148895</v>
      </c>
      <c r="BC444" s="78">
        <v>-0.22956135869026184</v>
      </c>
      <c r="BD444" s="78">
        <v>-0.17607703804969788</v>
      </c>
      <c r="BE444" s="78">
        <v>-0.15515395998954773</v>
      </c>
      <c r="BF444" s="78">
        <v>-0.15989838540554047</v>
      </c>
      <c r="BG444" s="78">
        <v>-0.12114023417234421</v>
      </c>
      <c r="BH444" s="78">
        <v>-0.12826626002788544</v>
      </c>
      <c r="BI444" s="78">
        <v>-0.11483289301395416</v>
      </c>
      <c r="BJ444" s="78">
        <v>-0.12370586395263672</v>
      </c>
      <c r="BK444" s="78">
        <v>-0.11925078183412552</v>
      </c>
      <c r="BL444" s="78">
        <v>-8.6661174893379211E-2</v>
      </c>
      <c r="BM444" s="78">
        <v>-0.1390175074338913</v>
      </c>
      <c r="BN444" s="78">
        <v>-0.14165934920310974</v>
      </c>
      <c r="BO444" s="78">
        <v>-0.18490934371948242</v>
      </c>
      <c r="BP444" s="78">
        <v>-0.15473803877830505</v>
      </c>
      <c r="BQ444" s="78">
        <v>-0.1727251261472702</v>
      </c>
      <c r="BR444" s="78">
        <v>-0.17304283380508423</v>
      </c>
      <c r="BS444" s="78">
        <v>-0.24252036213874817</v>
      </c>
      <c r="BT444" s="78">
        <v>-0.17162959277629852</v>
      </c>
      <c r="BU444" s="78">
        <v>-0.16269096732139587</v>
      </c>
      <c r="BV444" s="78">
        <v>-0.11465339362621307</v>
      </c>
      <c r="BW444" s="78">
        <v>-5.8080278337001801E-2</v>
      </c>
      <c r="BX444" s="78">
        <v>-3.3968690782785416E-2</v>
      </c>
      <c r="BY444" s="78">
        <v>-9.7359873354434967E-2</v>
      </c>
      <c r="BZ444" s="78">
        <v>-0.16066795587539673</v>
      </c>
      <c r="CA444" s="78">
        <v>-0.17775312066078186</v>
      </c>
      <c r="CB444" s="78">
        <v>-0.12720580399036407</v>
      </c>
      <c r="CC444" s="78">
        <v>-0.12526844441890717</v>
      </c>
      <c r="CD444" s="78">
        <v>-0.13135220110416412</v>
      </c>
      <c r="CE444" s="78">
        <v>-9.3529991805553436E-2</v>
      </c>
      <c r="CF444" s="78">
        <v>-0.10149437189102173</v>
      </c>
      <c r="CG444" s="78">
        <v>-8.9140415191650391E-2</v>
      </c>
      <c r="CH444" s="78">
        <v>-9.7445107996463776E-2</v>
      </c>
      <c r="CI444" s="78">
        <v>-9.3001402914524078E-2</v>
      </c>
      <c r="CJ444" s="78">
        <v>-5.7692691683769226E-2</v>
      </c>
      <c r="CK444" s="78">
        <v>-0.10975015163421631</v>
      </c>
      <c r="CL444" s="78">
        <v>-0.10965302586555481</v>
      </c>
      <c r="CM444" s="78">
        <v>-0.15135179460048676</v>
      </c>
      <c r="CN444" s="78">
        <v>-0.11951306462287903</v>
      </c>
      <c r="CO444" s="78">
        <v>-0.13558296859264374</v>
      </c>
      <c r="CP444" s="78">
        <v>-0.13385310769081116</v>
      </c>
      <c r="CQ444" s="78">
        <v>-0.20247936248779297</v>
      </c>
      <c r="CR444" s="78">
        <v>-0.13118836283683777</v>
      </c>
      <c r="CS444" s="78">
        <v>-0.120881088078022</v>
      </c>
      <c r="CT444" s="78">
        <v>-7.2451218962669373E-2</v>
      </c>
      <c r="CU444" s="78">
        <v>-1.7543023452162743E-2</v>
      </c>
      <c r="CV444" s="78">
        <v>4.8749088309705257E-3</v>
      </c>
      <c r="CW444" s="78">
        <v>-5.9380616992712021E-2</v>
      </c>
      <c r="CX444" s="78">
        <v>-0.12277381122112274</v>
      </c>
      <c r="CY444" s="78">
        <v>-0.14187087118625641</v>
      </c>
      <c r="CZ444" s="78">
        <v>-9.3357741832733154E-2</v>
      </c>
      <c r="DA444" s="78">
        <v>-9.5382928848266602E-2</v>
      </c>
      <c r="DB444" s="78">
        <v>-0.10280604660511017</v>
      </c>
      <c r="DC444" s="78">
        <v>-6.5919741988182068E-2</v>
      </c>
      <c r="DD444" s="78">
        <v>-7.4722491204738617E-2</v>
      </c>
      <c r="DE444" s="78">
        <v>-6.3447929918766022E-2</v>
      </c>
      <c r="DF444" s="78">
        <v>-7.1184359490871429E-2</v>
      </c>
      <c r="DG444" s="78">
        <v>-6.6752016544342041E-2</v>
      </c>
      <c r="DH444" s="78">
        <v>-2.8724206611514091E-2</v>
      </c>
      <c r="DI444" s="78">
        <v>-8.0482795834541321E-2</v>
      </c>
      <c r="DJ444" s="78">
        <v>-7.7646695077419281E-2</v>
      </c>
      <c r="DK444" s="78">
        <v>-0.11779425293207169</v>
      </c>
      <c r="DL444" s="78">
        <v>-8.42880979180336E-2</v>
      </c>
      <c r="DM444" s="78">
        <v>-9.8440833389759064E-2</v>
      </c>
      <c r="DN444" s="78">
        <v>-9.4663418829441071E-2</v>
      </c>
      <c r="DO444" s="78">
        <v>-0.16243837773799896</v>
      </c>
      <c r="DP444" s="78">
        <v>-9.0747140347957611E-2</v>
      </c>
      <c r="DQ444" s="78">
        <v>-7.9071223735809326E-2</v>
      </c>
      <c r="DR444" s="78">
        <v>-3.0249062925577164E-2</v>
      </c>
      <c r="DS444" s="78">
        <v>2.2994229570031166E-2</v>
      </c>
      <c r="DT444" s="78">
        <v>4.371851310133934E-2</v>
      </c>
      <c r="DU444" s="78">
        <v>-2.1401362493634224E-2</v>
      </c>
      <c r="DV444" s="78">
        <v>-8.4879666566848755E-2</v>
      </c>
      <c r="DW444" s="78">
        <v>-0.10598863661289215</v>
      </c>
      <c r="DX444" s="78">
        <v>-5.9509675949811935E-2</v>
      </c>
      <c r="DY444" s="78">
        <v>-5.2232995629310608E-2</v>
      </c>
      <c r="DZ444" s="78">
        <v>-6.1589904129505157E-2</v>
      </c>
      <c r="EA444" s="78">
        <v>-2.6054929941892624E-2</v>
      </c>
      <c r="EB444" s="78">
        <v>-3.6068156361579895E-2</v>
      </c>
      <c r="EC444" s="78">
        <v>-2.6352057233452797E-2</v>
      </c>
      <c r="ED444" s="78">
        <v>-3.3268004655838013E-2</v>
      </c>
      <c r="EE444" s="78">
        <v>-2.8852077201008797E-2</v>
      </c>
      <c r="EF444" s="78">
        <v>1.3101682066917419E-2</v>
      </c>
      <c r="EG444" s="78">
        <v>-3.8225390017032623E-2</v>
      </c>
      <c r="EH444" s="78">
        <v>-3.1434658914804459E-2</v>
      </c>
      <c r="EI444" s="78">
        <v>-6.9342494010925293E-2</v>
      </c>
      <c r="EJ444" s="78">
        <v>-3.3428829163312912E-2</v>
      </c>
      <c r="EK444" s="78">
        <v>-4.4813483953475952E-2</v>
      </c>
      <c r="EL444" s="78">
        <v>-3.8079697638750076E-2</v>
      </c>
      <c r="EM444" s="78">
        <v>-0.10462555289268494</v>
      </c>
      <c r="EN444" s="78">
        <v>-3.2356433570384979E-2</v>
      </c>
      <c r="EO444" s="78">
        <v>-1.870441623032093E-2</v>
      </c>
      <c r="EP444" s="78">
        <v>3.0684158205986023E-2</v>
      </c>
      <c r="EQ444" s="78">
        <v>8.1523582339286804E-2</v>
      </c>
      <c r="ER444" s="78">
        <v>9.9802508950233459E-2</v>
      </c>
      <c r="ES444" s="78">
        <v>3.3434651792049408E-2</v>
      </c>
      <c r="ET444" s="78">
        <v>-3.016655333340168E-2</v>
      </c>
      <c r="EU444" s="78">
        <v>-5.4180387407541275E-2</v>
      </c>
      <c r="EV444" s="78">
        <v>-1.063845120370388E-2</v>
      </c>
      <c r="EW444" s="78">
        <v>70.500511169433594</v>
      </c>
      <c r="EX444" s="78">
        <v>68.800971984863281</v>
      </c>
      <c r="EY444" s="78">
        <v>67.4500732421875</v>
      </c>
      <c r="EZ444" s="78">
        <v>66.176956176757813</v>
      </c>
      <c r="FA444" s="78">
        <v>65.093498229980469</v>
      </c>
      <c r="FB444" s="78">
        <v>64.100814819335938</v>
      </c>
      <c r="FC444" s="78">
        <v>63.934978485107422</v>
      </c>
      <c r="FD444" s="78">
        <v>67.352622985839844</v>
      </c>
      <c r="FE444" s="78">
        <v>71.852241516113281</v>
      </c>
      <c r="FF444" s="78">
        <v>76.544395446777344</v>
      </c>
      <c r="FG444" s="78">
        <v>81.54541015625</v>
      </c>
      <c r="FH444" s="78">
        <v>85.792205810546875</v>
      </c>
      <c r="FI444" s="78">
        <v>89.191558837890625</v>
      </c>
      <c r="FJ444" s="78">
        <v>92.356956481933594</v>
      </c>
      <c r="FK444" s="78">
        <v>94.244354248046875</v>
      </c>
      <c r="FL444" s="78">
        <v>95.201133728027344</v>
      </c>
      <c r="FM444" s="78">
        <v>95.590744018554688</v>
      </c>
      <c r="FN444" s="78">
        <v>94.951919555664063</v>
      </c>
      <c r="FO444" s="78">
        <v>93.094993591308594</v>
      </c>
      <c r="FP444" s="78">
        <v>89.987014770507813</v>
      </c>
      <c r="FQ444" s="78">
        <v>85.686248779296875</v>
      </c>
      <c r="FR444" s="78">
        <v>81.817375183105469</v>
      </c>
      <c r="FS444" s="78">
        <v>79.278533935546875</v>
      </c>
      <c r="FT444" s="78">
        <v>77.579277038574219</v>
      </c>
      <c r="FU444" s="78">
        <v>3.1926620751619339E-2</v>
      </c>
      <c r="FV444" s="78">
        <v>5.0411880016326904E-2</v>
      </c>
      <c r="FW444" s="78">
        <v>3.1090661883354187E-2</v>
      </c>
      <c r="FX444" s="78">
        <v>0</v>
      </c>
      <c r="FY444" s="78">
        <v>3829</v>
      </c>
      <c r="FZ444" s="78">
        <v>1</v>
      </c>
    </row>
    <row r="445" spans="1:182" x14ac:dyDescent="0.2">
      <c r="A445" t="s">
        <v>186</v>
      </c>
      <c r="B445" t="s">
        <v>236</v>
      </c>
      <c r="C445" t="s">
        <v>194</v>
      </c>
      <c r="D445" t="s">
        <v>203</v>
      </c>
      <c r="E445" t="s">
        <v>206</v>
      </c>
      <c r="F445" t="s">
        <v>178</v>
      </c>
      <c r="G445" t="s">
        <v>1</v>
      </c>
      <c r="H445" s="78">
        <v>5491</v>
      </c>
      <c r="I445" s="78">
        <v>1.282129168510437</v>
      </c>
      <c r="J445" s="78">
        <v>1.1339548826217651</v>
      </c>
      <c r="K445" s="78">
        <v>1.0605707168579102</v>
      </c>
      <c r="L445" s="78">
        <v>0.99470466375350952</v>
      </c>
      <c r="M445" s="78">
        <v>0.96539276838302612</v>
      </c>
      <c r="N445" s="78">
        <v>0.97909897565841675</v>
      </c>
      <c r="O445" s="78">
        <v>1.0257778167724609</v>
      </c>
      <c r="P445" s="78">
        <v>1.1739360094070435</v>
      </c>
      <c r="Q445" s="78">
        <v>1.2819787263870239</v>
      </c>
      <c r="R445" s="78">
        <v>1.4343031644821167</v>
      </c>
      <c r="S445" s="78">
        <v>1.604630708694458</v>
      </c>
      <c r="T445" s="78">
        <v>1.8235267400741577</v>
      </c>
      <c r="U445" s="78">
        <v>2.03090500831604</v>
      </c>
      <c r="V445" s="78">
        <v>2.1945180892944336</v>
      </c>
      <c r="W445" s="78">
        <v>2.3026559352874756</v>
      </c>
      <c r="X445" s="78">
        <v>2.4227526187896729</v>
      </c>
      <c r="Y445" s="78">
        <v>2.4770071506500244</v>
      </c>
      <c r="Z445" s="78">
        <v>2.5572600364685059</v>
      </c>
      <c r="AA445" s="78">
        <v>2.6079769134521484</v>
      </c>
      <c r="AB445" s="78">
        <v>2.5366051197052002</v>
      </c>
      <c r="AC445" s="78">
        <v>2.4361011981964111</v>
      </c>
      <c r="AD445" s="78">
        <v>2.3236112594604492</v>
      </c>
      <c r="AE445" s="78">
        <v>2.0374214649200439</v>
      </c>
      <c r="AF445" s="78">
        <v>1.7442368268966675</v>
      </c>
      <c r="AG445" s="78">
        <v>-0.17751893401145935</v>
      </c>
      <c r="AH445" s="78">
        <v>-0.17455974221229553</v>
      </c>
      <c r="AI445" s="78">
        <v>-0.10273775458335876</v>
      </c>
      <c r="AJ445" s="78">
        <v>-9.0117745101451874E-2</v>
      </c>
      <c r="AK445" s="78">
        <v>-8.0307357013225555E-2</v>
      </c>
      <c r="AL445" s="78">
        <v>-6.4742207527160645E-2</v>
      </c>
      <c r="AM445" s="78">
        <v>-9.3033313751220703E-2</v>
      </c>
      <c r="AN445" s="78">
        <v>-9.2601343989372253E-2</v>
      </c>
      <c r="AO445" s="78">
        <v>-0.12382365763187408</v>
      </c>
      <c r="AP445" s="78">
        <v>-0.17603841423988342</v>
      </c>
      <c r="AQ445" s="78">
        <v>-0.22482579946517944</v>
      </c>
      <c r="AR445" s="78">
        <v>-0.25594434142112732</v>
      </c>
      <c r="AS445" s="78">
        <v>-0.2538553774356842</v>
      </c>
      <c r="AT445" s="78">
        <v>-0.24231567978858948</v>
      </c>
      <c r="AU445" s="78">
        <v>-0.27952301502227783</v>
      </c>
      <c r="AV445" s="78">
        <v>-0.26442915201187134</v>
      </c>
      <c r="AW445" s="78">
        <v>-0.23703180253505707</v>
      </c>
      <c r="AX445" s="78">
        <v>-0.15499672293663025</v>
      </c>
      <c r="AY445" s="78">
        <v>-0.11789178103208542</v>
      </c>
      <c r="AZ445" s="78">
        <v>-8.2277752459049225E-2</v>
      </c>
      <c r="BA445" s="78">
        <v>-9.6020914614200592E-2</v>
      </c>
      <c r="BB445" s="78">
        <v>-0.18972332775592804</v>
      </c>
      <c r="BC445" s="78">
        <v>-0.2271893322467804</v>
      </c>
      <c r="BD445" s="78">
        <v>-0.15843908488750458</v>
      </c>
      <c r="BE445" s="78">
        <v>-0.13400529325008392</v>
      </c>
      <c r="BF445" s="78">
        <v>-0.13339692354202271</v>
      </c>
      <c r="BG445" s="78">
        <v>-6.4653739333152771E-2</v>
      </c>
      <c r="BH445" s="78">
        <v>-5.3892470896244049E-2</v>
      </c>
      <c r="BI445" s="78">
        <v>-4.6082843095064163E-2</v>
      </c>
      <c r="BJ445" s="78">
        <v>-3.1605146825313568E-2</v>
      </c>
      <c r="BK445" s="78">
        <v>-5.8320727199316025E-2</v>
      </c>
      <c r="BL445" s="78">
        <v>-5.4489653557538986E-2</v>
      </c>
      <c r="BM445" s="78">
        <v>-8.3386704325675964E-2</v>
      </c>
      <c r="BN445" s="78">
        <v>-0.13128538429737091</v>
      </c>
      <c r="BO445" s="78">
        <v>-0.1749432384967804</v>
      </c>
      <c r="BP445" s="78">
        <v>-0.2012321799993515</v>
      </c>
      <c r="BQ445" s="78">
        <v>-0.19439926743507385</v>
      </c>
      <c r="BR445" s="78">
        <v>-0.17852823436260223</v>
      </c>
      <c r="BS445" s="78">
        <v>-0.21341101825237274</v>
      </c>
      <c r="BT445" s="78">
        <v>-0.19634349644184113</v>
      </c>
      <c r="BU445" s="78">
        <v>-0.16780440509319305</v>
      </c>
      <c r="BV445" s="78">
        <v>-8.6472123861312866E-2</v>
      </c>
      <c r="BW445" s="78">
        <v>-5.0573471933603287E-2</v>
      </c>
      <c r="BX445" s="78">
        <v>-1.8911011517047882E-2</v>
      </c>
      <c r="BY445" s="78">
        <v>-3.6643184721469879E-2</v>
      </c>
      <c r="BZ445" s="78">
        <v>-0.1315961480140686</v>
      </c>
      <c r="CA445" s="78">
        <v>-0.17202778160572052</v>
      </c>
      <c r="CB445" s="78">
        <v>-0.10850995779037476</v>
      </c>
      <c r="CC445" s="78">
        <v>-0.10386789590120316</v>
      </c>
      <c r="CD445" s="78">
        <v>-0.1048877090215683</v>
      </c>
      <c r="CE445" s="78">
        <v>-3.827686607837677E-2</v>
      </c>
      <c r="CF445" s="78">
        <v>-2.8802959248423576E-2</v>
      </c>
      <c r="CG445" s="78">
        <v>-2.237904816865921E-2</v>
      </c>
      <c r="CH445" s="78">
        <v>-8.6545255035161972E-3</v>
      </c>
      <c r="CI445" s="78">
        <v>-3.4278888255357742E-2</v>
      </c>
      <c r="CJ445" s="78">
        <v>-2.8093606233596802E-2</v>
      </c>
      <c r="CK445" s="78">
        <v>-5.5380184203386307E-2</v>
      </c>
      <c r="CL445" s="78">
        <v>-0.10028956830501556</v>
      </c>
      <c r="CM445" s="78">
        <v>-0.14039471745491028</v>
      </c>
      <c r="CN445" s="78">
        <v>-0.16333872079849243</v>
      </c>
      <c r="CO445" s="78">
        <v>-0.15322016179561615</v>
      </c>
      <c r="CP445" s="78">
        <v>-0.13434925675392151</v>
      </c>
      <c r="CQ445" s="78">
        <v>-0.16762201488018036</v>
      </c>
      <c r="CR445" s="78">
        <v>-0.1491875946521759</v>
      </c>
      <c r="CS445" s="78">
        <v>-0.11985772103071213</v>
      </c>
      <c r="CT445" s="78">
        <v>-3.9012197405099869E-2</v>
      </c>
      <c r="CU445" s="78">
        <v>-3.9490200579166412E-3</v>
      </c>
      <c r="CV445" s="78">
        <v>2.4976598098874092E-2</v>
      </c>
      <c r="CW445" s="78">
        <v>4.4816466979682446E-3</v>
      </c>
      <c r="CX445" s="78">
        <v>-9.1337420046329498E-2</v>
      </c>
      <c r="CY445" s="78">
        <v>-0.13382308185100555</v>
      </c>
      <c r="CZ445" s="78">
        <v>-7.3929183185100555E-2</v>
      </c>
      <c r="DA445" s="78">
        <v>-7.3730483651161194E-2</v>
      </c>
      <c r="DB445" s="78">
        <v>-7.6378479599952698E-2</v>
      </c>
      <c r="DC445" s="78">
        <v>-1.1899992823600769E-2</v>
      </c>
      <c r="DD445" s="78">
        <v>-3.7134471349418163E-3</v>
      </c>
      <c r="DE445" s="78">
        <v>1.324743265286088E-3</v>
      </c>
      <c r="DF445" s="78">
        <v>1.4296097680926323E-2</v>
      </c>
      <c r="DG445" s="78">
        <v>-1.0237053968012333E-2</v>
      </c>
      <c r="DH445" s="78">
        <v>-1.6975614707916975E-3</v>
      </c>
      <c r="DI445" s="78">
        <v>-2.7373665943741798E-2</v>
      </c>
      <c r="DJ445" s="78">
        <v>-6.929374486207962E-2</v>
      </c>
      <c r="DK445" s="78">
        <v>-0.10584621876478195</v>
      </c>
      <c r="DL445" s="78">
        <v>-0.12544521689414978</v>
      </c>
      <c r="DM445" s="78">
        <v>-0.11204104870557785</v>
      </c>
      <c r="DN445" s="78">
        <v>-9.0170279145240784E-2</v>
      </c>
      <c r="DO445" s="78">
        <v>-0.12183301895856857</v>
      </c>
      <c r="DP445" s="78">
        <v>-0.10203167051076889</v>
      </c>
      <c r="DQ445" s="78">
        <v>-7.1911036968231201E-2</v>
      </c>
      <c r="DR445" s="78">
        <v>8.4477346390485764E-3</v>
      </c>
      <c r="DS445" s="78">
        <v>4.2675435543060303E-2</v>
      </c>
      <c r="DT445" s="78">
        <v>6.8864203989505768E-2</v>
      </c>
      <c r="DU445" s="78">
        <v>4.5606479048728943E-2</v>
      </c>
      <c r="DV445" s="78">
        <v>-5.1078695803880692E-2</v>
      </c>
      <c r="DW445" s="78">
        <v>-9.5618367195129395E-2</v>
      </c>
      <c r="DX445" s="78">
        <v>-3.9348430931568146E-2</v>
      </c>
      <c r="DY445" s="78">
        <v>-3.0216868966817856E-2</v>
      </c>
      <c r="DZ445" s="78">
        <v>-3.5215679556131363E-2</v>
      </c>
      <c r="EA445" s="78">
        <v>2.6184020563960075E-2</v>
      </c>
      <c r="EB445" s="78">
        <v>3.2511822879314423E-2</v>
      </c>
      <c r="EC445" s="78">
        <v>3.5549253225326538E-2</v>
      </c>
      <c r="ED445" s="78">
        <v>4.743315652012825E-2</v>
      </c>
      <c r="EE445" s="78">
        <v>2.4475535377860069E-2</v>
      </c>
      <c r="EF445" s="78">
        <v>3.6414135247468948E-2</v>
      </c>
      <c r="EG445" s="78">
        <v>1.3063297607004642E-2</v>
      </c>
      <c r="EH445" s="78">
        <v>-2.4540707468986511E-2</v>
      </c>
      <c r="EI445" s="78">
        <v>-5.5963665246963501E-2</v>
      </c>
      <c r="EJ445" s="78">
        <v>-7.0733055472373962E-2</v>
      </c>
      <c r="EK445" s="78">
        <v>-5.2584957331418991E-2</v>
      </c>
      <c r="EL445" s="78">
        <v>-2.6382841169834137E-2</v>
      </c>
      <c r="EM445" s="78">
        <v>-5.5720996111631393E-2</v>
      </c>
      <c r="EN445" s="78">
        <v>-3.3946018666028976E-2</v>
      </c>
      <c r="EO445" s="78">
        <v>-2.6836488395929337E-3</v>
      </c>
      <c r="EP445" s="78">
        <v>7.6972343027591705E-2</v>
      </c>
      <c r="EQ445" s="78">
        <v>0.10999374091625214</v>
      </c>
      <c r="ER445" s="78">
        <v>0.13223093748092651</v>
      </c>
      <c r="ES445" s="78">
        <v>0.10498420894145966</v>
      </c>
      <c r="ET445" s="78">
        <v>7.0485072210431099E-3</v>
      </c>
      <c r="EU445" s="78">
        <v>-4.0456827729940414E-2</v>
      </c>
      <c r="EV445" s="78">
        <v>1.0580701753497124E-2</v>
      </c>
      <c r="EW445" s="78">
        <v>68.111587524414063</v>
      </c>
      <c r="EX445" s="78">
        <v>66.646995544433594</v>
      </c>
      <c r="EY445" s="78">
        <v>65.448997497558594</v>
      </c>
      <c r="EZ445" s="78">
        <v>64.317230224609375</v>
      </c>
      <c r="FA445" s="78">
        <v>63.370918273925781</v>
      </c>
      <c r="FB445" s="78">
        <v>62.752983093261719</v>
      </c>
      <c r="FC445" s="78">
        <v>62.451648712158203</v>
      </c>
      <c r="FD445" s="78">
        <v>65.95965576171875</v>
      </c>
      <c r="FE445" s="78">
        <v>70.563133239746094</v>
      </c>
      <c r="FF445" s="78">
        <v>75.0467529296875</v>
      </c>
      <c r="FG445" s="78">
        <v>80.068710327148438</v>
      </c>
      <c r="FH445" s="78">
        <v>84.583534240722656</v>
      </c>
      <c r="FI445" s="78">
        <v>88.407630920410156</v>
      </c>
      <c r="FJ445" s="78">
        <v>91.571174621582031</v>
      </c>
      <c r="FK445" s="78">
        <v>93.134025573730469</v>
      </c>
      <c r="FL445" s="78">
        <v>94.26171875</v>
      </c>
      <c r="FM445" s="78">
        <v>94.130691528320313</v>
      </c>
      <c r="FN445" s="78">
        <v>93.222145080566406</v>
      </c>
      <c r="FO445" s="78">
        <v>90.774467468261719</v>
      </c>
      <c r="FP445" s="78">
        <v>87.59722900390625</v>
      </c>
      <c r="FQ445" s="78">
        <v>83.291351318359375</v>
      </c>
      <c r="FR445" s="78">
        <v>79.850616455078125</v>
      </c>
      <c r="FS445" s="78">
        <v>77.456268310546875</v>
      </c>
      <c r="FT445" s="78">
        <v>75.844337463378906</v>
      </c>
      <c r="FU445" s="78">
        <v>3.3487182110548019E-2</v>
      </c>
      <c r="FV445" s="78">
        <v>5.8206439018249512E-2</v>
      </c>
      <c r="FW445" s="78">
        <v>3.124019131064415E-2</v>
      </c>
      <c r="FX445" s="78">
        <v>0</v>
      </c>
      <c r="FY445" s="78">
        <v>2278</v>
      </c>
      <c r="FZ445" s="78">
        <v>1</v>
      </c>
    </row>
    <row r="446" spans="1:182" x14ac:dyDescent="0.2">
      <c r="A446" t="s">
        <v>186</v>
      </c>
      <c r="B446" t="s">
        <v>236</v>
      </c>
      <c r="C446" t="s">
        <v>194</v>
      </c>
      <c r="D446" t="s">
        <v>203</v>
      </c>
      <c r="E446" t="s">
        <v>206</v>
      </c>
      <c r="F446" t="s">
        <v>179</v>
      </c>
      <c r="G446" t="s">
        <v>1</v>
      </c>
      <c r="H446" s="78">
        <v>704</v>
      </c>
      <c r="I446" s="78">
        <v>1.9270581007003784</v>
      </c>
      <c r="J446" s="78">
        <v>1.8501057624816895</v>
      </c>
      <c r="K446" s="78">
        <v>1.6448394060134888</v>
      </c>
      <c r="L446" s="78">
        <v>1.5061925649642944</v>
      </c>
      <c r="M446" s="78">
        <v>1.5148588418960571</v>
      </c>
      <c r="N446" s="78">
        <v>1.4175288677215576</v>
      </c>
      <c r="O446" s="78">
        <v>1.5725771188735962</v>
      </c>
      <c r="P446" s="78">
        <v>1.8981190919876099</v>
      </c>
      <c r="Q446" s="78">
        <v>2.0815014839172363</v>
      </c>
      <c r="R446" s="78">
        <v>2.1397180557250977</v>
      </c>
      <c r="S446" s="78">
        <v>2.2802243232727051</v>
      </c>
      <c r="T446" s="78">
        <v>2.5671811103820801</v>
      </c>
      <c r="U446" s="78">
        <v>3.019188404083252</v>
      </c>
      <c r="V446" s="78">
        <v>3.4618959426879883</v>
      </c>
      <c r="W446" s="78">
        <v>3.4373505115509033</v>
      </c>
      <c r="X446" s="78">
        <v>3.7618567943572998</v>
      </c>
      <c r="Y446" s="78">
        <v>4.091214656829834</v>
      </c>
      <c r="Z446" s="78">
        <v>4.3776025772094727</v>
      </c>
      <c r="AA446" s="78">
        <v>3.953615665435791</v>
      </c>
      <c r="AB446" s="78">
        <v>3.926673412322998</v>
      </c>
      <c r="AC446" s="78">
        <v>3.5809226036071777</v>
      </c>
      <c r="AD446" s="78">
        <v>3.4128034114837646</v>
      </c>
      <c r="AE446" s="78">
        <v>3.0785274505615234</v>
      </c>
      <c r="AF446" s="78">
        <v>2.6515090465545654</v>
      </c>
      <c r="AG446" s="78">
        <v>-0.5259367823600769</v>
      </c>
      <c r="AH446" s="78">
        <v>-0.35671597719192505</v>
      </c>
      <c r="AI446" s="78">
        <v>-0.45490807294845581</v>
      </c>
      <c r="AJ446" s="78">
        <v>-0.47790753841400146</v>
      </c>
      <c r="AK446" s="78">
        <v>-0.38609623908996582</v>
      </c>
      <c r="AL446" s="78">
        <v>-0.49710431694984436</v>
      </c>
      <c r="AM446" s="78">
        <v>-0.29449495673179626</v>
      </c>
      <c r="AN446" s="78">
        <v>-0.11339884251356125</v>
      </c>
      <c r="AO446" s="78">
        <v>-0.24757744371891022</v>
      </c>
      <c r="AP446" s="78">
        <v>-0.42998224496841431</v>
      </c>
      <c r="AQ446" s="78">
        <v>-0.66782134771347046</v>
      </c>
      <c r="AR446" s="78">
        <v>-0.40677711367607117</v>
      </c>
      <c r="AS446" s="78">
        <v>-0.29987406730651855</v>
      </c>
      <c r="AT446" s="78">
        <v>-0.23248745501041412</v>
      </c>
      <c r="AU446" s="78">
        <v>-0.65348762273788452</v>
      </c>
      <c r="AV446" s="78">
        <v>-0.38424983620643616</v>
      </c>
      <c r="AW446" s="78">
        <v>-0.23100808262825012</v>
      </c>
      <c r="AX446" s="78">
        <v>-2.2108020260930061E-2</v>
      </c>
      <c r="AY446" s="78">
        <v>-0.30249634385108948</v>
      </c>
      <c r="AZ446" s="78">
        <v>-0.30365154147148132</v>
      </c>
      <c r="BA446" s="78">
        <v>-0.38287061452865601</v>
      </c>
      <c r="BB446" s="78">
        <v>-0.36184757947921753</v>
      </c>
      <c r="BC446" s="78">
        <v>-0.53979092836380005</v>
      </c>
      <c r="BD446" s="78">
        <v>-0.43644726276397705</v>
      </c>
      <c r="BE446" s="78">
        <v>-0.2638094425201416</v>
      </c>
      <c r="BF446" s="78">
        <v>-0.11354067921638489</v>
      </c>
      <c r="BG446" s="78">
        <v>-0.21314346790313721</v>
      </c>
      <c r="BH446" s="78">
        <v>-0.22891189157962799</v>
      </c>
      <c r="BI446" s="78">
        <v>-0.15232047438621521</v>
      </c>
      <c r="BJ446" s="78">
        <v>-0.24815252423286438</v>
      </c>
      <c r="BK446" s="78">
        <v>-6.2211867421865463E-2</v>
      </c>
      <c r="BL446" s="78">
        <v>0.15213173627853394</v>
      </c>
      <c r="BM446" s="78">
        <v>5.395185574889183E-2</v>
      </c>
      <c r="BN446" s="78">
        <v>-9.6913374960422516E-2</v>
      </c>
      <c r="BO446" s="78">
        <v>-0.36193177103996277</v>
      </c>
      <c r="BP446" s="78">
        <v>-0.13511055707931519</v>
      </c>
      <c r="BQ446" s="78">
        <v>-2.920667827129364E-2</v>
      </c>
      <c r="BR446" s="78">
        <v>5.5322188884019852E-2</v>
      </c>
      <c r="BS446" s="78">
        <v>-0.38431116938591003</v>
      </c>
      <c r="BT446" s="78">
        <v>-0.11494499444961548</v>
      </c>
      <c r="BU446" s="78">
        <v>7.8485138714313507E-2</v>
      </c>
      <c r="BV446" s="78">
        <v>0.31904223561286926</v>
      </c>
      <c r="BW446" s="78">
        <v>-7.8337714076042175E-3</v>
      </c>
      <c r="BX446" s="78">
        <v>-8.4672626107931137E-3</v>
      </c>
      <c r="BY446" s="78">
        <v>-8.0140769481658936E-2</v>
      </c>
      <c r="BZ446" s="78">
        <v>-5.381736159324646E-2</v>
      </c>
      <c r="CA446" s="78">
        <v>-0.23873451352119446</v>
      </c>
      <c r="CB446" s="78">
        <v>-0.15083503723144531</v>
      </c>
      <c r="CC446" s="78">
        <v>-8.2260824739933014E-2</v>
      </c>
      <c r="CD446" s="78">
        <v>5.4881807416677475E-2</v>
      </c>
      <c r="CE446" s="78">
        <v>-4.5698057860136032E-2</v>
      </c>
      <c r="CF446" s="78">
        <v>-5.6458272039890289E-2</v>
      </c>
      <c r="CG446" s="78">
        <v>9.5919258892536163E-3</v>
      </c>
      <c r="CH446" s="78">
        <v>-7.5729310512542725E-2</v>
      </c>
      <c r="CI446" s="78">
        <v>9.8666690289974213E-2</v>
      </c>
      <c r="CJ446" s="78">
        <v>0.33603739738464355</v>
      </c>
      <c r="CK446" s="78">
        <v>0.26279011368751526</v>
      </c>
      <c r="CL446" s="78">
        <v>0.13376910984516144</v>
      </c>
      <c r="CM446" s="78">
        <v>-0.15007361769676208</v>
      </c>
      <c r="CN446" s="78">
        <v>5.3044840693473816E-2</v>
      </c>
      <c r="CO446" s="78">
        <v>0.15825675427913666</v>
      </c>
      <c r="CP446" s="78">
        <v>0.25465825200080872</v>
      </c>
      <c r="CQ446" s="78">
        <v>-0.1978803277015686</v>
      </c>
      <c r="CR446" s="78">
        <v>7.1574725210666656E-2</v>
      </c>
      <c r="CS446" s="78">
        <v>0.29283922910690308</v>
      </c>
      <c r="CT446" s="78">
        <v>0.55532187223434448</v>
      </c>
      <c r="CU446" s="78">
        <v>0.1962486058473587</v>
      </c>
      <c r="CV446" s="78">
        <v>0.19597648084163666</v>
      </c>
      <c r="CW446" s="78">
        <v>0.12952899932861328</v>
      </c>
      <c r="CX446" s="78">
        <v>0.15952339768409729</v>
      </c>
      <c r="CY446" s="78">
        <v>-3.0223743990063667E-2</v>
      </c>
      <c r="CZ446" s="78">
        <v>4.6979106962680817E-2</v>
      </c>
      <c r="DA446" s="78">
        <v>9.9287770688533783E-2</v>
      </c>
      <c r="DB446" s="78">
        <v>0.22330428659915924</v>
      </c>
      <c r="DC446" s="78">
        <v>0.12174735218286514</v>
      </c>
      <c r="DD446" s="78">
        <v>0.11599534749984741</v>
      </c>
      <c r="DE446" s="78">
        <v>0.17150431871414185</v>
      </c>
      <c r="DF446" s="78">
        <v>9.6693918108940125E-2</v>
      </c>
      <c r="DG446" s="78">
        <v>0.25954526662826538</v>
      </c>
      <c r="DH446" s="78">
        <v>0.51994305849075317</v>
      </c>
      <c r="DI446" s="78">
        <v>0.47162839770317078</v>
      </c>
      <c r="DJ446" s="78">
        <v>0.36445158720016479</v>
      </c>
      <c r="DK446" s="78">
        <v>6.1784557998180389E-2</v>
      </c>
      <c r="DL446" s="78">
        <v>0.24120025336742401</v>
      </c>
      <c r="DM446" s="78">
        <v>0.34572017192840576</v>
      </c>
      <c r="DN446" s="78">
        <v>0.45399433374404907</v>
      </c>
      <c r="DO446" s="78">
        <v>-1.1449513956904411E-2</v>
      </c>
      <c r="DP446" s="78">
        <v>0.2580944299697876</v>
      </c>
      <c r="DQ446" s="78">
        <v>0.50719326734542847</v>
      </c>
      <c r="DR446" s="78">
        <v>0.79160147905349731</v>
      </c>
      <c r="DS446" s="78">
        <v>0.40033099055290222</v>
      </c>
      <c r="DT446" s="78">
        <v>0.40042018890380859</v>
      </c>
      <c r="DU446" s="78">
        <v>0.3391987681388855</v>
      </c>
      <c r="DV446" s="78">
        <v>0.37286418676376343</v>
      </c>
      <c r="DW446" s="78">
        <v>0.17828704416751862</v>
      </c>
      <c r="DX446" s="78">
        <v>0.24479328095912933</v>
      </c>
      <c r="DY446" s="78">
        <v>0.36141511797904968</v>
      </c>
      <c r="DZ446" s="78">
        <v>0.46647962927818298</v>
      </c>
      <c r="EA446" s="78">
        <v>0.36351197957992554</v>
      </c>
      <c r="EB446" s="78">
        <v>0.36499097943305969</v>
      </c>
      <c r="EC446" s="78">
        <v>0.40528008341789246</v>
      </c>
      <c r="ED446" s="78">
        <v>0.34564566612243652</v>
      </c>
      <c r="EE446" s="78">
        <v>0.49182835221290588</v>
      </c>
      <c r="EF446" s="78">
        <v>0.78547370433807373</v>
      </c>
      <c r="EG446" s="78">
        <v>0.77315771579742432</v>
      </c>
      <c r="EH446" s="78">
        <v>0.69752043485641479</v>
      </c>
      <c r="EI446" s="78">
        <v>0.3676740825176239</v>
      </c>
      <c r="EJ446" s="78">
        <v>0.5128667950630188</v>
      </c>
      <c r="EK446" s="78">
        <v>0.61638760566711426</v>
      </c>
      <c r="EL446" s="78">
        <v>0.74180394411087036</v>
      </c>
      <c r="EM446" s="78">
        <v>0.25772696733474731</v>
      </c>
      <c r="EN446" s="78">
        <v>0.52739930152893066</v>
      </c>
      <c r="EO446" s="78">
        <v>0.81668651103973389</v>
      </c>
      <c r="EP446" s="78">
        <v>1.1327517032623291</v>
      </c>
      <c r="EQ446" s="78">
        <v>0.69499355554580688</v>
      </c>
      <c r="ER446" s="78">
        <v>0.69560450315475464</v>
      </c>
      <c r="ES446" s="78">
        <v>0.64192855358123779</v>
      </c>
      <c r="ET446" s="78">
        <v>0.68089437484741211</v>
      </c>
      <c r="EU446" s="78">
        <v>0.4793434739112854</v>
      </c>
      <c r="EV446" s="78">
        <v>0.53040552139282227</v>
      </c>
      <c r="EW446" s="78">
        <v>81.097206115722656</v>
      </c>
      <c r="EX446" s="78">
        <v>78.046821594238281</v>
      </c>
      <c r="EY446" s="78">
        <v>76.258575439453125</v>
      </c>
      <c r="EZ446" s="78">
        <v>74.640495300292969</v>
      </c>
      <c r="FA446" s="78">
        <v>73.313323974609375</v>
      </c>
      <c r="FB446" s="78">
        <v>70.374305725097656</v>
      </c>
      <c r="FC446" s="78">
        <v>70.802665710449219</v>
      </c>
      <c r="FD446" s="78">
        <v>73.600883483886719</v>
      </c>
      <c r="FE446" s="78">
        <v>76.807441711425781</v>
      </c>
      <c r="FF446" s="78">
        <v>81.547508239746094</v>
      </c>
      <c r="FG446" s="78">
        <v>86.567832946777344</v>
      </c>
      <c r="FH446" s="78">
        <v>90.309341430664063</v>
      </c>
      <c r="FI446" s="78">
        <v>93.358909606933594</v>
      </c>
      <c r="FJ446" s="78">
        <v>96.7218017578125</v>
      </c>
      <c r="FK446" s="78">
        <v>98.747871398925781</v>
      </c>
      <c r="FL446" s="78">
        <v>99.885200500488281</v>
      </c>
      <c r="FM446" s="78">
        <v>100.45722961425781</v>
      </c>
      <c r="FN446" s="78">
        <v>101.92684936523438</v>
      </c>
      <c r="FO446" s="78">
        <v>100.20119476318359</v>
      </c>
      <c r="FP446" s="78">
        <v>98.259468078613281</v>
      </c>
      <c r="FQ446" s="78">
        <v>96.049636840820313</v>
      </c>
      <c r="FR446" s="78">
        <v>93.841842651367188</v>
      </c>
      <c r="FS446" s="78">
        <v>91.022834777832031</v>
      </c>
      <c r="FT446" s="78">
        <v>88.311073303222656</v>
      </c>
      <c r="FU446" s="78">
        <v>0.17400035262107849</v>
      </c>
      <c r="FV446" s="78">
        <v>0.25310885906219482</v>
      </c>
      <c r="FW446" s="78">
        <v>0.17456655204296112</v>
      </c>
      <c r="FX446" s="78">
        <v>0</v>
      </c>
      <c r="FY446" s="78">
        <v>174</v>
      </c>
      <c r="FZ446" s="78">
        <v>1</v>
      </c>
    </row>
    <row r="447" spans="1:182" x14ac:dyDescent="0.2">
      <c r="A447" t="s">
        <v>186</v>
      </c>
      <c r="B447" t="s">
        <v>236</v>
      </c>
      <c r="C447" t="s">
        <v>194</v>
      </c>
      <c r="D447" t="s">
        <v>203</v>
      </c>
      <c r="E447" t="s">
        <v>206</v>
      </c>
      <c r="F447" t="s">
        <v>180</v>
      </c>
      <c r="G447" t="s">
        <v>1</v>
      </c>
      <c r="H447" s="78">
        <v>290</v>
      </c>
      <c r="I447" s="78">
        <v>1.2857760190963745</v>
      </c>
      <c r="J447" s="78">
        <v>1.1775830984115601</v>
      </c>
      <c r="K447" s="78">
        <v>1.2155052423477173</v>
      </c>
      <c r="L447" s="78">
        <v>1.1686651706695557</v>
      </c>
      <c r="M447" s="78">
        <v>1.1963397264480591</v>
      </c>
      <c r="N447" s="78">
        <v>1.1655211448669434</v>
      </c>
      <c r="O447" s="78">
        <v>1.623111367225647</v>
      </c>
      <c r="P447" s="78">
        <v>1.809949517250061</v>
      </c>
      <c r="Q447" s="78">
        <v>1.6045416593551636</v>
      </c>
      <c r="R447" s="78">
        <v>1.3711444139480591</v>
      </c>
      <c r="S447" s="78">
        <v>1.4074434041976929</v>
      </c>
      <c r="T447" s="78">
        <v>1.4588991403579712</v>
      </c>
      <c r="U447" s="78">
        <v>1.4491112232208252</v>
      </c>
      <c r="V447" s="78">
        <v>1.2657202482223511</v>
      </c>
      <c r="W447" s="78">
        <v>1.2569966316223145</v>
      </c>
      <c r="X447" s="78">
        <v>1.3899496793746948</v>
      </c>
      <c r="Y447" s="78">
        <v>1.4074985980987549</v>
      </c>
      <c r="Z447" s="78">
        <v>1.5566607713699341</v>
      </c>
      <c r="AA447" s="78">
        <v>1.5580432415008545</v>
      </c>
      <c r="AB447" s="78">
        <v>1.7004630565643311</v>
      </c>
      <c r="AC447" s="78">
        <v>1.6127146482467651</v>
      </c>
      <c r="AD447" s="78">
        <v>1.6856874227523804</v>
      </c>
      <c r="AE447" s="78">
        <v>1.5253382921218872</v>
      </c>
      <c r="AF447" s="78">
        <v>1.5183813571929932</v>
      </c>
      <c r="AG447" s="78">
        <v>-2.1144270896911621</v>
      </c>
      <c r="AH447" s="78">
        <v>-2.2370669841766357</v>
      </c>
      <c r="AI447" s="78">
        <v>-2.1912908554077148</v>
      </c>
      <c r="AJ447" s="78">
        <v>-2.3137660026550293</v>
      </c>
      <c r="AK447" s="78">
        <v>-2.2946796417236328</v>
      </c>
      <c r="AL447" s="78">
        <v>-2.3719675540924072</v>
      </c>
      <c r="AM447" s="78">
        <v>-1.8870010375976563</v>
      </c>
      <c r="AN447" s="78">
        <v>-1.677910327911377</v>
      </c>
      <c r="AO447" s="78">
        <v>-1.6274220943450928</v>
      </c>
      <c r="AP447" s="78">
        <v>-1.6681469678878784</v>
      </c>
      <c r="AQ447" s="78">
        <v>-1.3182195425033569</v>
      </c>
      <c r="AR447" s="78">
        <v>-0.92086327075958252</v>
      </c>
      <c r="AS447" s="78">
        <v>-0.71214395761489868</v>
      </c>
      <c r="AT447" s="78">
        <v>-0.82686066627502441</v>
      </c>
      <c r="AU447" s="78">
        <v>-0.77147012948989868</v>
      </c>
      <c r="AV447" s="78">
        <v>-0.50644350051879883</v>
      </c>
      <c r="AW447" s="78">
        <v>-0.43758925795555115</v>
      </c>
      <c r="AX447" s="78">
        <v>-0.48707929253578186</v>
      </c>
      <c r="AY447" s="78">
        <v>-0.71433275938034058</v>
      </c>
      <c r="AZ447" s="78">
        <v>-0.62966233491897583</v>
      </c>
      <c r="BA447" s="78">
        <v>-1.1199396848678589</v>
      </c>
      <c r="BB447" s="78">
        <v>-1.5385925769805908</v>
      </c>
      <c r="BC447" s="78">
        <v>-1.8545925617218018</v>
      </c>
      <c r="BD447" s="78">
        <v>-1.8818835020065308</v>
      </c>
      <c r="BE447" s="78">
        <v>-1.7043430805206299</v>
      </c>
      <c r="BF447" s="78">
        <v>-1.8165072202682495</v>
      </c>
      <c r="BG447" s="78">
        <v>-1.7678141593933105</v>
      </c>
      <c r="BH447" s="78">
        <v>-1.8797328472137451</v>
      </c>
      <c r="BI447" s="78">
        <v>-1.8726149797439575</v>
      </c>
      <c r="BJ447" s="78">
        <v>-1.9460148811340332</v>
      </c>
      <c r="BK447" s="78">
        <v>-1.5296497344970703</v>
      </c>
      <c r="BL447" s="78">
        <v>-1.3186988830566406</v>
      </c>
      <c r="BM447" s="78">
        <v>-1.2844542264938354</v>
      </c>
      <c r="BN447" s="78">
        <v>-1.2982993125915527</v>
      </c>
      <c r="BO447" s="78">
        <v>-0.98232841491699219</v>
      </c>
      <c r="BP447" s="78">
        <v>-0.62378877401351929</v>
      </c>
      <c r="BQ447" s="78">
        <v>-0.41733911633491516</v>
      </c>
      <c r="BR447" s="78">
        <v>-0.56665754318237305</v>
      </c>
      <c r="BS447" s="78">
        <v>-0.51082152128219604</v>
      </c>
      <c r="BT447" s="78">
        <v>-0.2607610821723938</v>
      </c>
      <c r="BU447" s="78">
        <v>-0.20306244492530823</v>
      </c>
      <c r="BV447" s="78">
        <v>-0.24243849515914917</v>
      </c>
      <c r="BW447" s="78">
        <v>-0.38171404600143433</v>
      </c>
      <c r="BX447" s="78">
        <v>-0.31769052147865295</v>
      </c>
      <c r="BY447" s="78">
        <v>-0.77740699052810669</v>
      </c>
      <c r="BZ447" s="78">
        <v>-1.1491854190826416</v>
      </c>
      <c r="CA447" s="78">
        <v>-1.4462260007858276</v>
      </c>
      <c r="CB447" s="78">
        <v>-1.4429036378860474</v>
      </c>
      <c r="CC447" s="78">
        <v>-1.4203203916549683</v>
      </c>
      <c r="CD447" s="78">
        <v>-1.5252288579940796</v>
      </c>
      <c r="CE447" s="78">
        <v>-1.474515438079834</v>
      </c>
      <c r="CF447" s="78">
        <v>-1.5791229009628296</v>
      </c>
      <c r="CG447" s="78">
        <v>-1.580294132232666</v>
      </c>
      <c r="CH447" s="78">
        <v>-1.6510014533996582</v>
      </c>
      <c r="CI447" s="78">
        <v>-1.2821491956710815</v>
      </c>
      <c r="CJ447" s="78">
        <v>-1.069909930229187</v>
      </c>
      <c r="CK447" s="78">
        <v>-1.0469156503677368</v>
      </c>
      <c r="CL447" s="78">
        <v>-1.0421439409255981</v>
      </c>
      <c r="CM447" s="78">
        <v>-0.74969112873077393</v>
      </c>
      <c r="CN447" s="78">
        <v>-0.41803598403930664</v>
      </c>
      <c r="CO447" s="78">
        <v>-0.21315820515155792</v>
      </c>
      <c r="CP447" s="78">
        <v>-0.38644161820411682</v>
      </c>
      <c r="CQ447" s="78">
        <v>-0.33029705286026001</v>
      </c>
      <c r="CR447" s="78">
        <v>-9.0602204203605652E-2</v>
      </c>
      <c r="CS447" s="78">
        <v>-4.0629878640174866E-2</v>
      </c>
      <c r="CT447" s="78">
        <v>-7.3001042008399963E-2</v>
      </c>
      <c r="CU447" s="78">
        <v>-0.15134336054325104</v>
      </c>
      <c r="CV447" s="78">
        <v>-0.10161978751420975</v>
      </c>
      <c r="CW447" s="78">
        <v>-0.54016983509063721</v>
      </c>
      <c r="CX447" s="78">
        <v>-0.87948328256607056</v>
      </c>
      <c r="CY447" s="78">
        <v>-1.1633925437927246</v>
      </c>
      <c r="CZ447" s="78">
        <v>-1.1388676166534424</v>
      </c>
      <c r="DA447" s="78">
        <v>-1.1362974643707275</v>
      </c>
      <c r="DB447" s="78">
        <v>-1.2339503765106201</v>
      </c>
      <c r="DC447" s="78">
        <v>-1.1812167167663574</v>
      </c>
      <c r="DD447" s="78">
        <v>-1.2785128355026245</v>
      </c>
      <c r="DE447" s="78">
        <v>-1.2879735231399536</v>
      </c>
      <c r="DF447" s="78">
        <v>-1.3559879064559937</v>
      </c>
      <c r="DG447" s="78">
        <v>-1.0346487760543823</v>
      </c>
      <c r="DH447" s="78">
        <v>-0.82112109661102295</v>
      </c>
      <c r="DI447" s="78">
        <v>-0.80937719345092773</v>
      </c>
      <c r="DJ447" s="78">
        <v>-0.78598856925964355</v>
      </c>
      <c r="DK447" s="78">
        <v>-0.51705390214920044</v>
      </c>
      <c r="DL447" s="78">
        <v>-0.21228310465812683</v>
      </c>
      <c r="DM447" s="78">
        <v>-8.9772706851363182E-3</v>
      </c>
      <c r="DN447" s="78">
        <v>-0.20622572302818298</v>
      </c>
      <c r="DO447" s="78">
        <v>-0.14977261424064636</v>
      </c>
      <c r="DP447" s="78">
        <v>7.9556681215763092E-2</v>
      </c>
      <c r="DQ447" s="78">
        <v>0.1218026801943779</v>
      </c>
      <c r="DR447" s="78">
        <v>9.643641859292984E-2</v>
      </c>
      <c r="DS447" s="78">
        <v>7.902730256319046E-2</v>
      </c>
      <c r="DT447" s="78">
        <v>0.11445095390081406</v>
      </c>
      <c r="DU447" s="78">
        <v>-0.30293262004852295</v>
      </c>
      <c r="DV447" s="78">
        <v>-0.60978114604949951</v>
      </c>
      <c r="DW447" s="78">
        <v>-0.88055902719497681</v>
      </c>
      <c r="DX447" s="78">
        <v>-0.83483147621154785</v>
      </c>
      <c r="DY447" s="78">
        <v>-0.72621357440948486</v>
      </c>
      <c r="DZ447" s="78">
        <v>-0.81339043378829956</v>
      </c>
      <c r="EA447" s="78">
        <v>-0.75773978233337402</v>
      </c>
      <c r="EB447" s="78">
        <v>-0.84447973966598511</v>
      </c>
      <c r="EC447" s="78">
        <v>-0.86590874195098877</v>
      </c>
      <c r="ED447" s="78">
        <v>-0.93003517389297485</v>
      </c>
      <c r="EE447" s="78">
        <v>-0.67729741334915161</v>
      </c>
      <c r="EF447" s="78">
        <v>-0.46190953254699707</v>
      </c>
      <c r="EG447" s="78">
        <v>-0.46640932559967041</v>
      </c>
      <c r="EH447" s="78">
        <v>-0.41614094376564026</v>
      </c>
      <c r="EI447" s="78">
        <v>-0.18116267025470734</v>
      </c>
      <c r="EJ447" s="78">
        <v>8.4791325032711029E-2</v>
      </c>
      <c r="EK447" s="78">
        <v>0.28582754731178284</v>
      </c>
      <c r="EL447" s="78">
        <v>5.3977414965629578E-2</v>
      </c>
      <c r="EM447" s="78">
        <v>0.11087599396705627</v>
      </c>
      <c r="EN447" s="78">
        <v>0.32523909211158752</v>
      </c>
      <c r="EO447" s="78">
        <v>0.35632950067520142</v>
      </c>
      <c r="EP447" s="78">
        <v>0.34107717871665955</v>
      </c>
      <c r="EQ447" s="78">
        <v>0.41164597868919373</v>
      </c>
      <c r="ER447" s="78">
        <v>0.42642277479171753</v>
      </c>
      <c r="ES447" s="78">
        <v>3.9600130170583725E-2</v>
      </c>
      <c r="ET447" s="78">
        <v>-0.2203739732503891</v>
      </c>
      <c r="EU447" s="78">
        <v>-0.47219249606132507</v>
      </c>
      <c r="EV447" s="78">
        <v>-0.39585164189338684</v>
      </c>
      <c r="EW447" s="78">
        <v>61.090778350830078</v>
      </c>
      <c r="EX447" s="78">
        <v>59.118083953857422</v>
      </c>
      <c r="EY447" s="78">
        <v>59.123420715332031</v>
      </c>
      <c r="EZ447" s="78">
        <v>57.530796051025391</v>
      </c>
      <c r="FA447" s="78">
        <v>57.015430450439453</v>
      </c>
      <c r="FB447" s="78">
        <v>55.99237060546875</v>
      </c>
      <c r="FC447" s="78">
        <v>55.881198883056641</v>
      </c>
      <c r="FD447" s="78">
        <v>58.131134033203125</v>
      </c>
      <c r="FE447" s="78">
        <v>62.713569641113281</v>
      </c>
      <c r="FF447" s="78">
        <v>66.071998596191406</v>
      </c>
      <c r="FG447" s="78">
        <v>69.382469177246094</v>
      </c>
      <c r="FH447" s="78">
        <v>71.314559936523438</v>
      </c>
      <c r="FI447" s="78">
        <v>74.186935424804688</v>
      </c>
      <c r="FJ447" s="78">
        <v>75.992225646972656</v>
      </c>
      <c r="FK447" s="78">
        <v>74.750167846679688</v>
      </c>
      <c r="FL447" s="78">
        <v>72.305435180664063</v>
      </c>
      <c r="FM447" s="78">
        <v>73.189315795898438</v>
      </c>
      <c r="FN447" s="78">
        <v>73.072532653808594</v>
      </c>
      <c r="FO447" s="78">
        <v>71.987174987792969</v>
      </c>
      <c r="FP447" s="78">
        <v>71.030494689941406</v>
      </c>
      <c r="FQ447" s="78">
        <v>68.140899658203125</v>
      </c>
      <c r="FR447" s="78">
        <v>65.410102844238281</v>
      </c>
      <c r="FS447" s="78">
        <v>64.202674865722656</v>
      </c>
      <c r="FT447" s="78">
        <v>63.979114532470703</v>
      </c>
      <c r="FU447" s="78">
        <v>0.27124103903770447</v>
      </c>
      <c r="FV447" s="78">
        <v>0.25366654992103577</v>
      </c>
      <c r="FW447" s="78">
        <v>0.29576057195663452</v>
      </c>
      <c r="FX447" s="78">
        <v>0</v>
      </c>
      <c r="FY447" s="78">
        <v>142</v>
      </c>
      <c r="FZ447" s="78">
        <v>1</v>
      </c>
    </row>
    <row r="448" spans="1:182" x14ac:dyDescent="0.2">
      <c r="A448" t="s">
        <v>186</v>
      </c>
      <c r="B448" t="s">
        <v>236</v>
      </c>
      <c r="C448" t="s">
        <v>194</v>
      </c>
      <c r="D448" t="s">
        <v>203</v>
      </c>
      <c r="E448" t="s">
        <v>206</v>
      </c>
      <c r="F448" t="s">
        <v>181</v>
      </c>
      <c r="G448" t="s">
        <v>1</v>
      </c>
      <c r="H448" s="78">
        <v>197</v>
      </c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/>
      <c r="BV448" s="78"/>
      <c r="BW448" s="78"/>
      <c r="BX448" s="78"/>
      <c r="BY448" s="78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/>
      <c r="CK448" s="78"/>
      <c r="CL448" s="78"/>
      <c r="CM448" s="78"/>
      <c r="CN448" s="78"/>
      <c r="CO448" s="78"/>
      <c r="CP448" s="78"/>
      <c r="CQ448" s="78"/>
      <c r="CR448" s="78"/>
      <c r="CS448" s="78"/>
      <c r="CT448" s="78"/>
      <c r="CU448" s="78"/>
      <c r="CV448" s="78"/>
      <c r="CW448" s="78"/>
      <c r="CX448" s="78"/>
      <c r="CY448" s="78"/>
      <c r="CZ448" s="78"/>
      <c r="DA448" s="78"/>
      <c r="DB448" s="78"/>
      <c r="DC448" s="78"/>
      <c r="DD448" s="78"/>
      <c r="DE448" s="78"/>
      <c r="DF448" s="78"/>
      <c r="DG448" s="78"/>
      <c r="DH448" s="78"/>
      <c r="DI448" s="78"/>
      <c r="DJ448" s="78"/>
      <c r="DK448" s="78"/>
      <c r="DL448" s="78"/>
      <c r="DM448" s="78"/>
      <c r="DN448" s="78"/>
      <c r="DO448" s="78"/>
      <c r="DP448" s="78"/>
      <c r="DQ448" s="78"/>
      <c r="DR448" s="78"/>
      <c r="DS448" s="78"/>
      <c r="DT448" s="78"/>
      <c r="DU448" s="78"/>
      <c r="DV448" s="78"/>
      <c r="DW448" s="78"/>
      <c r="DX448" s="78"/>
      <c r="DY448" s="78"/>
      <c r="DZ448" s="78"/>
      <c r="EA448" s="78"/>
      <c r="EB448" s="78"/>
      <c r="EC448" s="78"/>
      <c r="ED448" s="78"/>
      <c r="EE448" s="78"/>
      <c r="EF448" s="78"/>
      <c r="EG448" s="78"/>
      <c r="EH448" s="78"/>
      <c r="EI448" s="78"/>
      <c r="EJ448" s="78"/>
      <c r="EK448" s="78"/>
      <c r="EL448" s="78"/>
      <c r="EM448" s="78"/>
      <c r="EN448" s="78"/>
      <c r="EO448" s="78"/>
      <c r="EP448" s="78"/>
      <c r="EQ448" s="78"/>
      <c r="ER448" s="78"/>
      <c r="ES448" s="78"/>
      <c r="ET448" s="78"/>
      <c r="EU448" s="78"/>
      <c r="EV448" s="78"/>
      <c r="EW448" s="78"/>
      <c r="EX448" s="78"/>
      <c r="EY448" s="78"/>
      <c r="EZ448" s="78"/>
      <c r="FA448" s="78"/>
      <c r="FB448" s="78"/>
      <c r="FC448" s="78"/>
      <c r="FD448" s="78"/>
      <c r="FE448" s="78"/>
      <c r="FF448" s="78"/>
      <c r="FG448" s="78"/>
      <c r="FH448" s="78"/>
      <c r="FI448" s="78"/>
      <c r="FJ448" s="78"/>
      <c r="FK448" s="78"/>
      <c r="FL448" s="78"/>
      <c r="FM448" s="78"/>
      <c r="FN448" s="78"/>
      <c r="FO448" s="78"/>
      <c r="FP448" s="78"/>
      <c r="FQ448" s="78"/>
      <c r="FR448" s="78"/>
      <c r="FS448" s="78"/>
      <c r="FT448" s="78"/>
      <c r="FU448" s="78"/>
      <c r="FV448" s="78"/>
      <c r="FW448" s="78"/>
      <c r="FX448" s="78">
        <v>0</v>
      </c>
      <c r="FY448" s="78">
        <v>36</v>
      </c>
      <c r="FZ448" s="78">
        <v>0</v>
      </c>
    </row>
    <row r="449" spans="1:182" x14ac:dyDescent="0.2">
      <c r="A449" t="s">
        <v>186</v>
      </c>
      <c r="B449" t="s">
        <v>236</v>
      </c>
      <c r="C449" t="s">
        <v>194</v>
      </c>
      <c r="D449" t="s">
        <v>203</v>
      </c>
      <c r="E449" t="s">
        <v>206</v>
      </c>
      <c r="F449" t="s">
        <v>182</v>
      </c>
      <c r="G449" t="s">
        <v>1</v>
      </c>
      <c r="H449" s="78">
        <v>1023</v>
      </c>
      <c r="I449" s="78">
        <v>1.6031843423843384</v>
      </c>
      <c r="J449" s="78">
        <v>1.4430558681488037</v>
      </c>
      <c r="K449" s="78">
        <v>1.306083083152771</v>
      </c>
      <c r="L449" s="78">
        <v>1.2408164739608765</v>
      </c>
      <c r="M449" s="78">
        <v>1.1958482265472412</v>
      </c>
      <c r="N449" s="78">
        <v>1.1688307523727417</v>
      </c>
      <c r="O449" s="78">
        <v>1.2238547801971436</v>
      </c>
      <c r="P449" s="78">
        <v>1.4545072317123413</v>
      </c>
      <c r="Q449" s="78">
        <v>1.528905987739563</v>
      </c>
      <c r="R449" s="78">
        <v>1.7327914237976074</v>
      </c>
      <c r="S449" s="78">
        <v>1.8990790843963623</v>
      </c>
      <c r="T449" s="78">
        <v>2.0896573066711426</v>
      </c>
      <c r="U449" s="78">
        <v>2.192556619644165</v>
      </c>
      <c r="V449" s="78">
        <v>2.2148003578186035</v>
      </c>
      <c r="W449" s="78">
        <v>2.3570995330810547</v>
      </c>
      <c r="X449" s="78">
        <v>2.4287962913513184</v>
      </c>
      <c r="Y449" s="78">
        <v>2.5067026615142822</v>
      </c>
      <c r="Z449" s="78">
        <v>2.5804846286773682</v>
      </c>
      <c r="AA449" s="78">
        <v>2.5821676254272461</v>
      </c>
      <c r="AB449" s="78">
        <v>2.5293219089508057</v>
      </c>
      <c r="AC449" s="78">
        <v>2.5647380352020264</v>
      </c>
      <c r="AD449" s="78">
        <v>2.4511466026306152</v>
      </c>
      <c r="AE449" s="78">
        <v>2.233140230178833</v>
      </c>
      <c r="AF449" s="78">
        <v>2.0254638195037842</v>
      </c>
      <c r="AG449" s="78">
        <v>-9.7398184239864349E-2</v>
      </c>
      <c r="AH449" s="78">
        <v>-0.13455775380134583</v>
      </c>
      <c r="AI449" s="78">
        <v>-0.1604485809803009</v>
      </c>
      <c r="AJ449" s="78">
        <v>-0.20098075270652771</v>
      </c>
      <c r="AK449" s="78">
        <v>-0.18394552171230316</v>
      </c>
      <c r="AL449" s="78">
        <v>-0.24158236384391785</v>
      </c>
      <c r="AM449" s="78">
        <v>-0.30870252847671509</v>
      </c>
      <c r="AN449" s="78">
        <v>-0.30206775665283203</v>
      </c>
      <c r="AO449" s="78">
        <v>-0.33143356442451477</v>
      </c>
      <c r="AP449" s="78">
        <v>-0.29332372546195984</v>
      </c>
      <c r="AQ449" s="78">
        <v>-0.41998481750488281</v>
      </c>
      <c r="AR449" s="78">
        <v>-0.28395169973373413</v>
      </c>
      <c r="AS449" s="78">
        <v>-0.38976329565048218</v>
      </c>
      <c r="AT449" s="78">
        <v>-0.5943528413772583</v>
      </c>
      <c r="AU449" s="78">
        <v>-0.57761663198471069</v>
      </c>
      <c r="AV449" s="78">
        <v>-0.58291679620742798</v>
      </c>
      <c r="AW449" s="78">
        <v>-0.5464407205581665</v>
      </c>
      <c r="AX449" s="78">
        <v>-0.44618004560470581</v>
      </c>
      <c r="AY449" s="78">
        <v>-0.35327237844467163</v>
      </c>
      <c r="AZ449" s="78">
        <v>-0.37623170018196106</v>
      </c>
      <c r="BA449" s="78">
        <v>-0.25986844301223755</v>
      </c>
      <c r="BB449" s="78">
        <v>-0.16670028865337372</v>
      </c>
      <c r="BC449" s="78">
        <v>-0.11029772460460663</v>
      </c>
      <c r="BD449" s="78">
        <v>2.2907629609107971E-2</v>
      </c>
      <c r="BE449" s="78">
        <v>4.0147900581359863E-3</v>
      </c>
      <c r="BF449" s="78">
        <v>-3.920060396194458E-2</v>
      </c>
      <c r="BG449" s="78">
        <v>-7.8719384968280792E-2</v>
      </c>
      <c r="BH449" s="78">
        <v>-0.12329309433698654</v>
      </c>
      <c r="BI449" s="78">
        <v>-0.10958473384380341</v>
      </c>
      <c r="BJ449" s="78">
        <v>-0.17010463774204254</v>
      </c>
      <c r="BK449" s="78">
        <v>-0.22388081252574921</v>
      </c>
      <c r="BL449" s="78">
        <v>-0.18597330152988434</v>
      </c>
      <c r="BM449" s="78">
        <v>-0.23781727254390717</v>
      </c>
      <c r="BN449" s="78">
        <v>-0.18314129114151001</v>
      </c>
      <c r="BO449" s="78">
        <v>-0.28840494155883789</v>
      </c>
      <c r="BP449" s="78">
        <v>-0.14889945089817047</v>
      </c>
      <c r="BQ449" s="78">
        <v>-0.24581359326839447</v>
      </c>
      <c r="BR449" s="78">
        <v>-0.43769451975822449</v>
      </c>
      <c r="BS449" s="78">
        <v>-0.41334521770477295</v>
      </c>
      <c r="BT449" s="78">
        <v>-0.41901785135269165</v>
      </c>
      <c r="BU449" s="78">
        <v>-0.37957227230072021</v>
      </c>
      <c r="BV449" s="78">
        <v>-0.28294751048088074</v>
      </c>
      <c r="BW449" s="78">
        <v>-0.19692856073379517</v>
      </c>
      <c r="BX449" s="78">
        <v>-0.21919962763786316</v>
      </c>
      <c r="BY449" s="78">
        <v>-0.11962281912565231</v>
      </c>
      <c r="BZ449" s="78">
        <v>-4.1935604065656662E-2</v>
      </c>
      <c r="CA449" s="78">
        <v>4.1666538454592228E-3</v>
      </c>
      <c r="CB449" s="78">
        <v>0.13435038924217224</v>
      </c>
      <c r="CC449" s="78">
        <v>7.4253104627132416E-2</v>
      </c>
      <c r="CD449" s="78">
        <v>2.6843465864658356E-2</v>
      </c>
      <c r="CE449" s="78">
        <v>-2.2113984450697899E-2</v>
      </c>
      <c r="CF449" s="78">
        <v>-6.948687881231308E-2</v>
      </c>
      <c r="CG449" s="78">
        <v>-5.8082669973373413E-2</v>
      </c>
      <c r="CH449" s="78">
        <v>-0.12059935927391052</v>
      </c>
      <c r="CI449" s="78">
        <v>-0.16513356566429138</v>
      </c>
      <c r="CJ449" s="78">
        <v>-0.10556665807962418</v>
      </c>
      <c r="CK449" s="78">
        <v>-0.17297890782356262</v>
      </c>
      <c r="CL449" s="78">
        <v>-0.10682930797338486</v>
      </c>
      <c r="CM449" s="78">
        <v>-0.19727310538291931</v>
      </c>
      <c r="CN449" s="78">
        <v>-5.536269024014473E-2</v>
      </c>
      <c r="CO449" s="78">
        <v>-0.14611445367336273</v>
      </c>
      <c r="CP449" s="78">
        <v>-0.32919344305992126</v>
      </c>
      <c r="CQ449" s="78">
        <v>-0.29957136511802673</v>
      </c>
      <c r="CR449" s="78">
        <v>-0.30550199747085571</v>
      </c>
      <c r="CS449" s="78">
        <v>-0.26399970054626465</v>
      </c>
      <c r="CT449" s="78">
        <v>-0.16989313066005707</v>
      </c>
      <c r="CU449" s="78">
        <v>-8.8645331561565399E-2</v>
      </c>
      <c r="CV449" s="78">
        <v>-0.11043969541788101</v>
      </c>
      <c r="CW449" s="78">
        <v>-2.2489121183753014E-2</v>
      </c>
      <c r="CX449" s="78">
        <v>4.4476039707660675E-2</v>
      </c>
      <c r="CY449" s="78">
        <v>8.344433456659317E-2</v>
      </c>
      <c r="CZ449" s="78">
        <v>0.21153530478477478</v>
      </c>
      <c r="DA449" s="78">
        <v>0.14449141919612885</v>
      </c>
      <c r="DB449" s="78">
        <v>9.2887535691261292E-2</v>
      </c>
      <c r="DC449" s="78">
        <v>3.4491412341594696E-2</v>
      </c>
      <c r="DD449" s="78">
        <v>-1.5680661424994469E-2</v>
      </c>
      <c r="DE449" s="78">
        <v>-6.5806116908788681E-3</v>
      </c>
      <c r="DF449" s="78">
        <v>-7.10940882563591E-2</v>
      </c>
      <c r="DG449" s="78">
        <v>-0.10638630390167236</v>
      </c>
      <c r="DH449" s="78">
        <v>-2.5160005316138268E-2</v>
      </c>
      <c r="DI449" s="78">
        <v>-0.10814055055379868</v>
      </c>
      <c r="DJ449" s="78">
        <v>-3.0517309904098511E-2</v>
      </c>
      <c r="DK449" s="78">
        <v>-0.10614128410816193</v>
      </c>
      <c r="DL449" s="78">
        <v>3.8174070417881012E-2</v>
      </c>
      <c r="DM449" s="78">
        <v>-4.6415310353040695E-2</v>
      </c>
      <c r="DN449" s="78">
        <v>-0.22069238126277924</v>
      </c>
      <c r="DO449" s="78">
        <v>-0.18579752743244171</v>
      </c>
      <c r="DP449" s="78">
        <v>-0.19198614358901978</v>
      </c>
      <c r="DQ449" s="78">
        <v>-0.14842715859413147</v>
      </c>
      <c r="DR449" s="78">
        <v>-5.6838765740394592E-2</v>
      </c>
      <c r="DS449" s="78">
        <v>1.9637901335954666E-2</v>
      </c>
      <c r="DT449" s="78">
        <v>-1.6797501593828201E-3</v>
      </c>
      <c r="DU449" s="78">
        <v>7.4644580483436584E-2</v>
      </c>
      <c r="DV449" s="78">
        <v>0.13088768720626831</v>
      </c>
      <c r="DW449" s="78">
        <v>0.16272200644016266</v>
      </c>
      <c r="DX449" s="78">
        <v>0.28872022032737732</v>
      </c>
      <c r="DY449" s="78">
        <v>0.24590437114238739</v>
      </c>
      <c r="DZ449" s="78">
        <v>0.18824468553066254</v>
      </c>
      <c r="EA449" s="78">
        <v>0.11622060835361481</v>
      </c>
      <c r="EB449" s="78">
        <v>6.2006969004869461E-2</v>
      </c>
      <c r="EC449" s="78">
        <v>6.7780181765556335E-2</v>
      </c>
      <c r="ED449" s="78">
        <v>3.8366400985978544E-4</v>
      </c>
      <c r="EE449" s="78">
        <v>-2.1564587950706482E-2</v>
      </c>
      <c r="EF449" s="78">
        <v>9.0934433043003082E-2</v>
      </c>
      <c r="EG449" s="78">
        <v>-1.4524253085255623E-2</v>
      </c>
      <c r="EH449" s="78">
        <v>7.9665094614028931E-2</v>
      </c>
      <c r="EI449" s="78">
        <v>2.5438593700528145E-2</v>
      </c>
      <c r="EJ449" s="78">
        <v>0.17322631180286407</v>
      </c>
      <c r="EK449" s="78">
        <v>9.7534418106079102E-2</v>
      </c>
      <c r="EL449" s="78">
        <v>-6.4034104347229004E-2</v>
      </c>
      <c r="EM449" s="78">
        <v>-2.1526142954826355E-2</v>
      </c>
      <c r="EN449" s="78">
        <v>-2.8087262064218521E-2</v>
      </c>
      <c r="EO449" s="78">
        <v>1.8441250547766685E-2</v>
      </c>
      <c r="EP449" s="78">
        <v>0.10639379918575287</v>
      </c>
      <c r="EQ449" s="78">
        <v>0.17598170042037964</v>
      </c>
      <c r="ER449" s="78">
        <v>0.15535235404968262</v>
      </c>
      <c r="ES449" s="78">
        <v>0.21489019691944122</v>
      </c>
      <c r="ET449" s="78">
        <v>0.25565236806869507</v>
      </c>
      <c r="EU449" s="78">
        <v>0.27718639373779297</v>
      </c>
      <c r="EV449" s="78">
        <v>0.40016293525695801</v>
      </c>
      <c r="EW449" s="78">
        <v>65.259574890136719</v>
      </c>
      <c r="EX449" s="78">
        <v>62.648593902587891</v>
      </c>
      <c r="EY449" s="78">
        <v>61.506977081298828</v>
      </c>
      <c r="EZ449" s="78">
        <v>60.550891876220703</v>
      </c>
      <c r="FA449" s="78">
        <v>59.900184631347656</v>
      </c>
      <c r="FB449" s="78">
        <v>59.376224517822266</v>
      </c>
      <c r="FC449" s="78">
        <v>58.865634918212891</v>
      </c>
      <c r="FD449" s="78">
        <v>62.761661529541016</v>
      </c>
      <c r="FE449" s="78">
        <v>68.139106750488281</v>
      </c>
      <c r="FF449" s="78">
        <v>74.494865417480469</v>
      </c>
      <c r="FG449" s="78">
        <v>80.618156433105469</v>
      </c>
      <c r="FH449" s="78">
        <v>86.026382446289063</v>
      </c>
      <c r="FI449" s="78">
        <v>90.683143615722656</v>
      </c>
      <c r="FJ449" s="78">
        <v>93.787452697753906</v>
      </c>
      <c r="FK449" s="78">
        <v>96.76019287109375</v>
      </c>
      <c r="FL449" s="78">
        <v>96.855270385742188</v>
      </c>
      <c r="FM449" s="78">
        <v>96.720230102539063</v>
      </c>
      <c r="FN449" s="78">
        <v>95.920921325683594</v>
      </c>
      <c r="FO449" s="78">
        <v>94.559272766113281</v>
      </c>
      <c r="FP449" s="78">
        <v>91.836395263671875</v>
      </c>
      <c r="FQ449" s="78">
        <v>85.946609497070313</v>
      </c>
      <c r="FR449" s="78">
        <v>79.831787109375</v>
      </c>
      <c r="FS449" s="78">
        <v>75.368019104003906</v>
      </c>
      <c r="FT449" s="78">
        <v>72.064506530761719</v>
      </c>
      <c r="FU449" s="78">
        <v>7.8135840594768524E-2</v>
      </c>
      <c r="FV449" s="78">
        <v>0.14039435982704163</v>
      </c>
      <c r="FW449" s="78">
        <v>7.053663581609726E-2</v>
      </c>
      <c r="FX449" s="78">
        <v>0</v>
      </c>
      <c r="FY449" s="78">
        <v>506</v>
      </c>
      <c r="FZ449" s="78">
        <v>1</v>
      </c>
    </row>
    <row r="450" spans="1:182" x14ac:dyDescent="0.2">
      <c r="A450" t="s">
        <v>186</v>
      </c>
      <c r="B450" t="s">
        <v>236</v>
      </c>
      <c r="C450" t="s">
        <v>194</v>
      </c>
      <c r="D450" t="s">
        <v>203</v>
      </c>
      <c r="E450" t="s">
        <v>206</v>
      </c>
      <c r="F450" t="s">
        <v>183</v>
      </c>
      <c r="G450" t="s">
        <v>1</v>
      </c>
      <c r="H450" s="78">
        <v>1555</v>
      </c>
      <c r="I450" s="78">
        <v>1.6270178556442261</v>
      </c>
      <c r="J450" s="78">
        <v>1.4401538372039795</v>
      </c>
      <c r="K450" s="78">
        <v>1.346630334854126</v>
      </c>
      <c r="L450" s="78">
        <v>1.3052681684494019</v>
      </c>
      <c r="M450" s="78">
        <v>1.2352571487426758</v>
      </c>
      <c r="N450" s="78">
        <v>1.2684426307678223</v>
      </c>
      <c r="O450" s="78">
        <v>1.3441064357757568</v>
      </c>
      <c r="P450" s="78">
        <v>1.515058159828186</v>
      </c>
      <c r="Q450" s="78">
        <v>1.5773138999938965</v>
      </c>
      <c r="R450" s="78">
        <v>1.7541728019714355</v>
      </c>
      <c r="S450" s="78">
        <v>1.9253249168395996</v>
      </c>
      <c r="T450" s="78">
        <v>2.105527400970459</v>
      </c>
      <c r="U450" s="78">
        <v>2.2371606826782227</v>
      </c>
      <c r="V450" s="78">
        <v>2.4772577285766602</v>
      </c>
      <c r="W450" s="78">
        <v>2.5871508121490479</v>
      </c>
      <c r="X450" s="78">
        <v>2.9246184825897217</v>
      </c>
      <c r="Y450" s="78">
        <v>2.8307783603668213</v>
      </c>
      <c r="Z450" s="78">
        <v>2.7993476390838623</v>
      </c>
      <c r="AA450" s="78">
        <v>2.9356088638305664</v>
      </c>
      <c r="AB450" s="78">
        <v>2.7905635833740234</v>
      </c>
      <c r="AC450" s="78">
        <v>2.5755910873413086</v>
      </c>
      <c r="AD450" s="78">
        <v>2.4787366390228271</v>
      </c>
      <c r="AE450" s="78">
        <v>2.2809815406799316</v>
      </c>
      <c r="AF450" s="78">
        <v>1.9783130884170532</v>
      </c>
      <c r="AG450" s="78">
        <v>-0.52288663387298584</v>
      </c>
      <c r="AH450" s="78">
        <v>-0.51713287830352783</v>
      </c>
      <c r="AI450" s="78">
        <v>-0.49132817983627319</v>
      </c>
      <c r="AJ450" s="78">
        <v>-0.43152555823326111</v>
      </c>
      <c r="AK450" s="78">
        <v>-0.47326657176017761</v>
      </c>
      <c r="AL450" s="78">
        <v>-0.44670912623405457</v>
      </c>
      <c r="AM450" s="78">
        <v>-0.48255804181098938</v>
      </c>
      <c r="AN450" s="78">
        <v>-0.41351303458213806</v>
      </c>
      <c r="AO450" s="78">
        <v>-0.50533634424209595</v>
      </c>
      <c r="AP450" s="78">
        <v>-0.44182264804840088</v>
      </c>
      <c r="AQ450" s="78">
        <v>-0.39226913452148438</v>
      </c>
      <c r="AR450" s="78">
        <v>-0.48072099685668945</v>
      </c>
      <c r="AS450" s="78">
        <v>-0.63881033658981323</v>
      </c>
      <c r="AT450" s="78">
        <v>-0.63240510225296021</v>
      </c>
      <c r="AU450" s="78">
        <v>-0.71254259347915649</v>
      </c>
      <c r="AV450" s="78">
        <v>-0.47710326313972473</v>
      </c>
      <c r="AW450" s="78">
        <v>-0.69908237457275391</v>
      </c>
      <c r="AX450" s="78">
        <v>-0.73567217588424683</v>
      </c>
      <c r="AY450" s="78">
        <v>-0.46600666642189026</v>
      </c>
      <c r="AZ450" s="78">
        <v>-0.48148912191390991</v>
      </c>
      <c r="BA450" s="78">
        <v>-0.61104321479797363</v>
      </c>
      <c r="BB450" s="78">
        <v>-0.65755504369735718</v>
      </c>
      <c r="BC450" s="78">
        <v>-0.5646059513092041</v>
      </c>
      <c r="BD450" s="78">
        <v>-0.59785395860671997</v>
      </c>
      <c r="BE450" s="78">
        <v>-0.36692550778388977</v>
      </c>
      <c r="BF450" s="78">
        <v>-0.36642497777938843</v>
      </c>
      <c r="BG450" s="78">
        <v>-0.34035792946815491</v>
      </c>
      <c r="BH450" s="78">
        <v>-0.28774762153625488</v>
      </c>
      <c r="BI450" s="78">
        <v>-0.33360224962234497</v>
      </c>
      <c r="BJ450" s="78">
        <v>-0.30625990033149719</v>
      </c>
      <c r="BK450" s="78">
        <v>-0.33893278241157532</v>
      </c>
      <c r="BL450" s="78">
        <v>-0.26034364104270935</v>
      </c>
      <c r="BM450" s="78">
        <v>-0.36398673057556152</v>
      </c>
      <c r="BN450" s="78">
        <v>-0.29159277677536011</v>
      </c>
      <c r="BO450" s="78">
        <v>-0.23166413605213165</v>
      </c>
      <c r="BP450" s="78">
        <v>-0.30086493492126465</v>
      </c>
      <c r="BQ450" s="78">
        <v>-0.44889006018638611</v>
      </c>
      <c r="BR450" s="78">
        <v>-0.44078284502029419</v>
      </c>
      <c r="BS450" s="78">
        <v>-0.51671141386032104</v>
      </c>
      <c r="BT450" s="78">
        <v>-0.27774438261985779</v>
      </c>
      <c r="BU450" s="78">
        <v>-0.49234461784362793</v>
      </c>
      <c r="BV450" s="78">
        <v>-0.53284227848052979</v>
      </c>
      <c r="BW450" s="78">
        <v>-0.27689799666404724</v>
      </c>
      <c r="BX450" s="78">
        <v>-0.2959822416305542</v>
      </c>
      <c r="BY450" s="78">
        <v>-0.42751944065093994</v>
      </c>
      <c r="BZ450" s="78">
        <v>-0.46547827124595642</v>
      </c>
      <c r="CA450" s="78">
        <v>-0.38204801082611084</v>
      </c>
      <c r="CB450" s="78">
        <v>-0.42519176006317139</v>
      </c>
      <c r="CC450" s="78">
        <v>-0.2589072585105896</v>
      </c>
      <c r="CD450" s="78">
        <v>-0.26204514503479004</v>
      </c>
      <c r="CE450" s="78">
        <v>-0.23579634726047516</v>
      </c>
      <c r="CF450" s="78">
        <v>-0.18816743791103363</v>
      </c>
      <c r="CG450" s="78">
        <v>-0.2368711531162262</v>
      </c>
      <c r="CH450" s="78">
        <v>-0.20898517966270447</v>
      </c>
      <c r="CI450" s="78">
        <v>-0.2394583523273468</v>
      </c>
      <c r="CJ450" s="78">
        <v>-0.15425895154476166</v>
      </c>
      <c r="CK450" s="78">
        <v>-0.26608845591545105</v>
      </c>
      <c r="CL450" s="78">
        <v>-0.1875440776348114</v>
      </c>
      <c r="CM450" s="78">
        <v>-0.12042959034442902</v>
      </c>
      <c r="CN450" s="78">
        <v>-0.17629712820053101</v>
      </c>
      <c r="CO450" s="78">
        <v>-0.31735187768936157</v>
      </c>
      <c r="CP450" s="78">
        <v>-0.30806586146354675</v>
      </c>
      <c r="CQ450" s="78">
        <v>-0.38107934594154358</v>
      </c>
      <c r="CR450" s="78">
        <v>-0.13966898620128632</v>
      </c>
      <c r="CS450" s="78">
        <v>-0.34915870428085327</v>
      </c>
      <c r="CT450" s="78">
        <v>-0.39236298203468323</v>
      </c>
      <c r="CU450" s="78">
        <v>-0.14592191576957703</v>
      </c>
      <c r="CV450" s="78">
        <v>-0.16750071942806244</v>
      </c>
      <c r="CW450" s="78">
        <v>-0.30041143298149109</v>
      </c>
      <c r="CX450" s="78">
        <v>-0.33244645595550537</v>
      </c>
      <c r="CY450" s="78">
        <v>-0.25560897588729858</v>
      </c>
      <c r="CZ450" s="78">
        <v>-0.30560651421546936</v>
      </c>
      <c r="DA450" s="78">
        <v>-0.15088902413845062</v>
      </c>
      <c r="DB450" s="78">
        <v>-0.15766532719135284</v>
      </c>
      <c r="DC450" s="78">
        <v>-0.1312347948551178</v>
      </c>
      <c r="DD450" s="78">
        <v>-8.8587254285812378E-2</v>
      </c>
      <c r="DE450" s="78">
        <v>-0.14014005661010742</v>
      </c>
      <c r="DF450" s="78">
        <v>-0.11171045899391174</v>
      </c>
      <c r="DG450" s="78">
        <v>-0.13998393714427948</v>
      </c>
      <c r="DH450" s="78">
        <v>-4.8174265772104263E-2</v>
      </c>
      <c r="DI450" s="78">
        <v>-0.16819018125534058</v>
      </c>
      <c r="DJ450" s="78">
        <v>-8.3495348691940308E-2</v>
      </c>
      <c r="DK450" s="78">
        <v>-9.1950520873069763E-3</v>
      </c>
      <c r="DL450" s="78">
        <v>-5.1729340106248856E-2</v>
      </c>
      <c r="DM450" s="78">
        <v>-0.18581366539001465</v>
      </c>
      <c r="DN450" s="78">
        <v>-0.17534884810447693</v>
      </c>
      <c r="DO450" s="78">
        <v>-0.24544729292392731</v>
      </c>
      <c r="DP450" s="78">
        <v>-1.5936307609081268E-3</v>
      </c>
      <c r="DQ450" s="78">
        <v>-0.20597279071807861</v>
      </c>
      <c r="DR450" s="78">
        <v>-0.25188362598419189</v>
      </c>
      <c r="DS450" s="78">
        <v>-1.4945837669074535E-2</v>
      </c>
      <c r="DT450" s="78">
        <v>-3.9019215852022171E-2</v>
      </c>
      <c r="DU450" s="78">
        <v>-0.17330339550971985</v>
      </c>
      <c r="DV450" s="78">
        <v>-0.19941465556621552</v>
      </c>
      <c r="DW450" s="78">
        <v>-0.12916992604732513</v>
      </c>
      <c r="DX450" s="78">
        <v>-0.18602120876312256</v>
      </c>
      <c r="DY450" s="78">
        <v>5.0721229054033756E-3</v>
      </c>
      <c r="DZ450" s="78">
        <v>-6.957461591809988E-3</v>
      </c>
      <c r="EA450" s="78">
        <v>1.9735490903258324E-2</v>
      </c>
      <c r="EB450" s="78">
        <v>5.5190693587064743E-2</v>
      </c>
      <c r="EC450" s="78">
        <v>-4.7571246977895498E-4</v>
      </c>
      <c r="ED450" s="78">
        <v>2.8738787397742271E-2</v>
      </c>
      <c r="EE450" s="78">
        <v>3.6413255147635937E-3</v>
      </c>
      <c r="EF450" s="78">
        <v>0.10499515384435654</v>
      </c>
      <c r="EG450" s="78">
        <v>-2.6840617880225182E-2</v>
      </c>
      <c r="EH450" s="78">
        <v>6.6734492778778076E-2</v>
      </c>
      <c r="EI450" s="78">
        <v>0.15140995383262634</v>
      </c>
      <c r="EJ450" s="78">
        <v>0.12812674045562744</v>
      </c>
      <c r="EK450" s="78">
        <v>4.1065895929932594E-3</v>
      </c>
      <c r="EL450" s="78">
        <v>1.6273397952318192E-2</v>
      </c>
      <c r="EM450" s="78">
        <v>-4.9616154283285141E-2</v>
      </c>
      <c r="EN450" s="78">
        <v>0.19776526093482971</v>
      </c>
      <c r="EO450" s="78">
        <v>7.6496583642438054E-4</v>
      </c>
      <c r="EP450" s="78">
        <v>-4.9053765833377838E-2</v>
      </c>
      <c r="EQ450" s="78">
        <v>0.17416283488273621</v>
      </c>
      <c r="ER450" s="78">
        <v>0.14648766815662384</v>
      </c>
      <c r="ES450" s="78">
        <v>1.0220376774668694E-2</v>
      </c>
      <c r="ET450" s="78">
        <v>-7.3378663510084152E-3</v>
      </c>
      <c r="EU450" s="78">
        <v>5.3387958556413651E-2</v>
      </c>
      <c r="EV450" s="78">
        <v>-1.3359056785702705E-2</v>
      </c>
      <c r="EW450" s="78">
        <v>73.621826171875</v>
      </c>
      <c r="EX450" s="78">
        <v>72.255119323730469</v>
      </c>
      <c r="EY450" s="78">
        <v>71.016334533691406</v>
      </c>
      <c r="EZ450" s="78">
        <v>69.516975402832031</v>
      </c>
      <c r="FA450" s="78">
        <v>67.879631042480469</v>
      </c>
      <c r="FB450" s="78">
        <v>66.545402526855469</v>
      </c>
      <c r="FC450" s="78">
        <v>66.671379089355469</v>
      </c>
      <c r="FD450" s="78">
        <v>70.095443725585938</v>
      </c>
      <c r="FE450" s="78">
        <v>73.824478149414063</v>
      </c>
      <c r="FF450" s="78">
        <v>78.0301513671875</v>
      </c>
      <c r="FG450" s="78">
        <v>83.211776733398438</v>
      </c>
      <c r="FH450" s="78">
        <v>86.507942199707031</v>
      </c>
      <c r="FI450" s="78">
        <v>88.971710205078125</v>
      </c>
      <c r="FJ450" s="78">
        <v>92.422859191894531</v>
      </c>
      <c r="FK450" s="78">
        <v>94.219894409179688</v>
      </c>
      <c r="FL450" s="78">
        <v>94.583450317382813</v>
      </c>
      <c r="FM450" s="78">
        <v>95.661651611328125</v>
      </c>
      <c r="FN450" s="78">
        <v>94.127357482910156</v>
      </c>
      <c r="FO450" s="78">
        <v>92.786216735839844</v>
      </c>
      <c r="FP450" s="78">
        <v>89.698074340820313</v>
      </c>
      <c r="FQ450" s="78">
        <v>86.265548706054688</v>
      </c>
      <c r="FR450" s="78">
        <v>82.594474792480469</v>
      </c>
      <c r="FS450" s="78">
        <v>80.627250671386719</v>
      </c>
      <c r="FT450" s="78">
        <v>79.657943725585938</v>
      </c>
      <c r="FU450" s="78">
        <v>0.11777608841657639</v>
      </c>
      <c r="FV450" s="78">
        <v>0.16941292583942413</v>
      </c>
      <c r="FW450" s="78">
        <v>0.11786762624979019</v>
      </c>
      <c r="FX450" s="78">
        <v>0</v>
      </c>
      <c r="FY450" s="78">
        <v>378</v>
      </c>
      <c r="FZ450" s="78">
        <v>1</v>
      </c>
    </row>
    <row r="451" spans="1:182" x14ac:dyDescent="0.2">
      <c r="A451" t="s">
        <v>186</v>
      </c>
      <c r="B451" t="s">
        <v>236</v>
      </c>
      <c r="C451" t="s">
        <v>194</v>
      </c>
      <c r="D451" t="s">
        <v>203</v>
      </c>
      <c r="E451" t="s">
        <v>206</v>
      </c>
      <c r="F451" t="s">
        <v>184</v>
      </c>
      <c r="G451" t="s">
        <v>1</v>
      </c>
      <c r="H451" s="78">
        <v>718</v>
      </c>
      <c r="I451" s="78">
        <v>1.7636091709136963</v>
      </c>
      <c r="J451" s="78">
        <v>1.6281452178955078</v>
      </c>
      <c r="K451" s="78">
        <v>1.5107892751693726</v>
      </c>
      <c r="L451" s="78">
        <v>1.3889573812484741</v>
      </c>
      <c r="M451" s="78">
        <v>1.4275842905044556</v>
      </c>
      <c r="N451" s="78">
        <v>1.3323111534118652</v>
      </c>
      <c r="O451" s="78">
        <v>1.4330123662948608</v>
      </c>
      <c r="P451" s="78">
        <v>1.598902702331543</v>
      </c>
      <c r="Q451" s="78">
        <v>1.7907310724258423</v>
      </c>
      <c r="R451" s="78">
        <v>1.9618021249771118</v>
      </c>
      <c r="S451" s="78">
        <v>2.0805511474609375</v>
      </c>
      <c r="T451" s="78">
        <v>2.5565869808197021</v>
      </c>
      <c r="U451" s="78">
        <v>2.6533887386322021</v>
      </c>
      <c r="V451" s="78">
        <v>2.8857235908508301</v>
      </c>
      <c r="W451" s="78">
        <v>3.1692178249359131</v>
      </c>
      <c r="X451" s="78">
        <v>3.1867992877960205</v>
      </c>
      <c r="Y451" s="78">
        <v>3.2655746936798096</v>
      </c>
      <c r="Z451" s="78">
        <v>3.3660163879394531</v>
      </c>
      <c r="AA451" s="78">
        <v>3.5487360954284668</v>
      </c>
      <c r="AB451" s="78">
        <v>3.5713224411010742</v>
      </c>
      <c r="AC451" s="78">
        <v>3.3137223720550537</v>
      </c>
      <c r="AD451" s="78">
        <v>3.2444379329681396</v>
      </c>
      <c r="AE451" s="78">
        <v>2.879138708114624</v>
      </c>
      <c r="AF451" s="78">
        <v>2.3470346927642822</v>
      </c>
      <c r="AG451" s="78">
        <v>-0.40753796696662903</v>
      </c>
      <c r="AH451" s="78">
        <v>-0.41872751712799072</v>
      </c>
      <c r="AI451" s="78">
        <v>-0.32667863368988037</v>
      </c>
      <c r="AJ451" s="78">
        <v>-0.41136780381202698</v>
      </c>
      <c r="AK451" s="78">
        <v>-0.31731787323951721</v>
      </c>
      <c r="AL451" s="78">
        <v>-0.46972927451133728</v>
      </c>
      <c r="AM451" s="78">
        <v>-0.3671143651008606</v>
      </c>
      <c r="AN451" s="78">
        <v>-0.41099873185157776</v>
      </c>
      <c r="AO451" s="78">
        <v>-0.54648792743682861</v>
      </c>
      <c r="AP451" s="78">
        <v>-0.47708961367607117</v>
      </c>
      <c r="AQ451" s="78">
        <v>-0.5504881739616394</v>
      </c>
      <c r="AR451" s="78">
        <v>-0.38249263167381287</v>
      </c>
      <c r="AS451" s="78">
        <v>-0.5123552680015564</v>
      </c>
      <c r="AT451" s="78">
        <v>-0.58306306600570679</v>
      </c>
      <c r="AU451" s="78">
        <v>-0.39491516351699829</v>
      </c>
      <c r="AV451" s="78">
        <v>-0.47517246007919312</v>
      </c>
      <c r="AW451" s="78">
        <v>-0.50411343574523926</v>
      </c>
      <c r="AX451" s="78">
        <v>-0.70917588472366333</v>
      </c>
      <c r="AY451" s="78">
        <v>-0.53878271579742432</v>
      </c>
      <c r="AZ451" s="78">
        <v>-0.29218754172325134</v>
      </c>
      <c r="BA451" s="78">
        <v>-0.49514788389205933</v>
      </c>
      <c r="BB451" s="78">
        <v>-0.55563127994537354</v>
      </c>
      <c r="BC451" s="78">
        <v>-0.42440521717071533</v>
      </c>
      <c r="BD451" s="78">
        <v>-0.41289851069450378</v>
      </c>
      <c r="BE451" s="78">
        <v>-0.24028253555297852</v>
      </c>
      <c r="BF451" s="78">
        <v>-0.25621068477630615</v>
      </c>
      <c r="BG451" s="78">
        <v>-0.17992179095745087</v>
      </c>
      <c r="BH451" s="78">
        <v>-0.26640480756759644</v>
      </c>
      <c r="BI451" s="78">
        <v>-0.1786838173866272</v>
      </c>
      <c r="BJ451" s="78">
        <v>-0.29531782865524292</v>
      </c>
      <c r="BK451" s="78">
        <v>-0.19474795460700989</v>
      </c>
      <c r="BL451" s="78">
        <v>-0.22388471662998199</v>
      </c>
      <c r="BM451" s="78">
        <v>-0.35648268461227417</v>
      </c>
      <c r="BN451" s="78">
        <v>-0.27126526832580566</v>
      </c>
      <c r="BO451" s="78">
        <v>-0.34233856201171875</v>
      </c>
      <c r="BP451" s="78">
        <v>-0.17223899066448212</v>
      </c>
      <c r="BQ451" s="78">
        <v>-0.28703060746192932</v>
      </c>
      <c r="BR451" s="78">
        <v>-0.32606986165046692</v>
      </c>
      <c r="BS451" s="78">
        <v>-0.1583343893289566</v>
      </c>
      <c r="BT451" s="78">
        <v>-0.23050002753734589</v>
      </c>
      <c r="BU451" s="78">
        <v>-0.25846660137176514</v>
      </c>
      <c r="BV451" s="78">
        <v>-0.45233947038650513</v>
      </c>
      <c r="BW451" s="78">
        <v>-0.2827414870262146</v>
      </c>
      <c r="BX451" s="78">
        <v>-5.170707032084465E-2</v>
      </c>
      <c r="BY451" s="78">
        <v>-0.23435097932815552</v>
      </c>
      <c r="BZ451" s="78">
        <v>-0.31690442562103271</v>
      </c>
      <c r="CA451" s="78">
        <v>-0.21007978916168213</v>
      </c>
      <c r="CB451" s="78">
        <v>-0.21759448945522308</v>
      </c>
      <c r="CC451" s="78">
        <v>-0.12444192171096802</v>
      </c>
      <c r="CD451" s="78">
        <v>-0.14365202188491821</v>
      </c>
      <c r="CE451" s="78">
        <v>-7.8278437256813049E-2</v>
      </c>
      <c r="CF451" s="78">
        <v>-0.16600392758846283</v>
      </c>
      <c r="CG451" s="78">
        <v>-8.2666262984275818E-2</v>
      </c>
      <c r="CH451" s="78">
        <v>-0.17452099919319153</v>
      </c>
      <c r="CI451" s="78">
        <v>-7.5367473065853119E-2</v>
      </c>
      <c r="CJ451" s="78">
        <v>-9.4290107488632202E-2</v>
      </c>
      <c r="CK451" s="78">
        <v>-0.22488564252853394</v>
      </c>
      <c r="CL451" s="78">
        <v>-0.12871198356151581</v>
      </c>
      <c r="CM451" s="78">
        <v>-0.19817477464675903</v>
      </c>
      <c r="CN451" s="78">
        <v>-2.6617947965860367E-2</v>
      </c>
      <c r="CO451" s="78">
        <v>-0.13097144663333893</v>
      </c>
      <c r="CP451" s="78">
        <v>-0.14807717502117157</v>
      </c>
      <c r="CQ451" s="78">
        <v>5.5207433179020882E-3</v>
      </c>
      <c r="CR451" s="78">
        <v>-6.1040636152029037E-2</v>
      </c>
      <c r="CS451" s="78">
        <v>-8.8332332670688629E-2</v>
      </c>
      <c r="CT451" s="78">
        <v>-0.27445533871650696</v>
      </c>
      <c r="CU451" s="78">
        <v>-0.10540811717510223</v>
      </c>
      <c r="CV451" s="78">
        <v>0.11484895646572113</v>
      </c>
      <c r="CW451" s="78">
        <v>-5.3723827004432678E-2</v>
      </c>
      <c r="CX451" s="78">
        <v>-0.15156291425228119</v>
      </c>
      <c r="CY451" s="78">
        <v>-6.1638645827770233E-2</v>
      </c>
      <c r="CZ451" s="78">
        <v>-8.2327499985694885E-2</v>
      </c>
      <c r="DA451" s="78">
        <v>-8.6013348773121834E-3</v>
      </c>
      <c r="DB451" s="78">
        <v>-3.1093353405594826E-2</v>
      </c>
      <c r="DC451" s="78">
        <v>2.336491085588932E-2</v>
      </c>
      <c r="DD451" s="78">
        <v>-6.5603025257587433E-2</v>
      </c>
      <c r="DE451" s="78">
        <v>1.3351269066333771E-2</v>
      </c>
      <c r="DF451" s="78">
        <v>-5.3724180907011032E-2</v>
      </c>
      <c r="DG451" s="78">
        <v>4.4012997299432755E-2</v>
      </c>
      <c r="DH451" s="78">
        <v>3.5304497927427292E-2</v>
      </c>
      <c r="DI451" s="78">
        <v>-9.3288600444793701E-2</v>
      </c>
      <c r="DJ451" s="78">
        <v>1.3841303996741772E-2</v>
      </c>
      <c r="DK451" s="78">
        <v>-5.4010991007089615E-2</v>
      </c>
      <c r="DL451" s="78">
        <v>0.11900308728218079</v>
      </c>
      <c r="DM451" s="78">
        <v>2.508772537112236E-2</v>
      </c>
      <c r="DN451" s="78">
        <v>2.9915517196059227E-2</v>
      </c>
      <c r="DO451" s="78">
        <v>0.16937588155269623</v>
      </c>
      <c r="DP451" s="78">
        <v>0.10841875523328781</v>
      </c>
      <c r="DQ451" s="78">
        <v>8.1801936030387878E-2</v>
      </c>
      <c r="DR451" s="78">
        <v>-9.6571251749992371E-2</v>
      </c>
      <c r="DS451" s="78">
        <v>7.1925260126590729E-2</v>
      </c>
      <c r="DT451" s="78">
        <v>0.2814050018787384</v>
      </c>
      <c r="DU451" s="78">
        <v>0.12690332531929016</v>
      </c>
      <c r="DV451" s="78">
        <v>1.3778586871922016E-2</v>
      </c>
      <c r="DW451" s="78">
        <v>8.6802497506141663E-2</v>
      </c>
      <c r="DX451" s="78">
        <v>5.2939489483833313E-2</v>
      </c>
      <c r="DY451" s="78">
        <v>0.15865409374237061</v>
      </c>
      <c r="DZ451" s="78">
        <v>0.13142348825931549</v>
      </c>
      <c r="EA451" s="78">
        <v>0.17012177407741547</v>
      </c>
      <c r="EB451" s="78">
        <v>7.9359941184520721E-2</v>
      </c>
      <c r="EC451" s="78">
        <v>0.15198533236980438</v>
      </c>
      <c r="ED451" s="78">
        <v>0.12068725377321243</v>
      </c>
      <c r="EE451" s="78">
        <v>0.21637944877147675</v>
      </c>
      <c r="EF451" s="78">
        <v>0.22241851687431335</v>
      </c>
      <c r="EG451" s="78">
        <v>9.6716627478599548E-2</v>
      </c>
      <c r="EH451" s="78">
        <v>0.21966561675071716</v>
      </c>
      <c r="EI451" s="78">
        <v>0.15413860976696014</v>
      </c>
      <c r="EJ451" s="78">
        <v>0.32925674319267273</v>
      </c>
      <c r="EK451" s="78">
        <v>0.25041237473487854</v>
      </c>
      <c r="EL451" s="78">
        <v>0.28690871596336365</v>
      </c>
      <c r="EM451" s="78">
        <v>0.40595665574073792</v>
      </c>
      <c r="EN451" s="78">
        <v>0.35309118032455444</v>
      </c>
      <c r="EO451" s="78">
        <v>0.32744878530502319</v>
      </c>
      <c r="EP451" s="78">
        <v>0.16026514768600464</v>
      </c>
      <c r="EQ451" s="78">
        <v>0.32796648144721985</v>
      </c>
      <c r="ER451" s="78">
        <v>0.5218854546546936</v>
      </c>
      <c r="ES451" s="78">
        <v>0.38770025968551636</v>
      </c>
      <c r="ET451" s="78">
        <v>0.25250548124313354</v>
      </c>
      <c r="EU451" s="78">
        <v>0.30112791061401367</v>
      </c>
      <c r="EV451" s="78">
        <v>0.2482435405254364</v>
      </c>
      <c r="EW451" s="78">
        <v>71.418083190917969</v>
      </c>
      <c r="EX451" s="78">
        <v>71.132186889648438</v>
      </c>
      <c r="EY451" s="78">
        <v>69.539138793945313</v>
      </c>
      <c r="EZ451" s="78">
        <v>69.188369750976563</v>
      </c>
      <c r="FA451" s="78">
        <v>67.981887817382813</v>
      </c>
      <c r="FB451" s="78">
        <v>67.336479187011719</v>
      </c>
      <c r="FC451" s="78">
        <v>67.527915954589844</v>
      </c>
      <c r="FD451" s="78">
        <v>71.905601501464844</v>
      </c>
      <c r="FE451" s="78">
        <v>77.148796081542969</v>
      </c>
      <c r="FF451" s="78">
        <v>82.035026550292969</v>
      </c>
      <c r="FG451" s="78">
        <v>85.231773376464844</v>
      </c>
      <c r="FH451" s="78">
        <v>89.596611022949219</v>
      </c>
      <c r="FI451" s="78">
        <v>91.509521484375</v>
      </c>
      <c r="FJ451" s="78">
        <v>93.570915222167969</v>
      </c>
      <c r="FK451" s="78">
        <v>95.3834228515625</v>
      </c>
      <c r="FL451" s="78">
        <v>96.59423828125</v>
      </c>
      <c r="FM451" s="78">
        <v>97.456436157226563</v>
      </c>
      <c r="FN451" s="78">
        <v>97.967681884765625</v>
      </c>
      <c r="FO451" s="78">
        <v>96.604621887207031</v>
      </c>
      <c r="FP451" s="78">
        <v>91.140602111816406</v>
      </c>
      <c r="FQ451" s="78">
        <v>85.371559143066406</v>
      </c>
      <c r="FR451" s="78">
        <v>80.475250244140625</v>
      </c>
      <c r="FS451" s="78">
        <v>77.720596313476563</v>
      </c>
      <c r="FT451" s="78">
        <v>77.456871032714844</v>
      </c>
      <c r="FU451" s="78">
        <v>0.12915976345539093</v>
      </c>
      <c r="FV451" s="78">
        <v>0.21309627592563629</v>
      </c>
      <c r="FW451" s="78">
        <v>0.12373139709234238</v>
      </c>
      <c r="FX451" s="78">
        <v>0</v>
      </c>
      <c r="FY451" s="78">
        <v>218</v>
      </c>
      <c r="FZ451" s="78">
        <v>1</v>
      </c>
    </row>
    <row r="452" spans="1:182" x14ac:dyDescent="0.2">
      <c r="A452" t="s">
        <v>186</v>
      </c>
      <c r="B452" t="s">
        <v>236</v>
      </c>
      <c r="C452" t="s">
        <v>194</v>
      </c>
      <c r="D452" t="s">
        <v>203</v>
      </c>
      <c r="E452" t="s">
        <v>206</v>
      </c>
      <c r="F452" t="s">
        <v>185</v>
      </c>
      <c r="G452" t="s">
        <v>1</v>
      </c>
      <c r="H452" s="78">
        <v>322</v>
      </c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/>
      <c r="BV452" s="78"/>
      <c r="BW452" s="78"/>
      <c r="BX452" s="78"/>
      <c r="BY452" s="78"/>
      <c r="BZ452" s="78"/>
      <c r="CA452" s="78"/>
      <c r="CB452" s="78"/>
      <c r="CC452" s="78"/>
      <c r="CD452" s="78"/>
      <c r="CE452" s="78"/>
      <c r="CF452" s="78"/>
      <c r="CG452" s="78"/>
      <c r="CH452" s="78"/>
      <c r="CI452" s="78"/>
      <c r="CJ452" s="78"/>
      <c r="CK452" s="78"/>
      <c r="CL452" s="78"/>
      <c r="CM452" s="78"/>
      <c r="CN452" s="78"/>
      <c r="CO452" s="78"/>
      <c r="CP452" s="78"/>
      <c r="CQ452" s="78"/>
      <c r="CR452" s="78"/>
      <c r="CS452" s="78"/>
      <c r="CT452" s="78"/>
      <c r="CU452" s="78"/>
      <c r="CV452" s="78"/>
      <c r="CW452" s="78"/>
      <c r="CX452" s="78"/>
      <c r="CY452" s="78"/>
      <c r="CZ452" s="78"/>
      <c r="DA452" s="78"/>
      <c r="DB452" s="78"/>
      <c r="DC452" s="78"/>
      <c r="DD452" s="78"/>
      <c r="DE452" s="78"/>
      <c r="DF452" s="78"/>
      <c r="DG452" s="78"/>
      <c r="DH452" s="78"/>
      <c r="DI452" s="78"/>
      <c r="DJ452" s="78"/>
      <c r="DK452" s="78"/>
      <c r="DL452" s="78"/>
      <c r="DM452" s="78"/>
      <c r="DN452" s="78"/>
      <c r="DO452" s="78"/>
      <c r="DP452" s="78"/>
      <c r="DQ452" s="78"/>
      <c r="DR452" s="78"/>
      <c r="DS452" s="78"/>
      <c r="DT452" s="78"/>
      <c r="DU452" s="78"/>
      <c r="DV452" s="78"/>
      <c r="DW452" s="78"/>
      <c r="DX452" s="78"/>
      <c r="DY452" s="78"/>
      <c r="DZ452" s="78"/>
      <c r="EA452" s="78"/>
      <c r="EB452" s="78"/>
      <c r="EC452" s="78"/>
      <c r="ED452" s="78"/>
      <c r="EE452" s="78"/>
      <c r="EF452" s="78"/>
      <c r="EG452" s="78"/>
      <c r="EH452" s="78"/>
      <c r="EI452" s="78"/>
      <c r="EJ452" s="78"/>
      <c r="EK452" s="78"/>
      <c r="EL452" s="78"/>
      <c r="EM452" s="78"/>
      <c r="EN452" s="78"/>
      <c r="EO452" s="78"/>
      <c r="EP452" s="78"/>
      <c r="EQ452" s="78"/>
      <c r="ER452" s="78"/>
      <c r="ES452" s="78"/>
      <c r="ET452" s="78"/>
      <c r="EU452" s="78"/>
      <c r="EV452" s="78"/>
      <c r="EW452" s="78"/>
      <c r="EX452" s="78"/>
      <c r="EY452" s="78"/>
      <c r="EZ452" s="78"/>
      <c r="FA452" s="78"/>
      <c r="FB452" s="78"/>
      <c r="FC452" s="78"/>
      <c r="FD452" s="78"/>
      <c r="FE452" s="78"/>
      <c r="FF452" s="78"/>
      <c r="FG452" s="78"/>
      <c r="FH452" s="78"/>
      <c r="FI452" s="78"/>
      <c r="FJ452" s="78"/>
      <c r="FK452" s="78"/>
      <c r="FL452" s="78"/>
      <c r="FM452" s="78"/>
      <c r="FN452" s="78"/>
      <c r="FO452" s="78"/>
      <c r="FP452" s="78"/>
      <c r="FQ452" s="78"/>
      <c r="FR452" s="78"/>
      <c r="FS452" s="78"/>
      <c r="FT452" s="78"/>
      <c r="FU452" s="78"/>
      <c r="FV452" s="78"/>
      <c r="FW452" s="78"/>
      <c r="FX452" s="78">
        <v>0</v>
      </c>
      <c r="FY452" s="78">
        <v>97</v>
      </c>
      <c r="FZ452" s="78">
        <v>0</v>
      </c>
    </row>
    <row r="453" spans="1:182" x14ac:dyDescent="0.2">
      <c r="A453" t="s">
        <v>186</v>
      </c>
      <c r="B453" t="s">
        <v>236</v>
      </c>
      <c r="C453" t="s">
        <v>194</v>
      </c>
      <c r="D453" t="s">
        <v>203</v>
      </c>
      <c r="E453" t="s">
        <v>207</v>
      </c>
      <c r="F453" t="s">
        <v>1</v>
      </c>
      <c r="G453" t="s">
        <v>198</v>
      </c>
      <c r="H453" s="78">
        <v>8139</v>
      </c>
      <c r="I453" s="78">
        <v>1.4709292650222778</v>
      </c>
      <c r="J453" s="78">
        <v>1.3077238798141479</v>
      </c>
      <c r="K453" s="78">
        <v>1.2013405561447144</v>
      </c>
      <c r="L453" s="78">
        <v>1.1116682291030884</v>
      </c>
      <c r="M453" s="78">
        <v>1.0773189067840576</v>
      </c>
      <c r="N453" s="78">
        <v>1.0960202217102051</v>
      </c>
      <c r="O453" s="78">
        <v>1.186954140663147</v>
      </c>
      <c r="P453" s="78">
        <v>1.3036031723022461</v>
      </c>
      <c r="Q453" s="78">
        <v>1.4418872594833374</v>
      </c>
      <c r="R453" s="78">
        <v>1.6234358549118042</v>
      </c>
      <c r="S453" s="78">
        <v>1.8425604104995728</v>
      </c>
      <c r="T453" s="78">
        <v>2.1106522083282471</v>
      </c>
      <c r="U453" s="78">
        <v>2.3762602806091309</v>
      </c>
      <c r="V453" s="78">
        <v>2.5501499176025391</v>
      </c>
      <c r="W453" s="78">
        <v>2.6981523036956787</v>
      </c>
      <c r="X453" s="78">
        <v>2.8358819484710693</v>
      </c>
      <c r="Y453" s="78">
        <v>2.9205474853515625</v>
      </c>
      <c r="Z453" s="78">
        <v>2.9664857387542725</v>
      </c>
      <c r="AA453" s="78">
        <v>2.9014461040496826</v>
      </c>
      <c r="AB453" s="78">
        <v>2.7956464290618896</v>
      </c>
      <c r="AC453" s="78">
        <v>2.7364933490753174</v>
      </c>
      <c r="AD453" s="78">
        <v>2.5392820835113525</v>
      </c>
      <c r="AE453" s="78">
        <v>2.1970803737640381</v>
      </c>
      <c r="AF453" s="78">
        <v>1.8438453674316406</v>
      </c>
      <c r="AG453" s="78">
        <v>-0.22278523445129395</v>
      </c>
      <c r="AH453" s="78">
        <v>-0.21941061317920685</v>
      </c>
      <c r="AI453" s="78">
        <v>-0.21085816621780396</v>
      </c>
      <c r="AJ453" s="78">
        <v>-0.22987684607505798</v>
      </c>
      <c r="AK453" s="78">
        <v>-0.22565102577209473</v>
      </c>
      <c r="AL453" s="78">
        <v>-0.25768277049064636</v>
      </c>
      <c r="AM453" s="78">
        <v>-0.23103468120098114</v>
      </c>
      <c r="AN453" s="78">
        <v>-0.27696993947029114</v>
      </c>
      <c r="AO453" s="78">
        <v>-0.30729946494102478</v>
      </c>
      <c r="AP453" s="78">
        <v>-0.25964275002479553</v>
      </c>
      <c r="AQ453" s="78">
        <v>-0.24641512334346771</v>
      </c>
      <c r="AR453" s="78">
        <v>-0.23888829350471497</v>
      </c>
      <c r="AS453" s="78">
        <v>-0.26440766453742981</v>
      </c>
      <c r="AT453" s="78">
        <v>-0.27645841240882874</v>
      </c>
      <c r="AU453" s="78">
        <v>-0.25684088468551636</v>
      </c>
      <c r="AV453" s="78">
        <v>-0.2417493462562561</v>
      </c>
      <c r="AW453" s="78">
        <v>-0.20198860764503479</v>
      </c>
      <c r="AX453" s="78">
        <v>-0.21798692643642426</v>
      </c>
      <c r="AY453" s="78">
        <v>-0.25459185242652893</v>
      </c>
      <c r="AZ453" s="78">
        <v>-0.1831703782081604</v>
      </c>
      <c r="BA453" s="78">
        <v>-0.10601446032524109</v>
      </c>
      <c r="BB453" s="78">
        <v>-0.19392012059688568</v>
      </c>
      <c r="BC453" s="78">
        <v>-0.20833474397659302</v>
      </c>
      <c r="BD453" s="78">
        <v>-0.17467543482780457</v>
      </c>
      <c r="BE453" s="78">
        <v>-0.16761426627635956</v>
      </c>
      <c r="BF453" s="78">
        <v>-0.16699904203414917</v>
      </c>
      <c r="BG453" s="78">
        <v>-0.16011552512645721</v>
      </c>
      <c r="BH453" s="78">
        <v>-0.1810324490070343</v>
      </c>
      <c r="BI453" s="78">
        <v>-0.17842023074626923</v>
      </c>
      <c r="BJ453" s="78">
        <v>-0.20800624787807465</v>
      </c>
      <c r="BK453" s="78">
        <v>-0.18264161050319672</v>
      </c>
      <c r="BL453" s="78">
        <v>-0.22337809205055237</v>
      </c>
      <c r="BM453" s="78">
        <v>-0.25211635231971741</v>
      </c>
      <c r="BN453" s="78">
        <v>-0.20139580965042114</v>
      </c>
      <c r="BO453" s="78">
        <v>-0.18489532172679901</v>
      </c>
      <c r="BP453" s="78">
        <v>-0.1749938428401947</v>
      </c>
      <c r="BQ453" s="78">
        <v>-0.1968359500169754</v>
      </c>
      <c r="BR453" s="78">
        <v>-0.20900918543338776</v>
      </c>
      <c r="BS453" s="78">
        <v>-0.1883348822593689</v>
      </c>
      <c r="BT453" s="78">
        <v>-0.17224264144897461</v>
      </c>
      <c r="BU453" s="78">
        <v>-0.13207234442234039</v>
      </c>
      <c r="BV453" s="78">
        <v>-0.14738951623439789</v>
      </c>
      <c r="BW453" s="78">
        <v>-0.18343488872051239</v>
      </c>
      <c r="BX453" s="78">
        <v>-0.11449816823005676</v>
      </c>
      <c r="BY453" s="78">
        <v>-3.8595166057348251E-2</v>
      </c>
      <c r="BZ453" s="78">
        <v>-0.12674437463283539</v>
      </c>
      <c r="CA453" s="78">
        <v>-0.14577068388462067</v>
      </c>
      <c r="CB453" s="78">
        <v>-0.11813737452030182</v>
      </c>
      <c r="CC453" s="78">
        <v>-0.1294030100107193</v>
      </c>
      <c r="CD453" s="78">
        <v>-0.13069896399974823</v>
      </c>
      <c r="CE453" s="78">
        <v>-0.12497132271528244</v>
      </c>
      <c r="CF453" s="78">
        <v>-0.14720295369625092</v>
      </c>
      <c r="CG453" s="78">
        <v>-0.14570832252502441</v>
      </c>
      <c r="CH453" s="78">
        <v>-0.17360042035579681</v>
      </c>
      <c r="CI453" s="78">
        <v>-0.14912471175193787</v>
      </c>
      <c r="CJ453" s="78">
        <v>-0.18626056611537933</v>
      </c>
      <c r="CK453" s="78">
        <v>-0.21389670670032501</v>
      </c>
      <c r="CL453" s="78">
        <v>-0.16105414927005768</v>
      </c>
      <c r="CM453" s="78">
        <v>-0.14228689670562744</v>
      </c>
      <c r="CN453" s="78">
        <v>-0.13074071705341339</v>
      </c>
      <c r="CO453" s="78">
        <v>-0.15003596246242523</v>
      </c>
      <c r="CP453" s="78">
        <v>-0.16229403018951416</v>
      </c>
      <c r="CQ453" s="78">
        <v>-0.14088781177997589</v>
      </c>
      <c r="CR453" s="78">
        <v>-0.12410251796245575</v>
      </c>
      <c r="CS453" s="78">
        <v>-8.3648554980754852E-2</v>
      </c>
      <c r="CT453" s="78">
        <v>-9.8493956029415131E-2</v>
      </c>
      <c r="CU453" s="78">
        <v>-0.13415180146694183</v>
      </c>
      <c r="CV453" s="78">
        <v>-6.6936001181602478E-2</v>
      </c>
      <c r="CW453" s="78">
        <v>8.0992309376597404E-3</v>
      </c>
      <c r="CX453" s="78">
        <v>-8.0218657851219177E-2</v>
      </c>
      <c r="CY453" s="78">
        <v>-0.10243901610374451</v>
      </c>
      <c r="CZ453" s="78">
        <v>-7.8979283571243286E-2</v>
      </c>
      <c r="DA453" s="78">
        <v>-9.1191753745079041E-2</v>
      </c>
      <c r="DB453" s="78">
        <v>-9.4398871064186096E-2</v>
      </c>
      <c r="DC453" s="78">
        <v>-8.9827127754688263E-2</v>
      </c>
      <c r="DD453" s="78">
        <v>-0.11337346583604813</v>
      </c>
      <c r="DE453" s="78">
        <v>-0.11299644410610199</v>
      </c>
      <c r="DF453" s="78">
        <v>-0.13919457793235779</v>
      </c>
      <c r="DG453" s="78">
        <v>-0.11560782045125961</v>
      </c>
      <c r="DH453" s="78">
        <v>-0.1491430252790451</v>
      </c>
      <c r="DI453" s="78">
        <v>-0.17567704617977142</v>
      </c>
      <c r="DJ453" s="78">
        <v>-0.12071249634027481</v>
      </c>
      <c r="DK453" s="78">
        <v>-9.9678471684455872E-2</v>
      </c>
      <c r="DL453" s="78">
        <v>-8.6487606167793274E-2</v>
      </c>
      <c r="DM453" s="78">
        <v>-0.10323600471019745</v>
      </c>
      <c r="DN453" s="78">
        <v>-0.11557888984680176</v>
      </c>
      <c r="DO453" s="78">
        <v>-9.3440748751163483E-2</v>
      </c>
      <c r="DP453" s="78">
        <v>-7.5962372124195099E-2</v>
      </c>
      <c r="DQ453" s="78">
        <v>-3.5224761813879013E-2</v>
      </c>
      <c r="DR453" s="78">
        <v>-4.9598395824432373E-2</v>
      </c>
      <c r="DS453" s="78">
        <v>-8.4868729114532471E-2</v>
      </c>
      <c r="DT453" s="78">
        <v>-1.9373835995793343E-2</v>
      </c>
      <c r="DU453" s="78">
        <v>5.4793629795312881E-2</v>
      </c>
      <c r="DV453" s="78">
        <v>-3.3692933619022369E-2</v>
      </c>
      <c r="DW453" s="78">
        <v>-5.9107344597578049E-2</v>
      </c>
      <c r="DX453" s="78">
        <v>-3.9821188896894455E-2</v>
      </c>
      <c r="DY453" s="78">
        <v>-3.6020774394273758E-2</v>
      </c>
      <c r="DZ453" s="78">
        <v>-4.1987307369709015E-2</v>
      </c>
      <c r="EA453" s="78">
        <v>-3.9084479212760925E-2</v>
      </c>
      <c r="EB453" s="78">
        <v>-6.4529046416282654E-2</v>
      </c>
      <c r="EC453" s="78">
        <v>-6.5765656530857086E-2</v>
      </c>
      <c r="ED453" s="78">
        <v>-8.9518032968044281E-2</v>
      </c>
      <c r="EE453" s="78">
        <v>-6.7214749753475189E-2</v>
      </c>
      <c r="EF453" s="78">
        <v>-9.5551200211048126E-2</v>
      </c>
      <c r="EG453" s="78">
        <v>-0.12049394845962524</v>
      </c>
      <c r="EH453" s="78">
        <v>-6.2465544790029526E-2</v>
      </c>
      <c r="EI453" s="78">
        <v>-3.8158684968948364E-2</v>
      </c>
      <c r="EJ453" s="78">
        <v>-2.2593148052692413E-2</v>
      </c>
      <c r="EK453" s="78">
        <v>-3.5664275288581848E-2</v>
      </c>
      <c r="EL453" s="78">
        <v>-4.8129647970199585E-2</v>
      </c>
      <c r="EM453" s="78">
        <v>-2.493472583591938E-2</v>
      </c>
      <c r="EN453" s="78">
        <v>-6.4556668512523174E-3</v>
      </c>
      <c r="EO453" s="78">
        <v>3.4691497683525085E-2</v>
      </c>
      <c r="EP453" s="78">
        <v>2.099902555346489E-2</v>
      </c>
      <c r="EQ453" s="78">
        <v>-1.3711766339838505E-2</v>
      </c>
      <c r="ER453" s="78">
        <v>4.9298375844955444E-2</v>
      </c>
      <c r="ES453" s="78">
        <v>0.12221292406320572</v>
      </c>
      <c r="ET453" s="78">
        <v>3.3482816070318222E-2</v>
      </c>
      <c r="EU453" s="78">
        <v>3.4567122347652912E-3</v>
      </c>
      <c r="EV453" s="78">
        <v>1.6716871410608292E-2</v>
      </c>
      <c r="EW453" s="78">
        <v>69.669120788574219</v>
      </c>
      <c r="EX453" s="78">
        <v>68.490371704101563</v>
      </c>
      <c r="EY453" s="78">
        <v>66.897979736328125</v>
      </c>
      <c r="EZ453" s="78">
        <v>65.705345153808594</v>
      </c>
      <c r="FA453" s="78">
        <v>64.643852233886719</v>
      </c>
      <c r="FB453" s="78">
        <v>63.850749969482422</v>
      </c>
      <c r="FC453" s="78">
        <v>63.50067138671875</v>
      </c>
      <c r="FD453" s="78">
        <v>67.922080993652344</v>
      </c>
      <c r="FE453" s="78">
        <v>72.937606811523438</v>
      </c>
      <c r="FF453" s="78">
        <v>77.856246948242188</v>
      </c>
      <c r="FG453" s="78">
        <v>82.080223083496094</v>
      </c>
      <c r="FH453" s="78">
        <v>86.172561645507813</v>
      </c>
      <c r="FI453" s="78">
        <v>89.663169860839844</v>
      </c>
      <c r="FJ453" s="78">
        <v>92.239410400390625</v>
      </c>
      <c r="FK453" s="78">
        <v>94.223426818847656</v>
      </c>
      <c r="FL453" s="78">
        <v>95.2601318359375</v>
      </c>
      <c r="FM453" s="78">
        <v>95.114601135253906</v>
      </c>
      <c r="FN453" s="78">
        <v>93.326797485351563</v>
      </c>
      <c r="FO453" s="78">
        <v>91.220802307128906</v>
      </c>
      <c r="FP453" s="78">
        <v>87.647010803222656</v>
      </c>
      <c r="FQ453" s="78">
        <v>82.095085144042969</v>
      </c>
      <c r="FR453" s="78">
        <v>77.63690185546875</v>
      </c>
      <c r="FS453" s="78">
        <v>74.326927185058594</v>
      </c>
      <c r="FT453" s="78">
        <v>71.80499267578125</v>
      </c>
      <c r="FU453" s="78">
        <v>3.8797654211521149E-2</v>
      </c>
      <c r="FV453" s="78">
        <v>5.8175839483737946E-2</v>
      </c>
      <c r="FW453" s="78">
        <v>3.8544043898582458E-2</v>
      </c>
      <c r="FX453" s="78">
        <v>0</v>
      </c>
      <c r="FY453" s="78">
        <v>2601</v>
      </c>
      <c r="FZ453" s="78">
        <v>1</v>
      </c>
    </row>
    <row r="454" spans="1:182" x14ac:dyDescent="0.2">
      <c r="A454" t="s">
        <v>186</v>
      </c>
      <c r="B454" t="s">
        <v>236</v>
      </c>
      <c r="C454" t="s">
        <v>194</v>
      </c>
      <c r="D454" t="s">
        <v>203</v>
      </c>
      <c r="E454" t="s">
        <v>207</v>
      </c>
      <c r="F454" t="s">
        <v>1</v>
      </c>
      <c r="G454" t="s">
        <v>200</v>
      </c>
      <c r="H454" s="78">
        <v>2841</v>
      </c>
      <c r="I454" s="78">
        <v>1.3206908702850342</v>
      </c>
      <c r="J454" s="78">
        <v>1.1844130754470825</v>
      </c>
      <c r="K454" s="78">
        <v>1.0805455446243286</v>
      </c>
      <c r="L454" s="78">
        <v>1.0189249515533447</v>
      </c>
      <c r="M454" s="78">
        <v>0.9658505916595459</v>
      </c>
      <c r="N454" s="78">
        <v>0.97721558809280396</v>
      </c>
      <c r="O454" s="78">
        <v>1.0186450481414795</v>
      </c>
      <c r="P454" s="78">
        <v>1.0955160856246948</v>
      </c>
      <c r="Q454" s="78">
        <v>1.2056646347045898</v>
      </c>
      <c r="R454" s="78">
        <v>1.390245795249939</v>
      </c>
      <c r="S454" s="78">
        <v>1.6105834245681763</v>
      </c>
      <c r="T454" s="78">
        <v>1.8585851192474365</v>
      </c>
      <c r="U454" s="78">
        <v>2.0904397964477539</v>
      </c>
      <c r="V454" s="78">
        <v>2.298614501953125</v>
      </c>
      <c r="W454" s="78">
        <v>2.5074388980865479</v>
      </c>
      <c r="X454" s="78">
        <v>2.6257030963897705</v>
      </c>
      <c r="Y454" s="78">
        <v>2.7422401905059814</v>
      </c>
      <c r="Z454" s="78">
        <v>2.714747428894043</v>
      </c>
      <c r="AA454" s="78">
        <v>2.7608282566070557</v>
      </c>
      <c r="AB454" s="78">
        <v>2.6211051940917969</v>
      </c>
      <c r="AC454" s="78">
        <v>2.4766280651092529</v>
      </c>
      <c r="AD454" s="78">
        <v>2.3754169940948486</v>
      </c>
      <c r="AE454" s="78">
        <v>2.1169443130493164</v>
      </c>
      <c r="AF454" s="78">
        <v>1.7530133724212646</v>
      </c>
      <c r="AG454" s="78">
        <v>-0.34079182147979736</v>
      </c>
      <c r="AH454" s="78">
        <v>-0.3035513162612915</v>
      </c>
      <c r="AI454" s="78">
        <v>-0.28051647543907166</v>
      </c>
      <c r="AJ454" s="78">
        <v>-0.27891159057617188</v>
      </c>
      <c r="AK454" s="78">
        <v>-0.25897368788719177</v>
      </c>
      <c r="AL454" s="78">
        <v>-0.21915885806083679</v>
      </c>
      <c r="AM454" s="78">
        <v>-0.21578063070774078</v>
      </c>
      <c r="AN454" s="78">
        <v>-0.215850830078125</v>
      </c>
      <c r="AO454" s="78">
        <v>-0.2457880824804306</v>
      </c>
      <c r="AP454" s="78">
        <v>-0.22609040141105652</v>
      </c>
      <c r="AQ454" s="78">
        <v>-0.20472665131092072</v>
      </c>
      <c r="AR454" s="78">
        <v>-0.22057716548442841</v>
      </c>
      <c r="AS454" s="78">
        <v>-0.27044987678527832</v>
      </c>
      <c r="AT454" s="78">
        <v>-0.22554582357406616</v>
      </c>
      <c r="AU454" s="78">
        <v>-0.19391191005706787</v>
      </c>
      <c r="AV454" s="78">
        <v>-0.19506877660751343</v>
      </c>
      <c r="AW454" s="78">
        <v>-9.2821575701236725E-2</v>
      </c>
      <c r="AX454" s="78">
        <v>-0.16279046237468719</v>
      </c>
      <c r="AY454" s="78">
        <v>-0.11284130066633224</v>
      </c>
      <c r="AZ454" s="78">
        <v>-0.13462616503238678</v>
      </c>
      <c r="BA454" s="78">
        <v>-0.14670285582542419</v>
      </c>
      <c r="BB454" s="78">
        <v>-0.14947509765625</v>
      </c>
      <c r="BC454" s="78">
        <v>-0.20079822838306427</v>
      </c>
      <c r="BD454" s="78">
        <v>-0.2724061906337738</v>
      </c>
      <c r="BE454" s="78">
        <v>-0.28051853179931641</v>
      </c>
      <c r="BF454" s="78">
        <v>-0.24541504681110382</v>
      </c>
      <c r="BG454" s="78">
        <v>-0.22663299739360809</v>
      </c>
      <c r="BH454" s="78">
        <v>-0.22767947614192963</v>
      </c>
      <c r="BI454" s="78">
        <v>-0.20905581116676331</v>
      </c>
      <c r="BJ454" s="78">
        <v>-0.17212443053722382</v>
      </c>
      <c r="BK454" s="78">
        <v>-0.16591142117977142</v>
      </c>
      <c r="BL454" s="78">
        <v>-0.16383209824562073</v>
      </c>
      <c r="BM454" s="78">
        <v>-0.18840780854225159</v>
      </c>
      <c r="BN454" s="78">
        <v>-0.16687032580375671</v>
      </c>
      <c r="BO454" s="78">
        <v>-0.1405295729637146</v>
      </c>
      <c r="BP454" s="78">
        <v>-0.15243339538574219</v>
      </c>
      <c r="BQ454" s="78">
        <v>-0.19769074022769928</v>
      </c>
      <c r="BR454" s="78">
        <v>-0.15102511644363403</v>
      </c>
      <c r="BS454" s="78">
        <v>-0.11746330559253693</v>
      </c>
      <c r="BT454" s="78">
        <v>-0.12085725367069244</v>
      </c>
      <c r="BU454" s="78">
        <v>-1.7133882269263268E-2</v>
      </c>
      <c r="BV454" s="78">
        <v>-8.8450826704502106E-2</v>
      </c>
      <c r="BW454" s="78">
        <v>-3.7253513932228088E-2</v>
      </c>
      <c r="BX454" s="78">
        <v>-6.0798730701208115E-2</v>
      </c>
      <c r="BY454" s="78">
        <v>-7.1766406297683716E-2</v>
      </c>
      <c r="BZ454" s="78">
        <v>-7.3190063238143921E-2</v>
      </c>
      <c r="CA454" s="78">
        <v>-0.12553934752941132</v>
      </c>
      <c r="CB454" s="78">
        <v>-0.20323261618614197</v>
      </c>
      <c r="CC454" s="78">
        <v>-0.2387734055519104</v>
      </c>
      <c r="CD454" s="78">
        <v>-0.20515008270740509</v>
      </c>
      <c r="CE454" s="78">
        <v>-0.18931345641613007</v>
      </c>
      <c r="CF454" s="78">
        <v>-0.19219623506069183</v>
      </c>
      <c r="CG454" s="78">
        <v>-0.17448285222053528</v>
      </c>
      <c r="CH454" s="78">
        <v>-0.13954854011535645</v>
      </c>
      <c r="CI454" s="78">
        <v>-0.13137213885784149</v>
      </c>
      <c r="CJ454" s="78">
        <v>-0.12780407071113586</v>
      </c>
      <c r="CK454" s="78">
        <v>-0.14866641163825989</v>
      </c>
      <c r="CL454" s="78">
        <v>-0.12585470080375671</v>
      </c>
      <c r="CM454" s="78">
        <v>-9.6066877245903015E-2</v>
      </c>
      <c r="CN454" s="78">
        <v>-0.10523723065853119</v>
      </c>
      <c r="CO454" s="78">
        <v>-0.14729797840118408</v>
      </c>
      <c r="CP454" s="78">
        <v>-9.9412292242050171E-2</v>
      </c>
      <c r="CQ454" s="78">
        <v>-6.4515240490436554E-2</v>
      </c>
      <c r="CR454" s="78">
        <v>-6.9458581507205963E-2</v>
      </c>
      <c r="CS454" s="78">
        <v>3.5287182778120041E-2</v>
      </c>
      <c r="CT454" s="78">
        <v>-3.6963433027267456E-2</v>
      </c>
      <c r="CU454" s="78">
        <v>1.5098355710506439E-2</v>
      </c>
      <c r="CV454" s="78">
        <v>-9.66606754809618E-3</v>
      </c>
      <c r="CW454" s="78">
        <v>-1.9865652546286583E-2</v>
      </c>
      <c r="CX454" s="78">
        <v>-2.0355284214019775E-2</v>
      </c>
      <c r="CY454" s="78">
        <v>-7.3415264487266541E-2</v>
      </c>
      <c r="CZ454" s="78">
        <v>-0.15532319247722626</v>
      </c>
      <c r="DA454" s="78">
        <v>-0.19702829420566559</v>
      </c>
      <c r="DB454" s="78">
        <v>-0.16488508880138397</v>
      </c>
      <c r="DC454" s="78">
        <v>-0.15199393033981323</v>
      </c>
      <c r="DD454" s="78">
        <v>-0.15671300888061523</v>
      </c>
      <c r="DE454" s="78">
        <v>-0.13990986347198486</v>
      </c>
      <c r="DF454" s="78">
        <v>-0.10697264969348907</v>
      </c>
      <c r="DG454" s="78">
        <v>-9.6832878887653351E-2</v>
      </c>
      <c r="DH454" s="78">
        <v>-9.1776058077812195E-2</v>
      </c>
      <c r="DI454" s="78">
        <v>-0.10892499983310699</v>
      </c>
      <c r="DJ454" s="78">
        <v>-8.4839053452014923E-2</v>
      </c>
      <c r="DK454" s="78">
        <v>-5.1604185253381729E-2</v>
      </c>
      <c r="DL454" s="78">
        <v>-5.8041077107191086E-2</v>
      </c>
      <c r="DM454" s="78">
        <v>-9.6905231475830078E-2</v>
      </c>
      <c r="DN454" s="78">
        <v>-4.7799468040466309E-2</v>
      </c>
      <c r="DO454" s="78">
        <v>-1.1567170731723309E-2</v>
      </c>
      <c r="DP454" s="78">
        <v>-1.8059909343719482E-2</v>
      </c>
      <c r="DQ454" s="78">
        <v>8.7708242237567902E-2</v>
      </c>
      <c r="DR454" s="78">
        <v>1.4523969031870365E-2</v>
      </c>
      <c r="DS454" s="78">
        <v>6.7450225353240967E-2</v>
      </c>
      <c r="DT454" s="78">
        <v>4.1466593742370605E-2</v>
      </c>
      <c r="DU454" s="78">
        <v>3.2035104930400848E-2</v>
      </c>
      <c r="DV454" s="78">
        <v>3.247949481010437E-2</v>
      </c>
      <c r="DW454" s="78">
        <v>-2.1291187033057213E-2</v>
      </c>
      <c r="DX454" s="78">
        <v>-0.10741379112005234</v>
      </c>
      <c r="DY454" s="78">
        <v>-0.13675495982170105</v>
      </c>
      <c r="DZ454" s="78">
        <v>-0.10674883425235748</v>
      </c>
      <c r="EA454" s="78">
        <v>-9.8110437393188477E-2</v>
      </c>
      <c r="EB454" s="78">
        <v>-0.1054808720946312</v>
      </c>
      <c r="EC454" s="78">
        <v>-8.9992009103298187E-2</v>
      </c>
      <c r="ED454" s="78">
        <v>-5.9938240796327591E-2</v>
      </c>
      <c r="EE454" s="78">
        <v>-4.6963665634393692E-2</v>
      </c>
      <c r="EF454" s="78">
        <v>-3.9757315069437027E-2</v>
      </c>
      <c r="EG454" s="78">
        <v>-5.1544744521379471E-2</v>
      </c>
      <c r="EH454" s="78">
        <v>-2.5618990883231163E-2</v>
      </c>
      <c r="EI454" s="78">
        <v>1.2592880055308342E-2</v>
      </c>
      <c r="EJ454" s="78">
        <v>1.0102676227688789E-2</v>
      </c>
      <c r="EK454" s="78">
        <v>-2.4146098643541336E-2</v>
      </c>
      <c r="EL454" s="78">
        <v>2.6721246540546417E-2</v>
      </c>
      <c r="EM454" s="78">
        <v>6.4881429076194763E-2</v>
      </c>
      <c r="EN454" s="78">
        <v>5.6151609867811203E-2</v>
      </c>
      <c r="EO454" s="78">
        <v>0.16339592635631561</v>
      </c>
      <c r="EP454" s="78">
        <v>8.8863596320152283E-2</v>
      </c>
      <c r="EQ454" s="78">
        <v>0.14303800463676453</v>
      </c>
      <c r="ER454" s="78">
        <v>0.11529403179883957</v>
      </c>
      <c r="ES454" s="78">
        <v>0.10697155445814133</v>
      </c>
      <c r="ET454" s="78">
        <v>0.10876452177762985</v>
      </c>
      <c r="EU454" s="78">
        <v>5.3967699408531189E-2</v>
      </c>
      <c r="EV454" s="78">
        <v>-3.8240205496549606E-2</v>
      </c>
      <c r="EW454" s="78">
        <v>72.218048095703125</v>
      </c>
      <c r="EX454" s="78">
        <v>70.737937927246094</v>
      </c>
      <c r="EY454" s="78">
        <v>69.19061279296875</v>
      </c>
      <c r="EZ454" s="78">
        <v>67.970008850097656</v>
      </c>
      <c r="FA454" s="78">
        <v>66.67938232421875</v>
      </c>
      <c r="FB454" s="78">
        <v>65.724830627441406</v>
      </c>
      <c r="FC454" s="78">
        <v>65.507759094238281</v>
      </c>
      <c r="FD454" s="78">
        <v>69.545707702636719</v>
      </c>
      <c r="FE454" s="78">
        <v>74.893089294433594</v>
      </c>
      <c r="FF454" s="78">
        <v>79.369514465332031</v>
      </c>
      <c r="FG454" s="78">
        <v>83.326492309570313</v>
      </c>
      <c r="FH454" s="78">
        <v>87.200538635253906</v>
      </c>
      <c r="FI454" s="78">
        <v>90.755416870117188</v>
      </c>
      <c r="FJ454" s="78">
        <v>93.578193664550781</v>
      </c>
      <c r="FK454" s="78">
        <v>95.754531860351563</v>
      </c>
      <c r="FL454" s="78">
        <v>96.50933837890625</v>
      </c>
      <c r="FM454" s="78">
        <v>96.892768859863281</v>
      </c>
      <c r="FN454" s="78">
        <v>96.108673095703125</v>
      </c>
      <c r="FO454" s="78">
        <v>94.572525024414063</v>
      </c>
      <c r="FP454" s="78">
        <v>91.434768676757813</v>
      </c>
      <c r="FQ454" s="78">
        <v>86.259101867675781</v>
      </c>
      <c r="FR454" s="78">
        <v>81.331703186035156</v>
      </c>
      <c r="FS454" s="78">
        <v>78.511131286621094</v>
      </c>
      <c r="FT454" s="78">
        <v>75.860610961914063</v>
      </c>
      <c r="FU454" s="78">
        <v>3.9193086326122284E-2</v>
      </c>
      <c r="FV454" s="78">
        <v>6.0997065156698227E-2</v>
      </c>
      <c r="FW454" s="78">
        <v>3.9138372987508774E-2</v>
      </c>
      <c r="FX454" s="78">
        <v>0</v>
      </c>
      <c r="FY454" s="78">
        <v>1236</v>
      </c>
      <c r="FZ454" s="78">
        <v>1</v>
      </c>
    </row>
    <row r="455" spans="1:182" x14ac:dyDescent="0.2">
      <c r="A455" t="s">
        <v>186</v>
      </c>
      <c r="B455" t="s">
        <v>236</v>
      </c>
      <c r="C455" t="s">
        <v>194</v>
      </c>
      <c r="D455" t="s">
        <v>203</v>
      </c>
      <c r="E455" t="s">
        <v>207</v>
      </c>
      <c r="F455" t="s">
        <v>1</v>
      </c>
      <c r="G455" t="s">
        <v>1</v>
      </c>
      <c r="H455" s="78">
        <v>10980</v>
      </c>
      <c r="I455" s="78">
        <v>1.4320560693740845</v>
      </c>
      <c r="J455" s="78">
        <v>1.2758179903030396</v>
      </c>
      <c r="K455" s="78">
        <v>1.1700857877731323</v>
      </c>
      <c r="L455" s="78">
        <v>1.0876715183258057</v>
      </c>
      <c r="M455" s="78">
        <v>1.0484774112701416</v>
      </c>
      <c r="N455" s="78">
        <v>1.0652804374694824</v>
      </c>
      <c r="O455" s="78">
        <v>1.1434053182601929</v>
      </c>
      <c r="P455" s="78">
        <v>1.2497620582580566</v>
      </c>
      <c r="Q455" s="78">
        <v>1.3807662725448608</v>
      </c>
      <c r="R455" s="78">
        <v>1.5630995035171509</v>
      </c>
      <c r="S455" s="78">
        <v>1.7825380563735962</v>
      </c>
      <c r="T455" s="78">
        <v>2.0454316139221191</v>
      </c>
      <c r="U455" s="78">
        <v>2.3023061752319336</v>
      </c>
      <c r="V455" s="78">
        <v>2.4850668907165527</v>
      </c>
      <c r="W455" s="78">
        <v>2.6488065719604492</v>
      </c>
      <c r="X455" s="78">
        <v>2.7814996242523193</v>
      </c>
      <c r="Y455" s="78">
        <v>2.8744115829467773</v>
      </c>
      <c r="Z455" s="78">
        <v>2.9013500213623047</v>
      </c>
      <c r="AA455" s="78">
        <v>2.8650622367858887</v>
      </c>
      <c r="AB455" s="78">
        <v>2.7504851818084717</v>
      </c>
      <c r="AC455" s="78">
        <v>2.6692547798156738</v>
      </c>
      <c r="AD455" s="78">
        <v>2.4968831539154053</v>
      </c>
      <c r="AE455" s="78">
        <v>2.1763455867767334</v>
      </c>
      <c r="AF455" s="78">
        <v>1.8203432559967041</v>
      </c>
      <c r="AG455" s="78">
        <v>-0.23178435862064362</v>
      </c>
      <c r="AH455" s="78">
        <v>-0.22047775983810425</v>
      </c>
      <c r="AI455" s="78">
        <v>-0.20951642096042633</v>
      </c>
      <c r="AJ455" s="78">
        <v>-0.22410547733306885</v>
      </c>
      <c r="AK455" s="78">
        <v>-0.21631553769111633</v>
      </c>
      <c r="AL455" s="78">
        <v>-0.23043204843997955</v>
      </c>
      <c r="AM455" s="78">
        <v>-0.20905625820159912</v>
      </c>
      <c r="AN455" s="78">
        <v>-0.24212880432605743</v>
      </c>
      <c r="AO455" s="78">
        <v>-0.2706737220287323</v>
      </c>
      <c r="AP455" s="78">
        <v>-0.22949168086051941</v>
      </c>
      <c r="AQ455" s="78">
        <v>-0.21247455477714539</v>
      </c>
      <c r="AR455" s="78">
        <v>-0.20968177914619446</v>
      </c>
      <c r="AS455" s="78">
        <v>-0.23989686369895935</v>
      </c>
      <c r="AT455" s="78">
        <v>-0.23672404885292053</v>
      </c>
      <c r="AU455" s="78">
        <v>-0.21336860954761505</v>
      </c>
      <c r="AV455" s="78">
        <v>-0.20302975177764893</v>
      </c>
      <c r="AW455" s="78">
        <v>-0.14664895832538605</v>
      </c>
      <c r="AX455" s="78">
        <v>-0.17694219946861267</v>
      </c>
      <c r="AY455" s="78">
        <v>-0.1907510906457901</v>
      </c>
      <c r="AZ455" s="78">
        <v>-0.144144207239151</v>
      </c>
      <c r="BA455" s="78">
        <v>-8.9867375791072845E-2</v>
      </c>
      <c r="BB455" s="78">
        <v>-0.15539146959781647</v>
      </c>
      <c r="BC455" s="78">
        <v>-0.18006414175033569</v>
      </c>
      <c r="BD455" s="78">
        <v>-0.17586630582809448</v>
      </c>
      <c r="BE455" s="78">
        <v>-0.18801580369472504</v>
      </c>
      <c r="BF455" s="78">
        <v>-0.17881686985492706</v>
      </c>
      <c r="BG455" s="78">
        <v>-0.16940231621265411</v>
      </c>
      <c r="BH455" s="78">
        <v>-0.18554885685443878</v>
      </c>
      <c r="BI455" s="78">
        <v>-0.17899893224239349</v>
      </c>
      <c r="BJ455" s="78">
        <v>-0.19165003299713135</v>
      </c>
      <c r="BK455" s="78">
        <v>-0.17093442380428314</v>
      </c>
      <c r="BL455" s="78">
        <v>-0.20018529891967773</v>
      </c>
      <c r="BM455" s="78">
        <v>-0.22715780138969421</v>
      </c>
      <c r="BN455" s="78">
        <v>-0.18367737531661987</v>
      </c>
      <c r="BO455" s="78">
        <v>-0.16394159197807312</v>
      </c>
      <c r="BP455" s="78">
        <v>-0.15914410352706909</v>
      </c>
      <c r="BQ455" s="78">
        <v>-0.18638776242733002</v>
      </c>
      <c r="BR455" s="78">
        <v>-0.18313762545585632</v>
      </c>
      <c r="BS455" s="78">
        <v>-0.15887148678302765</v>
      </c>
      <c r="BT455" s="78">
        <v>-0.148045614361763</v>
      </c>
      <c r="BU455" s="78">
        <v>-9.124639630317688E-2</v>
      </c>
      <c r="BV455" s="78">
        <v>-0.12118831276893616</v>
      </c>
      <c r="BW455" s="78">
        <v>-0.1344962865114212</v>
      </c>
      <c r="BX455" s="78">
        <v>-8.9774258434772491E-2</v>
      </c>
      <c r="BY455" s="78">
        <v>-3.6262828856706619E-2</v>
      </c>
      <c r="BZ455" s="78">
        <v>-0.10182758420705795</v>
      </c>
      <c r="CA455" s="78">
        <v>-0.12976580858230591</v>
      </c>
      <c r="CB455" s="78">
        <v>-0.13029517233371735</v>
      </c>
      <c r="CC455" s="78">
        <v>-0.15770184993743896</v>
      </c>
      <c r="CD455" s="78">
        <v>-0.14996267855167389</v>
      </c>
      <c r="CE455" s="78">
        <v>-0.14161941409111023</v>
      </c>
      <c r="CF455" s="78">
        <v>-0.15884464979171753</v>
      </c>
      <c r="CG455" s="78">
        <v>-0.15315355360507965</v>
      </c>
      <c r="CH455" s="78">
        <v>-0.16478973627090454</v>
      </c>
      <c r="CI455" s="78">
        <v>-0.14453136920928955</v>
      </c>
      <c r="CJ455" s="78">
        <v>-0.17113533616065979</v>
      </c>
      <c r="CK455" s="78">
        <v>-0.1970188170671463</v>
      </c>
      <c r="CL455" s="78">
        <v>-0.1519465297460556</v>
      </c>
      <c r="CM455" s="78">
        <v>-0.13032779097557068</v>
      </c>
      <c r="CN455" s="78">
        <v>-0.1241418793797493</v>
      </c>
      <c r="CO455" s="78">
        <v>-0.14932753145694733</v>
      </c>
      <c r="CP455" s="78">
        <v>-0.14602380990982056</v>
      </c>
      <c r="CQ455" s="78">
        <v>-0.1211269423365593</v>
      </c>
      <c r="CR455" s="78">
        <v>-0.10996375977993011</v>
      </c>
      <c r="CS455" s="78">
        <v>-5.2874743938446045E-2</v>
      </c>
      <c r="CT455" s="78">
        <v>-8.2573354244232178E-2</v>
      </c>
      <c r="CU455" s="78">
        <v>-9.5534354448318481E-2</v>
      </c>
      <c r="CV455" s="78">
        <v>-5.211779847741127E-2</v>
      </c>
      <c r="CW455" s="78">
        <v>8.6350867059081793E-4</v>
      </c>
      <c r="CX455" s="78">
        <v>-6.4729414880275726E-2</v>
      </c>
      <c r="CY455" s="78">
        <v>-9.4929322600364685E-2</v>
      </c>
      <c r="CZ455" s="78">
        <v>-9.8732754588127136E-2</v>
      </c>
      <c r="DA455" s="78">
        <v>-0.1273878812789917</v>
      </c>
      <c r="DB455" s="78">
        <v>-0.12110847979784012</v>
      </c>
      <c r="DC455" s="78">
        <v>-0.11383650451898575</v>
      </c>
      <c r="DD455" s="78">
        <v>-0.13214044272899628</v>
      </c>
      <c r="DE455" s="78">
        <v>-0.12730817496776581</v>
      </c>
      <c r="DF455" s="78">
        <v>-0.13792942464351654</v>
      </c>
      <c r="DG455" s="78">
        <v>-0.11812829226255417</v>
      </c>
      <c r="DH455" s="78">
        <v>-0.14208538830280304</v>
      </c>
      <c r="DI455" s="78">
        <v>-0.16687984764575958</v>
      </c>
      <c r="DJ455" s="78">
        <v>-0.12021568417549133</v>
      </c>
      <c r="DK455" s="78">
        <v>-9.6713997423648834E-2</v>
      </c>
      <c r="DL455" s="78">
        <v>-8.9139632880687714E-2</v>
      </c>
      <c r="DM455" s="78">
        <v>-0.11226729303598404</v>
      </c>
      <c r="DN455" s="78">
        <v>-0.10891000926494598</v>
      </c>
      <c r="DO455" s="78">
        <v>-8.3382397890090942E-2</v>
      </c>
      <c r="DP455" s="78">
        <v>-7.1881912648677826E-2</v>
      </c>
      <c r="DQ455" s="78">
        <v>-1.4503092505037785E-2</v>
      </c>
      <c r="DR455" s="78">
        <v>-4.3958388268947601E-2</v>
      </c>
      <c r="DS455" s="78">
        <v>-5.6572441011667252E-2</v>
      </c>
      <c r="DT455" s="78">
        <v>-1.4461337588727474E-2</v>
      </c>
      <c r="DU455" s="78">
        <v>3.7989847362041473E-2</v>
      </c>
      <c r="DV455" s="78">
        <v>-2.7631241828203201E-2</v>
      </c>
      <c r="DW455" s="78">
        <v>-6.0092844069004059E-2</v>
      </c>
      <c r="DX455" s="78">
        <v>-6.7170314490795135E-2</v>
      </c>
      <c r="DY455" s="78">
        <v>-8.3619341254234314E-2</v>
      </c>
      <c r="DZ455" s="78">
        <v>-7.9447612166404724E-2</v>
      </c>
      <c r="EA455" s="78">
        <v>-7.3722399771213531E-2</v>
      </c>
      <c r="EB455" s="78">
        <v>-9.3583814799785614E-2</v>
      </c>
      <c r="EC455" s="78">
        <v>-8.9991547167301178E-2</v>
      </c>
      <c r="ED455" s="78">
        <v>-9.9147424101829529E-2</v>
      </c>
      <c r="EE455" s="78">
        <v>-8.000645786523819E-2</v>
      </c>
      <c r="EF455" s="78">
        <v>-0.10014188289642334</v>
      </c>
      <c r="EG455" s="78">
        <v>-0.12336394935846329</v>
      </c>
      <c r="EH455" s="78">
        <v>-7.4401378631591797E-2</v>
      </c>
      <c r="EI455" s="78">
        <v>-4.8181023448705673E-2</v>
      </c>
      <c r="EJ455" s="78">
        <v>-3.8601960986852646E-2</v>
      </c>
      <c r="EK455" s="78">
        <v>-5.8758188039064407E-2</v>
      </c>
      <c r="EL455" s="78">
        <v>-5.5323567241430283E-2</v>
      </c>
      <c r="EM455" s="78">
        <v>-2.8885288164019585E-2</v>
      </c>
      <c r="EN455" s="78">
        <v>-1.6897771507501602E-2</v>
      </c>
      <c r="EO455" s="78">
        <v>4.0899477899074554E-2</v>
      </c>
      <c r="EP455" s="78">
        <v>1.1795490980148315E-2</v>
      </c>
      <c r="EQ455" s="78">
        <v>-3.1762328580953181E-4</v>
      </c>
      <c r="ER455" s="78">
        <v>3.9908606559038162E-2</v>
      </c>
      <c r="ES455" s="78">
        <v>9.1594390571117401E-2</v>
      </c>
      <c r="ET455" s="78">
        <v>2.5932630524039268E-2</v>
      </c>
      <c r="EU455" s="78">
        <v>-9.7944997251033783E-3</v>
      </c>
      <c r="EV455" s="78">
        <v>-2.1599182859063148E-2</v>
      </c>
      <c r="EW455" s="78">
        <v>70.316078186035156</v>
      </c>
      <c r="EX455" s="78">
        <v>69.057144165039063</v>
      </c>
      <c r="EY455" s="78">
        <v>67.472259521484375</v>
      </c>
      <c r="EZ455" s="78">
        <v>66.274673461914063</v>
      </c>
      <c r="FA455" s="78">
        <v>65.143661499023438</v>
      </c>
      <c r="FB455" s="78">
        <v>64.290985107421875</v>
      </c>
      <c r="FC455" s="78">
        <v>63.964378356933594</v>
      </c>
      <c r="FD455" s="78">
        <v>68.283767700195313</v>
      </c>
      <c r="FE455" s="78">
        <v>73.371917724609375</v>
      </c>
      <c r="FF455" s="78">
        <v>78.202369689941406</v>
      </c>
      <c r="FG455" s="78">
        <v>82.367927551269531</v>
      </c>
      <c r="FH455" s="78">
        <v>86.413322448730469</v>
      </c>
      <c r="FI455" s="78">
        <v>89.921127319335938</v>
      </c>
      <c r="FJ455" s="78">
        <v>92.555130004882813</v>
      </c>
      <c r="FK455" s="78">
        <v>94.591270446777344</v>
      </c>
      <c r="FL455" s="78">
        <v>95.561408996582031</v>
      </c>
      <c r="FM455" s="78">
        <v>95.540061950683594</v>
      </c>
      <c r="FN455" s="78">
        <v>93.990570068359375</v>
      </c>
      <c r="FO455" s="78">
        <v>92.025100708007813</v>
      </c>
      <c r="FP455" s="78">
        <v>88.566978454589844</v>
      </c>
      <c r="FQ455" s="78">
        <v>83.10308837890625</v>
      </c>
      <c r="FR455" s="78">
        <v>78.531013488769531</v>
      </c>
      <c r="FS455" s="78">
        <v>75.370994567871094</v>
      </c>
      <c r="FT455" s="78">
        <v>72.848487854003906</v>
      </c>
      <c r="FU455" s="78">
        <v>3.0494594946503639E-2</v>
      </c>
      <c r="FV455" s="78">
        <v>4.5920621603727341E-2</v>
      </c>
      <c r="FW455" s="78">
        <v>3.0312635004520416E-2</v>
      </c>
      <c r="FX455" s="78">
        <v>0</v>
      </c>
      <c r="FY455" s="78">
        <v>3837</v>
      </c>
      <c r="FZ455" s="78">
        <v>1</v>
      </c>
    </row>
    <row r="456" spans="1:182" x14ac:dyDescent="0.2">
      <c r="A456" t="s">
        <v>186</v>
      </c>
      <c r="B456" t="s">
        <v>236</v>
      </c>
      <c r="C456" t="s">
        <v>194</v>
      </c>
      <c r="D456" t="s">
        <v>203</v>
      </c>
      <c r="E456" t="s">
        <v>207</v>
      </c>
      <c r="F456" t="s">
        <v>178</v>
      </c>
      <c r="G456" t="s">
        <v>1</v>
      </c>
      <c r="H456" s="78">
        <v>5869</v>
      </c>
      <c r="I456" s="78">
        <v>1.3206650018692017</v>
      </c>
      <c r="J456" s="78">
        <v>1.1324352025985718</v>
      </c>
      <c r="K456" s="78">
        <v>1.0160475969314575</v>
      </c>
      <c r="L456" s="78">
        <v>0.92960131168365479</v>
      </c>
      <c r="M456" s="78">
        <v>0.89933526515960693</v>
      </c>
      <c r="N456" s="78">
        <v>0.93062472343444824</v>
      </c>
      <c r="O456" s="78">
        <v>0.97417950630187988</v>
      </c>
      <c r="P456" s="78">
        <v>1.1061451435089111</v>
      </c>
      <c r="Q456" s="78">
        <v>1.2339482307434082</v>
      </c>
      <c r="R456" s="78">
        <v>1.4385831356048584</v>
      </c>
      <c r="S456" s="78">
        <v>1.6187202930450439</v>
      </c>
      <c r="T456" s="78">
        <v>1.8610025644302368</v>
      </c>
      <c r="U456" s="78">
        <v>2.0588576793670654</v>
      </c>
      <c r="V456" s="78">
        <v>2.2491419315338135</v>
      </c>
      <c r="W456" s="78">
        <v>2.4144017696380615</v>
      </c>
      <c r="X456" s="78">
        <v>2.5014524459838867</v>
      </c>
      <c r="Y456" s="78">
        <v>2.5683696269989014</v>
      </c>
      <c r="Z456" s="78">
        <v>2.5553414821624756</v>
      </c>
      <c r="AA456" s="78">
        <v>2.5512223243713379</v>
      </c>
      <c r="AB456" s="78">
        <v>2.4647624492645264</v>
      </c>
      <c r="AC456" s="78">
        <v>2.3992586135864258</v>
      </c>
      <c r="AD456" s="78">
        <v>2.2450335025787354</v>
      </c>
      <c r="AE456" s="78">
        <v>1.9498735666275024</v>
      </c>
      <c r="AF456" s="78">
        <v>1.6245789527893066</v>
      </c>
      <c r="AG456" s="78">
        <v>-0.13696181774139404</v>
      </c>
      <c r="AH456" s="78">
        <v>-0.15577074885368347</v>
      </c>
      <c r="AI456" s="78">
        <v>-0.17020209133625031</v>
      </c>
      <c r="AJ456" s="78">
        <v>-0.17463128268718719</v>
      </c>
      <c r="AK456" s="78">
        <v>-0.14578256011009216</v>
      </c>
      <c r="AL456" s="78">
        <v>-0.13109265267848969</v>
      </c>
      <c r="AM456" s="78">
        <v>-0.13463172316551208</v>
      </c>
      <c r="AN456" s="78">
        <v>-0.13538351655006409</v>
      </c>
      <c r="AO456" s="78">
        <v>-0.19116926193237305</v>
      </c>
      <c r="AP456" s="78">
        <v>-0.1480230838060379</v>
      </c>
      <c r="AQ456" s="78">
        <v>-0.1882450133562088</v>
      </c>
      <c r="AR456" s="78">
        <v>-0.21310806274414063</v>
      </c>
      <c r="AS456" s="78">
        <v>-0.2447178065776825</v>
      </c>
      <c r="AT456" s="78">
        <v>-0.25750675797462463</v>
      </c>
      <c r="AU456" s="78">
        <v>-0.2120857834815979</v>
      </c>
      <c r="AV456" s="78">
        <v>-0.22846367955207825</v>
      </c>
      <c r="AW456" s="78">
        <v>-0.2050001472234726</v>
      </c>
      <c r="AX456" s="78">
        <v>-0.22472824156284332</v>
      </c>
      <c r="AY456" s="78">
        <v>-0.19041511416435242</v>
      </c>
      <c r="AZ456" s="78">
        <v>-0.13394398987293243</v>
      </c>
      <c r="BA456" s="78">
        <v>-8.6961470544338226E-2</v>
      </c>
      <c r="BB456" s="78">
        <v>-0.1627548485994339</v>
      </c>
      <c r="BC456" s="78">
        <v>-0.12808319926261902</v>
      </c>
      <c r="BD456" s="78">
        <v>-0.11516240239143372</v>
      </c>
      <c r="BE456" s="78">
        <v>-9.0606965124607086E-2</v>
      </c>
      <c r="BF456" s="78">
        <v>-0.11182563006877899</v>
      </c>
      <c r="BG456" s="78">
        <v>-0.12843452394008636</v>
      </c>
      <c r="BH456" s="78">
        <v>-0.13681887090206146</v>
      </c>
      <c r="BI456" s="78">
        <v>-0.10998596251010895</v>
      </c>
      <c r="BJ456" s="78">
        <v>-9.6295937895774841E-2</v>
      </c>
      <c r="BK456" s="78">
        <v>-9.8908267915248871E-2</v>
      </c>
      <c r="BL456" s="78">
        <v>-9.6879102289676666E-2</v>
      </c>
      <c r="BM456" s="78">
        <v>-0.14835096895694733</v>
      </c>
      <c r="BN456" s="78">
        <v>-0.10150062292814255</v>
      </c>
      <c r="BO456" s="78">
        <v>-0.13932643830776215</v>
      </c>
      <c r="BP456" s="78">
        <v>-0.15803982317447662</v>
      </c>
      <c r="BQ456" s="78">
        <v>-0.18659675121307373</v>
      </c>
      <c r="BR456" s="78">
        <v>-0.19793692231178284</v>
      </c>
      <c r="BS456" s="78">
        <v>-0.15176296234130859</v>
      </c>
      <c r="BT456" s="78">
        <v>-0.16739130020141602</v>
      </c>
      <c r="BU456" s="78">
        <v>-0.14356443285942078</v>
      </c>
      <c r="BV456" s="78">
        <v>-0.16293248534202576</v>
      </c>
      <c r="BW456" s="78">
        <v>-0.12909631431102753</v>
      </c>
      <c r="BX456" s="78">
        <v>-7.4326328933238983E-2</v>
      </c>
      <c r="BY456" s="78">
        <v>-3.0120236799120903E-2</v>
      </c>
      <c r="BZ456" s="78">
        <v>-0.10692577809095383</v>
      </c>
      <c r="CA456" s="78">
        <v>-7.4675396084785461E-2</v>
      </c>
      <c r="CB456" s="78">
        <v>-6.7296527326107025E-2</v>
      </c>
      <c r="CC456" s="78">
        <v>-5.8501727879047394E-2</v>
      </c>
      <c r="CD456" s="78">
        <v>-8.1389375030994415E-2</v>
      </c>
      <c r="CE456" s="78">
        <v>-9.9506430327892303E-2</v>
      </c>
      <c r="CF456" s="78">
        <v>-0.11063010990619659</v>
      </c>
      <c r="CG456" s="78">
        <v>-8.5193350911140442E-2</v>
      </c>
      <c r="CH456" s="78">
        <v>-7.2195835411548615E-2</v>
      </c>
      <c r="CI456" s="78">
        <v>-7.4166305363178253E-2</v>
      </c>
      <c r="CJ456" s="78">
        <v>-7.0211060345172882E-2</v>
      </c>
      <c r="CK456" s="78">
        <v>-0.11869513988494873</v>
      </c>
      <c r="CL456" s="78">
        <v>-6.9279298186302185E-2</v>
      </c>
      <c r="CM456" s="78">
        <v>-0.10544559359550476</v>
      </c>
      <c r="CN456" s="78">
        <v>-0.11989971250295639</v>
      </c>
      <c r="CO456" s="78">
        <v>-0.14634226262569427</v>
      </c>
      <c r="CP456" s="78">
        <v>-0.15667901933193207</v>
      </c>
      <c r="CQ456" s="78">
        <v>-0.10998355597257614</v>
      </c>
      <c r="CR456" s="78">
        <v>-0.1250927746295929</v>
      </c>
      <c r="CS456" s="78">
        <v>-0.10101424157619476</v>
      </c>
      <c r="CT456" s="78">
        <v>-0.1201329380273819</v>
      </c>
      <c r="CU456" s="78">
        <v>-8.6627081036567688E-2</v>
      </c>
      <c r="CV456" s="78">
        <v>-3.303532674908638E-2</v>
      </c>
      <c r="CW456" s="78">
        <v>9.2478282749652863E-3</v>
      </c>
      <c r="CX456" s="78">
        <v>-6.8258717656135559E-2</v>
      </c>
      <c r="CY456" s="78">
        <v>-3.7685316056013107E-2</v>
      </c>
      <c r="CZ456" s="78">
        <v>-3.4144766628742218E-2</v>
      </c>
      <c r="DA456" s="78">
        <v>-2.6396492496132851E-2</v>
      </c>
      <c r="DB456" s="78">
        <v>-5.0953131169080734E-2</v>
      </c>
      <c r="DC456" s="78">
        <v>-7.0578344166278839E-2</v>
      </c>
      <c r="DD456" s="78">
        <v>-8.4441348910331726E-2</v>
      </c>
      <c r="DE456" s="78">
        <v>-6.0400746762752533E-2</v>
      </c>
      <c r="DF456" s="78">
        <v>-4.8095736652612686E-2</v>
      </c>
      <c r="DG456" s="78">
        <v>-4.9424339085817337E-2</v>
      </c>
      <c r="DH456" s="78">
        <v>-4.3543025851249695E-2</v>
      </c>
      <c r="DI456" s="78">
        <v>-8.9039310812950134E-2</v>
      </c>
      <c r="DJ456" s="78">
        <v>-3.7057973444461823E-2</v>
      </c>
      <c r="DK456" s="78">
        <v>-7.1564741432666779E-2</v>
      </c>
      <c r="DL456" s="78">
        <v>-8.1759616732597351E-2</v>
      </c>
      <c r="DM456" s="78">
        <v>-0.10608778148889542</v>
      </c>
      <c r="DN456" s="78">
        <v>-0.1154211238026619</v>
      </c>
      <c r="DO456" s="78">
        <v>-6.8204157054424286E-2</v>
      </c>
      <c r="DP456" s="78">
        <v>-8.2794241607189178E-2</v>
      </c>
      <c r="DQ456" s="78">
        <v>-5.846405029296875E-2</v>
      </c>
      <c r="DR456" s="78">
        <v>-7.7333390712738037E-2</v>
      </c>
      <c r="DS456" s="78">
        <v>-4.4157855212688446E-2</v>
      </c>
      <c r="DT456" s="78">
        <v>8.2556856796145439E-3</v>
      </c>
      <c r="DU456" s="78">
        <v>4.8615895211696625E-2</v>
      </c>
      <c r="DV456" s="78">
        <v>-2.9591664671897888E-2</v>
      </c>
      <c r="DW456" s="78">
        <v>-6.9524178979918361E-4</v>
      </c>
      <c r="DX456" s="78">
        <v>-9.9301198497414589E-4</v>
      </c>
      <c r="DY456" s="78">
        <v>1.9958367571234703E-2</v>
      </c>
      <c r="DZ456" s="78">
        <v>-7.008017972111702E-3</v>
      </c>
      <c r="EA456" s="78">
        <v>-2.8810780495405197E-2</v>
      </c>
      <c r="EB456" s="78">
        <v>-4.6628948301076889E-2</v>
      </c>
      <c r="EC456" s="78">
        <v>-2.4604158475995064E-2</v>
      </c>
      <c r="ED456" s="78">
        <v>-1.3299010694026947E-2</v>
      </c>
      <c r="EE456" s="78">
        <v>-1.3700874522328377E-2</v>
      </c>
      <c r="EF456" s="78">
        <v>-5.038620438426733E-3</v>
      </c>
      <c r="EG456" s="78">
        <v>-4.6221010386943817E-2</v>
      </c>
      <c r="EH456" s="78">
        <v>9.4644986093044281E-3</v>
      </c>
      <c r="EI456" s="78">
        <v>-2.2646171972155571E-2</v>
      </c>
      <c r="EJ456" s="78">
        <v>-2.6691354811191559E-2</v>
      </c>
      <c r="EK456" s="78">
        <v>-4.7966718673706055E-2</v>
      </c>
      <c r="EL456" s="78">
        <v>-5.5851273238658905E-2</v>
      </c>
      <c r="EM456" s="78">
        <v>-7.88133405148983E-3</v>
      </c>
      <c r="EN456" s="78">
        <v>-2.1721869707107544E-2</v>
      </c>
      <c r="EO456" s="78">
        <v>2.9716624412685633E-3</v>
      </c>
      <c r="EP456" s="78">
        <v>-1.553763821721077E-2</v>
      </c>
      <c r="EQ456" s="78">
        <v>1.7160961404442787E-2</v>
      </c>
      <c r="ER456" s="78">
        <v>6.7873343825340271E-2</v>
      </c>
      <c r="ES456" s="78">
        <v>0.1054571345448494</v>
      </c>
      <c r="ET456" s="78">
        <v>2.6237420737743378E-2</v>
      </c>
      <c r="EU456" s="78">
        <v>5.2712555974721909E-2</v>
      </c>
      <c r="EV456" s="78">
        <v>4.6872857958078384E-2</v>
      </c>
      <c r="EW456" s="78">
        <v>69.356239318847656</v>
      </c>
      <c r="EX456" s="78">
        <v>68.498092651367188</v>
      </c>
      <c r="EY456" s="78">
        <v>67.285110473632813</v>
      </c>
      <c r="EZ456" s="78">
        <v>65.943580627441406</v>
      </c>
      <c r="FA456" s="78">
        <v>64.982902526855469</v>
      </c>
      <c r="FB456" s="78">
        <v>64.249000549316406</v>
      </c>
      <c r="FC456" s="78">
        <v>64.006805419921875</v>
      </c>
      <c r="FD456" s="78">
        <v>68.557884216308594</v>
      </c>
      <c r="FE456" s="78">
        <v>72.985641479492188</v>
      </c>
      <c r="FF456" s="78">
        <v>78.035148620605469</v>
      </c>
      <c r="FG456" s="78">
        <v>81.497207641601563</v>
      </c>
      <c r="FH456" s="78">
        <v>85.553512573242188</v>
      </c>
      <c r="FI456" s="78">
        <v>88.777877807617188</v>
      </c>
      <c r="FJ456" s="78">
        <v>91.680351257324219</v>
      </c>
      <c r="FK456" s="78">
        <v>93.654991149902344</v>
      </c>
      <c r="FL456" s="78">
        <v>94.494796752929688</v>
      </c>
      <c r="FM456" s="78">
        <v>93.844383239746094</v>
      </c>
      <c r="FN456" s="78">
        <v>91.040580749511719</v>
      </c>
      <c r="FO456" s="78">
        <v>88.475715637207031</v>
      </c>
      <c r="FP456" s="78">
        <v>85.066619873046875</v>
      </c>
      <c r="FQ456" s="78">
        <v>79.826919555664063</v>
      </c>
      <c r="FR456" s="78">
        <v>75.4224853515625</v>
      </c>
      <c r="FS456" s="78">
        <v>71.918663024902344</v>
      </c>
      <c r="FT456" s="78">
        <v>69.23492431640625</v>
      </c>
      <c r="FU456" s="78">
        <v>3.0295060947537422E-2</v>
      </c>
      <c r="FV456" s="78">
        <v>5.0760030746459961E-2</v>
      </c>
      <c r="FW456" s="78">
        <v>2.9473258182406425E-2</v>
      </c>
      <c r="FX456" s="78">
        <v>0</v>
      </c>
      <c r="FY456" s="78">
        <v>2292</v>
      </c>
      <c r="FZ456" s="78">
        <v>1</v>
      </c>
    </row>
    <row r="457" spans="1:182" x14ac:dyDescent="0.2">
      <c r="A457" t="s">
        <v>186</v>
      </c>
      <c r="B457" t="s">
        <v>236</v>
      </c>
      <c r="C457" t="s">
        <v>194</v>
      </c>
      <c r="D457" t="s">
        <v>203</v>
      </c>
      <c r="E457" t="s">
        <v>207</v>
      </c>
      <c r="F457" t="s">
        <v>179</v>
      </c>
      <c r="G457" t="s">
        <v>1</v>
      </c>
      <c r="H457" s="78">
        <v>782</v>
      </c>
      <c r="I457" s="78">
        <v>1.7567046880722046</v>
      </c>
      <c r="J457" s="78">
        <v>1.6025987863540649</v>
      </c>
      <c r="K457" s="78">
        <v>1.6203423738479614</v>
      </c>
      <c r="L457" s="78">
        <v>1.5246561765670776</v>
      </c>
      <c r="M457" s="78">
        <v>1.5051562786102295</v>
      </c>
      <c r="N457" s="78">
        <v>1.5129687786102295</v>
      </c>
      <c r="O457" s="78">
        <v>1.53318190574646</v>
      </c>
      <c r="P457" s="78">
        <v>1.783703088760376</v>
      </c>
      <c r="Q457" s="78">
        <v>2.1938004493713379</v>
      </c>
      <c r="R457" s="78">
        <v>2.3167078495025635</v>
      </c>
      <c r="S457" s="78">
        <v>2.5621793270111084</v>
      </c>
      <c r="T457" s="78">
        <v>3.1864700317382813</v>
      </c>
      <c r="U457" s="78">
        <v>3.6937265396118164</v>
      </c>
      <c r="V457" s="78">
        <v>3.6985273361206055</v>
      </c>
      <c r="W457" s="78">
        <v>4.0217857360839844</v>
      </c>
      <c r="X457" s="78">
        <v>4.2816276550292969</v>
      </c>
      <c r="Y457" s="78">
        <v>4.3844280242919922</v>
      </c>
      <c r="Z457" s="78">
        <v>4.2715921401977539</v>
      </c>
      <c r="AA457" s="78">
        <v>4.1477103233337402</v>
      </c>
      <c r="AB457" s="78">
        <v>3.776888370513916</v>
      </c>
      <c r="AC457" s="78">
        <v>3.7573513984680176</v>
      </c>
      <c r="AD457" s="78">
        <v>3.6601500511169434</v>
      </c>
      <c r="AE457" s="78">
        <v>3.1664493083953857</v>
      </c>
      <c r="AF457" s="78">
        <v>2.5121161937713623</v>
      </c>
      <c r="AG457" s="78">
        <v>-0.76619625091552734</v>
      </c>
      <c r="AH457" s="78">
        <v>-0.64090555906295776</v>
      </c>
      <c r="AI457" s="78">
        <v>-0.37441399693489075</v>
      </c>
      <c r="AJ457" s="78">
        <v>-0.4566308856010437</v>
      </c>
      <c r="AK457" s="78">
        <v>-0.36419519782066345</v>
      </c>
      <c r="AL457" s="78">
        <v>-0.41945508122444153</v>
      </c>
      <c r="AM457" s="78">
        <v>-0.46534758806228638</v>
      </c>
      <c r="AN457" s="78">
        <v>-0.44535619020462036</v>
      </c>
      <c r="AO457" s="78">
        <v>-0.24026153981685638</v>
      </c>
      <c r="AP457" s="78">
        <v>-0.25689247250556946</v>
      </c>
      <c r="AQ457" s="78">
        <v>-0.37509942054748535</v>
      </c>
      <c r="AR457" s="78">
        <v>-0.11295219510793686</v>
      </c>
      <c r="AS457" s="78">
        <v>-8.4295095875859261E-3</v>
      </c>
      <c r="AT457" s="78">
        <v>-0.18258284032344818</v>
      </c>
      <c r="AU457" s="78">
        <v>-0.16946414113044739</v>
      </c>
      <c r="AV457" s="78">
        <v>-0.13191546499729156</v>
      </c>
      <c r="AW457" s="78">
        <v>-3.7213318049907684E-2</v>
      </c>
      <c r="AX457" s="78">
        <v>-0.33044111728668213</v>
      </c>
      <c r="AY457" s="78">
        <v>-0.35867571830749512</v>
      </c>
      <c r="AZ457" s="78">
        <v>-0.39441698789596558</v>
      </c>
      <c r="BA457" s="78">
        <v>-0.11260289698839188</v>
      </c>
      <c r="BB457" s="78">
        <v>-0.1163480132818222</v>
      </c>
      <c r="BC457" s="78">
        <v>-0.3359425961971283</v>
      </c>
      <c r="BD457" s="78">
        <v>-0.41183751821517944</v>
      </c>
      <c r="BE457" s="78">
        <v>-0.52075225114822388</v>
      </c>
      <c r="BF457" s="78">
        <v>-0.39871397614479065</v>
      </c>
      <c r="BG457" s="78">
        <v>-0.14197875559329987</v>
      </c>
      <c r="BH457" s="78">
        <v>-0.2281298041343689</v>
      </c>
      <c r="BI457" s="78">
        <v>-0.13561369478702545</v>
      </c>
      <c r="BJ457" s="78">
        <v>-0.16277074813842773</v>
      </c>
      <c r="BK457" s="78">
        <v>-0.223724365234375</v>
      </c>
      <c r="BL457" s="78">
        <v>-0.16598688066005707</v>
      </c>
      <c r="BM457" s="78">
        <v>4.1689708828926086E-2</v>
      </c>
      <c r="BN457" s="78">
        <v>3.5901274532079697E-2</v>
      </c>
      <c r="BO457" s="78">
        <v>-6.6784411668777466E-2</v>
      </c>
      <c r="BP457" s="78">
        <v>0.20221975445747375</v>
      </c>
      <c r="BQ457" s="78">
        <v>0.34558689594268799</v>
      </c>
      <c r="BR457" s="78">
        <v>0.13816311955451965</v>
      </c>
      <c r="BS457" s="78">
        <v>0.16543929278850555</v>
      </c>
      <c r="BT457" s="78">
        <v>0.20612500607967377</v>
      </c>
      <c r="BU457" s="78">
        <v>0.28009277582168579</v>
      </c>
      <c r="BV457" s="78">
        <v>4.1745654307305813E-3</v>
      </c>
      <c r="BW457" s="78">
        <v>-3.6871757358312607E-2</v>
      </c>
      <c r="BX457" s="78">
        <v>-8.0879494547843933E-2</v>
      </c>
      <c r="BY457" s="78">
        <v>0.18165795505046844</v>
      </c>
      <c r="BZ457" s="78">
        <v>0.18498863279819489</v>
      </c>
      <c r="CA457" s="78">
        <v>-5.86504265666008E-2</v>
      </c>
      <c r="CB457" s="78">
        <v>-0.15413674712181091</v>
      </c>
      <c r="CC457" s="78">
        <v>-0.35075855255126953</v>
      </c>
      <c r="CD457" s="78">
        <v>-0.23097281157970428</v>
      </c>
      <c r="CE457" s="78">
        <v>1.9005186855792999E-2</v>
      </c>
      <c r="CF457" s="78">
        <v>-6.987067312002182E-2</v>
      </c>
      <c r="CG457" s="78">
        <v>2.2701151669025421E-2</v>
      </c>
      <c r="CH457" s="78">
        <v>1.5008045360445976E-2</v>
      </c>
      <c r="CI457" s="78">
        <v>-5.6376881897449493E-2</v>
      </c>
      <c r="CJ457" s="78">
        <v>2.7503425255417824E-2</v>
      </c>
      <c r="CK457" s="78">
        <v>0.23696829378604889</v>
      </c>
      <c r="CL457" s="78">
        <v>0.23868931829929352</v>
      </c>
      <c r="CM457" s="78">
        <v>0.14675362408161163</v>
      </c>
      <c r="CN457" s="78">
        <v>0.42050686478614807</v>
      </c>
      <c r="CO457" s="78">
        <v>0.59077757596969604</v>
      </c>
      <c r="CP457" s="78">
        <v>0.36031079292297363</v>
      </c>
      <c r="CQ457" s="78">
        <v>0.3973923921585083</v>
      </c>
      <c r="CR457" s="78">
        <v>0.44025084376335144</v>
      </c>
      <c r="CS457" s="78">
        <v>0.49985799193382263</v>
      </c>
      <c r="CT457" s="78">
        <v>0.23592835664749146</v>
      </c>
      <c r="CU457" s="78">
        <v>0.18600867688655853</v>
      </c>
      <c r="CV457" s="78">
        <v>0.13627564907073975</v>
      </c>
      <c r="CW457" s="78">
        <v>0.38546213507652283</v>
      </c>
      <c r="CX457" s="78">
        <v>0.3936934769153595</v>
      </c>
      <c r="CY457" s="78">
        <v>0.1334013044834137</v>
      </c>
      <c r="CZ457" s="78">
        <v>2.4345997720956802E-2</v>
      </c>
      <c r="DA457" s="78">
        <v>-0.1807648092508316</v>
      </c>
      <c r="DB457" s="78">
        <v>-6.3231661915779114E-2</v>
      </c>
      <c r="DC457" s="78">
        <v>0.17998914420604706</v>
      </c>
      <c r="DD457" s="78">
        <v>8.8388465344905853E-2</v>
      </c>
      <c r="DE457" s="78">
        <v>0.18101599812507629</v>
      </c>
      <c r="DF457" s="78">
        <v>0.19278684258460999</v>
      </c>
      <c r="DG457" s="78">
        <v>0.11097060889005661</v>
      </c>
      <c r="DH457" s="78">
        <v>0.2209937572479248</v>
      </c>
      <c r="DI457" s="78">
        <v>0.4322468638420105</v>
      </c>
      <c r="DJ457" s="78">
        <v>0.44147732853889465</v>
      </c>
      <c r="DK457" s="78">
        <v>0.36029163002967834</v>
      </c>
      <c r="DL457" s="78">
        <v>0.63879406452178955</v>
      </c>
      <c r="DM457" s="78">
        <v>0.8359682559967041</v>
      </c>
      <c r="DN457" s="78">
        <v>0.58245849609375</v>
      </c>
      <c r="DO457" s="78">
        <v>0.62934553623199463</v>
      </c>
      <c r="DP457" s="78">
        <v>0.67437660694122314</v>
      </c>
      <c r="DQ457" s="78">
        <v>0.71962326765060425</v>
      </c>
      <c r="DR457" s="78">
        <v>0.46768215298652649</v>
      </c>
      <c r="DS457" s="78">
        <v>0.40888911485671997</v>
      </c>
      <c r="DT457" s="78">
        <v>0.35343077778816223</v>
      </c>
      <c r="DU457" s="78">
        <v>0.58926630020141602</v>
      </c>
      <c r="DV457" s="78">
        <v>0.60239827632904053</v>
      </c>
      <c r="DW457" s="78">
        <v>0.32545304298400879</v>
      </c>
      <c r="DX457" s="78">
        <v>0.20282875001430511</v>
      </c>
      <c r="DY457" s="78">
        <v>6.4679160714149475E-2</v>
      </c>
      <c r="DZ457" s="78">
        <v>0.17895993590354919</v>
      </c>
      <c r="EA457" s="78">
        <v>0.41242438554763794</v>
      </c>
      <c r="EB457" s="78">
        <v>0.31688952445983887</v>
      </c>
      <c r="EC457" s="78">
        <v>0.40959751605987549</v>
      </c>
      <c r="ED457" s="78">
        <v>0.44947120547294617</v>
      </c>
      <c r="EE457" s="78">
        <v>0.35259377956390381</v>
      </c>
      <c r="EF457" s="78">
        <v>0.5003630518913269</v>
      </c>
      <c r="EG457" s="78">
        <v>0.71419811248779297</v>
      </c>
      <c r="EH457" s="78">
        <v>0.73427104949951172</v>
      </c>
      <c r="EI457" s="78">
        <v>0.66860663890838623</v>
      </c>
      <c r="EJ457" s="78">
        <v>0.95396596193313599</v>
      </c>
      <c r="EK457" s="78">
        <v>1.1899845600128174</v>
      </c>
      <c r="EL457" s="78">
        <v>0.90320444107055664</v>
      </c>
      <c r="EM457" s="78">
        <v>0.96424895524978638</v>
      </c>
      <c r="EN457" s="78">
        <v>1.012417197227478</v>
      </c>
      <c r="EO457" s="78">
        <v>1.0369293689727783</v>
      </c>
      <c r="EP457" s="78">
        <v>0.80229777097702026</v>
      </c>
      <c r="EQ457" s="78">
        <v>0.73069304227828979</v>
      </c>
      <c r="ER457" s="78">
        <v>0.66696828603744507</v>
      </c>
      <c r="ES457" s="78">
        <v>0.88352710008621216</v>
      </c>
      <c r="ET457" s="78">
        <v>0.90373498201370239</v>
      </c>
      <c r="EU457" s="78">
        <v>0.60274523496627808</v>
      </c>
      <c r="EV457" s="78">
        <v>0.46052950620651245</v>
      </c>
      <c r="EW457" s="78">
        <v>79.628189086914063</v>
      </c>
      <c r="EX457" s="78">
        <v>77.830459594726563</v>
      </c>
      <c r="EY457" s="78">
        <v>75.678619384765625</v>
      </c>
      <c r="EZ457" s="78">
        <v>74.225425720214844</v>
      </c>
      <c r="FA457" s="78">
        <v>72.268638610839844</v>
      </c>
      <c r="FB457" s="78">
        <v>70.67681884765625</v>
      </c>
      <c r="FC457" s="78">
        <v>70.672019958496094</v>
      </c>
      <c r="FD457" s="78">
        <v>73.3577880859375</v>
      </c>
      <c r="FE457" s="78">
        <v>78.475059509277344</v>
      </c>
      <c r="FF457" s="78">
        <v>81.950935363769531</v>
      </c>
      <c r="FG457" s="78">
        <v>86.465751647949219</v>
      </c>
      <c r="FH457" s="78">
        <v>89.606002807617188</v>
      </c>
      <c r="FI457" s="78">
        <v>94.54315185546875</v>
      </c>
      <c r="FJ457" s="78">
        <v>97.440299987792969</v>
      </c>
      <c r="FK457" s="78">
        <v>99.39141845703125</v>
      </c>
      <c r="FL457" s="78">
        <v>100.48918914794922</v>
      </c>
      <c r="FM457" s="78">
        <v>101.428955078125</v>
      </c>
      <c r="FN457" s="78">
        <v>101.98267364501953</v>
      </c>
      <c r="FO457" s="78">
        <v>101.02677154541016</v>
      </c>
      <c r="FP457" s="78">
        <v>99.015296936035156</v>
      </c>
      <c r="FQ457" s="78">
        <v>96.545883178710938</v>
      </c>
      <c r="FR457" s="78">
        <v>92.35931396484375</v>
      </c>
      <c r="FS457" s="78">
        <v>89.086372375488281</v>
      </c>
      <c r="FT457" s="78">
        <v>87.238792419433594</v>
      </c>
      <c r="FU457" s="78">
        <v>0.18991822004318237</v>
      </c>
      <c r="FV457" s="78">
        <v>0.27189084887504578</v>
      </c>
      <c r="FW457" s="78">
        <v>0.1904546320438385</v>
      </c>
      <c r="FX457" s="78">
        <v>0</v>
      </c>
      <c r="FY457" s="78">
        <v>174</v>
      </c>
      <c r="FZ457" s="78">
        <v>1</v>
      </c>
    </row>
    <row r="458" spans="1:182" x14ac:dyDescent="0.2">
      <c r="A458" t="s">
        <v>186</v>
      </c>
      <c r="B458" t="s">
        <v>236</v>
      </c>
      <c r="C458" t="s">
        <v>194</v>
      </c>
      <c r="D458" t="s">
        <v>203</v>
      </c>
      <c r="E458" t="s">
        <v>207</v>
      </c>
      <c r="F458" t="s">
        <v>180</v>
      </c>
      <c r="G458" t="s">
        <v>1</v>
      </c>
      <c r="H458" s="78">
        <v>307</v>
      </c>
      <c r="I458" s="78">
        <v>1.166140079498291</v>
      </c>
      <c r="J458" s="78">
        <v>1.0075545310974121</v>
      </c>
      <c r="K458" s="78">
        <v>1.0681518316268921</v>
      </c>
      <c r="L458" s="78">
        <v>1.0179166793823242</v>
      </c>
      <c r="M458" s="78">
        <v>1.1290454864501953</v>
      </c>
      <c r="N458" s="78">
        <v>1.0473425388336182</v>
      </c>
      <c r="O458" s="78">
        <v>1.557697057723999</v>
      </c>
      <c r="P458" s="78">
        <v>1.6350470781326294</v>
      </c>
      <c r="Q458" s="78">
        <v>1.2641596794128418</v>
      </c>
      <c r="R458" s="78">
        <v>1.0961923599243164</v>
      </c>
      <c r="S458" s="78">
        <v>1.0868915319442749</v>
      </c>
      <c r="T458" s="78">
        <v>1.1429842710494995</v>
      </c>
      <c r="U458" s="78">
        <v>1.0569713115692139</v>
      </c>
      <c r="V458" s="78">
        <v>1.0287951231002808</v>
      </c>
      <c r="W458" s="78">
        <v>1.1611760854721069</v>
      </c>
      <c r="X458" s="78">
        <v>1.1361632347106934</v>
      </c>
      <c r="Y458" s="78">
        <v>1.1268411874771118</v>
      </c>
      <c r="Z458" s="78">
        <v>1.2380199432373047</v>
      </c>
      <c r="AA458" s="78">
        <v>1.2834752798080444</v>
      </c>
      <c r="AB458" s="78">
        <v>1.3728584051132202</v>
      </c>
      <c r="AC458" s="78">
        <v>1.4950665235519409</v>
      </c>
      <c r="AD458" s="78">
        <v>1.4698716402053833</v>
      </c>
      <c r="AE458" s="78">
        <v>1.382745623588562</v>
      </c>
      <c r="AF458" s="78">
        <v>1.3160431385040283</v>
      </c>
      <c r="AG458" s="78">
        <v>-2.0938880443572998</v>
      </c>
      <c r="AH458" s="78">
        <v>-2.1936194896697998</v>
      </c>
      <c r="AI458" s="78">
        <v>-2.0982308387756348</v>
      </c>
      <c r="AJ458" s="78">
        <v>-2.1984796524047852</v>
      </c>
      <c r="AK458" s="78">
        <v>-2.0817141532897949</v>
      </c>
      <c r="AL458" s="78">
        <v>-2.2932803630828857</v>
      </c>
      <c r="AM458" s="78">
        <v>-1.776117205619812</v>
      </c>
      <c r="AN458" s="78">
        <v>-1.552399754524231</v>
      </c>
      <c r="AO458" s="78">
        <v>-1.7874845266342163</v>
      </c>
      <c r="AP458" s="78">
        <v>-1.726447582244873</v>
      </c>
      <c r="AQ458" s="78">
        <v>-1.2655491828918457</v>
      </c>
      <c r="AR458" s="78">
        <v>-0.87349539995193481</v>
      </c>
      <c r="AS458" s="78">
        <v>-0.95451384782791138</v>
      </c>
      <c r="AT458" s="78">
        <v>-0.90507107973098755</v>
      </c>
      <c r="AU458" s="78">
        <v>-0.81099307537078857</v>
      </c>
      <c r="AV458" s="78">
        <v>-0.72678196430206299</v>
      </c>
      <c r="AW458" s="78">
        <v>-0.68965625762939453</v>
      </c>
      <c r="AX458" s="78">
        <v>-0.73416250944137573</v>
      </c>
      <c r="AY458" s="78">
        <v>-1.1467664241790771</v>
      </c>
      <c r="AZ458" s="78">
        <v>-1.2257459163665771</v>
      </c>
      <c r="BA458" s="78">
        <v>-1.4438478946685791</v>
      </c>
      <c r="BB458" s="78">
        <v>-1.8132239580154419</v>
      </c>
      <c r="BC458" s="78">
        <v>-1.8837772607803345</v>
      </c>
      <c r="BD458" s="78">
        <v>-1.8124650716781616</v>
      </c>
      <c r="BE458" s="78">
        <v>-1.6690887212753296</v>
      </c>
      <c r="BF458" s="78">
        <v>-1.7769750356674194</v>
      </c>
      <c r="BG458" s="78">
        <v>-1.673243522644043</v>
      </c>
      <c r="BH458" s="78">
        <v>-1.7694065570831299</v>
      </c>
      <c r="BI458" s="78">
        <v>-1.676984429359436</v>
      </c>
      <c r="BJ458" s="78">
        <v>-1.868289589881897</v>
      </c>
      <c r="BK458" s="78">
        <v>-1.4351816177368164</v>
      </c>
      <c r="BL458" s="78">
        <v>-1.2264631986618042</v>
      </c>
      <c r="BM458" s="78">
        <v>-1.4381099939346313</v>
      </c>
      <c r="BN458" s="78">
        <v>-1.380666971206665</v>
      </c>
      <c r="BO458" s="78">
        <v>-0.98132461309432983</v>
      </c>
      <c r="BP458" s="78">
        <v>-0.62482041120529175</v>
      </c>
      <c r="BQ458" s="78">
        <v>-0.70854318141937256</v>
      </c>
      <c r="BR458" s="78">
        <v>-0.65375030040740967</v>
      </c>
      <c r="BS458" s="78">
        <v>-0.57771825790405273</v>
      </c>
      <c r="BT458" s="78">
        <v>-0.49574720859527588</v>
      </c>
      <c r="BU458" s="78">
        <v>-0.46135035157203674</v>
      </c>
      <c r="BV458" s="78">
        <v>-0.48969545960426331</v>
      </c>
      <c r="BW458" s="78">
        <v>-0.78160858154296875</v>
      </c>
      <c r="BX458" s="78">
        <v>-0.83976912498474121</v>
      </c>
      <c r="BY458" s="78">
        <v>-1.0193332433700562</v>
      </c>
      <c r="BZ458" s="78">
        <v>-1.398751974105835</v>
      </c>
      <c r="CA458" s="78">
        <v>-1.4781802892684937</v>
      </c>
      <c r="CB458" s="78">
        <v>-1.425498366355896</v>
      </c>
      <c r="CC458" s="78">
        <v>-1.3748739957809448</v>
      </c>
      <c r="CD458" s="78">
        <v>-1.4884084463119507</v>
      </c>
      <c r="CE458" s="78">
        <v>-1.3788987398147583</v>
      </c>
      <c r="CF458" s="78">
        <v>-1.4722321033477783</v>
      </c>
      <c r="CG458" s="78">
        <v>-1.396669864654541</v>
      </c>
      <c r="CH458" s="78">
        <v>-1.5739421844482422</v>
      </c>
      <c r="CI458" s="78">
        <v>-1.1990505456924438</v>
      </c>
      <c r="CJ458" s="78">
        <v>-1.0007205009460449</v>
      </c>
      <c r="CK458" s="78">
        <v>-1.1961343288421631</v>
      </c>
      <c r="CL458" s="78">
        <v>-1.1411803960800171</v>
      </c>
      <c r="CM458" s="78">
        <v>-0.78447139263153076</v>
      </c>
      <c r="CN458" s="78">
        <v>-0.45258888602256775</v>
      </c>
      <c r="CO458" s="78">
        <v>-0.53818464279174805</v>
      </c>
      <c r="CP458" s="78">
        <v>-0.47968634963035583</v>
      </c>
      <c r="CQ458" s="78">
        <v>-0.41615283489227295</v>
      </c>
      <c r="CR458" s="78">
        <v>-0.33573314547538757</v>
      </c>
      <c r="CS458" s="78">
        <v>-0.30322635173797607</v>
      </c>
      <c r="CT458" s="78">
        <v>-0.32037833333015442</v>
      </c>
      <c r="CU458" s="78">
        <v>-0.5287013053894043</v>
      </c>
      <c r="CV458" s="78">
        <v>-0.57244288921356201</v>
      </c>
      <c r="CW458" s="78">
        <v>-0.72531586885452271</v>
      </c>
      <c r="CX458" s="78">
        <v>-1.1116899251937866</v>
      </c>
      <c r="CY458" s="78">
        <v>-1.1972652673721313</v>
      </c>
      <c r="CZ458" s="78">
        <v>-1.1574864387512207</v>
      </c>
      <c r="DA458" s="78">
        <v>-1.0806593894958496</v>
      </c>
      <c r="DB458" s="78">
        <v>-1.1998418569564819</v>
      </c>
      <c r="DC458" s="78">
        <v>-1.0845537185668945</v>
      </c>
      <c r="DD458" s="78">
        <v>-1.1750574111938477</v>
      </c>
      <c r="DE458" s="78">
        <v>-1.1163554191589355</v>
      </c>
      <c r="DF458" s="78">
        <v>-1.279594898223877</v>
      </c>
      <c r="DG458" s="78">
        <v>-0.96291959285736084</v>
      </c>
      <c r="DH458" s="78">
        <v>-0.77497786283493042</v>
      </c>
      <c r="DI458" s="78">
        <v>-0.9541587233543396</v>
      </c>
      <c r="DJ458" s="78">
        <v>-0.90169394016265869</v>
      </c>
      <c r="DK458" s="78">
        <v>-0.58761823177337646</v>
      </c>
      <c r="DL458" s="78">
        <v>-0.28035736083984375</v>
      </c>
      <c r="DM458" s="78">
        <v>-0.36782610416412354</v>
      </c>
      <c r="DN458" s="78">
        <v>-0.30562230944633484</v>
      </c>
      <c r="DO458" s="78">
        <v>-0.25458741188049316</v>
      </c>
      <c r="DP458" s="78">
        <v>-0.17571912705898285</v>
      </c>
      <c r="DQ458" s="78">
        <v>-0.1451023668050766</v>
      </c>
      <c r="DR458" s="78">
        <v>-0.15106122195720673</v>
      </c>
      <c r="DS458" s="78">
        <v>-0.27579402923583984</v>
      </c>
      <c r="DT458" s="78">
        <v>-0.30511662364006042</v>
      </c>
      <c r="DU458" s="78">
        <v>-0.43129843473434448</v>
      </c>
      <c r="DV458" s="78">
        <v>-0.82462781667709351</v>
      </c>
      <c r="DW458" s="78">
        <v>-0.91635006666183472</v>
      </c>
      <c r="DX458" s="78">
        <v>-0.88947457075119019</v>
      </c>
      <c r="DY458" s="78">
        <v>-0.65585994720458984</v>
      </c>
      <c r="DZ458" s="78">
        <v>-0.78319740295410156</v>
      </c>
      <c r="EA458" s="78">
        <v>-0.65956652164459229</v>
      </c>
      <c r="EB458" s="78">
        <v>-0.74598443508148193</v>
      </c>
      <c r="EC458" s="78">
        <v>-0.71162563562393188</v>
      </c>
      <c r="ED458" s="78">
        <v>-0.85460412502288818</v>
      </c>
      <c r="EE458" s="78">
        <v>-0.62198394536972046</v>
      </c>
      <c r="EF458" s="78">
        <v>-0.44904130697250366</v>
      </c>
      <c r="EG458" s="78">
        <v>-0.60478436946868896</v>
      </c>
      <c r="EH458" s="78">
        <v>-0.55591338872909546</v>
      </c>
      <c r="EI458" s="78">
        <v>-0.30339354276657104</v>
      </c>
      <c r="EJ458" s="78">
        <v>-3.1682427972555161E-2</v>
      </c>
      <c r="EK458" s="78">
        <v>-0.12185546010732651</v>
      </c>
      <c r="EL458" s="78">
        <v>-5.430157482624054E-2</v>
      </c>
      <c r="EM458" s="78">
        <v>-2.1312585100531578E-2</v>
      </c>
      <c r="EN458" s="78">
        <v>5.5315699428319931E-2</v>
      </c>
      <c r="EO458" s="78">
        <v>8.3203546702861786E-2</v>
      </c>
      <c r="EP458" s="78">
        <v>9.3405827879905701E-2</v>
      </c>
      <c r="EQ458" s="78">
        <v>8.9363850653171539E-2</v>
      </c>
      <c r="ER458" s="78">
        <v>8.086007833480835E-2</v>
      </c>
      <c r="ES458" s="78">
        <v>-6.7839007824659348E-3</v>
      </c>
      <c r="ET458" s="78">
        <v>-0.41015583276748657</v>
      </c>
      <c r="EU458" s="78">
        <v>-0.51075327396392822</v>
      </c>
      <c r="EV458" s="78">
        <v>-0.50250792503356934</v>
      </c>
      <c r="EW458" s="78">
        <v>57.357120513916016</v>
      </c>
      <c r="EX458" s="78">
        <v>56.144321441650391</v>
      </c>
      <c r="EY458" s="78">
        <v>55.219871520996094</v>
      </c>
      <c r="EZ458" s="78">
        <v>55.253414154052734</v>
      </c>
      <c r="FA458" s="78">
        <v>53.286632537841797</v>
      </c>
      <c r="FB458" s="78">
        <v>52.814563751220703</v>
      </c>
      <c r="FC458" s="78">
        <v>52.980388641357422</v>
      </c>
      <c r="FD458" s="78">
        <v>56.742122650146484</v>
      </c>
      <c r="FE458" s="78">
        <v>61.925567626953125</v>
      </c>
      <c r="FF458" s="78">
        <v>65.412513732910156</v>
      </c>
      <c r="FG458" s="78">
        <v>68.51287841796875</v>
      </c>
      <c r="FH458" s="78">
        <v>68.658943176269531</v>
      </c>
      <c r="FI458" s="78">
        <v>72.761711120605469</v>
      </c>
      <c r="FJ458" s="78">
        <v>71.895072937011719</v>
      </c>
      <c r="FK458" s="78">
        <v>72.116065979003906</v>
      </c>
      <c r="FL458" s="78">
        <v>72.775611877441406</v>
      </c>
      <c r="FM458" s="78">
        <v>72.4454345703125</v>
      </c>
      <c r="FN458" s="78">
        <v>72.428237915039063</v>
      </c>
      <c r="FO458" s="78">
        <v>69.923019409179688</v>
      </c>
      <c r="FP458" s="78">
        <v>69.919387817382813</v>
      </c>
      <c r="FQ458" s="78">
        <v>66.442413330078125</v>
      </c>
      <c r="FR458" s="78">
        <v>62.445480346679688</v>
      </c>
      <c r="FS458" s="78">
        <v>62.266899108886719</v>
      </c>
      <c r="FT458" s="78">
        <v>59.976081848144531</v>
      </c>
      <c r="FU458" s="78">
        <v>0.25988003611564636</v>
      </c>
      <c r="FV458" s="78">
        <v>0.28521442413330078</v>
      </c>
      <c r="FW458" s="78">
        <v>0.27406015992164612</v>
      </c>
      <c r="FX458" s="78">
        <v>0</v>
      </c>
      <c r="FY458" s="78">
        <v>142</v>
      </c>
      <c r="FZ458" s="78">
        <v>1</v>
      </c>
    </row>
    <row r="459" spans="1:182" x14ac:dyDescent="0.2">
      <c r="A459" t="s">
        <v>186</v>
      </c>
      <c r="B459" t="s">
        <v>236</v>
      </c>
      <c r="C459" t="s">
        <v>194</v>
      </c>
      <c r="D459" t="s">
        <v>203</v>
      </c>
      <c r="E459" t="s">
        <v>207</v>
      </c>
      <c r="F459" t="s">
        <v>181</v>
      </c>
      <c r="G459" t="s">
        <v>1</v>
      </c>
      <c r="H459" s="78">
        <v>203</v>
      </c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78"/>
      <c r="CJ459" s="78"/>
      <c r="CK459" s="78"/>
      <c r="CL459" s="78"/>
      <c r="CM459" s="78"/>
      <c r="CN459" s="78"/>
      <c r="CO459" s="78"/>
      <c r="CP459" s="78"/>
      <c r="CQ459" s="78"/>
      <c r="CR459" s="78"/>
      <c r="CS459" s="78"/>
      <c r="CT459" s="78"/>
      <c r="CU459" s="78"/>
      <c r="CV459" s="78"/>
      <c r="CW459" s="78"/>
      <c r="CX459" s="78"/>
      <c r="CY459" s="78"/>
      <c r="CZ459" s="78"/>
      <c r="DA459" s="78"/>
      <c r="DB459" s="78"/>
      <c r="DC459" s="78"/>
      <c r="DD459" s="78"/>
      <c r="DE459" s="78"/>
      <c r="DF459" s="78"/>
      <c r="DG459" s="78"/>
      <c r="DH459" s="78"/>
      <c r="DI459" s="78"/>
      <c r="DJ459" s="78"/>
      <c r="DK459" s="78"/>
      <c r="DL459" s="78"/>
      <c r="DM459" s="78"/>
      <c r="DN459" s="78"/>
      <c r="DO459" s="78"/>
      <c r="DP459" s="78"/>
      <c r="DQ459" s="78"/>
      <c r="DR459" s="78"/>
      <c r="DS459" s="78"/>
      <c r="DT459" s="78"/>
      <c r="DU459" s="78"/>
      <c r="DV459" s="78"/>
      <c r="DW459" s="78"/>
      <c r="DX459" s="78"/>
      <c r="DY459" s="78"/>
      <c r="DZ459" s="78"/>
      <c r="EA459" s="78"/>
      <c r="EB459" s="78"/>
      <c r="EC459" s="78"/>
      <c r="ED459" s="78"/>
      <c r="EE459" s="78"/>
      <c r="EF459" s="78"/>
      <c r="EG459" s="78"/>
      <c r="EH459" s="78"/>
      <c r="EI459" s="78"/>
      <c r="EJ459" s="78"/>
      <c r="EK459" s="78"/>
      <c r="EL459" s="78"/>
      <c r="EM459" s="78"/>
      <c r="EN459" s="78"/>
      <c r="EO459" s="78"/>
      <c r="EP459" s="78"/>
      <c r="EQ459" s="78"/>
      <c r="ER459" s="78"/>
      <c r="ES459" s="78"/>
      <c r="ET459" s="78"/>
      <c r="EU459" s="78"/>
      <c r="EV459" s="78"/>
      <c r="EW459" s="78"/>
      <c r="EX459" s="78"/>
      <c r="EY459" s="78"/>
      <c r="EZ459" s="78"/>
      <c r="FA459" s="78"/>
      <c r="FB459" s="78"/>
      <c r="FC459" s="78"/>
      <c r="FD459" s="78"/>
      <c r="FE459" s="78"/>
      <c r="FF459" s="78"/>
      <c r="FG459" s="78"/>
      <c r="FH459" s="78"/>
      <c r="FI459" s="78"/>
      <c r="FJ459" s="78"/>
      <c r="FK459" s="78"/>
      <c r="FL459" s="78"/>
      <c r="FM459" s="78"/>
      <c r="FN459" s="78"/>
      <c r="FO459" s="78"/>
      <c r="FP459" s="78"/>
      <c r="FQ459" s="78"/>
      <c r="FR459" s="78"/>
      <c r="FS459" s="78"/>
      <c r="FT459" s="78"/>
      <c r="FU459" s="78"/>
      <c r="FV459" s="78"/>
      <c r="FW459" s="78"/>
      <c r="FX459" s="78">
        <v>0</v>
      </c>
      <c r="FY459" s="78">
        <v>35</v>
      </c>
      <c r="FZ459" s="78">
        <v>0</v>
      </c>
    </row>
    <row r="460" spans="1:182" x14ac:dyDescent="0.2">
      <c r="A460" t="s">
        <v>186</v>
      </c>
      <c r="B460" t="s">
        <v>236</v>
      </c>
      <c r="C460" t="s">
        <v>194</v>
      </c>
      <c r="D460" t="s">
        <v>203</v>
      </c>
      <c r="E460" t="s">
        <v>207</v>
      </c>
      <c r="F460" t="s">
        <v>182</v>
      </c>
      <c r="G460" t="s">
        <v>1</v>
      </c>
      <c r="H460" s="78">
        <v>1090</v>
      </c>
      <c r="I460" s="78">
        <v>1.3916714191436768</v>
      </c>
      <c r="J460" s="78">
        <v>1.2910225391387939</v>
      </c>
      <c r="K460" s="78">
        <v>1.2047688961029053</v>
      </c>
      <c r="L460" s="78">
        <v>1.108257532119751</v>
      </c>
      <c r="M460" s="78">
        <v>1.0703040361404419</v>
      </c>
      <c r="N460" s="78">
        <v>1.1407300233840942</v>
      </c>
      <c r="O460" s="78">
        <v>1.2319681644439697</v>
      </c>
      <c r="P460" s="78">
        <v>1.3138344287872314</v>
      </c>
      <c r="Q460" s="78">
        <v>1.4341568946838379</v>
      </c>
      <c r="R460" s="78">
        <v>1.6651090383529663</v>
      </c>
      <c r="S460" s="78">
        <v>1.9739272594451904</v>
      </c>
      <c r="T460" s="78">
        <v>2.0740597248077393</v>
      </c>
      <c r="U460" s="78">
        <v>2.2449142932891846</v>
      </c>
      <c r="V460" s="78">
        <v>2.3809702396392822</v>
      </c>
      <c r="W460" s="78">
        <v>2.4907047748565674</v>
      </c>
      <c r="X460" s="78">
        <v>2.6353685855865479</v>
      </c>
      <c r="Y460" s="78">
        <v>2.6613852977752686</v>
      </c>
      <c r="Z460" s="78">
        <v>2.7645390033721924</v>
      </c>
      <c r="AA460" s="78">
        <v>2.7664823532104492</v>
      </c>
      <c r="AB460" s="78">
        <v>2.5627350807189941</v>
      </c>
      <c r="AC460" s="78">
        <v>2.4539551734924316</v>
      </c>
      <c r="AD460" s="78">
        <v>2.111154317855835</v>
      </c>
      <c r="AE460" s="78">
        <v>1.8350242376327515</v>
      </c>
      <c r="AF460" s="78">
        <v>1.6312636137008667</v>
      </c>
      <c r="AG460" s="78">
        <v>-0.30927747488021851</v>
      </c>
      <c r="AH460" s="78">
        <v>-0.30812004208564758</v>
      </c>
      <c r="AI460" s="78">
        <v>-0.26480728387832642</v>
      </c>
      <c r="AJ460" s="78">
        <v>-0.32885247468948364</v>
      </c>
      <c r="AK460" s="78">
        <v>-0.34057474136352539</v>
      </c>
      <c r="AL460" s="78">
        <v>-0.28391367197036743</v>
      </c>
      <c r="AM460" s="78">
        <v>-0.23686444759368896</v>
      </c>
      <c r="AN460" s="78">
        <v>-0.4117770791053772</v>
      </c>
      <c r="AO460" s="78">
        <v>-0.45042651891708374</v>
      </c>
      <c r="AP460" s="78">
        <v>-0.375112384557724</v>
      </c>
      <c r="AQ460" s="78">
        <v>-0.19005908071994781</v>
      </c>
      <c r="AR460" s="78">
        <v>-0.29899588227272034</v>
      </c>
      <c r="AS460" s="78">
        <v>-0.32943913340568542</v>
      </c>
      <c r="AT460" s="78">
        <v>-0.2716715931892395</v>
      </c>
      <c r="AU460" s="78">
        <v>-0.22094771265983582</v>
      </c>
      <c r="AV460" s="78">
        <v>-0.2209179699420929</v>
      </c>
      <c r="AW460" s="78">
        <v>-0.23133692145347595</v>
      </c>
      <c r="AX460" s="78">
        <v>-0.12294433265924454</v>
      </c>
      <c r="AY460" s="78">
        <v>-0.16563385725021362</v>
      </c>
      <c r="AZ460" s="78">
        <v>-0.10155802220106125</v>
      </c>
      <c r="BA460" s="78">
        <v>-9.0677328407764435E-2</v>
      </c>
      <c r="BB460" s="78">
        <v>-0.37250176072120667</v>
      </c>
      <c r="BC460" s="78">
        <v>-0.37974926829338074</v>
      </c>
      <c r="BD460" s="78">
        <v>-0.31014412641525269</v>
      </c>
      <c r="BE460" s="78">
        <v>-0.19710788130760193</v>
      </c>
      <c r="BF460" s="78">
        <v>-0.21067628264427185</v>
      </c>
      <c r="BG460" s="78">
        <v>-0.1754976361989975</v>
      </c>
      <c r="BH460" s="78">
        <v>-0.24296654760837555</v>
      </c>
      <c r="BI460" s="78">
        <v>-0.25708091259002686</v>
      </c>
      <c r="BJ460" s="78">
        <v>-0.20570555329322815</v>
      </c>
      <c r="BK460" s="78">
        <v>-0.15655873715877533</v>
      </c>
      <c r="BL460" s="78">
        <v>-0.30792954564094543</v>
      </c>
      <c r="BM460" s="78">
        <v>-0.34472322463989258</v>
      </c>
      <c r="BN460" s="78">
        <v>-0.253764808177948</v>
      </c>
      <c r="BO460" s="78">
        <v>-6.4068160951137543E-2</v>
      </c>
      <c r="BP460" s="78">
        <v>-0.17805053293704987</v>
      </c>
      <c r="BQ460" s="78">
        <v>-0.20315718650817871</v>
      </c>
      <c r="BR460" s="78">
        <v>-0.14865598082542419</v>
      </c>
      <c r="BS460" s="78">
        <v>-0.10511633008718491</v>
      </c>
      <c r="BT460" s="78">
        <v>-9.6896544098854065E-2</v>
      </c>
      <c r="BU460" s="78">
        <v>-9.7417600452899933E-2</v>
      </c>
      <c r="BV460" s="78">
        <v>2.1902186796069145E-2</v>
      </c>
      <c r="BW460" s="78">
        <v>-1.6305413097143173E-2</v>
      </c>
      <c r="BX460" s="78">
        <v>4.3097652494907379E-2</v>
      </c>
      <c r="BY460" s="78">
        <v>4.5810680836439133E-2</v>
      </c>
      <c r="BZ460" s="78">
        <v>-0.24305696785449982</v>
      </c>
      <c r="CA460" s="78">
        <v>-0.2558605968952179</v>
      </c>
      <c r="CB460" s="78">
        <v>-0.18549336493015289</v>
      </c>
      <c r="CC460" s="78">
        <v>-0.11941953748464584</v>
      </c>
      <c r="CD460" s="78">
        <v>-0.14318704605102539</v>
      </c>
      <c r="CE460" s="78">
        <v>-0.11364205926656723</v>
      </c>
      <c r="CF460" s="78">
        <v>-0.18348219990730286</v>
      </c>
      <c r="CG460" s="78">
        <v>-0.19925332069396973</v>
      </c>
      <c r="CH460" s="78">
        <v>-0.15153883397579193</v>
      </c>
      <c r="CI460" s="78">
        <v>-0.10093928128480911</v>
      </c>
      <c r="CJ460" s="78">
        <v>-0.23600511252880096</v>
      </c>
      <c r="CK460" s="78">
        <v>-0.271513432264328</v>
      </c>
      <c r="CL460" s="78">
        <v>-0.16971984505653381</v>
      </c>
      <c r="CM460" s="78">
        <v>2.3192763328552246E-2</v>
      </c>
      <c r="CN460" s="78">
        <v>-9.4284147024154663E-2</v>
      </c>
      <c r="CO460" s="78">
        <v>-0.11569471657276154</v>
      </c>
      <c r="CP460" s="78">
        <v>-6.3455745577812195E-2</v>
      </c>
      <c r="CQ460" s="78">
        <v>-2.4891868233680725E-2</v>
      </c>
      <c r="CR460" s="78">
        <v>-1.0999687016010284E-2</v>
      </c>
      <c r="CS460" s="78">
        <v>-4.6654869802296162E-3</v>
      </c>
      <c r="CT460" s="78">
        <v>0.12222243845462799</v>
      </c>
      <c r="CU460" s="78">
        <v>8.7119013071060181E-2</v>
      </c>
      <c r="CV460" s="78">
        <v>0.14328573644161224</v>
      </c>
      <c r="CW460" s="78">
        <v>0.1403418630361557</v>
      </c>
      <c r="CX460" s="78">
        <v>-0.15340390801429749</v>
      </c>
      <c r="CY460" s="78">
        <v>-0.17005565762519836</v>
      </c>
      <c r="CZ460" s="78">
        <v>-9.9160611629486084E-2</v>
      </c>
      <c r="DA460" s="78">
        <v>-4.1731197386980057E-2</v>
      </c>
      <c r="DB460" s="78">
        <v>-7.5697809457778931E-2</v>
      </c>
      <c r="DC460" s="78">
        <v>-5.1786478608846664E-2</v>
      </c>
      <c r="DD460" s="78">
        <v>-0.12399787455797195</v>
      </c>
      <c r="DE460" s="78">
        <v>-0.14142575860023499</v>
      </c>
      <c r="DF460" s="78">
        <v>-9.737212210893631E-2</v>
      </c>
      <c r="DG460" s="78">
        <v>-4.5319799333810806E-2</v>
      </c>
      <c r="DH460" s="78">
        <v>-0.16408064961433411</v>
      </c>
      <c r="DI460" s="78">
        <v>-0.19830368459224701</v>
      </c>
      <c r="DJ460" s="78">
        <v>-8.5674896836280823E-2</v>
      </c>
      <c r="DK460" s="78">
        <v>0.11045368760824203</v>
      </c>
      <c r="DL460" s="78">
        <v>-1.0517771355807781E-2</v>
      </c>
      <c r="DM460" s="78">
        <v>-2.8232252225279808E-2</v>
      </c>
      <c r="DN460" s="78">
        <v>2.1744504570960999E-2</v>
      </c>
      <c r="DO460" s="78">
        <v>5.5332589894533157E-2</v>
      </c>
      <c r="DP460" s="78">
        <v>7.4897170066833496E-2</v>
      </c>
      <c r="DQ460" s="78">
        <v>8.8086627423763275E-2</v>
      </c>
      <c r="DR460" s="78">
        <v>0.22254268825054169</v>
      </c>
      <c r="DS460" s="78">
        <v>0.19054342806339264</v>
      </c>
      <c r="DT460" s="78">
        <v>0.24347381293773651</v>
      </c>
      <c r="DU460" s="78">
        <v>0.23487302660942078</v>
      </c>
      <c r="DV460" s="78">
        <v>-6.3750825822353363E-2</v>
      </c>
      <c r="DW460" s="78">
        <v>-8.4250740706920624E-2</v>
      </c>
      <c r="DX460" s="78">
        <v>-1.2827868573367596E-2</v>
      </c>
      <c r="DY460" s="78">
        <v>7.0438414812088013E-2</v>
      </c>
      <c r="DZ460" s="78">
        <v>2.174592949450016E-2</v>
      </c>
      <c r="EA460" s="78">
        <v>3.7523150444030762E-2</v>
      </c>
      <c r="EB460" s="78">
        <v>-3.8111940026283264E-2</v>
      </c>
      <c r="EC460" s="78">
        <v>-5.7931926101446152E-2</v>
      </c>
      <c r="ED460" s="78">
        <v>-1.9163992255926132E-2</v>
      </c>
      <c r="EE460" s="78">
        <v>3.4985892474651337E-2</v>
      </c>
      <c r="EF460" s="78">
        <v>-6.0233138501644135E-2</v>
      </c>
      <c r="EG460" s="78">
        <v>-9.2600405216217041E-2</v>
      </c>
      <c r="EH460" s="78">
        <v>3.567267581820488E-2</v>
      </c>
      <c r="EI460" s="78">
        <v>0.23644459247589111</v>
      </c>
      <c r="EJ460" s="78">
        <v>0.11042758077383041</v>
      </c>
      <c r="EK460" s="78">
        <v>9.8049663007259369E-2</v>
      </c>
      <c r="EL460" s="78">
        <v>0.1447601318359375</v>
      </c>
      <c r="EM460" s="78">
        <v>0.17116396129131317</v>
      </c>
      <c r="EN460" s="78">
        <v>0.19891859591007233</v>
      </c>
      <c r="EO460" s="78">
        <v>0.22200594842433929</v>
      </c>
      <c r="EP460" s="78">
        <v>0.36738920211791992</v>
      </c>
      <c r="EQ460" s="78">
        <v>0.3398718535900116</v>
      </c>
      <c r="ER460" s="78">
        <v>0.38812950253486633</v>
      </c>
      <c r="ES460" s="78">
        <v>0.37136107683181763</v>
      </c>
      <c r="ET460" s="78">
        <v>6.5693981945514679E-2</v>
      </c>
      <c r="EU460" s="78">
        <v>3.9637941867113113E-2</v>
      </c>
      <c r="EV460" s="78">
        <v>0.11182289570569992</v>
      </c>
      <c r="EW460" s="78">
        <v>64.622360229492188</v>
      </c>
      <c r="EX460" s="78">
        <v>63.122127532958984</v>
      </c>
      <c r="EY460" s="78">
        <v>61.366313934326172</v>
      </c>
      <c r="EZ460" s="78">
        <v>60.480552673339844</v>
      </c>
      <c r="FA460" s="78">
        <v>59.793582916259766</v>
      </c>
      <c r="FB460" s="78">
        <v>58.978046417236328</v>
      </c>
      <c r="FC460" s="78">
        <v>58.269462585449219</v>
      </c>
      <c r="FD460" s="78">
        <v>62.940265655517578</v>
      </c>
      <c r="FE460" s="78">
        <v>69.204139709472656</v>
      </c>
      <c r="FF460" s="78">
        <v>75.566490173339844</v>
      </c>
      <c r="FG460" s="78">
        <v>81.188827514648438</v>
      </c>
      <c r="FH460" s="78">
        <v>86.035980224609375</v>
      </c>
      <c r="FI460" s="78">
        <v>91.269493103027344</v>
      </c>
      <c r="FJ460" s="78">
        <v>93.581886291503906</v>
      </c>
      <c r="FK460" s="78">
        <v>96.40899658203125</v>
      </c>
      <c r="FL460" s="78">
        <v>96.563491821289063</v>
      </c>
      <c r="FM460" s="78">
        <v>95.864303588867188</v>
      </c>
      <c r="FN460" s="78">
        <v>93.61639404296875</v>
      </c>
      <c r="FO460" s="78">
        <v>91.421150207519531</v>
      </c>
      <c r="FP460" s="78">
        <v>85.268630981445313</v>
      </c>
      <c r="FQ460" s="78">
        <v>78.282699584960938</v>
      </c>
      <c r="FR460" s="78">
        <v>72.586708068847656</v>
      </c>
      <c r="FS460" s="78">
        <v>67.827339172363281</v>
      </c>
      <c r="FT460" s="78">
        <v>65.330818176269531</v>
      </c>
      <c r="FU460" s="78">
        <v>6.4958348870277405E-2</v>
      </c>
      <c r="FV460" s="78">
        <v>0.11634914577007294</v>
      </c>
      <c r="FW460" s="78">
        <v>6.3374504446983337E-2</v>
      </c>
      <c r="FX460" s="78">
        <v>0</v>
      </c>
      <c r="FY460" s="78">
        <v>506</v>
      </c>
      <c r="FZ460" s="78">
        <v>1</v>
      </c>
    </row>
    <row r="461" spans="1:182" x14ac:dyDescent="0.2">
      <c r="A461" t="s">
        <v>186</v>
      </c>
      <c r="B461" t="s">
        <v>236</v>
      </c>
      <c r="C461" t="s">
        <v>194</v>
      </c>
      <c r="D461" t="s">
        <v>203</v>
      </c>
      <c r="E461" t="s">
        <v>207</v>
      </c>
      <c r="F461" t="s">
        <v>183</v>
      </c>
      <c r="G461" t="s">
        <v>1</v>
      </c>
      <c r="H461" s="78">
        <v>1590</v>
      </c>
      <c r="I461" s="78">
        <v>1.5895313024520874</v>
      </c>
      <c r="J461" s="78">
        <v>1.4702695608139038</v>
      </c>
      <c r="K461" s="78">
        <v>1.3012126684188843</v>
      </c>
      <c r="L461" s="78">
        <v>1.3127807378768921</v>
      </c>
      <c r="M461" s="78">
        <v>1.2128616571426392</v>
      </c>
      <c r="N461" s="78">
        <v>1.1742708683013916</v>
      </c>
      <c r="O461" s="78">
        <v>1.2629276514053345</v>
      </c>
      <c r="P461" s="78">
        <v>1.3466447591781616</v>
      </c>
      <c r="Q461" s="78">
        <v>1.3631871938705444</v>
      </c>
      <c r="R461" s="78">
        <v>1.5458828210830688</v>
      </c>
      <c r="S461" s="78">
        <v>1.808005690574646</v>
      </c>
      <c r="T461" s="78">
        <v>2.0431289672851563</v>
      </c>
      <c r="U461" s="78">
        <v>2.4151036739349365</v>
      </c>
      <c r="V461" s="78">
        <v>2.74013352394104</v>
      </c>
      <c r="W461" s="78">
        <v>2.9265689849853516</v>
      </c>
      <c r="X461" s="78">
        <v>3.0340709686279297</v>
      </c>
      <c r="Y461" s="78">
        <v>3.1213333606719971</v>
      </c>
      <c r="Z461" s="78">
        <v>3.2516295909881592</v>
      </c>
      <c r="AA461" s="78">
        <v>3.1210472583770752</v>
      </c>
      <c r="AB461" s="78">
        <v>3.0594465732574463</v>
      </c>
      <c r="AC461" s="78">
        <v>2.9628357887268066</v>
      </c>
      <c r="AD461" s="78">
        <v>2.7061619758605957</v>
      </c>
      <c r="AE461" s="78">
        <v>2.4240608215332031</v>
      </c>
      <c r="AF461" s="78">
        <v>2.0531017780303955</v>
      </c>
      <c r="AG461" s="78">
        <v>-0.38399574160575867</v>
      </c>
      <c r="AH461" s="78">
        <v>-0.34564945101737976</v>
      </c>
      <c r="AI461" s="78">
        <v>-0.38073986768722534</v>
      </c>
      <c r="AJ461" s="78">
        <v>-0.32849326729774475</v>
      </c>
      <c r="AK461" s="78">
        <v>-0.44351759552955627</v>
      </c>
      <c r="AL461" s="78">
        <v>-0.53248530626296997</v>
      </c>
      <c r="AM461" s="78">
        <v>-0.51272088289260864</v>
      </c>
      <c r="AN461" s="78">
        <v>-0.50900602340698242</v>
      </c>
      <c r="AO461" s="78">
        <v>-0.64597243070602417</v>
      </c>
      <c r="AP461" s="78">
        <v>-0.51909905672073364</v>
      </c>
      <c r="AQ461" s="78">
        <v>-0.48751705884933472</v>
      </c>
      <c r="AR461" s="78">
        <v>-0.57444882392883301</v>
      </c>
      <c r="AS461" s="78">
        <v>-0.63378965854644775</v>
      </c>
      <c r="AT461" s="78">
        <v>-0.43633660674095154</v>
      </c>
      <c r="AU461" s="78">
        <v>-0.39246806502342224</v>
      </c>
      <c r="AV461" s="78">
        <v>-0.44957086443901062</v>
      </c>
      <c r="AW461" s="78">
        <v>-0.29365697503089905</v>
      </c>
      <c r="AX461" s="78">
        <v>-0.30668070912361145</v>
      </c>
      <c r="AY461" s="78">
        <v>-0.46900281310081482</v>
      </c>
      <c r="AZ461" s="78">
        <v>-0.38697731494903564</v>
      </c>
      <c r="BA461" s="78">
        <v>-0.38393476605415344</v>
      </c>
      <c r="BB461" s="78">
        <v>-0.41056632995605469</v>
      </c>
      <c r="BC461" s="78">
        <v>-0.36497560143470764</v>
      </c>
      <c r="BD461" s="78">
        <v>-0.4384857714176178</v>
      </c>
      <c r="BE461" s="78">
        <v>-0.24469068646430969</v>
      </c>
      <c r="BF461" s="78">
        <v>-0.20843151211738586</v>
      </c>
      <c r="BG461" s="78">
        <v>-0.24636194109916687</v>
      </c>
      <c r="BH461" s="78">
        <v>-0.19202898442745209</v>
      </c>
      <c r="BI461" s="78">
        <v>-0.30916991829872131</v>
      </c>
      <c r="BJ461" s="78">
        <v>-0.39555174112319946</v>
      </c>
      <c r="BK461" s="78">
        <v>-0.37549367547035217</v>
      </c>
      <c r="BL461" s="78">
        <v>-0.36391526460647583</v>
      </c>
      <c r="BM461" s="78">
        <v>-0.50449556112289429</v>
      </c>
      <c r="BN461" s="78">
        <v>-0.37574699521064758</v>
      </c>
      <c r="BO461" s="78">
        <v>-0.33085381984710693</v>
      </c>
      <c r="BP461" s="78">
        <v>-0.40965095162391663</v>
      </c>
      <c r="BQ461" s="78">
        <v>-0.46766871213912964</v>
      </c>
      <c r="BR461" s="78">
        <v>-0.26116129755973816</v>
      </c>
      <c r="BS461" s="78">
        <v>-0.20688430964946747</v>
      </c>
      <c r="BT461" s="78">
        <v>-0.268556147813797</v>
      </c>
      <c r="BU461" s="78">
        <v>-0.10690546035766602</v>
      </c>
      <c r="BV461" s="78">
        <v>-0.13157030940055847</v>
      </c>
      <c r="BW461" s="78">
        <v>-0.28119713068008423</v>
      </c>
      <c r="BX461" s="78">
        <v>-0.2118772566318512</v>
      </c>
      <c r="BY461" s="78">
        <v>-0.19568797945976257</v>
      </c>
      <c r="BZ461" s="78">
        <v>-0.22385701537132263</v>
      </c>
      <c r="CA461" s="78">
        <v>-0.18621453642845154</v>
      </c>
      <c r="CB461" s="78">
        <v>-0.27630665898323059</v>
      </c>
      <c r="CC461" s="78">
        <v>-0.14820843935012817</v>
      </c>
      <c r="CD461" s="78">
        <v>-0.11339476704597473</v>
      </c>
      <c r="CE461" s="78">
        <v>-0.1532922238111496</v>
      </c>
      <c r="CF461" s="78">
        <v>-9.7514241933822632E-2</v>
      </c>
      <c r="CG461" s="78">
        <v>-0.2161211371421814</v>
      </c>
      <c r="CH461" s="78">
        <v>-0.30071192979812622</v>
      </c>
      <c r="CI461" s="78">
        <v>-0.2804504930973053</v>
      </c>
      <c r="CJ461" s="78">
        <v>-0.26342582702636719</v>
      </c>
      <c r="CK461" s="78">
        <v>-0.40650919079780579</v>
      </c>
      <c r="CL461" s="78">
        <v>-0.27646178007125854</v>
      </c>
      <c r="CM461" s="78">
        <v>-0.22234933078289032</v>
      </c>
      <c r="CN461" s="78">
        <v>-0.29551243782043457</v>
      </c>
      <c r="CO461" s="78">
        <v>-0.35261392593383789</v>
      </c>
      <c r="CP461" s="78">
        <v>-0.13983538746833801</v>
      </c>
      <c r="CQ461" s="78">
        <v>-7.8349575400352478E-2</v>
      </c>
      <c r="CR461" s="78">
        <v>-0.14318592846393585</v>
      </c>
      <c r="CS461" s="78">
        <v>2.2438075393438339E-2</v>
      </c>
      <c r="CT461" s="78">
        <v>-1.0289385914802551E-2</v>
      </c>
      <c r="CU461" s="78">
        <v>-0.15112349390983582</v>
      </c>
      <c r="CV461" s="78">
        <v>-9.0603485703468323E-2</v>
      </c>
      <c r="CW461" s="78">
        <v>-6.5308839082717896E-2</v>
      </c>
      <c r="CX461" s="78">
        <v>-9.4542674720287323E-2</v>
      </c>
      <c r="CY461" s="78">
        <v>-6.2405169010162354E-2</v>
      </c>
      <c r="CZ461" s="78">
        <v>-0.16398192942142487</v>
      </c>
      <c r="DA461" s="78">
        <v>-5.1726192235946655E-2</v>
      </c>
      <c r="DB461" s="78">
        <v>-1.8358020111918449E-2</v>
      </c>
      <c r="DC461" s="78">
        <v>-6.022249162197113E-2</v>
      </c>
      <c r="DD461" s="78">
        <v>-2.9994999058544636E-3</v>
      </c>
      <c r="DE461" s="78">
        <v>-0.12307235598564148</v>
      </c>
      <c r="DF461" s="78">
        <v>-0.20587211847305298</v>
      </c>
      <c r="DG461" s="78">
        <v>-0.185407355427742</v>
      </c>
      <c r="DH461" s="78">
        <v>-0.16293640434741974</v>
      </c>
      <c r="DI461" s="78">
        <v>-0.3085227906703949</v>
      </c>
      <c r="DJ461" s="78">
        <v>-0.17717655003070831</v>
      </c>
      <c r="DK461" s="78">
        <v>-0.1138448491692543</v>
      </c>
      <c r="DL461" s="78">
        <v>-0.18137393891811371</v>
      </c>
      <c r="DM461" s="78">
        <v>-0.23755910992622375</v>
      </c>
      <c r="DN461" s="78">
        <v>-1.8509486690163612E-2</v>
      </c>
      <c r="DO461" s="78">
        <v>5.0185158848762512E-2</v>
      </c>
      <c r="DP461" s="78">
        <v>-1.7815694212913513E-2</v>
      </c>
      <c r="DQ461" s="78">
        <v>0.15178161859512329</v>
      </c>
      <c r="DR461" s="78">
        <v>0.11099153757095337</v>
      </c>
      <c r="DS461" s="78">
        <v>-2.1049832925200462E-2</v>
      </c>
      <c r="DT461" s="78">
        <v>3.0670281499624252E-2</v>
      </c>
      <c r="DU461" s="78">
        <v>6.5070316195487976E-2</v>
      </c>
      <c r="DV461" s="78">
        <v>3.477165475487709E-2</v>
      </c>
      <c r="DW461" s="78">
        <v>6.1404190957546234E-2</v>
      </c>
      <c r="DX461" s="78">
        <v>-5.1657173782587051E-2</v>
      </c>
      <c r="DY461" s="78">
        <v>8.7578855454921722E-2</v>
      </c>
      <c r="DZ461" s="78">
        <v>0.11885994672775269</v>
      </c>
      <c r="EA461" s="78">
        <v>7.4155412614345551E-2</v>
      </c>
      <c r="EB461" s="78">
        <v>0.13346476852893829</v>
      </c>
      <c r="EC461" s="78">
        <v>1.1275309138000011E-2</v>
      </c>
      <c r="ED461" s="78">
        <v>-6.8938508629798889E-2</v>
      </c>
      <c r="EE461" s="78">
        <v>-4.8180125653743744E-2</v>
      </c>
      <c r="EF461" s="78">
        <v>-1.7845630645751953E-2</v>
      </c>
      <c r="EG461" s="78">
        <v>-0.16704598069190979</v>
      </c>
      <c r="EH461" s="78">
        <v>-3.382447361946106E-2</v>
      </c>
      <c r="EI461" s="78">
        <v>4.2818393558263779E-2</v>
      </c>
      <c r="EJ461" s="78">
        <v>-1.6576062887907028E-2</v>
      </c>
      <c r="EK461" s="78">
        <v>-7.1438215672969818E-2</v>
      </c>
      <c r="EL461" s="78">
        <v>0.15666584670543671</v>
      </c>
      <c r="EM461" s="78">
        <v>0.23576889932155609</v>
      </c>
      <c r="EN461" s="78">
        <v>0.16319900751113892</v>
      </c>
      <c r="EO461" s="78">
        <v>0.33853313326835632</v>
      </c>
      <c r="EP461" s="78">
        <v>0.28610193729400635</v>
      </c>
      <c r="EQ461" s="78">
        <v>0.16675585508346558</v>
      </c>
      <c r="ER461" s="78">
        <v>0.205770343542099</v>
      </c>
      <c r="ES461" s="78">
        <v>0.25331708788871765</v>
      </c>
      <c r="ET461" s="78">
        <v>0.22148102521896362</v>
      </c>
      <c r="EU461" s="78">
        <v>0.24016524851322174</v>
      </c>
      <c r="EV461" s="78">
        <v>0.11052191257476807</v>
      </c>
      <c r="EW461" s="78">
        <v>71.915718078613281</v>
      </c>
      <c r="EX461" s="78">
        <v>70.669837951660156</v>
      </c>
      <c r="EY461" s="78">
        <v>69.054496765136719</v>
      </c>
      <c r="EZ461" s="78">
        <v>67.786277770996094</v>
      </c>
      <c r="FA461" s="78">
        <v>67.298202514648438</v>
      </c>
      <c r="FB461" s="78">
        <v>66.33441162109375</v>
      </c>
      <c r="FC461" s="78">
        <v>65.11126708984375</v>
      </c>
      <c r="FD461" s="78">
        <v>68.762016296386719</v>
      </c>
      <c r="FE461" s="78">
        <v>74.016120910644531</v>
      </c>
      <c r="FF461" s="78">
        <v>78.398780822753906</v>
      </c>
      <c r="FG461" s="78">
        <v>82.977279663085938</v>
      </c>
      <c r="FH461" s="78">
        <v>87.317161560058594</v>
      </c>
      <c r="FI461" s="78">
        <v>90.211128234863281</v>
      </c>
      <c r="FJ461" s="78">
        <v>92.213287353515625</v>
      </c>
      <c r="FK461" s="78">
        <v>94.340591430664063</v>
      </c>
      <c r="FL461" s="78">
        <v>95.573638916015625</v>
      </c>
      <c r="FM461" s="78">
        <v>96.359710693359375</v>
      </c>
      <c r="FN461" s="78">
        <v>95.785377502441406</v>
      </c>
      <c r="FO461" s="78">
        <v>94.142204284667969</v>
      </c>
      <c r="FP461" s="78">
        <v>91.190017700195313</v>
      </c>
      <c r="FQ461" s="78">
        <v>86.287841796875</v>
      </c>
      <c r="FR461" s="78">
        <v>82.263839721679688</v>
      </c>
      <c r="FS461" s="78">
        <v>79.451316833496094</v>
      </c>
      <c r="FT461" s="78">
        <v>77.410858154296875</v>
      </c>
      <c r="FU461" s="78">
        <v>0.1086605042219162</v>
      </c>
      <c r="FV461" s="78">
        <v>0.15276308357715607</v>
      </c>
      <c r="FW461" s="78">
        <v>0.10851673781871796</v>
      </c>
      <c r="FX461" s="78">
        <v>0</v>
      </c>
      <c r="FY461" s="78">
        <v>375</v>
      </c>
      <c r="FZ461" s="78">
        <v>1</v>
      </c>
    </row>
    <row r="462" spans="1:182" x14ac:dyDescent="0.2">
      <c r="A462" t="s">
        <v>186</v>
      </c>
      <c r="B462" t="s">
        <v>236</v>
      </c>
      <c r="C462" t="s">
        <v>194</v>
      </c>
      <c r="D462" t="s">
        <v>203</v>
      </c>
      <c r="E462" t="s">
        <v>207</v>
      </c>
      <c r="F462" t="s">
        <v>184</v>
      </c>
      <c r="G462" t="s">
        <v>1</v>
      </c>
      <c r="H462" s="78">
        <v>790</v>
      </c>
      <c r="I462" s="78">
        <v>1.6186792850494385</v>
      </c>
      <c r="J462" s="78">
        <v>1.5825639963150024</v>
      </c>
      <c r="K462" s="78">
        <v>1.4148439168930054</v>
      </c>
      <c r="L462" s="78">
        <v>1.257443904876709</v>
      </c>
      <c r="M462" s="78">
        <v>1.1882666349411011</v>
      </c>
      <c r="N462" s="78">
        <v>1.2592768669128418</v>
      </c>
      <c r="O462" s="78">
        <v>1.32541823387146</v>
      </c>
      <c r="P462" s="78">
        <v>1.3873565196990967</v>
      </c>
      <c r="Q462" s="78">
        <v>1.6381256580352783</v>
      </c>
      <c r="R462" s="78">
        <v>1.7740832567214966</v>
      </c>
      <c r="S462" s="78">
        <v>2.1366562843322754</v>
      </c>
      <c r="T462" s="78">
        <v>2.3805966377258301</v>
      </c>
      <c r="U462" s="78">
        <v>2.7220871448516846</v>
      </c>
      <c r="V462" s="78">
        <v>2.9572873115539551</v>
      </c>
      <c r="W462" s="78">
        <v>2.9629943370819092</v>
      </c>
      <c r="X462" s="78">
        <v>3.2663590908050537</v>
      </c>
      <c r="Y462" s="78">
        <v>3.5208706855773926</v>
      </c>
      <c r="Z462" s="78">
        <v>3.4671483039855957</v>
      </c>
      <c r="AA462" s="78">
        <v>3.5639011859893799</v>
      </c>
      <c r="AB462" s="78">
        <v>3.3596744537353516</v>
      </c>
      <c r="AC462" s="78">
        <v>3.0372223854064941</v>
      </c>
      <c r="AD462" s="78">
        <v>3.0385007858276367</v>
      </c>
      <c r="AE462" s="78">
        <v>2.6886236667633057</v>
      </c>
      <c r="AF462" s="78">
        <v>2.1859197616577148</v>
      </c>
      <c r="AG462" s="78">
        <v>-0.58139103651046753</v>
      </c>
      <c r="AH462" s="78">
        <v>-0.38673046231269836</v>
      </c>
      <c r="AI462" s="78">
        <v>-0.44087490439414978</v>
      </c>
      <c r="AJ462" s="78">
        <v>-0.46216580271720886</v>
      </c>
      <c r="AK462" s="78">
        <v>-0.47838521003723145</v>
      </c>
      <c r="AL462" s="78">
        <v>-0.53701561689376831</v>
      </c>
      <c r="AM462" s="78">
        <v>-0.5086357593536377</v>
      </c>
      <c r="AN462" s="78">
        <v>-0.66699135303497314</v>
      </c>
      <c r="AO462" s="78">
        <v>-0.55149698257446289</v>
      </c>
      <c r="AP462" s="78">
        <v>-0.6754988431930542</v>
      </c>
      <c r="AQ462" s="78">
        <v>-0.46327868103981018</v>
      </c>
      <c r="AR462" s="78">
        <v>-0.50606644153594971</v>
      </c>
      <c r="AS462" s="78">
        <v>-0.61669278144836426</v>
      </c>
      <c r="AT462" s="78">
        <v>-0.66282325983047485</v>
      </c>
      <c r="AU462" s="78">
        <v>-0.83946943283081055</v>
      </c>
      <c r="AV462" s="78">
        <v>-0.58053129911422729</v>
      </c>
      <c r="AW462" s="78">
        <v>-0.60419148206710815</v>
      </c>
      <c r="AX462" s="78">
        <v>-0.88214576244354248</v>
      </c>
      <c r="AY462" s="78">
        <v>-0.7298659086227417</v>
      </c>
      <c r="AZ462" s="78">
        <v>-0.6611589789390564</v>
      </c>
      <c r="BA462" s="78">
        <v>-0.77108371257781982</v>
      </c>
      <c r="BB462" s="78">
        <v>-0.55030763149261475</v>
      </c>
      <c r="BC462" s="78">
        <v>-0.6211509108543396</v>
      </c>
      <c r="BD462" s="78">
        <v>-0.49520394206047058</v>
      </c>
      <c r="BE462" s="78">
        <v>-0.4081684947013855</v>
      </c>
      <c r="BF462" s="78">
        <v>-0.23059293627738953</v>
      </c>
      <c r="BG462" s="78">
        <v>-0.29739022254943848</v>
      </c>
      <c r="BH462" s="78">
        <v>-0.32824203372001648</v>
      </c>
      <c r="BI462" s="78">
        <v>-0.33183449506759644</v>
      </c>
      <c r="BJ462" s="78">
        <v>-0.36719128489494324</v>
      </c>
      <c r="BK462" s="78">
        <v>-0.33676984906196594</v>
      </c>
      <c r="BL462" s="78">
        <v>-0.48102530837059021</v>
      </c>
      <c r="BM462" s="78">
        <v>-0.35469231009483337</v>
      </c>
      <c r="BN462" s="78">
        <v>-0.47367009520530701</v>
      </c>
      <c r="BO462" s="78">
        <v>-0.24640953540802002</v>
      </c>
      <c r="BP462" s="78">
        <v>-0.30731573700904846</v>
      </c>
      <c r="BQ462" s="78">
        <v>-0.40034148097038269</v>
      </c>
      <c r="BR462" s="78">
        <v>-0.44942677021026611</v>
      </c>
      <c r="BS462" s="78">
        <v>-0.62059998512268066</v>
      </c>
      <c r="BT462" s="78">
        <v>-0.36588618159294128</v>
      </c>
      <c r="BU462" s="78">
        <v>-0.38376763463020325</v>
      </c>
      <c r="BV462" s="78">
        <v>-0.64531117677688599</v>
      </c>
      <c r="BW462" s="78">
        <v>-0.49617886543273926</v>
      </c>
      <c r="BX462" s="78">
        <v>-0.44287890195846558</v>
      </c>
      <c r="BY462" s="78">
        <v>-0.5497165322303772</v>
      </c>
      <c r="BZ462" s="78">
        <v>-0.32569199800491333</v>
      </c>
      <c r="CA462" s="78">
        <v>-0.42548304796218872</v>
      </c>
      <c r="CB462" s="78">
        <v>-0.32314908504486084</v>
      </c>
      <c r="CC462" s="78">
        <v>-0.28819510340690613</v>
      </c>
      <c r="CD462" s="78">
        <v>-0.12245259433984756</v>
      </c>
      <c r="CE462" s="78">
        <v>-0.19801314175128937</v>
      </c>
      <c r="CF462" s="78">
        <v>-0.23548685014247894</v>
      </c>
      <c r="CG462" s="78">
        <v>-0.23033386468887329</v>
      </c>
      <c r="CH462" s="78">
        <v>-0.24957148730754852</v>
      </c>
      <c r="CI462" s="78">
        <v>-0.21773608028888702</v>
      </c>
      <c r="CJ462" s="78">
        <v>-0.35222578048706055</v>
      </c>
      <c r="CK462" s="78">
        <v>-0.21838599443435669</v>
      </c>
      <c r="CL462" s="78">
        <v>-0.33388411998748779</v>
      </c>
      <c r="CM462" s="78">
        <v>-9.6206620335578918E-2</v>
      </c>
      <c r="CN462" s="78">
        <v>-0.16966156661510468</v>
      </c>
      <c r="CO462" s="78">
        <v>-0.25049731135368347</v>
      </c>
      <c r="CP462" s="78">
        <v>-0.30162894725799561</v>
      </c>
      <c r="CQ462" s="78">
        <v>-0.46901172399520874</v>
      </c>
      <c r="CR462" s="78">
        <v>-0.21722358465194702</v>
      </c>
      <c r="CS462" s="78">
        <v>-0.23110276460647583</v>
      </c>
      <c r="CT462" s="78">
        <v>-0.48128029704093933</v>
      </c>
      <c r="CU462" s="78">
        <v>-0.33432793617248535</v>
      </c>
      <c r="CV462" s="78">
        <v>-0.29169875383377075</v>
      </c>
      <c r="CW462" s="78">
        <v>-0.39639836549758911</v>
      </c>
      <c r="CX462" s="78">
        <v>-0.1701238751411438</v>
      </c>
      <c r="CY462" s="78">
        <v>-0.28996407985687256</v>
      </c>
      <c r="CZ462" s="78">
        <v>-0.20398436486721039</v>
      </c>
      <c r="DA462" s="78">
        <v>-0.16822169721126556</v>
      </c>
      <c r="DB462" s="78">
        <v>-1.4312238432466984E-2</v>
      </c>
      <c r="DC462" s="78">
        <v>-9.8636075854301453E-2</v>
      </c>
      <c r="DD462" s="78">
        <v>-0.14273165166378021</v>
      </c>
      <c r="DE462" s="78">
        <v>-0.12883326411247253</v>
      </c>
      <c r="DF462" s="78">
        <v>-0.131951704621315</v>
      </c>
      <c r="DG462" s="78">
        <v>-9.8702289164066315E-2</v>
      </c>
      <c r="DH462" s="78">
        <v>-0.22342628240585327</v>
      </c>
      <c r="DI462" s="78">
        <v>-8.2079663872718811E-2</v>
      </c>
      <c r="DJ462" s="78">
        <v>-0.19409814476966858</v>
      </c>
      <c r="DK462" s="78">
        <v>5.3996291011571884E-2</v>
      </c>
      <c r="DL462" s="78">
        <v>-3.2007422298192978E-2</v>
      </c>
      <c r="DM462" s="78">
        <v>-0.10065311193466187</v>
      </c>
      <c r="DN462" s="78">
        <v>-0.15383118391036987</v>
      </c>
      <c r="DO462" s="78">
        <v>-0.31742340326309204</v>
      </c>
      <c r="DP462" s="78">
        <v>-6.8561002612113953E-2</v>
      </c>
      <c r="DQ462" s="78">
        <v>-7.8437887132167816E-2</v>
      </c>
      <c r="DR462" s="78">
        <v>-0.31724941730499268</v>
      </c>
      <c r="DS462" s="78">
        <v>-0.17247697710990906</v>
      </c>
      <c r="DT462" s="78">
        <v>-0.14051863551139832</v>
      </c>
      <c r="DU462" s="78">
        <v>-0.24308013916015625</v>
      </c>
      <c r="DV462" s="78">
        <v>-1.4555768109858036E-2</v>
      </c>
      <c r="DW462" s="78">
        <v>-0.15444514155387878</v>
      </c>
      <c r="DX462" s="78">
        <v>-8.4819681942462921E-2</v>
      </c>
      <c r="DY462" s="78">
        <v>5.0008324906229973E-3</v>
      </c>
      <c r="DZ462" s="78">
        <v>0.14182525873184204</v>
      </c>
      <c r="EA462" s="78">
        <v>4.4848624616861343E-2</v>
      </c>
      <c r="EB462" s="78">
        <v>-8.8078789412975311E-3</v>
      </c>
      <c r="EC462" s="78">
        <v>1.7717482522130013E-2</v>
      </c>
      <c r="ED462" s="78">
        <v>3.7872586399316788E-2</v>
      </c>
      <c r="EE462" s="78">
        <v>7.3163606226444244E-2</v>
      </c>
      <c r="EF462" s="78">
        <v>-3.7460215389728546E-2</v>
      </c>
      <c r="EG462" s="78">
        <v>0.1147250235080719</v>
      </c>
      <c r="EH462" s="78">
        <v>7.7305994927883148E-3</v>
      </c>
      <c r="EI462" s="78">
        <v>0.27086544036865234</v>
      </c>
      <c r="EJ462" s="78">
        <v>0.16674329340457916</v>
      </c>
      <c r="EK462" s="78">
        <v>0.11569811403751373</v>
      </c>
      <c r="EL462" s="78">
        <v>5.9565357863903046E-2</v>
      </c>
      <c r="EM462" s="78">
        <v>-9.8553992807865143E-2</v>
      </c>
      <c r="EN462" s="78">
        <v>0.14608415961265564</v>
      </c>
      <c r="EO462" s="78">
        <v>0.14198596775531769</v>
      </c>
      <c r="EP462" s="78">
        <v>-8.0414846539497375E-2</v>
      </c>
      <c r="EQ462" s="78">
        <v>6.1210077255964279E-2</v>
      </c>
      <c r="ER462" s="78">
        <v>7.7761471271514893E-2</v>
      </c>
      <c r="ES462" s="78">
        <v>-2.1712988615036011E-2</v>
      </c>
      <c r="ET462" s="78">
        <v>0.21005988121032715</v>
      </c>
      <c r="EU462" s="78">
        <v>4.1222728788852692E-2</v>
      </c>
      <c r="EV462" s="78">
        <v>8.7235212326049805E-2</v>
      </c>
      <c r="EW462" s="78">
        <v>70.865074157714844</v>
      </c>
      <c r="EX462" s="78">
        <v>69.252540588378906</v>
      </c>
      <c r="EY462" s="78">
        <v>67.183700561523438</v>
      </c>
      <c r="EZ462" s="78">
        <v>65.921775817871094</v>
      </c>
      <c r="FA462" s="78">
        <v>64.549934387207031</v>
      </c>
      <c r="FB462" s="78">
        <v>63.916519165039063</v>
      </c>
      <c r="FC462" s="78">
        <v>64.431289672851563</v>
      </c>
      <c r="FD462" s="78">
        <v>69.840873718261719</v>
      </c>
      <c r="FE462" s="78">
        <v>75.928871154785156</v>
      </c>
      <c r="FF462" s="78">
        <v>80.535392761230469</v>
      </c>
      <c r="FG462" s="78">
        <v>85.452468872070313</v>
      </c>
      <c r="FH462" s="78">
        <v>89.177566528320313</v>
      </c>
      <c r="FI462" s="78">
        <v>91.202781677246094</v>
      </c>
      <c r="FJ462" s="78">
        <v>94.058296203613281</v>
      </c>
      <c r="FK462" s="78">
        <v>95.650047302246094</v>
      </c>
      <c r="FL462" s="78">
        <v>97.113304138183594</v>
      </c>
      <c r="FM462" s="78">
        <v>97.697227478027344</v>
      </c>
      <c r="FN462" s="78">
        <v>98.121139526367188</v>
      </c>
      <c r="FO462" s="78">
        <v>97.354927062988281</v>
      </c>
      <c r="FP462" s="78">
        <v>92.368049621582031</v>
      </c>
      <c r="FQ462" s="78">
        <v>84.294036865234375</v>
      </c>
      <c r="FR462" s="78">
        <v>78.610008239746094</v>
      </c>
      <c r="FS462" s="78">
        <v>76.14654541015625</v>
      </c>
      <c r="FT462" s="78">
        <v>73.517890930175781</v>
      </c>
      <c r="FU462" s="78">
        <v>0.12087620794773102</v>
      </c>
      <c r="FV462" s="78">
        <v>0.18249724805355072</v>
      </c>
      <c r="FW462" s="78">
        <v>0.12036608159542084</v>
      </c>
      <c r="FX462" s="78">
        <v>0</v>
      </c>
      <c r="FY462" s="78">
        <v>217</v>
      </c>
      <c r="FZ462" s="78">
        <v>1</v>
      </c>
    </row>
    <row r="463" spans="1:182" x14ac:dyDescent="0.2">
      <c r="A463" t="s">
        <v>186</v>
      </c>
      <c r="B463" t="s">
        <v>236</v>
      </c>
      <c r="C463" t="s">
        <v>194</v>
      </c>
      <c r="D463" t="s">
        <v>203</v>
      </c>
      <c r="E463" t="s">
        <v>207</v>
      </c>
      <c r="F463" t="s">
        <v>185</v>
      </c>
      <c r="G463" t="s">
        <v>1</v>
      </c>
      <c r="H463" s="78">
        <v>349</v>
      </c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78"/>
      <c r="CJ463" s="78"/>
      <c r="CK463" s="78"/>
      <c r="CL463" s="78"/>
      <c r="CM463" s="78"/>
      <c r="CN463" s="78"/>
      <c r="CO463" s="78"/>
      <c r="CP463" s="78"/>
      <c r="CQ463" s="78"/>
      <c r="CR463" s="78"/>
      <c r="CS463" s="78"/>
      <c r="CT463" s="78"/>
      <c r="CU463" s="78"/>
      <c r="CV463" s="78"/>
      <c r="CW463" s="78"/>
      <c r="CX463" s="78"/>
      <c r="CY463" s="78"/>
      <c r="CZ463" s="78"/>
      <c r="DA463" s="78"/>
      <c r="DB463" s="78"/>
      <c r="DC463" s="78"/>
      <c r="DD463" s="78"/>
      <c r="DE463" s="78"/>
      <c r="DF463" s="78"/>
      <c r="DG463" s="78"/>
      <c r="DH463" s="78"/>
      <c r="DI463" s="78"/>
      <c r="DJ463" s="78"/>
      <c r="DK463" s="78"/>
      <c r="DL463" s="78"/>
      <c r="DM463" s="78"/>
      <c r="DN463" s="78"/>
      <c r="DO463" s="78"/>
      <c r="DP463" s="78"/>
      <c r="DQ463" s="78"/>
      <c r="DR463" s="78"/>
      <c r="DS463" s="78"/>
      <c r="DT463" s="78"/>
      <c r="DU463" s="78"/>
      <c r="DV463" s="78"/>
      <c r="DW463" s="78"/>
      <c r="DX463" s="78"/>
      <c r="DY463" s="78"/>
      <c r="DZ463" s="78"/>
      <c r="EA463" s="78"/>
      <c r="EB463" s="78"/>
      <c r="EC463" s="78"/>
      <c r="ED463" s="78"/>
      <c r="EE463" s="78"/>
      <c r="EF463" s="78"/>
      <c r="EG463" s="78"/>
      <c r="EH463" s="78"/>
      <c r="EI463" s="78"/>
      <c r="EJ463" s="78"/>
      <c r="EK463" s="78"/>
      <c r="EL463" s="78"/>
      <c r="EM463" s="78"/>
      <c r="EN463" s="78"/>
      <c r="EO463" s="78"/>
      <c r="EP463" s="78"/>
      <c r="EQ463" s="78"/>
      <c r="ER463" s="78"/>
      <c r="ES463" s="78"/>
      <c r="ET463" s="78"/>
      <c r="EU463" s="78"/>
      <c r="EV463" s="78"/>
      <c r="EW463" s="78"/>
      <c r="EX463" s="78"/>
      <c r="EY463" s="78"/>
      <c r="EZ463" s="78"/>
      <c r="FA463" s="78"/>
      <c r="FB463" s="78"/>
      <c r="FC463" s="78"/>
      <c r="FD463" s="78"/>
      <c r="FE463" s="78"/>
      <c r="FF463" s="78"/>
      <c r="FG463" s="78"/>
      <c r="FH463" s="78"/>
      <c r="FI463" s="78"/>
      <c r="FJ463" s="78"/>
      <c r="FK463" s="78"/>
      <c r="FL463" s="78"/>
      <c r="FM463" s="78"/>
      <c r="FN463" s="78"/>
      <c r="FO463" s="78"/>
      <c r="FP463" s="78"/>
      <c r="FQ463" s="78"/>
      <c r="FR463" s="78"/>
      <c r="FS463" s="78"/>
      <c r="FT463" s="78"/>
      <c r="FU463" s="78"/>
      <c r="FV463" s="78"/>
      <c r="FW463" s="78"/>
      <c r="FX463" s="78">
        <v>0</v>
      </c>
      <c r="FY463" s="78">
        <v>96</v>
      </c>
      <c r="FZ463" s="78">
        <v>0</v>
      </c>
    </row>
    <row r="464" spans="1:182" x14ac:dyDescent="0.2">
      <c r="A464" t="s">
        <v>186</v>
      </c>
      <c r="B464" t="s">
        <v>236</v>
      </c>
      <c r="C464" t="s">
        <v>194</v>
      </c>
      <c r="D464" t="s">
        <v>203</v>
      </c>
      <c r="E464" t="s">
        <v>208</v>
      </c>
      <c r="F464" t="s">
        <v>1</v>
      </c>
      <c r="G464" t="s">
        <v>198</v>
      </c>
      <c r="H464" s="78">
        <v>7748</v>
      </c>
      <c r="I464" s="78">
        <v>1.4828917980194092</v>
      </c>
      <c r="J464" s="78">
        <v>1.3375605344772339</v>
      </c>
      <c r="K464" s="78">
        <v>1.1936064958572388</v>
      </c>
      <c r="L464" s="78">
        <v>1.1373739242553711</v>
      </c>
      <c r="M464" s="78">
        <v>1.0899126529693604</v>
      </c>
      <c r="N464" s="78">
        <v>1.0679469108581543</v>
      </c>
      <c r="O464" s="78">
        <v>1.1034749746322632</v>
      </c>
      <c r="P464" s="78">
        <v>1.2080212831497192</v>
      </c>
      <c r="Q464" s="78">
        <v>1.3426681756973267</v>
      </c>
      <c r="R464" s="78">
        <v>1.4898442029953003</v>
      </c>
      <c r="S464" s="78">
        <v>1.6893335580825806</v>
      </c>
      <c r="T464" s="78">
        <v>1.9234424829483032</v>
      </c>
      <c r="U464" s="78">
        <v>2.0774109363555908</v>
      </c>
      <c r="V464" s="78">
        <v>2.283775806427002</v>
      </c>
      <c r="W464" s="78">
        <v>2.439755916595459</v>
      </c>
      <c r="X464" s="78">
        <v>2.6251394748687744</v>
      </c>
      <c r="Y464" s="78">
        <v>2.742363452911377</v>
      </c>
      <c r="Z464" s="78">
        <v>2.8180162906646729</v>
      </c>
      <c r="AA464" s="78">
        <v>2.7563183307647705</v>
      </c>
      <c r="AB464" s="78">
        <v>2.6476027965545654</v>
      </c>
      <c r="AC464" s="78">
        <v>2.5074393749237061</v>
      </c>
      <c r="AD464" s="78">
        <v>2.3436164855957031</v>
      </c>
      <c r="AE464" s="78">
        <v>2.0978527069091797</v>
      </c>
      <c r="AF464" s="78">
        <v>1.7969557046890259</v>
      </c>
      <c r="AG464" s="78">
        <v>-0.2759973406791687</v>
      </c>
      <c r="AH464" s="78">
        <v>-0.22395989298820496</v>
      </c>
      <c r="AI464" s="78">
        <v>-0.22183085978031158</v>
      </c>
      <c r="AJ464" s="78">
        <v>-0.20722523331642151</v>
      </c>
      <c r="AK464" s="78">
        <v>-0.21478813886642456</v>
      </c>
      <c r="AL464" s="78">
        <v>-0.23037371039390564</v>
      </c>
      <c r="AM464" s="78">
        <v>-0.23775508999824524</v>
      </c>
      <c r="AN464" s="78">
        <v>-0.2533210813999176</v>
      </c>
      <c r="AO464" s="78">
        <v>-0.25993260741233826</v>
      </c>
      <c r="AP464" s="78">
        <v>-0.29295200109481812</v>
      </c>
      <c r="AQ464" s="78">
        <v>-0.29599279165267944</v>
      </c>
      <c r="AR464" s="78">
        <v>-0.32914775609970093</v>
      </c>
      <c r="AS464" s="78">
        <v>-0.41172373294830322</v>
      </c>
      <c r="AT464" s="78">
        <v>-0.4384399950504303</v>
      </c>
      <c r="AU464" s="78">
        <v>-0.40646806359291077</v>
      </c>
      <c r="AV464" s="78">
        <v>-0.3263842761516571</v>
      </c>
      <c r="AW464" s="78">
        <v>-0.27527305483818054</v>
      </c>
      <c r="AX464" s="78">
        <v>-0.24992261826992035</v>
      </c>
      <c r="AY464" s="78">
        <v>-0.27285555005073547</v>
      </c>
      <c r="AZ464" s="78">
        <v>-0.24170838296413422</v>
      </c>
      <c r="BA464" s="78">
        <v>-0.22151045501232147</v>
      </c>
      <c r="BB464" s="78">
        <v>-0.30084201693534851</v>
      </c>
      <c r="BC464" s="78">
        <v>-0.31115981936454773</v>
      </c>
      <c r="BD464" s="78">
        <v>-0.28181323409080505</v>
      </c>
      <c r="BE464" s="78">
        <v>-0.22669634222984314</v>
      </c>
      <c r="BF464" s="78">
        <v>-0.17862947285175323</v>
      </c>
      <c r="BG464" s="78">
        <v>-0.17822669446468353</v>
      </c>
      <c r="BH464" s="78">
        <v>-0.16546601057052612</v>
      </c>
      <c r="BI464" s="78">
        <v>-0.17426590621471405</v>
      </c>
      <c r="BJ464" s="78">
        <v>-0.18874981999397278</v>
      </c>
      <c r="BK464" s="78">
        <v>-0.19433365762233734</v>
      </c>
      <c r="BL464" s="78">
        <v>-0.20850403606891632</v>
      </c>
      <c r="BM464" s="78">
        <v>-0.21414023637771606</v>
      </c>
      <c r="BN464" s="78">
        <v>-0.24416154623031616</v>
      </c>
      <c r="BO464" s="78">
        <v>-0.24442087113857269</v>
      </c>
      <c r="BP464" s="78">
        <v>-0.27295202016830444</v>
      </c>
      <c r="BQ464" s="78">
        <v>-0.35295668244361877</v>
      </c>
      <c r="BR464" s="78">
        <v>-0.37384802103042603</v>
      </c>
      <c r="BS464" s="78">
        <v>-0.3425959050655365</v>
      </c>
      <c r="BT464" s="78">
        <v>-0.26409414410591125</v>
      </c>
      <c r="BU464" s="78">
        <v>-0.21097530424594879</v>
      </c>
      <c r="BV464" s="78">
        <v>-0.18440847098827362</v>
      </c>
      <c r="BW464" s="78">
        <v>-0.20714442431926727</v>
      </c>
      <c r="BX464" s="78">
        <v>-0.1790427565574646</v>
      </c>
      <c r="BY464" s="78">
        <v>-0.15983472764492035</v>
      </c>
      <c r="BZ464" s="78">
        <v>-0.23788835108280182</v>
      </c>
      <c r="CA464" s="78">
        <v>-0.24968208372592926</v>
      </c>
      <c r="CB464" s="78">
        <v>-0.22776982188224792</v>
      </c>
      <c r="CC464" s="78">
        <v>-0.19255062937736511</v>
      </c>
      <c r="CD464" s="78">
        <v>-0.1472337543964386</v>
      </c>
      <c r="CE464" s="78">
        <v>-0.14802657067775726</v>
      </c>
      <c r="CF464" s="78">
        <v>-0.13654370605945587</v>
      </c>
      <c r="CG464" s="78">
        <v>-0.14620031416416168</v>
      </c>
      <c r="CH464" s="78">
        <v>-0.15992122888565063</v>
      </c>
      <c r="CI464" s="78">
        <v>-0.16426010429859161</v>
      </c>
      <c r="CJ464" s="78">
        <v>-0.17746387422084808</v>
      </c>
      <c r="CK464" s="78">
        <v>-0.18242460489273071</v>
      </c>
      <c r="CL464" s="78">
        <v>-0.21036946773529053</v>
      </c>
      <c r="CM464" s="78">
        <v>-0.20870234072208405</v>
      </c>
      <c r="CN464" s="78">
        <v>-0.23403096199035645</v>
      </c>
      <c r="CO464" s="78">
        <v>-0.31225478649139404</v>
      </c>
      <c r="CP464" s="78">
        <v>-0.32911181449890137</v>
      </c>
      <c r="CQ464" s="78">
        <v>-0.29835829138755798</v>
      </c>
      <c r="CR464" s="78">
        <v>-0.22095222771167755</v>
      </c>
      <c r="CS464" s="78">
        <v>-0.16644291579723358</v>
      </c>
      <c r="CT464" s="78">
        <v>-0.13903357088565826</v>
      </c>
      <c r="CU464" s="78">
        <v>-0.16163308918476105</v>
      </c>
      <c r="CV464" s="78">
        <v>-0.13564074039459229</v>
      </c>
      <c r="CW464" s="78">
        <v>-0.11711832135915756</v>
      </c>
      <c r="CX464" s="78">
        <v>-0.19428680837154388</v>
      </c>
      <c r="CY464" s="78">
        <v>-0.20710279047489166</v>
      </c>
      <c r="CZ464" s="78">
        <v>-0.19033955037593842</v>
      </c>
      <c r="DA464" s="78">
        <v>-0.15840493142604828</v>
      </c>
      <c r="DB464" s="78">
        <v>-0.11583805829286575</v>
      </c>
      <c r="DC464" s="78">
        <v>-0.1178264394402504</v>
      </c>
      <c r="DD464" s="78">
        <v>-0.10762138664722443</v>
      </c>
      <c r="DE464" s="78">
        <v>-0.11813472956418991</v>
      </c>
      <c r="DF464" s="78">
        <v>-0.13109265267848969</v>
      </c>
      <c r="DG464" s="78">
        <v>-0.1341865211725235</v>
      </c>
      <c r="DH464" s="78">
        <v>-0.14642371237277985</v>
      </c>
      <c r="DI464" s="78">
        <v>-0.15070895850658417</v>
      </c>
      <c r="DJ464" s="78">
        <v>-0.1765773743391037</v>
      </c>
      <c r="DK464" s="78">
        <v>-0.1729837954044342</v>
      </c>
      <c r="DL464" s="78">
        <v>-0.19510991871356964</v>
      </c>
      <c r="DM464" s="78">
        <v>-0.2715529203414917</v>
      </c>
      <c r="DN464" s="78">
        <v>-0.28437560796737671</v>
      </c>
      <c r="DO464" s="78">
        <v>-0.25412067770957947</v>
      </c>
      <c r="DP464" s="78">
        <v>-0.17781028151512146</v>
      </c>
      <c r="DQ464" s="78">
        <v>-0.12191050499677658</v>
      </c>
      <c r="DR464" s="78">
        <v>-9.3658670783042908E-2</v>
      </c>
      <c r="DS464" s="78">
        <v>-0.11612176895141602</v>
      </c>
      <c r="DT464" s="78">
        <v>-9.2238709330558777E-2</v>
      </c>
      <c r="DU464" s="78">
        <v>-7.4401915073394775E-2</v>
      </c>
      <c r="DV464" s="78">
        <v>-0.15068528056144714</v>
      </c>
      <c r="DW464" s="78">
        <v>-0.16452348232269287</v>
      </c>
      <c r="DX464" s="78">
        <v>-0.15290924906730652</v>
      </c>
      <c r="DY464" s="78">
        <v>-0.1091039702296257</v>
      </c>
      <c r="DZ464" s="78">
        <v>-7.0507630705833435E-2</v>
      </c>
      <c r="EA464" s="78">
        <v>-7.4222259223461151E-2</v>
      </c>
      <c r="EB464" s="78">
        <v>-6.5862163901329041E-2</v>
      </c>
      <c r="EC464" s="78">
        <v>-7.7612489461898804E-2</v>
      </c>
      <c r="ED464" s="78">
        <v>-8.9468754827976227E-2</v>
      </c>
      <c r="EE464" s="78">
        <v>-9.0765096247196198E-2</v>
      </c>
      <c r="EF464" s="78">
        <v>-0.10160667449235916</v>
      </c>
      <c r="EG464" s="78">
        <v>-0.10491661727428436</v>
      </c>
      <c r="EH464" s="78">
        <v>-0.12778694927692413</v>
      </c>
      <c r="EI464" s="78">
        <v>-0.12141189724206924</v>
      </c>
      <c r="EJ464" s="78">
        <v>-0.13891413807868958</v>
      </c>
      <c r="EK464" s="78">
        <v>-0.21278584003448486</v>
      </c>
      <c r="EL464" s="78">
        <v>-0.21978363394737244</v>
      </c>
      <c r="EM464" s="78">
        <v>-0.19024854898452759</v>
      </c>
      <c r="EN464" s="78">
        <v>-0.1155201643705368</v>
      </c>
      <c r="EO464" s="78">
        <v>-5.7612776756286621E-2</v>
      </c>
      <c r="EP464" s="78">
        <v>-2.8144525364041328E-2</v>
      </c>
      <c r="EQ464" s="78">
        <v>-5.0410635769367218E-2</v>
      </c>
      <c r="ER464" s="78">
        <v>-2.9573084786534309E-2</v>
      </c>
      <c r="ES464" s="78">
        <v>-1.2726197950541973E-2</v>
      </c>
      <c r="ET464" s="78">
        <v>-8.7731592357158661E-2</v>
      </c>
      <c r="EU464" s="78">
        <v>-0.10304573178291321</v>
      </c>
      <c r="EV464" s="78">
        <v>-9.8865866661071777E-2</v>
      </c>
      <c r="EW464" s="78">
        <v>68.003120422363281</v>
      </c>
      <c r="EX464" s="78">
        <v>66.366935729980469</v>
      </c>
      <c r="EY464" s="78">
        <v>64.895217895507813</v>
      </c>
      <c r="EZ464" s="78">
        <v>63.347431182861328</v>
      </c>
      <c r="FA464" s="78">
        <v>62.412300109863281</v>
      </c>
      <c r="FB464" s="78">
        <v>61.342079162597656</v>
      </c>
      <c r="FC464" s="78">
        <v>60.693759918212891</v>
      </c>
      <c r="FD464" s="78">
        <v>64.517959594726563</v>
      </c>
      <c r="FE464" s="78">
        <v>69.141387939453125</v>
      </c>
      <c r="FF464" s="78">
        <v>73.804580688476563</v>
      </c>
      <c r="FG464" s="78">
        <v>78.258865356445313</v>
      </c>
      <c r="FH464" s="78">
        <v>82.771469116210938</v>
      </c>
      <c r="FI464" s="78">
        <v>86.273994445800781</v>
      </c>
      <c r="FJ464" s="78">
        <v>89.643951416015625</v>
      </c>
      <c r="FK464" s="78">
        <v>92.29547119140625</v>
      </c>
      <c r="FL464" s="78">
        <v>94.111091613769531</v>
      </c>
      <c r="FM464" s="78">
        <v>93.871665954589844</v>
      </c>
      <c r="FN464" s="78">
        <v>92.218170166015625</v>
      </c>
      <c r="FO464" s="78">
        <v>89.996971130371094</v>
      </c>
      <c r="FP464" s="78">
        <v>86.551261901855469</v>
      </c>
      <c r="FQ464" s="78">
        <v>81.161125183105469</v>
      </c>
      <c r="FR464" s="78">
        <v>76.401176452636719</v>
      </c>
      <c r="FS464" s="78">
        <v>73.193840026855469</v>
      </c>
      <c r="FT464" s="78">
        <v>71.133522033691406</v>
      </c>
      <c r="FU464" s="78">
        <v>3.2397251576185226E-2</v>
      </c>
      <c r="FV464" s="78">
        <v>5.2856672555208206E-2</v>
      </c>
      <c r="FW464" s="78">
        <v>3.1961828470230103E-2</v>
      </c>
      <c r="FX464" s="78">
        <v>0</v>
      </c>
      <c r="FY464" s="78">
        <v>2569</v>
      </c>
      <c r="FZ464" s="78">
        <v>1</v>
      </c>
    </row>
    <row r="465" spans="1:182" x14ac:dyDescent="0.2">
      <c r="A465" t="s">
        <v>186</v>
      </c>
      <c r="B465" t="s">
        <v>236</v>
      </c>
      <c r="C465" t="s">
        <v>194</v>
      </c>
      <c r="D465" t="s">
        <v>203</v>
      </c>
      <c r="E465" t="s">
        <v>208</v>
      </c>
      <c r="F465" t="s">
        <v>1</v>
      </c>
      <c r="G465" t="s">
        <v>200</v>
      </c>
      <c r="H465" s="78">
        <v>2855</v>
      </c>
      <c r="I465" s="78">
        <v>1.5860941410064697</v>
      </c>
      <c r="J465" s="78">
        <v>1.3955802917480469</v>
      </c>
      <c r="K465" s="78">
        <v>1.2659399509429932</v>
      </c>
      <c r="L465" s="78">
        <v>1.1680848598480225</v>
      </c>
      <c r="M465" s="78">
        <v>1.0640335083007813</v>
      </c>
      <c r="N465" s="78">
        <v>1.0227113962173462</v>
      </c>
      <c r="O465" s="78">
        <v>1.0680660009384155</v>
      </c>
      <c r="P465" s="78">
        <v>1.1722061634063721</v>
      </c>
      <c r="Q465" s="78">
        <v>1.2600893974304199</v>
      </c>
      <c r="R465" s="78">
        <v>1.3710848093032837</v>
      </c>
      <c r="S465" s="78">
        <v>1.6014585494995117</v>
      </c>
      <c r="T465" s="78">
        <v>1.7985928058624268</v>
      </c>
      <c r="U465" s="78">
        <v>2.0531408786773682</v>
      </c>
      <c r="V465" s="78">
        <v>2.2061564922332764</v>
      </c>
      <c r="W465" s="78">
        <v>2.3390328884124756</v>
      </c>
      <c r="X465" s="78">
        <v>2.5050764083862305</v>
      </c>
      <c r="Y465" s="78">
        <v>2.5967438220977783</v>
      </c>
      <c r="Z465" s="78">
        <v>2.6058769226074219</v>
      </c>
      <c r="AA465" s="78">
        <v>2.5928711891174316</v>
      </c>
      <c r="AB465" s="78">
        <v>2.4687638282775879</v>
      </c>
      <c r="AC465" s="78">
        <v>2.416874885559082</v>
      </c>
      <c r="AD465" s="78">
        <v>2.3791625499725342</v>
      </c>
      <c r="AE465" s="78">
        <v>2.1659157276153564</v>
      </c>
      <c r="AF465" s="78">
        <v>1.9001268148422241</v>
      </c>
      <c r="AG465" s="78">
        <v>-0.13498546183109283</v>
      </c>
      <c r="AH465" s="78">
        <v>-0.16743473708629608</v>
      </c>
      <c r="AI465" s="78">
        <v>-0.12835229933261871</v>
      </c>
      <c r="AJ465" s="78">
        <v>-0.14971648156642914</v>
      </c>
      <c r="AK465" s="78">
        <v>-0.19430366158485413</v>
      </c>
      <c r="AL465" s="78">
        <v>-0.20679153501987457</v>
      </c>
      <c r="AM465" s="78">
        <v>-0.17729130387306213</v>
      </c>
      <c r="AN465" s="78">
        <v>-0.16605924069881439</v>
      </c>
      <c r="AO465" s="78">
        <v>-0.22881427407264709</v>
      </c>
      <c r="AP465" s="78">
        <v>-0.22618257999420166</v>
      </c>
      <c r="AQ465" s="78">
        <v>-0.24605801701545715</v>
      </c>
      <c r="AR465" s="78">
        <v>-0.29416543245315552</v>
      </c>
      <c r="AS465" s="78">
        <v>-0.35386589169502258</v>
      </c>
      <c r="AT465" s="78">
        <v>-0.39098477363586426</v>
      </c>
      <c r="AU465" s="78">
        <v>-0.398497074842453</v>
      </c>
      <c r="AV465" s="78">
        <v>-0.34943538904190063</v>
      </c>
      <c r="AW465" s="78">
        <v>-0.33341807126998901</v>
      </c>
      <c r="AX465" s="78">
        <v>-0.33670547604560852</v>
      </c>
      <c r="AY465" s="78">
        <v>-0.32886922359466553</v>
      </c>
      <c r="AZ465" s="78">
        <v>-0.30461639165878296</v>
      </c>
      <c r="BA465" s="78">
        <v>-0.23291023075580597</v>
      </c>
      <c r="BB465" s="78">
        <v>-0.205015629529953</v>
      </c>
      <c r="BC465" s="78">
        <v>-0.18126440048217773</v>
      </c>
      <c r="BD465" s="78">
        <v>-0.19192084670066833</v>
      </c>
      <c r="BE465" s="78">
        <v>-7.2605229914188385E-2</v>
      </c>
      <c r="BF465" s="78">
        <v>-0.10873681306838989</v>
      </c>
      <c r="BG465" s="78">
        <v>-7.377595454454422E-2</v>
      </c>
      <c r="BH465" s="78">
        <v>-9.7959026694297791E-2</v>
      </c>
      <c r="BI465" s="78">
        <v>-0.14186437427997589</v>
      </c>
      <c r="BJ465" s="78">
        <v>-0.15624432265758514</v>
      </c>
      <c r="BK465" s="78">
        <v>-0.12387553602457047</v>
      </c>
      <c r="BL465" s="78">
        <v>-0.11121141165494919</v>
      </c>
      <c r="BM465" s="78">
        <v>-0.17212189733982086</v>
      </c>
      <c r="BN465" s="78">
        <v>-0.16842299699783325</v>
      </c>
      <c r="BO465" s="78">
        <v>-0.17999766767024994</v>
      </c>
      <c r="BP465" s="78">
        <v>-0.22368769347667694</v>
      </c>
      <c r="BQ465" s="78">
        <v>-0.27987736463546753</v>
      </c>
      <c r="BR465" s="78">
        <v>-0.31233447790145874</v>
      </c>
      <c r="BS465" s="78">
        <v>-0.31534692645072937</v>
      </c>
      <c r="BT465" s="78">
        <v>-0.27096116542816162</v>
      </c>
      <c r="BU465" s="78">
        <v>-0.25545990467071533</v>
      </c>
      <c r="BV465" s="78">
        <v>-0.25941047072410583</v>
      </c>
      <c r="BW465" s="78">
        <v>-0.24961939454078674</v>
      </c>
      <c r="BX465" s="78">
        <v>-0.22644022107124329</v>
      </c>
      <c r="BY465" s="78">
        <v>-0.15655882656574249</v>
      </c>
      <c r="BZ465" s="78">
        <v>-0.12804780900478363</v>
      </c>
      <c r="CA465" s="78">
        <v>-0.10771673917770386</v>
      </c>
      <c r="CB465" s="78">
        <v>-0.12383970618247986</v>
      </c>
      <c r="CC465" s="78">
        <v>-2.9400870203971863E-2</v>
      </c>
      <c r="CD465" s="78">
        <v>-6.8082809448242188E-2</v>
      </c>
      <c r="CE465" s="78">
        <v>-3.5976532846689224E-2</v>
      </c>
      <c r="CF465" s="78">
        <v>-6.2111970037221909E-2</v>
      </c>
      <c r="CG465" s="78">
        <v>-0.10554508119821548</v>
      </c>
      <c r="CH465" s="78">
        <v>-0.12123546749353409</v>
      </c>
      <c r="CI465" s="78">
        <v>-8.6879916489124298E-2</v>
      </c>
      <c r="CJ465" s="78">
        <v>-7.3223963379859924E-2</v>
      </c>
      <c r="CK465" s="78">
        <v>-0.13285692036151886</v>
      </c>
      <c r="CL465" s="78">
        <v>-0.12841887772083282</v>
      </c>
      <c r="CM465" s="78">
        <v>-0.13424450159072876</v>
      </c>
      <c r="CN465" s="78">
        <v>-0.17487502098083496</v>
      </c>
      <c r="CO465" s="78">
        <v>-0.22863316535949707</v>
      </c>
      <c r="CP465" s="78">
        <v>-0.25786149501800537</v>
      </c>
      <c r="CQ465" s="78">
        <v>-0.25775736570358276</v>
      </c>
      <c r="CR465" s="78">
        <v>-0.2166101485490799</v>
      </c>
      <c r="CS465" s="78">
        <v>-0.20146633684635162</v>
      </c>
      <c r="CT465" s="78">
        <v>-0.20587621629238129</v>
      </c>
      <c r="CU465" s="78">
        <v>-0.19473119080066681</v>
      </c>
      <c r="CV465" s="78">
        <v>-0.17229561507701874</v>
      </c>
      <c r="CW465" s="78">
        <v>-0.10367809236049652</v>
      </c>
      <c r="CX465" s="78">
        <v>-7.4740096926689148E-2</v>
      </c>
      <c r="CY465" s="78">
        <v>-5.6777849793434143E-2</v>
      </c>
      <c r="CZ465" s="78">
        <v>-7.6686941087245941E-2</v>
      </c>
      <c r="DA465" s="78">
        <v>1.3803489506244659E-2</v>
      </c>
      <c r="DB465" s="78">
        <v>-2.7428805828094482E-2</v>
      </c>
      <c r="DC465" s="78">
        <v>1.8228882690891623E-3</v>
      </c>
      <c r="DD465" s="78">
        <v>-2.6264913380146027E-2</v>
      </c>
      <c r="DE465" s="78">
        <v>-6.9225795567035675E-2</v>
      </c>
      <c r="DF465" s="78">
        <v>-8.6226627230644226E-2</v>
      </c>
      <c r="DG465" s="78">
        <v>-4.9884311854839325E-2</v>
      </c>
      <c r="DH465" s="78">
        <v>-3.5236522555351257E-2</v>
      </c>
      <c r="DI465" s="78">
        <v>-9.3591950833797455E-2</v>
      </c>
      <c r="DJ465" s="78">
        <v>-8.8414750993251801E-2</v>
      </c>
      <c r="DK465" s="78">
        <v>-8.8491320610046387E-2</v>
      </c>
      <c r="DL465" s="78">
        <v>-0.12606236338615417</v>
      </c>
      <c r="DM465" s="78">
        <v>-0.17738898098468781</v>
      </c>
      <c r="DN465" s="78">
        <v>-0.20338854193687439</v>
      </c>
      <c r="DO465" s="78">
        <v>-0.20016781985759735</v>
      </c>
      <c r="DP465" s="78">
        <v>-0.16225911676883698</v>
      </c>
      <c r="DQ465" s="78">
        <v>-0.14747275412082672</v>
      </c>
      <c r="DR465" s="78">
        <v>-0.15234194695949554</v>
      </c>
      <c r="DS465" s="78">
        <v>-0.13984300196170807</v>
      </c>
      <c r="DT465" s="78">
        <v>-0.11815102398395538</v>
      </c>
      <c r="DU465" s="78">
        <v>-5.0797350704669952E-2</v>
      </c>
      <c r="DV465" s="78">
        <v>-2.1432405337691307E-2</v>
      </c>
      <c r="DW465" s="78">
        <v>-5.8389604091644287E-3</v>
      </c>
      <c r="DX465" s="78">
        <v>-2.9534172266721725E-2</v>
      </c>
      <c r="DY465" s="78">
        <v>7.6183721423149109E-2</v>
      </c>
      <c r="DZ465" s="78">
        <v>3.1269121915102005E-2</v>
      </c>
      <c r="EA465" s="78">
        <v>5.6399248540401459E-2</v>
      </c>
      <c r="EB465" s="78">
        <v>2.5492541491985321E-2</v>
      </c>
      <c r="EC465" s="78">
        <v>-1.678650826215744E-2</v>
      </c>
      <c r="ED465" s="78">
        <v>-3.5679392516613007E-2</v>
      </c>
      <c r="EE465" s="78">
        <v>3.5314722917973995E-3</v>
      </c>
      <c r="EF465" s="78">
        <v>1.9611306488513947E-2</v>
      </c>
      <c r="EG465" s="78">
        <v>-3.6899581551551819E-2</v>
      </c>
      <c r="EH465" s="78">
        <v>-3.0655154958367348E-2</v>
      </c>
      <c r="EI465" s="78">
        <v>-2.2430995479226112E-2</v>
      </c>
      <c r="EJ465" s="78">
        <v>-5.5584631860256195E-2</v>
      </c>
      <c r="EK465" s="78">
        <v>-0.10340047627687454</v>
      </c>
      <c r="EL465" s="78">
        <v>-0.12473821640014648</v>
      </c>
      <c r="EM465" s="78">
        <v>-0.11701767891645432</v>
      </c>
      <c r="EN465" s="78">
        <v>-8.3784870803356171E-2</v>
      </c>
      <c r="EO465" s="78">
        <v>-6.9514594972133636E-2</v>
      </c>
      <c r="EP465" s="78">
        <v>-7.5046971440315247E-2</v>
      </c>
      <c r="EQ465" s="78">
        <v>-6.059318408370018E-2</v>
      </c>
      <c r="ER465" s="78">
        <v>-3.9974808692932129E-2</v>
      </c>
      <c r="ES465" s="78">
        <v>2.5554049760103226E-2</v>
      </c>
      <c r="ET465" s="78">
        <v>5.5535443127155304E-2</v>
      </c>
      <c r="EU465" s="78">
        <v>6.7708708345890045E-2</v>
      </c>
      <c r="EV465" s="78">
        <v>3.8546942174434662E-2</v>
      </c>
      <c r="EW465" s="78">
        <v>72.858039855957031</v>
      </c>
      <c r="EX465" s="78">
        <v>71.117454528808594</v>
      </c>
      <c r="EY465" s="78">
        <v>69.280784606933594</v>
      </c>
      <c r="EZ465" s="78">
        <v>67.480827331542969</v>
      </c>
      <c r="FA465" s="78">
        <v>65.991928100585938</v>
      </c>
      <c r="FB465" s="78">
        <v>64.915908813476563</v>
      </c>
      <c r="FC465" s="78">
        <v>64.419113159179688</v>
      </c>
      <c r="FD465" s="78">
        <v>68.158309936523438</v>
      </c>
      <c r="FE465" s="78">
        <v>72.979545593261719</v>
      </c>
      <c r="FF465" s="78">
        <v>77.803848266601563</v>
      </c>
      <c r="FG465" s="78">
        <v>82.334999084472656</v>
      </c>
      <c r="FH465" s="78">
        <v>86.371070861816406</v>
      </c>
      <c r="FI465" s="78">
        <v>89.992774963378906</v>
      </c>
      <c r="FJ465" s="78">
        <v>93.219680786132813</v>
      </c>
      <c r="FK465" s="78">
        <v>95.736381530761719</v>
      </c>
      <c r="FL465" s="78">
        <v>97.361030578613281</v>
      </c>
      <c r="FM465" s="78">
        <v>97.806449890136719</v>
      </c>
      <c r="FN465" s="78">
        <v>97.104743957519531</v>
      </c>
      <c r="FO465" s="78">
        <v>95.471305847167969</v>
      </c>
      <c r="FP465" s="78">
        <v>92.428207397460938</v>
      </c>
      <c r="FQ465" s="78">
        <v>87.337738037109375</v>
      </c>
      <c r="FR465" s="78">
        <v>82.504638671875</v>
      </c>
      <c r="FS465" s="78">
        <v>78.885261535644531</v>
      </c>
      <c r="FT465" s="78">
        <v>77.088203430175781</v>
      </c>
      <c r="FU465" s="78">
        <v>4.1113805025815964E-2</v>
      </c>
      <c r="FV465" s="78">
        <v>6.572297215461731E-2</v>
      </c>
      <c r="FW465" s="78">
        <v>4.0195930749177933E-2</v>
      </c>
      <c r="FX465" s="78">
        <v>0</v>
      </c>
      <c r="FY465" s="78">
        <v>1217</v>
      </c>
      <c r="FZ465" s="78">
        <v>1</v>
      </c>
    </row>
    <row r="466" spans="1:182" x14ac:dyDescent="0.2">
      <c r="A466" t="s">
        <v>186</v>
      </c>
      <c r="B466" t="s">
        <v>236</v>
      </c>
      <c r="C466" t="s">
        <v>194</v>
      </c>
      <c r="D466" t="s">
        <v>203</v>
      </c>
      <c r="E466" t="s">
        <v>208</v>
      </c>
      <c r="F466" t="s">
        <v>1</v>
      </c>
      <c r="G466" t="s">
        <v>1</v>
      </c>
      <c r="H466" s="78">
        <v>10603</v>
      </c>
      <c r="I466" s="78">
        <v>1.5106804370880127</v>
      </c>
      <c r="J466" s="78">
        <v>1.3531830310821533</v>
      </c>
      <c r="K466" s="78">
        <v>1.2130831480026245</v>
      </c>
      <c r="L466" s="78">
        <v>1.1456433534622192</v>
      </c>
      <c r="M466" s="78">
        <v>1.0829442739486694</v>
      </c>
      <c r="N466" s="78">
        <v>1.0557665824890137</v>
      </c>
      <c r="O466" s="78">
        <v>1.0939407348632813</v>
      </c>
      <c r="P466" s="78">
        <v>1.1983776092529297</v>
      </c>
      <c r="Q466" s="78">
        <v>1.3204329013824463</v>
      </c>
      <c r="R466" s="78">
        <v>1.4578667879104614</v>
      </c>
      <c r="S466" s="78">
        <v>1.6656720638275146</v>
      </c>
      <c r="T466" s="78">
        <v>1.8898251056671143</v>
      </c>
      <c r="U466" s="78">
        <v>2.070875883102417</v>
      </c>
      <c r="V466" s="78">
        <v>2.2628755569458008</v>
      </c>
      <c r="W466" s="78">
        <v>2.4126348495483398</v>
      </c>
      <c r="X466" s="78">
        <v>2.5928108692169189</v>
      </c>
      <c r="Y466" s="78">
        <v>2.7031533718109131</v>
      </c>
      <c r="Z466" s="78">
        <v>2.7608950138092041</v>
      </c>
      <c r="AA466" s="78">
        <v>2.7123081684112549</v>
      </c>
      <c r="AB466" s="78">
        <v>2.5994479656219482</v>
      </c>
      <c r="AC466" s="78">
        <v>2.4830536842346191</v>
      </c>
      <c r="AD466" s="78">
        <v>2.3531875610351563</v>
      </c>
      <c r="AE466" s="78">
        <v>2.1161794662475586</v>
      </c>
      <c r="AF466" s="78">
        <v>1.8247357606887817</v>
      </c>
      <c r="AG466" s="78">
        <v>-0.21589983999729156</v>
      </c>
      <c r="AH466" s="78">
        <v>-0.18804314732551575</v>
      </c>
      <c r="AI466" s="78">
        <v>-0.17724661529064178</v>
      </c>
      <c r="AJ466" s="78">
        <v>-0.1732831746339798</v>
      </c>
      <c r="AK466" s="78">
        <v>-0.19077956676483154</v>
      </c>
      <c r="AL466" s="78">
        <v>-0.20590604841709137</v>
      </c>
      <c r="AM466" s="78">
        <v>-0.20238995552062988</v>
      </c>
      <c r="AN466" s="78">
        <v>-0.21020315587520599</v>
      </c>
      <c r="AO466" s="78">
        <v>-0.23133091628551483</v>
      </c>
      <c r="AP466" s="78">
        <v>-0.2541409432888031</v>
      </c>
      <c r="AQ466" s="78">
        <v>-0.25918823480606079</v>
      </c>
      <c r="AR466" s="78">
        <v>-0.29467085003852844</v>
      </c>
      <c r="AS466" s="78">
        <v>-0.36986514925956726</v>
      </c>
      <c r="AT466" s="78">
        <v>-0.39748990535736084</v>
      </c>
      <c r="AU466" s="78">
        <v>-0.37504485249519348</v>
      </c>
      <c r="AV466" s="78">
        <v>-0.30472284555435181</v>
      </c>
      <c r="AW466" s="78">
        <v>-0.2629755437374115</v>
      </c>
      <c r="AX466" s="78">
        <v>-0.24538880586624146</v>
      </c>
      <c r="AY466" s="78">
        <v>-0.2594836950302124</v>
      </c>
      <c r="AZ466" s="78">
        <v>-0.23081500828266144</v>
      </c>
      <c r="BA466" s="78">
        <v>-0.19734436273574829</v>
      </c>
      <c r="BB466" s="78">
        <v>-0.24749790132045746</v>
      </c>
      <c r="BC466" s="78">
        <v>-0.24972446262836456</v>
      </c>
      <c r="BD466" s="78">
        <v>-0.23343074321746826</v>
      </c>
      <c r="BE466" s="78">
        <v>-0.17615059018135071</v>
      </c>
      <c r="BF466" s="78">
        <v>-0.15134105086326599</v>
      </c>
      <c r="BG466" s="78">
        <v>-0.14215792715549469</v>
      </c>
      <c r="BH466" s="78">
        <v>-0.1397363692522049</v>
      </c>
      <c r="BI466" s="78">
        <v>-0.1579742431640625</v>
      </c>
      <c r="BJ466" s="78">
        <v>-0.17258359491825104</v>
      </c>
      <c r="BK466" s="78">
        <v>-0.16755266487598419</v>
      </c>
      <c r="BL466" s="78">
        <v>-0.17427772283554077</v>
      </c>
      <c r="BM466" s="78">
        <v>-0.19455128908157349</v>
      </c>
      <c r="BN466" s="78">
        <v>-0.21524344384670258</v>
      </c>
      <c r="BO466" s="78">
        <v>-0.21751578152179718</v>
      </c>
      <c r="BP466" s="78">
        <v>-0.24943359196186066</v>
      </c>
      <c r="BQ466" s="78">
        <v>-0.32252570986747742</v>
      </c>
      <c r="BR466" s="78">
        <v>-0.34575685858726501</v>
      </c>
      <c r="BS466" s="78">
        <v>-0.32327887415885925</v>
      </c>
      <c r="BT466" s="78">
        <v>-0.25453972816467285</v>
      </c>
      <c r="BU466" s="78">
        <v>-0.21151489019393921</v>
      </c>
      <c r="BV466" s="78">
        <v>-0.19318680465221405</v>
      </c>
      <c r="BW466" s="78">
        <v>-0.20693810284137726</v>
      </c>
      <c r="BX466" s="78">
        <v>-0.18041644990444183</v>
      </c>
      <c r="BY466" s="78">
        <v>-0.14780806005001068</v>
      </c>
      <c r="BZ466" s="78">
        <v>-0.19704250991344452</v>
      </c>
      <c r="CA466" s="78">
        <v>-0.20062908530235291</v>
      </c>
      <c r="CB466" s="78">
        <v>-0.18989191949367523</v>
      </c>
      <c r="CC466" s="78">
        <v>-0.1486203670501709</v>
      </c>
      <c r="CD466" s="78">
        <v>-0.12592130899429321</v>
      </c>
      <c r="CE466" s="78">
        <v>-0.11785559356212616</v>
      </c>
      <c r="CF466" s="78">
        <v>-0.11650195717811584</v>
      </c>
      <c r="CG466" s="78">
        <v>-0.13525335490703583</v>
      </c>
      <c r="CH466" s="78">
        <v>-0.14950457215309143</v>
      </c>
      <c r="CI466" s="78">
        <v>-0.14342445135116577</v>
      </c>
      <c r="CJ466" s="78">
        <v>-0.14939588308334351</v>
      </c>
      <c r="CK466" s="78">
        <v>-0.16907784342765808</v>
      </c>
      <c r="CL466" s="78">
        <v>-0.18830317258834839</v>
      </c>
      <c r="CM466" s="78">
        <v>-0.18865355849266052</v>
      </c>
      <c r="CN466" s="78">
        <v>-0.21810242533683777</v>
      </c>
      <c r="CO466" s="78">
        <v>-0.28973856568336487</v>
      </c>
      <c r="CP466" s="78">
        <v>-0.30992671847343445</v>
      </c>
      <c r="CQ466" s="78">
        <v>-0.28742596507072449</v>
      </c>
      <c r="CR466" s="78">
        <v>-0.21978305280208588</v>
      </c>
      <c r="CS466" s="78">
        <v>-0.17587342858314514</v>
      </c>
      <c r="CT466" s="78">
        <v>-0.15703184902667999</v>
      </c>
      <c r="CU466" s="78">
        <v>-0.17054520547389984</v>
      </c>
      <c r="CV466" s="78">
        <v>-0.14551056921482086</v>
      </c>
      <c r="CW466" s="78">
        <v>-0.11349936574697495</v>
      </c>
      <c r="CX466" s="78">
        <v>-0.1620972603559494</v>
      </c>
      <c r="CY466" s="78">
        <v>-0.16662578284740448</v>
      </c>
      <c r="CZ466" s="78">
        <v>-0.15973705053329468</v>
      </c>
      <c r="DA466" s="78">
        <v>-0.12109014391899109</v>
      </c>
      <c r="DB466" s="78">
        <v>-0.10050155222415924</v>
      </c>
      <c r="DC466" s="78">
        <v>-9.3553267419338226E-2</v>
      </c>
      <c r="DD466" s="78">
        <v>-9.3267545104026794E-2</v>
      </c>
      <c r="DE466" s="78">
        <v>-0.11253248155117035</v>
      </c>
      <c r="DF466" s="78">
        <v>-0.12642554938793182</v>
      </c>
      <c r="DG466" s="78">
        <v>-0.11929623037576675</v>
      </c>
      <c r="DH466" s="78">
        <v>-0.12451404333114624</v>
      </c>
      <c r="DI466" s="78">
        <v>-0.14360438287258148</v>
      </c>
      <c r="DJ466" s="78">
        <v>-0.1613629013299942</v>
      </c>
      <c r="DK466" s="78">
        <v>-0.15979133546352386</v>
      </c>
      <c r="DL466" s="78">
        <v>-0.18677125871181488</v>
      </c>
      <c r="DM466" s="78">
        <v>-0.25695139169692993</v>
      </c>
      <c r="DN466" s="78">
        <v>-0.27409657835960388</v>
      </c>
      <c r="DO466" s="78">
        <v>-0.25157302618026733</v>
      </c>
      <c r="DP466" s="78">
        <v>-0.1850263774394989</v>
      </c>
      <c r="DQ466" s="78">
        <v>-0.14023196697235107</v>
      </c>
      <c r="DR466" s="78">
        <v>-0.12087690085172653</v>
      </c>
      <c r="DS466" s="78">
        <v>-0.13415229320526123</v>
      </c>
      <c r="DT466" s="78">
        <v>-0.1106046661734581</v>
      </c>
      <c r="DU466" s="78">
        <v>-7.9190671443939209E-2</v>
      </c>
      <c r="DV466" s="78">
        <v>-0.12715202569961548</v>
      </c>
      <c r="DW466" s="78">
        <v>-0.13262248039245605</v>
      </c>
      <c r="DX466" s="78">
        <v>-0.12958218157291412</v>
      </c>
      <c r="DY466" s="78">
        <v>-8.1340886652469635E-2</v>
      </c>
      <c r="DZ466" s="78">
        <v>-6.3799455761909485E-2</v>
      </c>
      <c r="EA466" s="78">
        <v>-5.8464560657739639E-2</v>
      </c>
      <c r="EB466" s="78">
        <v>-5.9720743447542191E-2</v>
      </c>
      <c r="EC466" s="78">
        <v>-7.9727135598659515E-2</v>
      </c>
      <c r="ED466" s="78">
        <v>-9.3103103339672089E-2</v>
      </c>
      <c r="EE466" s="78">
        <v>-8.4458932280540466E-2</v>
      </c>
      <c r="EF466" s="78">
        <v>-8.8588625192642212E-2</v>
      </c>
      <c r="EG466" s="78">
        <v>-0.10682475566864014</v>
      </c>
      <c r="EH466" s="78">
        <v>-0.12246540933847427</v>
      </c>
      <c r="EI466" s="78">
        <v>-0.11811886727809906</v>
      </c>
      <c r="EJ466" s="78">
        <v>-0.14153403043746948</v>
      </c>
      <c r="EK466" s="78">
        <v>-0.2096119225025177</v>
      </c>
      <c r="EL466" s="78">
        <v>-0.22236353158950806</v>
      </c>
      <c r="EM466" s="78">
        <v>-0.19980704784393311</v>
      </c>
      <c r="EN466" s="78">
        <v>-0.13484327495098114</v>
      </c>
      <c r="EO466" s="78">
        <v>-8.8771343231201172E-2</v>
      </c>
      <c r="EP466" s="78">
        <v>-6.8674907088279724E-2</v>
      </c>
      <c r="EQ466" s="78">
        <v>-8.160669356584549E-2</v>
      </c>
      <c r="ER466" s="78">
        <v>-6.0206092894077301E-2</v>
      </c>
      <c r="ES466" s="78">
        <v>-2.9654363170266151E-2</v>
      </c>
      <c r="ET466" s="78">
        <v>-7.6696634292602539E-2</v>
      </c>
      <c r="EU466" s="78">
        <v>-8.3527103066444397E-2</v>
      </c>
      <c r="EV466" s="78">
        <v>-8.6043350398540497E-2</v>
      </c>
      <c r="EW466" s="78">
        <v>69.275863647460938</v>
      </c>
      <c r="EX466" s="78">
        <v>67.632720947265625</v>
      </c>
      <c r="EY466" s="78">
        <v>66.050338745117188</v>
      </c>
      <c r="EZ466" s="78">
        <v>64.432228088378906</v>
      </c>
      <c r="FA466" s="78">
        <v>63.337696075439453</v>
      </c>
      <c r="FB466" s="78">
        <v>62.255420684814453</v>
      </c>
      <c r="FC466" s="78">
        <v>61.630046844482422</v>
      </c>
      <c r="FD466" s="78">
        <v>65.423736572265625</v>
      </c>
      <c r="FE466" s="78">
        <v>70.107864379882813</v>
      </c>
      <c r="FF466" s="78">
        <v>74.785491943359375</v>
      </c>
      <c r="FG466" s="78">
        <v>79.286209106445313</v>
      </c>
      <c r="FH466" s="78">
        <v>83.678886413574219</v>
      </c>
      <c r="FI466" s="78">
        <v>87.24188232421875</v>
      </c>
      <c r="FJ466" s="78">
        <v>90.566055297851563</v>
      </c>
      <c r="FK466" s="78">
        <v>93.186546325683594</v>
      </c>
      <c r="FL466" s="78">
        <v>94.957893371582031</v>
      </c>
      <c r="FM466" s="78">
        <v>94.901412963867188</v>
      </c>
      <c r="FN466" s="78">
        <v>93.486068725585938</v>
      </c>
      <c r="FO466" s="78">
        <v>91.422309875488281</v>
      </c>
      <c r="FP466" s="78">
        <v>88.073814392089844</v>
      </c>
      <c r="FQ466" s="78">
        <v>82.775581359863281</v>
      </c>
      <c r="FR466" s="78">
        <v>78.004508972167969</v>
      </c>
      <c r="FS466" s="78">
        <v>74.68597412109375</v>
      </c>
      <c r="FT466" s="78">
        <v>72.730712890625</v>
      </c>
      <c r="FU466" s="78">
        <v>2.6134386658668518E-2</v>
      </c>
      <c r="FV466" s="78">
        <v>4.2485449463129044E-2</v>
      </c>
      <c r="FW466" s="78">
        <v>2.574162557721138E-2</v>
      </c>
      <c r="FX466" s="78">
        <v>0</v>
      </c>
      <c r="FY466" s="78">
        <v>3786</v>
      </c>
      <c r="FZ466" s="78">
        <v>1</v>
      </c>
    </row>
    <row r="467" spans="1:182" x14ac:dyDescent="0.2">
      <c r="A467" t="s">
        <v>186</v>
      </c>
      <c r="B467" t="s">
        <v>236</v>
      </c>
      <c r="C467" t="s">
        <v>194</v>
      </c>
      <c r="D467" t="s">
        <v>203</v>
      </c>
      <c r="E467" t="s">
        <v>208</v>
      </c>
      <c r="F467" t="s">
        <v>178</v>
      </c>
      <c r="G467" t="s">
        <v>1</v>
      </c>
      <c r="H467" s="78">
        <v>5692</v>
      </c>
      <c r="I467" s="78">
        <v>1.2011746168136597</v>
      </c>
      <c r="J467" s="78">
        <v>1.0542489290237427</v>
      </c>
      <c r="K467" s="78">
        <v>0.95472836494445801</v>
      </c>
      <c r="L467" s="78">
        <v>0.88749784231185913</v>
      </c>
      <c r="M467" s="78">
        <v>0.84231948852539063</v>
      </c>
      <c r="N467" s="78">
        <v>0.82073885202407837</v>
      </c>
      <c r="O467" s="78">
        <v>0.88261640071868896</v>
      </c>
      <c r="P467" s="78">
        <v>0.95307356119155884</v>
      </c>
      <c r="Q467" s="78">
        <v>1.0640206336975098</v>
      </c>
      <c r="R467" s="78">
        <v>1.1985777616500854</v>
      </c>
      <c r="S467" s="78">
        <v>1.3311442136764526</v>
      </c>
      <c r="T467" s="78">
        <v>1.4973458051681519</v>
      </c>
      <c r="U467" s="78">
        <v>1.6464096307754517</v>
      </c>
      <c r="V467" s="78">
        <v>1.7954889535903931</v>
      </c>
      <c r="W467" s="78">
        <v>1.9360194206237793</v>
      </c>
      <c r="X467" s="78">
        <v>2.0813181400299072</v>
      </c>
      <c r="Y467" s="78">
        <v>2.1583483219146729</v>
      </c>
      <c r="Z467" s="78">
        <v>2.1683571338653564</v>
      </c>
      <c r="AA467" s="78">
        <v>2.1669552326202393</v>
      </c>
      <c r="AB467" s="78">
        <v>2.0877811908721924</v>
      </c>
      <c r="AC467" s="78">
        <v>2.0066606998443604</v>
      </c>
      <c r="AD467" s="78">
        <v>1.8867396116256714</v>
      </c>
      <c r="AE467" s="78">
        <v>1.6959167718887329</v>
      </c>
      <c r="AF467" s="78">
        <v>1.4517368078231812</v>
      </c>
      <c r="AG467" s="78">
        <v>-0.2414366602897644</v>
      </c>
      <c r="AH467" s="78">
        <v>-0.23381549119949341</v>
      </c>
      <c r="AI467" s="78">
        <v>-0.20349445939064026</v>
      </c>
      <c r="AJ467" s="78">
        <v>-0.19648890197277069</v>
      </c>
      <c r="AK467" s="78">
        <v>-0.19218355417251587</v>
      </c>
      <c r="AL467" s="78">
        <v>-0.19830094277858734</v>
      </c>
      <c r="AM467" s="78">
        <v>-0.19781924784183502</v>
      </c>
      <c r="AN467" s="78">
        <v>-0.21659179031848907</v>
      </c>
      <c r="AO467" s="78">
        <v>-0.22556582093238831</v>
      </c>
      <c r="AP467" s="78">
        <v>-0.27261161804199219</v>
      </c>
      <c r="AQ467" s="78">
        <v>-0.3146115243434906</v>
      </c>
      <c r="AR467" s="78">
        <v>-0.32602453231811523</v>
      </c>
      <c r="AS467" s="78">
        <v>-0.38082313537597656</v>
      </c>
      <c r="AT467" s="78">
        <v>-0.39696905016899109</v>
      </c>
      <c r="AU467" s="78">
        <v>-0.38017159700393677</v>
      </c>
      <c r="AV467" s="78">
        <v>-0.31200230121612549</v>
      </c>
      <c r="AW467" s="78">
        <v>-0.29089257121086121</v>
      </c>
      <c r="AX467" s="78">
        <v>-0.31128019094467163</v>
      </c>
      <c r="AY467" s="78">
        <v>-0.26443693041801453</v>
      </c>
      <c r="AZ467" s="78">
        <v>-0.21917141973972321</v>
      </c>
      <c r="BA467" s="78">
        <v>-0.1963009387254715</v>
      </c>
      <c r="BB467" s="78">
        <v>-0.31442084908485413</v>
      </c>
      <c r="BC467" s="78">
        <v>-0.34284168481826782</v>
      </c>
      <c r="BD467" s="78">
        <v>-0.30230596661567688</v>
      </c>
      <c r="BE467" s="78">
        <v>-0.19801893830299377</v>
      </c>
      <c r="BF467" s="78">
        <v>-0.19436322152614594</v>
      </c>
      <c r="BG467" s="78">
        <v>-0.16507825255393982</v>
      </c>
      <c r="BH467" s="78">
        <v>-0.16137376427650452</v>
      </c>
      <c r="BI467" s="78">
        <v>-0.16011619567871094</v>
      </c>
      <c r="BJ467" s="78">
        <v>-0.16602905094623566</v>
      </c>
      <c r="BK467" s="78">
        <v>-0.16463372111320496</v>
      </c>
      <c r="BL467" s="78">
        <v>-0.18134830892086029</v>
      </c>
      <c r="BM467" s="78">
        <v>-0.18726333975791931</v>
      </c>
      <c r="BN467" s="78">
        <v>-0.23150303959846497</v>
      </c>
      <c r="BO467" s="78">
        <v>-0.27068173885345459</v>
      </c>
      <c r="BP467" s="78">
        <v>-0.27744367718696594</v>
      </c>
      <c r="BQ467" s="78">
        <v>-0.32920593023300171</v>
      </c>
      <c r="BR467" s="78">
        <v>-0.34295666217803955</v>
      </c>
      <c r="BS467" s="78">
        <v>-0.32157349586486816</v>
      </c>
      <c r="BT467" s="78">
        <v>-0.25315845012664795</v>
      </c>
      <c r="BU467" s="78">
        <v>-0.23216578364372253</v>
      </c>
      <c r="BV467" s="78">
        <v>-0.25127604603767395</v>
      </c>
      <c r="BW467" s="78">
        <v>-0.20625744760036469</v>
      </c>
      <c r="BX467" s="78">
        <v>-0.1625642329454422</v>
      </c>
      <c r="BY467" s="78">
        <v>-0.14160330593585968</v>
      </c>
      <c r="BZ467" s="78">
        <v>-0.2588670551776886</v>
      </c>
      <c r="CA467" s="78">
        <v>-0.2904631495475769</v>
      </c>
      <c r="CB467" s="78">
        <v>-0.25519728660583496</v>
      </c>
      <c r="CC467" s="78">
        <v>-0.16794796288013458</v>
      </c>
      <c r="CD467" s="78">
        <v>-0.16703872382640839</v>
      </c>
      <c r="CE467" s="78">
        <v>-0.13847127556800842</v>
      </c>
      <c r="CF467" s="78">
        <v>-0.13705311715602875</v>
      </c>
      <c r="CG467" s="78">
        <v>-0.13790643215179443</v>
      </c>
      <c r="CH467" s="78">
        <v>-0.14367760717868805</v>
      </c>
      <c r="CI467" s="78">
        <v>-0.141649529337883</v>
      </c>
      <c r="CJ467" s="78">
        <v>-0.15693877637386322</v>
      </c>
      <c r="CK467" s="78">
        <v>-0.16073516011238098</v>
      </c>
      <c r="CL467" s="78">
        <v>-0.20303136110305786</v>
      </c>
      <c r="CM467" s="78">
        <v>-0.24025610089302063</v>
      </c>
      <c r="CN467" s="78">
        <v>-0.24379667639732361</v>
      </c>
      <c r="CO467" s="78">
        <v>-0.29345604777336121</v>
      </c>
      <c r="CP467" s="78">
        <v>-0.30554783344268799</v>
      </c>
      <c r="CQ467" s="78">
        <v>-0.28098857402801514</v>
      </c>
      <c r="CR467" s="78">
        <v>-0.21240340173244476</v>
      </c>
      <c r="CS467" s="78">
        <v>-0.19149179756641388</v>
      </c>
      <c r="CT467" s="78">
        <v>-0.20971736311912537</v>
      </c>
      <c r="CU467" s="78">
        <v>-0.16596253216266632</v>
      </c>
      <c r="CV467" s="78">
        <v>-0.12335827201604843</v>
      </c>
      <c r="CW467" s="78">
        <v>-0.10371988266706467</v>
      </c>
      <c r="CX467" s="78">
        <v>-0.2203906923532486</v>
      </c>
      <c r="CY467" s="78">
        <v>-0.25418591499328613</v>
      </c>
      <c r="CZ467" s="78">
        <v>-0.22256994247436523</v>
      </c>
      <c r="DA467" s="78">
        <v>-0.13787698745727539</v>
      </c>
      <c r="DB467" s="78">
        <v>-0.13971421122550964</v>
      </c>
      <c r="DC467" s="78">
        <v>-0.11186432838439941</v>
      </c>
      <c r="DD467" s="78">
        <v>-0.11273248493671417</v>
      </c>
      <c r="DE467" s="78">
        <v>-0.11569667607545853</v>
      </c>
      <c r="DF467" s="78">
        <v>-0.12132618576288223</v>
      </c>
      <c r="DG467" s="78">
        <v>-0.11866535246372223</v>
      </c>
      <c r="DH467" s="78">
        <v>-0.13252927362918854</v>
      </c>
      <c r="DI467" s="78">
        <v>-0.13420698046684265</v>
      </c>
      <c r="DJ467" s="78">
        <v>-0.17455969750881195</v>
      </c>
      <c r="DK467" s="78">
        <v>-0.20983046293258667</v>
      </c>
      <c r="DL467" s="78">
        <v>-0.21014967560768127</v>
      </c>
      <c r="DM467" s="78">
        <v>-0.25770613551139832</v>
      </c>
      <c r="DN467" s="78">
        <v>-0.26813900470733643</v>
      </c>
      <c r="DO467" s="78">
        <v>-0.24040369689464569</v>
      </c>
      <c r="DP467" s="78">
        <v>-0.17164836823940277</v>
      </c>
      <c r="DQ467" s="78">
        <v>-0.15081779658794403</v>
      </c>
      <c r="DR467" s="78">
        <v>-0.16815866529941559</v>
      </c>
      <c r="DS467" s="78">
        <v>-0.12566760182380676</v>
      </c>
      <c r="DT467" s="78">
        <v>-8.415231853723526E-2</v>
      </c>
      <c r="DU467" s="78">
        <v>-6.583646684885025E-2</v>
      </c>
      <c r="DV467" s="78">
        <v>-0.1819143146276474</v>
      </c>
      <c r="DW467" s="78">
        <v>-0.21790871024131775</v>
      </c>
      <c r="DX467" s="78">
        <v>-0.18994259834289551</v>
      </c>
      <c r="DY467" s="78">
        <v>-9.4459265470504761E-2</v>
      </c>
      <c r="DZ467" s="78">
        <v>-0.10026197135448456</v>
      </c>
      <c r="EA467" s="78">
        <v>-7.3448114097118378E-2</v>
      </c>
      <c r="EB467" s="78">
        <v>-7.7617354691028595E-2</v>
      </c>
      <c r="EC467" s="78">
        <v>-8.3629317581653595E-2</v>
      </c>
      <c r="ED467" s="78">
        <v>-8.9054293930530548E-2</v>
      </c>
      <c r="EE467" s="78">
        <v>-8.547983318567276E-2</v>
      </c>
      <c r="EF467" s="78">
        <v>-9.7285792231559753E-2</v>
      </c>
      <c r="EG467" s="78">
        <v>-9.5904499292373657E-2</v>
      </c>
      <c r="EH467" s="78">
        <v>-0.13345111906528473</v>
      </c>
      <c r="EI467" s="78">
        <v>-0.16590064764022827</v>
      </c>
      <c r="EJ467" s="78">
        <v>-0.16156879067420959</v>
      </c>
      <c r="EK467" s="78">
        <v>-0.20608894526958466</v>
      </c>
      <c r="EL467" s="78">
        <v>-0.21412663161754608</v>
      </c>
      <c r="EM467" s="78">
        <v>-0.1818055659532547</v>
      </c>
      <c r="EN467" s="78">
        <v>-0.11280454695224762</v>
      </c>
      <c r="EO467" s="78">
        <v>-9.2091009020805359E-2</v>
      </c>
      <c r="EP467" s="78">
        <v>-0.10815451294183731</v>
      </c>
      <c r="EQ467" s="78">
        <v>-6.7488119006156921E-2</v>
      </c>
      <c r="ER467" s="78">
        <v>-2.7545144781470299E-2</v>
      </c>
      <c r="ES467" s="78">
        <v>-1.1138824746012688E-2</v>
      </c>
      <c r="ET467" s="78">
        <v>-0.12636053562164307</v>
      </c>
      <c r="EU467" s="78">
        <v>-0.16553018987178802</v>
      </c>
      <c r="EV467" s="78">
        <v>-0.14283391833305359</v>
      </c>
      <c r="EW467" s="78">
        <v>63.838031768798828</v>
      </c>
      <c r="EX467" s="78">
        <v>62.574806213378906</v>
      </c>
      <c r="EY467" s="78">
        <v>61.167137145996094</v>
      </c>
      <c r="EZ467" s="78">
        <v>59.644851684570313</v>
      </c>
      <c r="FA467" s="78">
        <v>59.052158355712891</v>
      </c>
      <c r="FB467" s="78">
        <v>58.263767242431641</v>
      </c>
      <c r="FC467" s="78">
        <v>58.370563507080078</v>
      </c>
      <c r="FD467" s="78">
        <v>61.805152893066406</v>
      </c>
      <c r="FE467" s="78">
        <v>65.508804321289063</v>
      </c>
      <c r="FF467" s="78">
        <v>69.556343078613281</v>
      </c>
      <c r="FG467" s="78">
        <v>73.576515197753906</v>
      </c>
      <c r="FH467" s="78">
        <v>78.071762084960938</v>
      </c>
      <c r="FI467" s="78">
        <v>81.6788330078125</v>
      </c>
      <c r="FJ467" s="78">
        <v>85.585586547851563</v>
      </c>
      <c r="FK467" s="78">
        <v>88.05633544921875</v>
      </c>
      <c r="FL467" s="78">
        <v>90.009536743164063</v>
      </c>
      <c r="FM467" s="78">
        <v>89.13629150390625</v>
      </c>
      <c r="FN467" s="78">
        <v>86.755630493164063</v>
      </c>
      <c r="FO467" s="78">
        <v>83.976760864257813</v>
      </c>
      <c r="FP467" s="78">
        <v>80.379302978515625</v>
      </c>
      <c r="FQ467" s="78">
        <v>75.585540771484375</v>
      </c>
      <c r="FR467" s="78">
        <v>71.302711486816406</v>
      </c>
      <c r="FS467" s="78">
        <v>68.629371643066406</v>
      </c>
      <c r="FT467" s="78">
        <v>66.810661315917969</v>
      </c>
      <c r="FU467" s="78">
        <v>2.783128060400486E-2</v>
      </c>
      <c r="FV467" s="78">
        <v>4.7661721706390381E-2</v>
      </c>
      <c r="FW467" s="78">
        <v>2.730509452521801E-2</v>
      </c>
      <c r="FX467" s="78">
        <v>0</v>
      </c>
      <c r="FY467" s="78">
        <v>2265</v>
      </c>
      <c r="FZ467" s="78">
        <v>1</v>
      </c>
    </row>
    <row r="468" spans="1:182" x14ac:dyDescent="0.2">
      <c r="A468" t="s">
        <v>186</v>
      </c>
      <c r="B468" t="s">
        <v>236</v>
      </c>
      <c r="C468" t="s">
        <v>194</v>
      </c>
      <c r="D468" t="s">
        <v>203</v>
      </c>
      <c r="E468" t="s">
        <v>208</v>
      </c>
      <c r="F468" t="s">
        <v>179</v>
      </c>
      <c r="G468" t="s">
        <v>1</v>
      </c>
      <c r="H468" s="78">
        <v>750</v>
      </c>
      <c r="I468" s="78">
        <v>2.4103109836578369</v>
      </c>
      <c r="J468" s="78">
        <v>2.2224574089050293</v>
      </c>
      <c r="K468" s="78">
        <v>1.8551042079925537</v>
      </c>
      <c r="L468" s="78">
        <v>1.9062514305114746</v>
      </c>
      <c r="M468" s="78">
        <v>1.698620080947876</v>
      </c>
      <c r="N468" s="78">
        <v>1.6971734762191772</v>
      </c>
      <c r="O468" s="78">
        <v>1.5668537616729736</v>
      </c>
      <c r="P468" s="78">
        <v>1.7802568674087524</v>
      </c>
      <c r="Q468" s="78">
        <v>1.6833434104919434</v>
      </c>
      <c r="R468" s="78">
        <v>2.003960132598877</v>
      </c>
      <c r="S468" s="78">
        <v>2.5058438777923584</v>
      </c>
      <c r="T468" s="78">
        <v>3.0678534507751465</v>
      </c>
      <c r="U468" s="78">
        <v>3.2436418533325195</v>
      </c>
      <c r="V468" s="78">
        <v>3.7509307861328125</v>
      </c>
      <c r="W468" s="78">
        <v>3.8907985687255859</v>
      </c>
      <c r="X468" s="78">
        <v>4.0499348640441895</v>
      </c>
      <c r="Y468" s="78">
        <v>4.4816112518310547</v>
      </c>
      <c r="Z468" s="78">
        <v>4.564122200012207</v>
      </c>
      <c r="AA468" s="78">
        <v>4.3385205268859863</v>
      </c>
      <c r="AB468" s="78">
        <v>4.3805913925170898</v>
      </c>
      <c r="AC468" s="78">
        <v>4.0836420059204102</v>
      </c>
      <c r="AD468" s="78">
        <v>3.7449960708618164</v>
      </c>
      <c r="AE468" s="78">
        <v>3.4317750930786133</v>
      </c>
      <c r="AF468" s="78">
        <v>3.1557836532592773</v>
      </c>
      <c r="AG468" s="78">
        <v>-0.52068918943405151</v>
      </c>
      <c r="AH468" s="78">
        <v>-0.29433673620223999</v>
      </c>
      <c r="AI468" s="78">
        <v>-0.42334005236625671</v>
      </c>
      <c r="AJ468" s="78">
        <v>-0.26054245233535767</v>
      </c>
      <c r="AK468" s="78">
        <v>-0.30266332626342773</v>
      </c>
      <c r="AL468" s="78">
        <v>-0.14577147364616394</v>
      </c>
      <c r="AM468" s="78">
        <v>-0.2277878075838089</v>
      </c>
      <c r="AN468" s="78">
        <v>-0.23477023839950562</v>
      </c>
      <c r="AO468" s="78">
        <v>-0.59610545635223389</v>
      </c>
      <c r="AP468" s="78">
        <v>-0.55409038066864014</v>
      </c>
      <c r="AQ468" s="78">
        <v>-0.5245169997215271</v>
      </c>
      <c r="AR468" s="78">
        <v>-0.52212333679199219</v>
      </c>
      <c r="AS468" s="78">
        <v>-0.80276006460189819</v>
      </c>
      <c r="AT468" s="78">
        <v>-0.90225577354431152</v>
      </c>
      <c r="AU468" s="78">
        <v>-0.96761053800582886</v>
      </c>
      <c r="AV468" s="78">
        <v>-0.77995264530181885</v>
      </c>
      <c r="AW468" s="78">
        <v>-0.45224654674530029</v>
      </c>
      <c r="AX468" s="78">
        <v>-0.48349612951278687</v>
      </c>
      <c r="AY468" s="78">
        <v>-0.64715433120727539</v>
      </c>
      <c r="AZ468" s="78">
        <v>-0.41238105297088623</v>
      </c>
      <c r="BA468" s="78">
        <v>-0.47970151901245117</v>
      </c>
      <c r="BB468" s="78">
        <v>-0.76704329252243042</v>
      </c>
      <c r="BC468" s="78">
        <v>-0.59429734945297241</v>
      </c>
      <c r="BD468" s="78">
        <v>-0.47233036160469055</v>
      </c>
      <c r="BE468" s="78">
        <v>-0.34377074241638184</v>
      </c>
      <c r="BF468" s="78">
        <v>-0.11487604677677155</v>
      </c>
      <c r="BG468" s="78">
        <v>-0.25264990329742432</v>
      </c>
      <c r="BH468" s="78">
        <v>-9.3044079840183258E-2</v>
      </c>
      <c r="BI468" s="78">
        <v>-0.13038042187690735</v>
      </c>
      <c r="BJ468" s="78">
        <v>2.0790917798876762E-2</v>
      </c>
      <c r="BK468" s="78">
        <v>-5.7890743017196655E-2</v>
      </c>
      <c r="BL468" s="78">
        <v>-3.1782858073711395E-2</v>
      </c>
      <c r="BM468" s="78">
        <v>-0.41835901141166687</v>
      </c>
      <c r="BN468" s="78">
        <v>-0.35347405076026917</v>
      </c>
      <c r="BO468" s="78">
        <v>-0.29481551051139832</v>
      </c>
      <c r="BP468" s="78">
        <v>-0.2547626793384552</v>
      </c>
      <c r="BQ468" s="78">
        <v>-0.53553444147109985</v>
      </c>
      <c r="BR468" s="78">
        <v>-0.58068758249282837</v>
      </c>
      <c r="BS468" s="78">
        <v>-0.66722768545150757</v>
      </c>
      <c r="BT468" s="78">
        <v>-0.52734166383743286</v>
      </c>
      <c r="BU468" s="78">
        <v>-0.15541121363639832</v>
      </c>
      <c r="BV468" s="78">
        <v>-0.20110374689102173</v>
      </c>
      <c r="BW468" s="78">
        <v>-0.38805362582206726</v>
      </c>
      <c r="BX468" s="78">
        <v>-0.15811550617218018</v>
      </c>
      <c r="BY468" s="78">
        <v>-0.21404686570167542</v>
      </c>
      <c r="BZ468" s="78">
        <v>-0.48568388819694519</v>
      </c>
      <c r="CA468" s="78">
        <v>-0.31997036933898926</v>
      </c>
      <c r="CB468" s="78">
        <v>-0.24046275019645691</v>
      </c>
      <c r="CC468" s="78">
        <v>-0.22123758494853973</v>
      </c>
      <c r="CD468" s="78">
        <v>9.4178672879934311E-3</v>
      </c>
      <c r="CE468" s="78">
        <v>-0.13443045318126678</v>
      </c>
      <c r="CF468" s="78">
        <v>2.2964790463447571E-2</v>
      </c>
      <c r="CG468" s="78">
        <v>-1.105776708573103E-2</v>
      </c>
      <c r="CH468" s="78">
        <v>0.136151522397995</v>
      </c>
      <c r="CI468" s="78">
        <v>5.9779446572065353E-2</v>
      </c>
      <c r="CJ468" s="78">
        <v>0.1088055893778801</v>
      </c>
      <c r="CK468" s="78">
        <v>-0.29525232315063477</v>
      </c>
      <c r="CL468" s="78">
        <v>-0.21452783048152924</v>
      </c>
      <c r="CM468" s="78">
        <v>-0.1357249915599823</v>
      </c>
      <c r="CN468" s="78">
        <v>-6.9589503109455109E-2</v>
      </c>
      <c r="CO468" s="78">
        <v>-0.35045486688613892</v>
      </c>
      <c r="CP468" s="78">
        <v>-0.3579704761505127</v>
      </c>
      <c r="CQ468" s="78">
        <v>-0.45918342471122742</v>
      </c>
      <c r="CR468" s="78">
        <v>-0.35238409042358398</v>
      </c>
      <c r="CS468" s="78">
        <v>5.0176046788692474E-2</v>
      </c>
      <c r="CT468" s="78">
        <v>-5.5196378380060196E-3</v>
      </c>
      <c r="CU468" s="78">
        <v>-0.20860119163990021</v>
      </c>
      <c r="CV468" s="78">
        <v>1.7988050356507301E-2</v>
      </c>
      <c r="CW468" s="78">
        <v>-3.005526214838028E-2</v>
      </c>
      <c r="CX468" s="78">
        <v>-0.29081523418426514</v>
      </c>
      <c r="CY468" s="78">
        <v>-0.12997232377529144</v>
      </c>
      <c r="CZ468" s="78">
        <v>-7.987193763256073E-2</v>
      </c>
      <c r="DA468" s="78">
        <v>-9.8704420030117035E-2</v>
      </c>
      <c r="DB468" s="78">
        <v>0.13371178507804871</v>
      </c>
      <c r="DC468" s="78">
        <v>-1.6210982576012611E-2</v>
      </c>
      <c r="DD468" s="78">
        <v>0.1389736533164978</v>
      </c>
      <c r="DE468" s="78">
        <v>0.10826487094163895</v>
      </c>
      <c r="DF468" s="78">
        <v>0.25151214003562927</v>
      </c>
      <c r="DG468" s="78">
        <v>0.17744961380958557</v>
      </c>
      <c r="DH468" s="78">
        <v>0.24939404428005219</v>
      </c>
      <c r="DI468" s="78">
        <v>-0.17214566469192505</v>
      </c>
      <c r="DJ468" s="78">
        <v>-7.5581580400466919E-2</v>
      </c>
      <c r="DK468" s="78">
        <v>2.3365531116724014E-2</v>
      </c>
      <c r="DL468" s="78">
        <v>0.11558368057012558</v>
      </c>
      <c r="DM468" s="78">
        <v>-0.16537529230117798</v>
      </c>
      <c r="DN468" s="78">
        <v>-0.13525334000587463</v>
      </c>
      <c r="DO468" s="78">
        <v>-0.25113916397094727</v>
      </c>
      <c r="DP468" s="78">
        <v>-0.17742651700973511</v>
      </c>
      <c r="DQ468" s="78">
        <v>0.25576329231262207</v>
      </c>
      <c r="DR468" s="78">
        <v>0.19006447494029999</v>
      </c>
      <c r="DS468" s="78">
        <v>-2.9148787260055542E-2</v>
      </c>
      <c r="DT468" s="78">
        <v>0.19409160315990448</v>
      </c>
      <c r="DU468" s="78">
        <v>0.15393634140491486</v>
      </c>
      <c r="DV468" s="78">
        <v>-9.5946550369262695E-2</v>
      </c>
      <c r="DW468" s="78">
        <v>6.0025721788406372E-2</v>
      </c>
      <c r="DX468" s="78">
        <v>8.0718874931335449E-2</v>
      </c>
      <c r="DY468" s="78">
        <v>7.8214019536972046E-2</v>
      </c>
      <c r="DZ468" s="78">
        <v>0.31317245960235596</v>
      </c>
      <c r="EA468" s="78">
        <v>0.15447914600372314</v>
      </c>
      <c r="EB468" s="78">
        <v>0.30647203326225281</v>
      </c>
      <c r="EC468" s="78">
        <v>0.28054782748222351</v>
      </c>
      <c r="ED468" s="78">
        <v>0.41807451844215393</v>
      </c>
      <c r="EE468" s="78">
        <v>0.34734669327735901</v>
      </c>
      <c r="EF468" s="78">
        <v>0.45238140225410461</v>
      </c>
      <c r="EG468" s="78">
        <v>5.6008207611739635E-3</v>
      </c>
      <c r="EH468" s="78">
        <v>0.12503471970558167</v>
      </c>
      <c r="EI468" s="78">
        <v>0.25306698679924011</v>
      </c>
      <c r="EJ468" s="78">
        <v>0.38294434547424316</v>
      </c>
      <c r="EK468" s="78">
        <v>0.1018502414226532</v>
      </c>
      <c r="EL468" s="78">
        <v>0.18631482124328613</v>
      </c>
      <c r="EM468" s="78">
        <v>4.9243714660406113E-2</v>
      </c>
      <c r="EN468" s="78">
        <v>7.5184434652328491E-2</v>
      </c>
      <c r="EO468" s="78">
        <v>0.55259865522384644</v>
      </c>
      <c r="EP468" s="78">
        <v>0.47245684266090393</v>
      </c>
      <c r="EQ468" s="78">
        <v>0.22995199263095856</v>
      </c>
      <c r="ER468" s="78">
        <v>0.44835713505744934</v>
      </c>
      <c r="ES468" s="78">
        <v>0.41959103941917419</v>
      </c>
      <c r="ET468" s="78">
        <v>0.18541286885738373</v>
      </c>
      <c r="EU468" s="78">
        <v>0.33435273170471191</v>
      </c>
      <c r="EV468" s="78">
        <v>0.31258651614189148</v>
      </c>
      <c r="EW468" s="78">
        <v>82.476097106933594</v>
      </c>
      <c r="EX468" s="78">
        <v>80.608901977539063</v>
      </c>
      <c r="EY468" s="78">
        <v>78.490127563476563</v>
      </c>
      <c r="EZ468" s="78">
        <v>77.136421203613281</v>
      </c>
      <c r="FA468" s="78">
        <v>74.307350158691406</v>
      </c>
      <c r="FB468" s="78">
        <v>73.470184326171875</v>
      </c>
      <c r="FC468" s="78">
        <v>73.234634399414063</v>
      </c>
      <c r="FD468" s="78">
        <v>76.745529174804688</v>
      </c>
      <c r="FE468" s="78">
        <v>81.475288391113281</v>
      </c>
      <c r="FF468" s="78">
        <v>86.131912231445313</v>
      </c>
      <c r="FG468" s="78">
        <v>89.55291748046875</v>
      </c>
      <c r="FH468" s="78">
        <v>93.366950988769531</v>
      </c>
      <c r="FI468" s="78">
        <v>96.370506286621094</v>
      </c>
      <c r="FJ468" s="78">
        <v>99.367347717285156</v>
      </c>
      <c r="FK468" s="78">
        <v>102.33194732666016</v>
      </c>
      <c r="FL468" s="78">
        <v>104.174560546875</v>
      </c>
      <c r="FM468" s="78">
        <v>105.13409423828125</v>
      </c>
      <c r="FN468" s="78">
        <v>104.96463012695313</v>
      </c>
      <c r="FO468" s="78">
        <v>103.97910308837891</v>
      </c>
      <c r="FP468" s="78">
        <v>102.540771484375</v>
      </c>
      <c r="FQ468" s="78">
        <v>98.775604248046875</v>
      </c>
      <c r="FR468" s="78">
        <v>94.443511962890625</v>
      </c>
      <c r="FS468" s="78">
        <v>92.325187683105469</v>
      </c>
      <c r="FT468" s="78">
        <v>89.286270141601563</v>
      </c>
      <c r="FU468" s="78">
        <v>0.12906096875667572</v>
      </c>
      <c r="FV468" s="78">
        <v>0.2186201810836792</v>
      </c>
      <c r="FW468" s="78">
        <v>0.12377872318029404</v>
      </c>
      <c r="FX468" s="78">
        <v>0</v>
      </c>
      <c r="FY468" s="78">
        <v>170</v>
      </c>
      <c r="FZ468" s="78">
        <v>1</v>
      </c>
    </row>
    <row r="469" spans="1:182" x14ac:dyDescent="0.2">
      <c r="A469" t="s">
        <v>186</v>
      </c>
      <c r="B469" t="s">
        <v>236</v>
      </c>
      <c r="C469" t="s">
        <v>194</v>
      </c>
      <c r="D469" t="s">
        <v>203</v>
      </c>
      <c r="E469" t="s">
        <v>208</v>
      </c>
      <c r="F469" t="s">
        <v>180</v>
      </c>
      <c r="G469" t="s">
        <v>1</v>
      </c>
      <c r="H469" s="78">
        <v>308</v>
      </c>
      <c r="I469" s="78">
        <v>1.037057638168335</v>
      </c>
      <c r="J469" s="78">
        <v>1.0102394819259644</v>
      </c>
      <c r="K469" s="78">
        <v>1.0073984861373901</v>
      </c>
      <c r="L469" s="78">
        <v>0.97617036104202271</v>
      </c>
      <c r="M469" s="78">
        <v>0.97647386789321899</v>
      </c>
      <c r="N469" s="78">
        <v>0.90081369876861572</v>
      </c>
      <c r="O469" s="78">
        <v>1.0780067443847656</v>
      </c>
      <c r="P469" s="78">
        <v>1.0096288919448853</v>
      </c>
      <c r="Q469" s="78">
        <v>1.0489190816879272</v>
      </c>
      <c r="R469" s="78">
        <v>0.85348010063171387</v>
      </c>
      <c r="S469" s="78">
        <v>0.88289272785186768</v>
      </c>
      <c r="T469" s="78">
        <v>0.88519001007080078</v>
      </c>
      <c r="U469" s="78">
        <v>0.95384877920150757</v>
      </c>
      <c r="V469" s="78">
        <v>1.0845799446105957</v>
      </c>
      <c r="W469" s="78">
        <v>1.1616305112838745</v>
      </c>
      <c r="X469" s="78">
        <v>1.2037347555160522</v>
      </c>
      <c r="Y469" s="78">
        <v>1.3640302419662476</v>
      </c>
      <c r="Z469" s="78">
        <v>1.3019906282424927</v>
      </c>
      <c r="AA469" s="78">
        <v>1.1590613126754761</v>
      </c>
      <c r="AB469" s="78">
        <v>1.3235931396484375</v>
      </c>
      <c r="AC469" s="78">
        <v>1.2471650838851929</v>
      </c>
      <c r="AD469" s="78">
        <v>1.3736014366149902</v>
      </c>
      <c r="AE469" s="78">
        <v>1.0999068021774292</v>
      </c>
      <c r="AF469" s="78">
        <v>1.1599842309951782</v>
      </c>
      <c r="AG469" s="78">
        <v>-1.453871488571167</v>
      </c>
      <c r="AH469" s="78">
        <v>-1.409886360168457</v>
      </c>
      <c r="AI469" s="78">
        <v>-1.4242730140686035</v>
      </c>
      <c r="AJ469" s="78">
        <v>-1.5079053640365601</v>
      </c>
      <c r="AK469" s="78">
        <v>-1.5586624145507813</v>
      </c>
      <c r="AL469" s="78">
        <v>-1.6798762083053589</v>
      </c>
      <c r="AM469" s="78">
        <v>-1.5414005517959595</v>
      </c>
      <c r="AN469" s="78">
        <v>-1.4776270389556885</v>
      </c>
      <c r="AO469" s="78">
        <v>-1.4866151809692383</v>
      </c>
      <c r="AP469" s="78">
        <v>-1.5464001893997192</v>
      </c>
      <c r="AQ469" s="78">
        <v>-1.2838528156280518</v>
      </c>
      <c r="AR469" s="78">
        <v>-1.3462275266647339</v>
      </c>
      <c r="AS469" s="78">
        <v>-1.0855840444564819</v>
      </c>
      <c r="AT469" s="78">
        <v>-0.94645541906356812</v>
      </c>
      <c r="AU469" s="78">
        <v>-0.72026956081390381</v>
      </c>
      <c r="AV469" s="78">
        <v>-0.54361456632614136</v>
      </c>
      <c r="AW469" s="78">
        <v>-0.3219335675239563</v>
      </c>
      <c r="AX469" s="78">
        <v>-0.56738317012786865</v>
      </c>
      <c r="AY469" s="78">
        <v>-1.1008032560348511</v>
      </c>
      <c r="AZ469" s="78">
        <v>-0.85314255952835083</v>
      </c>
      <c r="BA469" s="78">
        <v>-0.87025600671768188</v>
      </c>
      <c r="BB469" s="78">
        <v>-1.1524255275726318</v>
      </c>
      <c r="BC469" s="78">
        <v>-1.7246750593185425</v>
      </c>
      <c r="BD469" s="78">
        <v>-1.4784305095672607</v>
      </c>
      <c r="BE469" s="78">
        <v>-1.089396595954895</v>
      </c>
      <c r="BF469" s="78">
        <v>-1.0573374032974243</v>
      </c>
      <c r="BG469" s="78">
        <v>-1.0677590370178223</v>
      </c>
      <c r="BH469" s="78">
        <v>-1.1489713191986084</v>
      </c>
      <c r="BI469" s="78">
        <v>-1.2016080617904663</v>
      </c>
      <c r="BJ469" s="78">
        <v>-1.3246438503265381</v>
      </c>
      <c r="BK469" s="78">
        <v>-1.1638967990875244</v>
      </c>
      <c r="BL469" s="78">
        <v>-1.1343396902084351</v>
      </c>
      <c r="BM469" s="78">
        <v>-1.1387252807617188</v>
      </c>
      <c r="BN469" s="78">
        <v>-1.1960939168930054</v>
      </c>
      <c r="BO469" s="78">
        <v>-0.98059278726577759</v>
      </c>
      <c r="BP469" s="78">
        <v>-1.0389177799224854</v>
      </c>
      <c r="BQ469" s="78">
        <v>-0.85271650552749634</v>
      </c>
      <c r="BR469" s="78">
        <v>-0.6951562762260437</v>
      </c>
      <c r="BS469" s="78">
        <v>-0.52848219871520996</v>
      </c>
      <c r="BT469" s="78">
        <v>-0.33862537145614624</v>
      </c>
      <c r="BU469" s="78">
        <v>-0.10844776034355164</v>
      </c>
      <c r="BV469" s="78">
        <v>-0.34393793344497681</v>
      </c>
      <c r="BW469" s="78">
        <v>-0.74282068014144897</v>
      </c>
      <c r="BX469" s="78">
        <v>-0.53803068399429321</v>
      </c>
      <c r="BY469" s="78">
        <v>-0.60791724920272827</v>
      </c>
      <c r="BZ469" s="78">
        <v>-0.83429747819900513</v>
      </c>
      <c r="CA469" s="78">
        <v>-1.3391906023025513</v>
      </c>
      <c r="CB469" s="78">
        <v>-1.1098047494888306</v>
      </c>
      <c r="CC469" s="78">
        <v>-0.83696240186691284</v>
      </c>
      <c r="CD469" s="78">
        <v>-0.81316304206848145</v>
      </c>
      <c r="CE469" s="78">
        <v>-0.82083851099014282</v>
      </c>
      <c r="CF469" s="78">
        <v>-0.90037459135055542</v>
      </c>
      <c r="CG469" s="78">
        <v>-0.95431351661682129</v>
      </c>
      <c r="CH469" s="78">
        <v>-1.0786111354827881</v>
      </c>
      <c r="CI469" s="78">
        <v>-0.90243858098983765</v>
      </c>
      <c r="CJ469" s="78">
        <v>-0.8965800404548645</v>
      </c>
      <c r="CK469" s="78">
        <v>-0.89777791500091553</v>
      </c>
      <c r="CL469" s="78">
        <v>-0.95347285270690918</v>
      </c>
      <c r="CM469" s="78">
        <v>-0.77055579423904419</v>
      </c>
      <c r="CN469" s="78">
        <v>-0.82607614994049072</v>
      </c>
      <c r="CO469" s="78">
        <v>-0.69143319129943848</v>
      </c>
      <c r="CP469" s="78">
        <v>-0.5211072564125061</v>
      </c>
      <c r="CQ469" s="78">
        <v>-0.3956509530544281</v>
      </c>
      <c r="CR469" s="78">
        <v>-0.19665050506591797</v>
      </c>
      <c r="CS469" s="78">
        <v>3.9411846548318863E-2</v>
      </c>
      <c r="CT469" s="78">
        <v>-0.18918038904666901</v>
      </c>
      <c r="CU469" s="78">
        <v>-0.49488300085067749</v>
      </c>
      <c r="CV469" s="78">
        <v>-0.31978517770767212</v>
      </c>
      <c r="CW469" s="78">
        <v>-0.42622226476669312</v>
      </c>
      <c r="CX469" s="78">
        <v>-0.61396306753158569</v>
      </c>
      <c r="CY469" s="78">
        <v>-1.0722053050994873</v>
      </c>
      <c r="CZ469" s="78">
        <v>-0.85449570417404175</v>
      </c>
      <c r="DA469" s="78">
        <v>-0.58452826738357544</v>
      </c>
      <c r="DB469" s="78">
        <v>-0.56898868083953857</v>
      </c>
      <c r="DC469" s="78">
        <v>-0.57391798496246338</v>
      </c>
      <c r="DD469" s="78">
        <v>-0.65177804231643677</v>
      </c>
      <c r="DE469" s="78">
        <v>-0.70701885223388672</v>
      </c>
      <c r="DF469" s="78">
        <v>-0.83257830142974854</v>
      </c>
      <c r="DG469" s="78">
        <v>-0.64098054170608521</v>
      </c>
      <c r="DH469" s="78">
        <v>-0.65882027149200439</v>
      </c>
      <c r="DI469" s="78">
        <v>-0.65683048963546753</v>
      </c>
      <c r="DJ469" s="78">
        <v>-0.71085178852081299</v>
      </c>
      <c r="DK469" s="78">
        <v>-0.56051886081695557</v>
      </c>
      <c r="DL469" s="78">
        <v>-0.61323446035385132</v>
      </c>
      <c r="DM469" s="78">
        <v>-0.53014981746673584</v>
      </c>
      <c r="DN469" s="78">
        <v>-0.34705829620361328</v>
      </c>
      <c r="DO469" s="78">
        <v>-0.26281964778900146</v>
      </c>
      <c r="DP469" s="78">
        <v>-5.4675620049238205E-2</v>
      </c>
      <c r="DQ469" s="78">
        <v>0.18727144598960876</v>
      </c>
      <c r="DR469" s="78">
        <v>-3.4422863274812698E-2</v>
      </c>
      <c r="DS469" s="78">
        <v>-0.24694536626338959</v>
      </c>
      <c r="DT469" s="78">
        <v>-0.10153965651988983</v>
      </c>
      <c r="DU469" s="78">
        <v>-0.24452726542949677</v>
      </c>
      <c r="DV469" s="78">
        <v>-0.3936285674571991</v>
      </c>
      <c r="DW469" s="78">
        <v>-0.80521982908248901</v>
      </c>
      <c r="DX469" s="78">
        <v>-0.59918665885925293</v>
      </c>
      <c r="DY469" s="78">
        <v>-0.22005340456962585</v>
      </c>
      <c r="DZ469" s="78">
        <v>-0.21643967926502228</v>
      </c>
      <c r="EA469" s="78">
        <v>-0.21740391850471497</v>
      </c>
      <c r="EB469" s="78">
        <v>-0.29284393787384033</v>
      </c>
      <c r="EC469" s="78">
        <v>-0.34996458888053894</v>
      </c>
      <c r="ED469" s="78">
        <v>-0.47734597325325012</v>
      </c>
      <c r="EE469" s="78">
        <v>-0.2634766697883606</v>
      </c>
      <c r="EF469" s="78">
        <v>-0.31553292274475098</v>
      </c>
      <c r="EG469" s="78">
        <v>-0.30894067883491516</v>
      </c>
      <c r="EH469" s="78">
        <v>-0.36054554581642151</v>
      </c>
      <c r="EI469" s="78">
        <v>-0.25725886225700378</v>
      </c>
      <c r="EJ469" s="78">
        <v>-0.30592486262321472</v>
      </c>
      <c r="EK469" s="78">
        <v>-0.29728236794471741</v>
      </c>
      <c r="EL469" s="78">
        <v>-9.5759183168411255E-2</v>
      </c>
      <c r="EM469" s="78">
        <v>-7.103235274553299E-2</v>
      </c>
      <c r="EN469" s="78">
        <v>0.15031355619430542</v>
      </c>
      <c r="EO469" s="78">
        <v>0.40075725317001343</v>
      </c>
      <c r="EP469" s="78">
        <v>0.18902242183685303</v>
      </c>
      <c r="EQ469" s="78">
        <v>0.11103722453117371</v>
      </c>
      <c r="ER469" s="78">
        <v>0.21357220411300659</v>
      </c>
      <c r="ES469" s="78">
        <v>1.7811471596360207E-2</v>
      </c>
      <c r="ET469" s="78">
        <v>-7.550058513879776E-2</v>
      </c>
      <c r="EU469" s="78">
        <v>-0.41973525285720825</v>
      </c>
      <c r="EV469" s="78">
        <v>-0.23056092858314514</v>
      </c>
      <c r="EW469" s="78">
        <v>60.298610687255859</v>
      </c>
      <c r="EX469" s="78">
        <v>57.281196594238281</v>
      </c>
      <c r="EY469" s="78">
        <v>55.6917724609375</v>
      </c>
      <c r="EZ469" s="78">
        <v>55.524654388427734</v>
      </c>
      <c r="FA469" s="78">
        <v>54.969287872314453</v>
      </c>
      <c r="FB469" s="78">
        <v>54.973464965820313</v>
      </c>
      <c r="FC469" s="78">
        <v>54.490436553955078</v>
      </c>
      <c r="FD469" s="78">
        <v>58.004402160644531</v>
      </c>
      <c r="FE469" s="78">
        <v>61.781986236572266</v>
      </c>
      <c r="FF469" s="78">
        <v>64.310226440429688</v>
      </c>
      <c r="FG469" s="78">
        <v>65.961868286132813</v>
      </c>
      <c r="FH469" s="78">
        <v>68.144554138183594</v>
      </c>
      <c r="FI469" s="78">
        <v>71.023338317871094</v>
      </c>
      <c r="FJ469" s="78">
        <v>73.269004821777344</v>
      </c>
      <c r="FK469" s="78">
        <v>75.648246765136719</v>
      </c>
      <c r="FL469" s="78">
        <v>75.995399475097656</v>
      </c>
      <c r="FM469" s="78">
        <v>76.167861938476563</v>
      </c>
      <c r="FN469" s="78">
        <v>75.574676513671875</v>
      </c>
      <c r="FO469" s="78">
        <v>73.063789367675781</v>
      </c>
      <c r="FP469" s="78">
        <v>71.600387573242188</v>
      </c>
      <c r="FQ469" s="78">
        <v>68.716392517089844</v>
      </c>
      <c r="FR469" s="78">
        <v>66.400802612304688</v>
      </c>
      <c r="FS469" s="78">
        <v>65.007637023925781</v>
      </c>
      <c r="FT469" s="78">
        <v>62.033760070800781</v>
      </c>
      <c r="FU469" s="78">
        <v>0.24731616675853729</v>
      </c>
      <c r="FV469" s="78">
        <v>0.24702721834182739</v>
      </c>
      <c r="FW469" s="78">
        <v>0.26694178581237793</v>
      </c>
      <c r="FX469" s="78">
        <v>0</v>
      </c>
      <c r="FY469" s="78">
        <v>142</v>
      </c>
      <c r="FZ469" s="78">
        <v>1</v>
      </c>
    </row>
    <row r="470" spans="1:182" x14ac:dyDescent="0.2">
      <c r="A470" t="s">
        <v>186</v>
      </c>
      <c r="B470" t="s">
        <v>236</v>
      </c>
      <c r="C470" t="s">
        <v>194</v>
      </c>
      <c r="D470" t="s">
        <v>203</v>
      </c>
      <c r="E470" t="s">
        <v>208</v>
      </c>
      <c r="F470" t="s">
        <v>181</v>
      </c>
      <c r="G470" t="s">
        <v>1</v>
      </c>
      <c r="H470" s="78">
        <v>205</v>
      </c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78"/>
      <c r="CJ470" s="78"/>
      <c r="CK470" s="78"/>
      <c r="CL470" s="78"/>
      <c r="CM470" s="78"/>
      <c r="CN470" s="78"/>
      <c r="CO470" s="78"/>
      <c r="CP470" s="78"/>
      <c r="CQ470" s="78"/>
      <c r="CR470" s="78"/>
      <c r="CS470" s="78"/>
      <c r="CT470" s="78"/>
      <c r="CU470" s="78"/>
      <c r="CV470" s="78"/>
      <c r="CW470" s="78"/>
      <c r="CX470" s="78"/>
      <c r="CY470" s="78"/>
      <c r="CZ470" s="78"/>
      <c r="DA470" s="78"/>
      <c r="DB470" s="78"/>
      <c r="DC470" s="78"/>
      <c r="DD470" s="78"/>
      <c r="DE470" s="78"/>
      <c r="DF470" s="78"/>
      <c r="DG470" s="78"/>
      <c r="DH470" s="78"/>
      <c r="DI470" s="78"/>
      <c r="DJ470" s="78"/>
      <c r="DK470" s="78"/>
      <c r="DL470" s="78"/>
      <c r="DM470" s="78"/>
      <c r="DN470" s="78"/>
      <c r="DO470" s="78"/>
      <c r="DP470" s="78"/>
      <c r="DQ470" s="78"/>
      <c r="DR470" s="78"/>
      <c r="DS470" s="78"/>
      <c r="DT470" s="78"/>
      <c r="DU470" s="78"/>
      <c r="DV470" s="78"/>
      <c r="DW470" s="78"/>
      <c r="DX470" s="78"/>
      <c r="DY470" s="78"/>
      <c r="DZ470" s="78"/>
      <c r="EA470" s="78"/>
      <c r="EB470" s="78"/>
      <c r="EC470" s="78"/>
      <c r="ED470" s="78"/>
      <c r="EE470" s="78"/>
      <c r="EF470" s="78"/>
      <c r="EG470" s="78"/>
      <c r="EH470" s="78"/>
      <c r="EI470" s="78"/>
      <c r="EJ470" s="78"/>
      <c r="EK470" s="78"/>
      <c r="EL470" s="78"/>
      <c r="EM470" s="78"/>
      <c r="EN470" s="78"/>
      <c r="EO470" s="78"/>
      <c r="EP470" s="78"/>
      <c r="EQ470" s="78"/>
      <c r="ER470" s="78"/>
      <c r="ES470" s="78"/>
      <c r="ET470" s="78"/>
      <c r="EU470" s="78"/>
      <c r="EV470" s="78"/>
      <c r="EW470" s="78"/>
      <c r="EX470" s="78"/>
      <c r="EY470" s="78"/>
      <c r="EZ470" s="78"/>
      <c r="FA470" s="78"/>
      <c r="FB470" s="78"/>
      <c r="FC470" s="78"/>
      <c r="FD470" s="78"/>
      <c r="FE470" s="78"/>
      <c r="FF470" s="78"/>
      <c r="FG470" s="78"/>
      <c r="FH470" s="78"/>
      <c r="FI470" s="78"/>
      <c r="FJ470" s="78"/>
      <c r="FK470" s="78"/>
      <c r="FL470" s="78"/>
      <c r="FM470" s="78"/>
      <c r="FN470" s="78"/>
      <c r="FO470" s="78"/>
      <c r="FP470" s="78"/>
      <c r="FQ470" s="78"/>
      <c r="FR470" s="78"/>
      <c r="FS470" s="78"/>
      <c r="FT470" s="78"/>
      <c r="FU470" s="78"/>
      <c r="FV470" s="78"/>
      <c r="FW470" s="78"/>
      <c r="FX470" s="78">
        <v>0</v>
      </c>
      <c r="FY470" s="78">
        <v>35</v>
      </c>
      <c r="FZ470" s="78">
        <v>0</v>
      </c>
    </row>
    <row r="471" spans="1:182" x14ac:dyDescent="0.2">
      <c r="A471" t="s">
        <v>186</v>
      </c>
      <c r="B471" t="s">
        <v>236</v>
      </c>
      <c r="C471" t="s">
        <v>194</v>
      </c>
      <c r="D471" t="s">
        <v>203</v>
      </c>
      <c r="E471" t="s">
        <v>208</v>
      </c>
      <c r="F471" t="s">
        <v>182</v>
      </c>
      <c r="G471" t="s">
        <v>1</v>
      </c>
      <c r="H471" s="78">
        <v>1071</v>
      </c>
      <c r="I471" s="78">
        <v>1.4816254377365112</v>
      </c>
      <c r="J471" s="78">
        <v>1.3114954233169556</v>
      </c>
      <c r="K471" s="78">
        <v>1.1918896436691284</v>
      </c>
      <c r="L471" s="78">
        <v>1.1179918050765991</v>
      </c>
      <c r="M471" s="78">
        <v>1.1040607690811157</v>
      </c>
      <c r="N471" s="78">
        <v>1.1089413166046143</v>
      </c>
      <c r="O471" s="78">
        <v>1.1316566467285156</v>
      </c>
      <c r="P471" s="78">
        <v>1.3150967359542847</v>
      </c>
      <c r="Q471" s="78">
        <v>1.4458882808685303</v>
      </c>
      <c r="R471" s="78">
        <v>1.5598907470703125</v>
      </c>
      <c r="S471" s="78">
        <v>1.7525153160095215</v>
      </c>
      <c r="T471" s="78">
        <v>1.9088120460510254</v>
      </c>
      <c r="U471" s="78">
        <v>1.9847909212112427</v>
      </c>
      <c r="V471" s="78">
        <v>2.1617851257324219</v>
      </c>
      <c r="W471" s="78">
        <v>2.1365489959716797</v>
      </c>
      <c r="X471" s="78">
        <v>2.3010776042938232</v>
      </c>
      <c r="Y471" s="78">
        <v>2.2943458557128906</v>
      </c>
      <c r="Z471" s="78">
        <v>2.3682730197906494</v>
      </c>
      <c r="AA471" s="78">
        <v>2.3173348903656006</v>
      </c>
      <c r="AB471" s="78">
        <v>2.2078042030334473</v>
      </c>
      <c r="AC471" s="78">
        <v>2.0707941055297852</v>
      </c>
      <c r="AD471" s="78">
        <v>1.969441294670105</v>
      </c>
      <c r="AE471" s="78">
        <v>1.7978905439376831</v>
      </c>
      <c r="AF471" s="78">
        <v>1.5721875429153442</v>
      </c>
      <c r="AG471" s="78">
        <v>-0.21413701772689819</v>
      </c>
      <c r="AH471" s="78">
        <v>-0.27574315667152405</v>
      </c>
      <c r="AI471" s="78">
        <v>-0.26609504222869873</v>
      </c>
      <c r="AJ471" s="78">
        <v>-0.3176170289516449</v>
      </c>
      <c r="AK471" s="78">
        <v>-0.31052631139755249</v>
      </c>
      <c r="AL471" s="78">
        <v>-0.36759856343269348</v>
      </c>
      <c r="AM471" s="78">
        <v>-0.3800986111164093</v>
      </c>
      <c r="AN471" s="78">
        <v>-0.32496219873428345</v>
      </c>
      <c r="AO471" s="78">
        <v>-0.34224912524223328</v>
      </c>
      <c r="AP471" s="78">
        <v>-0.26840901374816895</v>
      </c>
      <c r="AQ471" s="78">
        <v>-0.20423613488674164</v>
      </c>
      <c r="AR471" s="78">
        <v>-0.22024492919445038</v>
      </c>
      <c r="AS471" s="78">
        <v>-0.37080803513526917</v>
      </c>
      <c r="AT471" s="78">
        <v>-0.39245477318763733</v>
      </c>
      <c r="AU471" s="78">
        <v>-0.46800267696380615</v>
      </c>
      <c r="AV471" s="78">
        <v>-0.38744714856147766</v>
      </c>
      <c r="AW471" s="78">
        <v>-0.46328127384185791</v>
      </c>
      <c r="AX471" s="78">
        <v>-0.36736544966697693</v>
      </c>
      <c r="AY471" s="78">
        <v>-0.45585939288139343</v>
      </c>
      <c r="AZ471" s="78">
        <v>-0.42487648129463196</v>
      </c>
      <c r="BA471" s="78">
        <v>-0.43058261275291443</v>
      </c>
      <c r="BB471" s="78">
        <v>-0.41122418642044067</v>
      </c>
      <c r="BC471" s="78">
        <v>-0.49862948060035706</v>
      </c>
      <c r="BD471" s="78">
        <v>-0.42067542672157288</v>
      </c>
      <c r="BE471" s="78">
        <v>-9.0999484062194824E-2</v>
      </c>
      <c r="BF471" s="78">
        <v>-0.15922605991363525</v>
      </c>
      <c r="BG471" s="78">
        <v>-0.15495762228965759</v>
      </c>
      <c r="BH471" s="78">
        <v>-0.20938968658447266</v>
      </c>
      <c r="BI471" s="78">
        <v>-0.20306621491909027</v>
      </c>
      <c r="BJ471" s="78">
        <v>-0.25718313455581665</v>
      </c>
      <c r="BK471" s="78">
        <v>-0.26505225896835327</v>
      </c>
      <c r="BL471" s="78">
        <v>-0.20730412006378174</v>
      </c>
      <c r="BM471" s="78">
        <v>-0.22892384231090546</v>
      </c>
      <c r="BN471" s="78">
        <v>-0.17624124884605408</v>
      </c>
      <c r="BO471" s="78">
        <v>-0.10967171937227249</v>
      </c>
      <c r="BP471" s="78">
        <v>-0.11881676316261292</v>
      </c>
      <c r="BQ471" s="78">
        <v>-0.26402455568313599</v>
      </c>
      <c r="BR471" s="78">
        <v>-0.2771892249584198</v>
      </c>
      <c r="BS471" s="78">
        <v>-0.34280058741569519</v>
      </c>
      <c r="BT471" s="78">
        <v>-0.26433452963829041</v>
      </c>
      <c r="BU471" s="78">
        <v>-0.33655270934104919</v>
      </c>
      <c r="BV471" s="78">
        <v>-0.23205035924911499</v>
      </c>
      <c r="BW471" s="78">
        <v>-0.32356157898902893</v>
      </c>
      <c r="BX471" s="78">
        <v>-0.30171576142311096</v>
      </c>
      <c r="BY471" s="78">
        <v>-0.3146710991859436</v>
      </c>
      <c r="BZ471" s="78">
        <v>-0.29232713580131531</v>
      </c>
      <c r="CA471" s="78">
        <v>-0.36342993378639221</v>
      </c>
      <c r="CB471" s="78">
        <v>-0.29283741116523743</v>
      </c>
      <c r="CC471" s="78">
        <v>-5.714799277484417E-3</v>
      </c>
      <c r="CD471" s="78">
        <v>-7.8526690602302551E-2</v>
      </c>
      <c r="CE471" s="78">
        <v>-7.7984176576137543E-2</v>
      </c>
      <c r="CF471" s="78">
        <v>-0.13443176448345184</v>
      </c>
      <c r="CG471" s="78">
        <v>-0.12863966822624207</v>
      </c>
      <c r="CH471" s="78">
        <v>-0.18070977926254272</v>
      </c>
      <c r="CI471" s="78">
        <v>-0.18537147343158722</v>
      </c>
      <c r="CJ471" s="78">
        <v>-0.12581451237201691</v>
      </c>
      <c r="CK471" s="78">
        <v>-0.15043507516384125</v>
      </c>
      <c r="CL471" s="78">
        <v>-0.11240612715482712</v>
      </c>
      <c r="CM471" s="78">
        <v>-4.4176694005727768E-2</v>
      </c>
      <c r="CN471" s="78">
        <v>-4.8567928373813629E-2</v>
      </c>
      <c r="CO471" s="78">
        <v>-0.19006665050983429</v>
      </c>
      <c r="CP471" s="78">
        <v>-0.1973566859960556</v>
      </c>
      <c r="CQ471" s="78">
        <v>-0.25608602166175842</v>
      </c>
      <c r="CR471" s="78">
        <v>-0.17906709015369415</v>
      </c>
      <c r="CS471" s="78">
        <v>-0.24878084659576416</v>
      </c>
      <c r="CT471" s="78">
        <v>-0.13833151757717133</v>
      </c>
      <c r="CU471" s="78">
        <v>-0.23193250596523285</v>
      </c>
      <c r="CV471" s="78">
        <v>-0.21641504764556885</v>
      </c>
      <c r="CW471" s="78">
        <v>-0.23439118266105652</v>
      </c>
      <c r="CX471" s="78">
        <v>-0.20997940003871918</v>
      </c>
      <c r="CY471" s="78">
        <v>-0.2697911262512207</v>
      </c>
      <c r="CZ471" s="78">
        <v>-0.20429718494415283</v>
      </c>
      <c r="DA471" s="78">
        <v>7.9569883644580841E-2</v>
      </c>
      <c r="DB471" s="78">
        <v>2.1726894192397594E-3</v>
      </c>
      <c r="DC471" s="78">
        <v>-1.0107355192303658E-3</v>
      </c>
      <c r="DD471" s="78">
        <v>-5.9473838657140732E-2</v>
      </c>
      <c r="DE471" s="78">
        <v>-5.4213143885135651E-2</v>
      </c>
      <c r="DF471" s="78">
        <v>-0.1042364090681076</v>
      </c>
      <c r="DG471" s="78">
        <v>-0.10569070279598236</v>
      </c>
      <c r="DH471" s="78">
        <v>-4.432489350438118E-2</v>
      </c>
      <c r="DI471" s="78">
        <v>-7.1946337819099426E-2</v>
      </c>
      <c r="DJ471" s="78">
        <v>-4.8571009188890457E-2</v>
      </c>
      <c r="DK471" s="78">
        <v>2.1318333223462105E-2</v>
      </c>
      <c r="DL471" s="78">
        <v>2.168089896440506E-2</v>
      </c>
      <c r="DM471" s="78">
        <v>-0.116108737885952</v>
      </c>
      <c r="DN471" s="78">
        <v>-0.11752411723136902</v>
      </c>
      <c r="DO471" s="78">
        <v>-0.16937147080898285</v>
      </c>
      <c r="DP471" s="78">
        <v>-9.3799643218517303E-2</v>
      </c>
      <c r="DQ471" s="78">
        <v>-0.16100902855396271</v>
      </c>
      <c r="DR471" s="78">
        <v>-4.4612675905227661E-2</v>
      </c>
      <c r="DS471" s="78">
        <v>-0.14030343294143677</v>
      </c>
      <c r="DT471" s="78">
        <v>-0.13111431896686554</v>
      </c>
      <c r="DU471" s="78">
        <v>-0.15411122143268585</v>
      </c>
      <c r="DV471" s="78">
        <v>-0.12763166427612305</v>
      </c>
      <c r="DW471" s="78">
        <v>-0.17615228891372681</v>
      </c>
      <c r="DX471" s="78">
        <v>-0.11575695872306824</v>
      </c>
      <c r="DY471" s="78">
        <v>0.20270742475986481</v>
      </c>
      <c r="DZ471" s="78">
        <v>0.11868977546691895</v>
      </c>
      <c r="EA471" s="78">
        <v>0.11012668907642365</v>
      </c>
      <c r="EB471" s="78">
        <v>4.8753507435321808E-2</v>
      </c>
      <c r="EC471" s="78">
        <v>5.324694886803627E-2</v>
      </c>
      <c r="ED471" s="78">
        <v>6.1789760366082191E-3</v>
      </c>
      <c r="EE471" s="78">
        <v>9.3556642532348633E-3</v>
      </c>
      <c r="EF471" s="78">
        <v>7.333315908908844E-2</v>
      </c>
      <c r="EG471" s="78">
        <v>4.1378956288099289E-2</v>
      </c>
      <c r="EH471" s="78">
        <v>4.3596763163805008E-2</v>
      </c>
      <c r="EI471" s="78">
        <v>0.1158827543258667</v>
      </c>
      <c r="EJ471" s="78">
        <v>0.12310905754566193</v>
      </c>
      <c r="EK471" s="78">
        <v>-9.325261227786541E-3</v>
      </c>
      <c r="EL471" s="78">
        <v>-2.2585915867239237E-3</v>
      </c>
      <c r="EM471" s="78">
        <v>-4.416939988732338E-2</v>
      </c>
      <c r="EN471" s="78">
        <v>2.9313001781702042E-2</v>
      </c>
      <c r="EO471" s="78">
        <v>-3.428041934967041E-2</v>
      </c>
      <c r="EP471" s="78">
        <v>9.0702451765537262E-2</v>
      </c>
      <c r="EQ471" s="78">
        <v>-8.0056013539433479E-3</v>
      </c>
      <c r="ER471" s="78">
        <v>-7.9536130651831627E-3</v>
      </c>
      <c r="ES471" s="78">
        <v>-3.8199733942747116E-2</v>
      </c>
      <c r="ET471" s="78">
        <v>-8.7346034124493599E-3</v>
      </c>
      <c r="EU471" s="78">
        <v>-4.0952712297439575E-2</v>
      </c>
      <c r="EV471" s="78">
        <v>1.2081067077815533E-2</v>
      </c>
      <c r="EW471" s="78">
        <v>61.242530822753906</v>
      </c>
      <c r="EX471" s="78">
        <v>59.494358062744141</v>
      </c>
      <c r="EY471" s="78">
        <v>57.783687591552734</v>
      </c>
      <c r="EZ471" s="78">
        <v>56.902957916259766</v>
      </c>
      <c r="FA471" s="78">
        <v>55.400806427001953</v>
      </c>
      <c r="FB471" s="78">
        <v>54.422561645507813</v>
      </c>
      <c r="FC471" s="78">
        <v>53.518035888671875</v>
      </c>
      <c r="FD471" s="78">
        <v>57.480926513671875</v>
      </c>
      <c r="FE471" s="78">
        <v>63.969318389892578</v>
      </c>
      <c r="FF471" s="78">
        <v>69.914573669433594</v>
      </c>
      <c r="FG471" s="78">
        <v>77.432167053222656</v>
      </c>
      <c r="FH471" s="78">
        <v>83.061782836914063</v>
      </c>
      <c r="FI471" s="78">
        <v>88.114639282226563</v>
      </c>
      <c r="FJ471" s="78">
        <v>91.495361328125</v>
      </c>
      <c r="FK471" s="78">
        <v>94.143630981445313</v>
      </c>
      <c r="FL471" s="78">
        <v>95.034095764160156</v>
      </c>
      <c r="FM471" s="78">
        <v>94.531303405761719</v>
      </c>
      <c r="FN471" s="78">
        <v>91.868942260742188</v>
      </c>
      <c r="FO471" s="78">
        <v>87.65380859375</v>
      </c>
      <c r="FP471" s="78">
        <v>82.003707885742188</v>
      </c>
      <c r="FQ471" s="78">
        <v>76.233192443847656</v>
      </c>
      <c r="FR471" s="78">
        <v>70.85162353515625</v>
      </c>
      <c r="FS471" s="78">
        <v>66.348556518554688</v>
      </c>
      <c r="FT471" s="78">
        <v>63.485157012939453</v>
      </c>
      <c r="FU471" s="78">
        <v>6.7391395568847656E-2</v>
      </c>
      <c r="FV471" s="78">
        <v>0.10778322070837021</v>
      </c>
      <c r="FW471" s="78">
        <v>7.0761710405349731E-2</v>
      </c>
      <c r="FX471" s="78">
        <v>0</v>
      </c>
      <c r="FY471" s="78">
        <v>500</v>
      </c>
      <c r="FZ471" s="78">
        <v>1</v>
      </c>
    </row>
    <row r="472" spans="1:182" x14ac:dyDescent="0.2">
      <c r="A472" t="s">
        <v>186</v>
      </c>
      <c r="B472" t="s">
        <v>236</v>
      </c>
      <c r="C472" t="s">
        <v>194</v>
      </c>
      <c r="D472" t="s">
        <v>203</v>
      </c>
      <c r="E472" t="s">
        <v>208</v>
      </c>
      <c r="F472" t="s">
        <v>183</v>
      </c>
      <c r="G472" t="s">
        <v>1</v>
      </c>
      <c r="H472" s="78">
        <v>1491</v>
      </c>
      <c r="I472" s="78">
        <v>1.7076665163040161</v>
      </c>
      <c r="J472" s="78">
        <v>1.4866114854812622</v>
      </c>
      <c r="K472" s="78">
        <v>1.3300797939300537</v>
      </c>
      <c r="L472" s="78">
        <v>1.3188681602478027</v>
      </c>
      <c r="M472" s="78">
        <v>1.2774480581283569</v>
      </c>
      <c r="N472" s="78">
        <v>1.2232003211975098</v>
      </c>
      <c r="O472" s="78">
        <v>1.3026220798492432</v>
      </c>
      <c r="P472" s="78">
        <v>1.3863294124603271</v>
      </c>
      <c r="Q472" s="78">
        <v>1.5547176599502563</v>
      </c>
      <c r="R472" s="78">
        <v>1.6488369703292847</v>
      </c>
      <c r="S472" s="78">
        <v>1.9113888740539551</v>
      </c>
      <c r="T472" s="78">
        <v>2.2064425945281982</v>
      </c>
      <c r="U472" s="78">
        <v>2.5388250350952148</v>
      </c>
      <c r="V472" s="78">
        <v>2.7693493366241455</v>
      </c>
      <c r="W472" s="78">
        <v>2.9556963443756104</v>
      </c>
      <c r="X472" s="78">
        <v>3.172590970993042</v>
      </c>
      <c r="Y472" s="78">
        <v>3.3419044017791748</v>
      </c>
      <c r="Z472" s="78">
        <v>3.4400796890258789</v>
      </c>
      <c r="AA472" s="78">
        <v>3.3318538665771484</v>
      </c>
      <c r="AB472" s="78">
        <v>3.0755326747894287</v>
      </c>
      <c r="AC472" s="78">
        <v>2.959165096282959</v>
      </c>
      <c r="AD472" s="78">
        <v>2.8420281410217285</v>
      </c>
      <c r="AE472" s="78">
        <v>2.5252339839935303</v>
      </c>
      <c r="AF472" s="78">
        <v>2.0910534858703613</v>
      </c>
      <c r="AG472" s="78">
        <v>-0.39148467779159546</v>
      </c>
      <c r="AH472" s="78">
        <v>-0.38178101181983948</v>
      </c>
      <c r="AI472" s="78">
        <v>-0.35499998927116394</v>
      </c>
      <c r="AJ472" s="78">
        <v>-0.30355444550514221</v>
      </c>
      <c r="AK472" s="78">
        <v>-0.33547845482826233</v>
      </c>
      <c r="AL472" s="78">
        <v>-0.37822404503822327</v>
      </c>
      <c r="AM472" s="78">
        <v>-0.31202200055122375</v>
      </c>
      <c r="AN472" s="78">
        <v>-0.30333754420280457</v>
      </c>
      <c r="AO472" s="78">
        <v>-0.30973613262176514</v>
      </c>
      <c r="AP472" s="78">
        <v>-0.35514676570892334</v>
      </c>
      <c r="AQ472" s="78">
        <v>-0.45842751860618591</v>
      </c>
      <c r="AR472" s="78">
        <v>-0.59783834218978882</v>
      </c>
      <c r="AS472" s="78">
        <v>-0.57735699415206909</v>
      </c>
      <c r="AT472" s="78">
        <v>-0.62844020128250122</v>
      </c>
      <c r="AU472" s="78">
        <v>-0.4859142005443573</v>
      </c>
      <c r="AV472" s="78">
        <v>-0.49445545673370361</v>
      </c>
      <c r="AW472" s="78">
        <v>-0.36118704080581665</v>
      </c>
      <c r="AX472" s="78">
        <v>-0.30232691764831543</v>
      </c>
      <c r="AY472" s="78">
        <v>-0.34299543499946594</v>
      </c>
      <c r="AZ472" s="78">
        <v>-0.46513539552688599</v>
      </c>
      <c r="BA472" s="78">
        <v>-0.333362877368927</v>
      </c>
      <c r="BB472" s="78">
        <v>-0.24410244822502136</v>
      </c>
      <c r="BC472" s="78">
        <v>-0.17176426947116852</v>
      </c>
      <c r="BD472" s="78">
        <v>-0.30216804146766663</v>
      </c>
      <c r="BE472" s="78">
        <v>-0.25851607322692871</v>
      </c>
      <c r="BF472" s="78">
        <v>-0.26566904783248901</v>
      </c>
      <c r="BG472" s="78">
        <v>-0.24697169661521912</v>
      </c>
      <c r="BH472" s="78">
        <v>-0.19697900116443634</v>
      </c>
      <c r="BI472" s="78">
        <v>-0.22540193796157837</v>
      </c>
      <c r="BJ472" s="78">
        <v>-0.26657238602638245</v>
      </c>
      <c r="BK472" s="78">
        <v>-0.19247820973396301</v>
      </c>
      <c r="BL472" s="78">
        <v>-0.19250346720218658</v>
      </c>
      <c r="BM472" s="78">
        <v>-0.19049292802810669</v>
      </c>
      <c r="BN472" s="78">
        <v>-0.22871159017086029</v>
      </c>
      <c r="BO472" s="78">
        <v>-0.31054356694221497</v>
      </c>
      <c r="BP472" s="78">
        <v>-0.44346603751182556</v>
      </c>
      <c r="BQ472" s="78">
        <v>-0.40803638100624084</v>
      </c>
      <c r="BR472" s="78">
        <v>-0.4466395378112793</v>
      </c>
      <c r="BS472" s="78">
        <v>-0.31546947360038757</v>
      </c>
      <c r="BT472" s="78">
        <v>-0.32184392213821411</v>
      </c>
      <c r="BU472" s="78">
        <v>-0.19557127356529236</v>
      </c>
      <c r="BV472" s="78">
        <v>-0.13021175563335419</v>
      </c>
      <c r="BW472" s="78">
        <v>-0.17195986211299896</v>
      </c>
      <c r="BX472" s="78">
        <v>-0.30188402533531189</v>
      </c>
      <c r="BY472" s="78">
        <v>-0.17783400416374207</v>
      </c>
      <c r="BZ472" s="78">
        <v>-7.3870137333869934E-2</v>
      </c>
      <c r="CA472" s="78">
        <v>-9.7374375909566879E-3</v>
      </c>
      <c r="CB472" s="78">
        <v>-0.15819677710533142</v>
      </c>
      <c r="CC472" s="78">
        <v>-0.16642244160175323</v>
      </c>
      <c r="CD472" s="78">
        <v>-0.18525023758411407</v>
      </c>
      <c r="CE472" s="78">
        <v>-0.17215162515640259</v>
      </c>
      <c r="CF472" s="78">
        <v>-0.12316518276929855</v>
      </c>
      <c r="CG472" s="78">
        <v>-0.14916330575942993</v>
      </c>
      <c r="CH472" s="78">
        <v>-0.18924270570278168</v>
      </c>
      <c r="CI472" s="78">
        <v>-0.10968255251646042</v>
      </c>
      <c r="CJ472" s="78">
        <v>-0.11574012041091919</v>
      </c>
      <c r="CK472" s="78">
        <v>-0.10790546983480453</v>
      </c>
      <c r="CL472" s="78">
        <v>-0.14114297926425934</v>
      </c>
      <c r="CM472" s="78">
        <v>-0.20811961591243744</v>
      </c>
      <c r="CN472" s="78">
        <v>-0.33654823899269104</v>
      </c>
      <c r="CO472" s="78">
        <v>-0.2907654345035553</v>
      </c>
      <c r="CP472" s="78">
        <v>-0.3207249641418457</v>
      </c>
      <c r="CQ472" s="78">
        <v>-0.19742000102996826</v>
      </c>
      <c r="CR472" s="78">
        <v>-0.20229372382164001</v>
      </c>
      <c r="CS472" s="78">
        <v>-8.0866299569606781E-2</v>
      </c>
      <c r="CT472" s="78">
        <v>-1.1005316860973835E-2</v>
      </c>
      <c r="CU472" s="78">
        <v>-5.3501125425100327E-2</v>
      </c>
      <c r="CV472" s="78">
        <v>-0.18881665170192719</v>
      </c>
      <c r="CW472" s="78">
        <v>-7.0115223526954651E-2</v>
      </c>
      <c r="CX472" s="78">
        <v>4.403223842382431E-2</v>
      </c>
      <c r="CY472" s="78">
        <v>0.10248186439275742</v>
      </c>
      <c r="CZ472" s="78">
        <v>-5.8482721447944641E-2</v>
      </c>
      <c r="DA472" s="78">
        <v>-7.4328802525997162E-2</v>
      </c>
      <c r="DB472" s="78">
        <v>-0.10483143478631973</v>
      </c>
      <c r="DC472" s="78">
        <v>-9.7331546247005463E-2</v>
      </c>
      <c r="DD472" s="78">
        <v>-4.9351371824741364E-2</v>
      </c>
      <c r="DE472" s="78">
        <v>-7.29246586561203E-2</v>
      </c>
      <c r="DF472" s="78">
        <v>-0.11191307008266449</v>
      </c>
      <c r="DG472" s="78">
        <v>-2.6886891573667526E-2</v>
      </c>
      <c r="DH472" s="78">
        <v>-3.8976766169071198E-2</v>
      </c>
      <c r="DI472" s="78">
        <v>-2.531801164150238E-2</v>
      </c>
      <c r="DJ472" s="78">
        <v>-5.3574379533529282E-2</v>
      </c>
      <c r="DK472" s="78">
        <v>-0.10569564253091812</v>
      </c>
      <c r="DL472" s="78">
        <v>-0.22963041067123413</v>
      </c>
      <c r="DM472" s="78">
        <v>-0.17349450290203094</v>
      </c>
      <c r="DN472" s="78">
        <v>-0.1948104053735733</v>
      </c>
      <c r="DO472" s="78">
        <v>-7.9370506107807159E-2</v>
      </c>
      <c r="DP472" s="78">
        <v>-8.2743532955646515E-2</v>
      </c>
      <c r="DQ472" s="78">
        <v>3.3838670700788498E-2</v>
      </c>
      <c r="DR472" s="78">
        <v>0.10820113122463226</v>
      </c>
      <c r="DS472" s="78">
        <v>6.4957603812217712E-2</v>
      </c>
      <c r="DT472" s="78">
        <v>-7.5749285519123077E-2</v>
      </c>
      <c r="DU472" s="78">
        <v>3.7603583186864853E-2</v>
      </c>
      <c r="DV472" s="78">
        <v>0.16193462908267975</v>
      </c>
      <c r="DW472" s="78">
        <v>0.21470117568969727</v>
      </c>
      <c r="DX472" s="78">
        <v>4.1231337934732437E-2</v>
      </c>
      <c r="DY472" s="78">
        <v>5.8639787137508392E-2</v>
      </c>
      <c r="DZ472" s="78">
        <v>1.1280544102191925E-2</v>
      </c>
      <c r="EA472" s="78">
        <v>1.0696753859519958E-2</v>
      </c>
      <c r="EB472" s="78">
        <v>5.7224053889513016E-2</v>
      </c>
      <c r="EC472" s="78">
        <v>3.7151835858821869E-2</v>
      </c>
      <c r="ED472" s="78">
        <v>-2.6134730433113873E-4</v>
      </c>
      <c r="EE472" s="78">
        <v>9.2656888067722321E-2</v>
      </c>
      <c r="EF472" s="78">
        <v>7.1857310831546783E-2</v>
      </c>
      <c r="EG472" s="78">
        <v>9.3925170600414276E-2</v>
      </c>
      <c r="EH472" s="78">
        <v>7.2860799729824066E-2</v>
      </c>
      <c r="EI472" s="78">
        <v>4.2188294231891632E-2</v>
      </c>
      <c r="EJ472" s="78">
        <v>-7.5258076190948486E-2</v>
      </c>
      <c r="EK472" s="78">
        <v>-4.1738590225577354E-3</v>
      </c>
      <c r="EL472" s="78">
        <v>-1.3009778223931789E-2</v>
      </c>
      <c r="EM472" s="78">
        <v>9.1074228286743164E-2</v>
      </c>
      <c r="EN472" s="78">
        <v>8.9867956936359406E-2</v>
      </c>
      <c r="EO472" s="78">
        <v>0.19945442676544189</v>
      </c>
      <c r="EP472" s="78">
        <v>0.28031629323959351</v>
      </c>
      <c r="EQ472" s="78">
        <v>0.23599319159984589</v>
      </c>
      <c r="ER472" s="78">
        <v>8.7502032518386841E-2</v>
      </c>
      <c r="ES472" s="78">
        <v>0.19313241541385651</v>
      </c>
      <c r="ET472" s="78">
        <v>0.33216693997383118</v>
      </c>
      <c r="EU472" s="78">
        <v>0.37672802805900574</v>
      </c>
      <c r="EV472" s="78">
        <v>0.18520259857177734</v>
      </c>
      <c r="EW472" s="78">
        <v>73.357894897460938</v>
      </c>
      <c r="EX472" s="78">
        <v>72.113777160644531</v>
      </c>
      <c r="EY472" s="78">
        <v>71.172317504882813</v>
      </c>
      <c r="EZ472" s="78">
        <v>68.997695922851563</v>
      </c>
      <c r="FA472" s="78">
        <v>68.147560119628906</v>
      </c>
      <c r="FB472" s="78">
        <v>66.759201049804688</v>
      </c>
      <c r="FC472" s="78">
        <v>64.863319396972656</v>
      </c>
      <c r="FD472" s="78">
        <v>68.817886352539063</v>
      </c>
      <c r="FE472" s="78">
        <v>74.04241943359375</v>
      </c>
      <c r="FF472" s="78">
        <v>80.075508117675781</v>
      </c>
      <c r="FG472" s="78">
        <v>84.348434448242188</v>
      </c>
      <c r="FH472" s="78">
        <v>87.697723388671875</v>
      </c>
      <c r="FI472" s="78">
        <v>90.838188171386719</v>
      </c>
      <c r="FJ472" s="78">
        <v>93.172386169433594</v>
      </c>
      <c r="FK472" s="78">
        <v>95.665740966796875</v>
      </c>
      <c r="FL472" s="78">
        <v>97.181297302246094</v>
      </c>
      <c r="FM472" s="78">
        <v>97.306076049804688</v>
      </c>
      <c r="FN472" s="78">
        <v>96.476066589355469</v>
      </c>
      <c r="FO472" s="78">
        <v>95.281257629394531</v>
      </c>
      <c r="FP472" s="78">
        <v>92.285049438476563</v>
      </c>
      <c r="FQ472" s="78">
        <v>86.785987854003906</v>
      </c>
      <c r="FR472" s="78">
        <v>82.738983154296875</v>
      </c>
      <c r="FS472" s="78">
        <v>79.602287292480469</v>
      </c>
      <c r="FT472" s="78">
        <v>77.4276123046875</v>
      </c>
      <c r="FU472" s="78">
        <v>9.1998569667339325E-2</v>
      </c>
      <c r="FV472" s="78">
        <v>0.13943657279014587</v>
      </c>
      <c r="FW472" s="78">
        <v>9.0559735894203186E-2</v>
      </c>
      <c r="FX472" s="78">
        <v>0</v>
      </c>
      <c r="FY472" s="78">
        <v>368</v>
      </c>
      <c r="FZ472" s="78">
        <v>1</v>
      </c>
    </row>
    <row r="473" spans="1:182" x14ac:dyDescent="0.2">
      <c r="A473" t="s">
        <v>186</v>
      </c>
      <c r="B473" t="s">
        <v>236</v>
      </c>
      <c r="C473" t="s">
        <v>194</v>
      </c>
      <c r="D473" t="s">
        <v>203</v>
      </c>
      <c r="E473" t="s">
        <v>208</v>
      </c>
      <c r="F473" t="s">
        <v>184</v>
      </c>
      <c r="G473" t="s">
        <v>1</v>
      </c>
      <c r="H473" s="78">
        <v>753</v>
      </c>
      <c r="I473" s="78">
        <v>2.2945930957794189</v>
      </c>
      <c r="J473" s="78">
        <v>2.1319808959960938</v>
      </c>
      <c r="K473" s="78">
        <v>1.9766485691070557</v>
      </c>
      <c r="L473" s="78">
        <v>1.762102484703064</v>
      </c>
      <c r="M473" s="78">
        <v>1.5998238325119019</v>
      </c>
      <c r="N473" s="78">
        <v>1.5313990116119385</v>
      </c>
      <c r="O473" s="78">
        <v>1.3805691003799438</v>
      </c>
      <c r="P473" s="78">
        <v>1.6968905925750732</v>
      </c>
      <c r="Q473" s="78">
        <v>1.893769383430481</v>
      </c>
      <c r="R473" s="78">
        <v>2.0211753845214844</v>
      </c>
      <c r="S473" s="78">
        <v>2.4514777660369873</v>
      </c>
      <c r="T473" s="78">
        <v>2.7182331085205078</v>
      </c>
      <c r="U473" s="78">
        <v>2.9198839664459229</v>
      </c>
      <c r="V473" s="78">
        <v>3.2316689491271973</v>
      </c>
      <c r="W473" s="78">
        <v>3.4517619609832764</v>
      </c>
      <c r="X473" s="78">
        <v>3.7544682025909424</v>
      </c>
      <c r="Y473" s="78">
        <v>3.8382859230041504</v>
      </c>
      <c r="Z473" s="78">
        <v>4.1272907257080078</v>
      </c>
      <c r="AA473" s="78">
        <v>4.2147693634033203</v>
      </c>
      <c r="AB473" s="78">
        <v>3.8959929943084717</v>
      </c>
      <c r="AC473" s="78">
        <v>3.5772745609283447</v>
      </c>
      <c r="AD473" s="78">
        <v>3.4032886028289795</v>
      </c>
      <c r="AE473" s="78">
        <v>3.100691556930542</v>
      </c>
      <c r="AF473" s="78">
        <v>2.6109256744384766</v>
      </c>
      <c r="AG473" s="78">
        <v>-0.18409165740013123</v>
      </c>
      <c r="AH473" s="78">
        <v>4.5621125027537346E-3</v>
      </c>
      <c r="AI473" s="78">
        <v>7.741188257932663E-2</v>
      </c>
      <c r="AJ473" s="78">
        <v>-4.2935598641633987E-2</v>
      </c>
      <c r="AK473" s="78">
        <v>-0.17201930284500122</v>
      </c>
      <c r="AL473" s="78">
        <v>-0.27694249153137207</v>
      </c>
      <c r="AM473" s="78">
        <v>-0.44579559564590454</v>
      </c>
      <c r="AN473" s="78">
        <v>-0.46535393595695496</v>
      </c>
      <c r="AO473" s="78">
        <v>-0.40708661079406738</v>
      </c>
      <c r="AP473" s="78">
        <v>-0.46797960996627808</v>
      </c>
      <c r="AQ473" s="78">
        <v>-0.23430049419403076</v>
      </c>
      <c r="AR473" s="78">
        <v>-0.40722399950027466</v>
      </c>
      <c r="AS473" s="78">
        <v>-0.57825928926467896</v>
      </c>
      <c r="AT473" s="78">
        <v>-0.51483792066574097</v>
      </c>
      <c r="AU473" s="78">
        <v>-0.56763565540313721</v>
      </c>
      <c r="AV473" s="78">
        <v>-0.51906585693359375</v>
      </c>
      <c r="AW473" s="78">
        <v>-0.65029668807983398</v>
      </c>
      <c r="AX473" s="78">
        <v>-0.47923561930656433</v>
      </c>
      <c r="AY473" s="78">
        <v>-0.30100953578948975</v>
      </c>
      <c r="AZ473" s="78">
        <v>-0.30155840516090393</v>
      </c>
      <c r="BA473" s="78">
        <v>-0.50352722406387329</v>
      </c>
      <c r="BB473" s="78">
        <v>-0.35585016012191772</v>
      </c>
      <c r="BC473" s="78">
        <v>-0.22528587281703949</v>
      </c>
      <c r="BD473" s="78">
        <v>-0.18747228384017944</v>
      </c>
      <c r="BE473" s="78">
        <v>-8.2989232614636421E-3</v>
      </c>
      <c r="BF473" s="78">
        <v>0.16538985073566437</v>
      </c>
      <c r="BG473" s="78">
        <v>0.23072892427444458</v>
      </c>
      <c r="BH473" s="78">
        <v>0.10487211495637894</v>
      </c>
      <c r="BI473" s="78">
        <v>-3.2407611608505249E-2</v>
      </c>
      <c r="BJ473" s="78">
        <v>-0.11824385821819305</v>
      </c>
      <c r="BK473" s="78">
        <v>-0.28032141923904419</v>
      </c>
      <c r="BL473" s="78">
        <v>-0.28561991453170776</v>
      </c>
      <c r="BM473" s="78">
        <v>-0.22927923500537872</v>
      </c>
      <c r="BN473" s="78">
        <v>-0.26609286665916443</v>
      </c>
      <c r="BO473" s="78">
        <v>-3.9426092058420181E-2</v>
      </c>
      <c r="BP473" s="78">
        <v>-0.1983380913734436</v>
      </c>
      <c r="BQ473" s="78">
        <v>-0.36813300848007202</v>
      </c>
      <c r="BR473" s="78">
        <v>-0.29964035749435425</v>
      </c>
      <c r="BS473" s="78">
        <v>-0.36209571361541748</v>
      </c>
      <c r="BT473" s="78">
        <v>-0.29972472786903381</v>
      </c>
      <c r="BU473" s="78">
        <v>-0.42721331119537354</v>
      </c>
      <c r="BV473" s="78">
        <v>-0.25789499282836914</v>
      </c>
      <c r="BW473" s="78">
        <v>-5.44394850730896E-2</v>
      </c>
      <c r="BX473" s="78">
        <v>-7.3950156569480896E-2</v>
      </c>
      <c r="BY473" s="78">
        <v>-0.27376344799995422</v>
      </c>
      <c r="BZ473" s="78">
        <v>-0.13242350518703461</v>
      </c>
      <c r="CA473" s="78">
        <v>-1.7150005325675011E-2</v>
      </c>
      <c r="CB473" s="78">
        <v>-2.022147923707962E-2</v>
      </c>
      <c r="CC473" s="78">
        <v>0.11345458775758743</v>
      </c>
      <c r="CD473" s="78">
        <v>0.27677863836288452</v>
      </c>
      <c r="CE473" s="78">
        <v>0.33691585063934326</v>
      </c>
      <c r="CF473" s="78">
        <v>0.20724329352378845</v>
      </c>
      <c r="CG473" s="78">
        <v>6.4287014305591583E-2</v>
      </c>
      <c r="CH473" s="78">
        <v>-8.3296522498130798E-3</v>
      </c>
      <c r="CI473" s="78">
        <v>-0.16571448743343353</v>
      </c>
      <c r="CJ473" s="78">
        <v>-0.16113673150539398</v>
      </c>
      <c r="CK473" s="78">
        <v>-0.10613041371107101</v>
      </c>
      <c r="CL473" s="78">
        <v>-0.12626670300960541</v>
      </c>
      <c r="CM473" s="78">
        <v>9.5543324947357178E-2</v>
      </c>
      <c r="CN473" s="78">
        <v>-5.3664345294237137E-2</v>
      </c>
      <c r="CO473" s="78">
        <v>-0.22260014712810516</v>
      </c>
      <c r="CP473" s="78">
        <v>-0.15059517323970795</v>
      </c>
      <c r="CQ473" s="78">
        <v>-0.2197393923997879</v>
      </c>
      <c r="CR473" s="78">
        <v>-0.14780974388122559</v>
      </c>
      <c r="CS473" s="78">
        <v>-0.27270644903182983</v>
      </c>
      <c r="CT473" s="78">
        <v>-0.10459516942501068</v>
      </c>
      <c r="CU473" s="78">
        <v>0.11633418500423431</v>
      </c>
      <c r="CV473" s="78">
        <v>8.3690620958805084E-2</v>
      </c>
      <c r="CW473" s="78">
        <v>-0.11462973803281784</v>
      </c>
      <c r="CX473" s="78">
        <v>2.2321110591292381E-2</v>
      </c>
      <c r="CY473" s="78">
        <v>0.12700425088405609</v>
      </c>
      <c r="CZ473" s="78">
        <v>9.5615915954113007E-2</v>
      </c>
      <c r="DA473" s="78">
        <v>0.23520810902118683</v>
      </c>
      <c r="DB473" s="78">
        <v>0.38816744089126587</v>
      </c>
      <c r="DC473" s="78">
        <v>0.44310277700424194</v>
      </c>
      <c r="DD473" s="78">
        <v>0.30961447954177856</v>
      </c>
      <c r="DE473" s="78">
        <v>0.16098165512084961</v>
      </c>
      <c r="DF473" s="78">
        <v>0.10158456116914749</v>
      </c>
      <c r="DG473" s="78">
        <v>-5.1107559353113174E-2</v>
      </c>
      <c r="DH473" s="78">
        <v>-3.6653522402048111E-2</v>
      </c>
      <c r="DI473" s="78">
        <v>1.7018407583236694E-2</v>
      </c>
      <c r="DJ473" s="78">
        <v>1.3559444807469845E-2</v>
      </c>
      <c r="DK473" s="78">
        <v>0.23051275312900543</v>
      </c>
      <c r="DL473" s="78">
        <v>9.1009393334388733E-2</v>
      </c>
      <c r="DM473" s="78">
        <v>-7.7067315578460693E-2</v>
      </c>
      <c r="DN473" s="78">
        <v>-1.5500192530453205E-3</v>
      </c>
      <c r="DO473" s="78">
        <v>-7.7383056282997131E-2</v>
      </c>
      <c r="DP473" s="78">
        <v>4.1052461601793766E-3</v>
      </c>
      <c r="DQ473" s="78">
        <v>-0.11819955706596375</v>
      </c>
      <c r="DR473" s="78">
        <v>4.8704653978347778E-2</v>
      </c>
      <c r="DS473" s="78">
        <v>0.28710785508155823</v>
      </c>
      <c r="DT473" s="78">
        <v>0.24133139848709106</v>
      </c>
      <c r="DU473" s="78">
        <v>4.4503957033157349E-2</v>
      </c>
      <c r="DV473" s="78">
        <v>0.17706573009490967</v>
      </c>
      <c r="DW473" s="78">
        <v>0.27115851640701294</v>
      </c>
      <c r="DX473" s="78">
        <v>0.21145331859588623</v>
      </c>
      <c r="DY473" s="78">
        <v>0.41100084781646729</v>
      </c>
      <c r="DZ473" s="78">
        <v>0.54899513721466064</v>
      </c>
      <c r="EA473" s="78">
        <v>0.59641987085342407</v>
      </c>
      <c r="EB473" s="78">
        <v>0.45742219686508179</v>
      </c>
      <c r="EC473" s="78">
        <v>0.30059331655502319</v>
      </c>
      <c r="ED473" s="78">
        <v>0.2602832019329071</v>
      </c>
      <c r="EE473" s="78">
        <v>0.11436663568019867</v>
      </c>
      <c r="EF473" s="78">
        <v>0.1430804580450058</v>
      </c>
      <c r="EG473" s="78">
        <v>0.19482573866844177</v>
      </c>
      <c r="EH473" s="78">
        <v>0.21544621884822845</v>
      </c>
      <c r="EI473" s="78">
        <v>0.42538714408874512</v>
      </c>
      <c r="EJ473" s="78">
        <v>0.29989528656005859</v>
      </c>
      <c r="EK473" s="78">
        <v>0.13305899500846863</v>
      </c>
      <c r="EL473" s="78">
        <v>0.21364752948284149</v>
      </c>
      <c r="EM473" s="78">
        <v>0.12815690040588379</v>
      </c>
      <c r="EN473" s="78">
        <v>0.22344635426998138</v>
      </c>
      <c r="EO473" s="78">
        <v>0.10488384217023849</v>
      </c>
      <c r="EP473" s="78">
        <v>0.27004525065422058</v>
      </c>
      <c r="EQ473" s="78">
        <v>0.53367793560028076</v>
      </c>
      <c r="ER473" s="78">
        <v>0.46893963217735291</v>
      </c>
      <c r="ES473" s="78">
        <v>0.27426773309707642</v>
      </c>
      <c r="ET473" s="78">
        <v>0.40049237012863159</v>
      </c>
      <c r="EU473" s="78">
        <v>0.47929438948631287</v>
      </c>
      <c r="EV473" s="78">
        <v>0.37870407104492188</v>
      </c>
      <c r="EW473" s="78">
        <v>74.155540466308594</v>
      </c>
      <c r="EX473" s="78">
        <v>72.505088806152344</v>
      </c>
      <c r="EY473" s="78">
        <v>70.749412536621094</v>
      </c>
      <c r="EZ473" s="78">
        <v>68.967201232910156</v>
      </c>
      <c r="FA473" s="78">
        <v>68.630813598632813</v>
      </c>
      <c r="FB473" s="78">
        <v>67.329475402832031</v>
      </c>
      <c r="FC473" s="78">
        <v>67.45343017578125</v>
      </c>
      <c r="FD473" s="78">
        <v>71.720771789550781</v>
      </c>
      <c r="FE473" s="78">
        <v>77.617408752441406</v>
      </c>
      <c r="FF473" s="78">
        <v>82.882392883300781</v>
      </c>
      <c r="FG473" s="78">
        <v>86.575843811035156</v>
      </c>
      <c r="FH473" s="78">
        <v>90.928298950195313</v>
      </c>
      <c r="FI473" s="78">
        <v>93.60235595703125</v>
      </c>
      <c r="FJ473" s="78">
        <v>95.753303527832031</v>
      </c>
      <c r="FK473" s="78">
        <v>97.9615478515625</v>
      </c>
      <c r="FL473" s="78">
        <v>99.95977783203125</v>
      </c>
      <c r="FM473" s="78">
        <v>101.39230346679688</v>
      </c>
      <c r="FN473" s="78">
        <v>101.40493774414063</v>
      </c>
      <c r="FO473" s="78">
        <v>100.4892578125</v>
      </c>
      <c r="FP473" s="78">
        <v>96.497261047363281</v>
      </c>
      <c r="FQ473" s="78">
        <v>88.221755981445313</v>
      </c>
      <c r="FR473" s="78">
        <v>81.281791687011719</v>
      </c>
      <c r="FS473" s="78">
        <v>76.741691589355469</v>
      </c>
      <c r="FT473" s="78">
        <v>75.839584350585938</v>
      </c>
      <c r="FU473" s="78">
        <v>0.11478274315595627</v>
      </c>
      <c r="FV473" s="78">
        <v>0.19180670380592346</v>
      </c>
      <c r="FW473" s="78">
        <v>0.11011815816164017</v>
      </c>
      <c r="FX473" s="78">
        <v>0</v>
      </c>
      <c r="FY473" s="78">
        <v>212</v>
      </c>
      <c r="FZ473" s="78">
        <v>1</v>
      </c>
    </row>
    <row r="474" spans="1:182" x14ac:dyDescent="0.2">
      <c r="A474" t="s">
        <v>186</v>
      </c>
      <c r="B474" t="s">
        <v>236</v>
      </c>
      <c r="C474" t="s">
        <v>194</v>
      </c>
      <c r="D474" t="s">
        <v>203</v>
      </c>
      <c r="E474" t="s">
        <v>208</v>
      </c>
      <c r="F474" t="s">
        <v>185</v>
      </c>
      <c r="G474" t="s">
        <v>1</v>
      </c>
      <c r="H474" s="78">
        <v>333</v>
      </c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78"/>
      <c r="CJ474" s="78"/>
      <c r="CK474" s="78"/>
      <c r="CL474" s="78"/>
      <c r="CM474" s="78"/>
      <c r="CN474" s="78"/>
      <c r="CO474" s="78"/>
      <c r="CP474" s="78"/>
      <c r="CQ474" s="78"/>
      <c r="CR474" s="78"/>
      <c r="CS474" s="78"/>
      <c r="CT474" s="78"/>
      <c r="CU474" s="78"/>
      <c r="CV474" s="78"/>
      <c r="CW474" s="78"/>
      <c r="CX474" s="78"/>
      <c r="CY474" s="78"/>
      <c r="CZ474" s="78"/>
      <c r="DA474" s="78"/>
      <c r="DB474" s="78"/>
      <c r="DC474" s="78"/>
      <c r="DD474" s="78"/>
      <c r="DE474" s="78"/>
      <c r="DF474" s="78"/>
      <c r="DG474" s="78"/>
      <c r="DH474" s="78"/>
      <c r="DI474" s="78"/>
      <c r="DJ474" s="78"/>
      <c r="DK474" s="78"/>
      <c r="DL474" s="78"/>
      <c r="DM474" s="78"/>
      <c r="DN474" s="78"/>
      <c r="DO474" s="78"/>
      <c r="DP474" s="78"/>
      <c r="DQ474" s="78"/>
      <c r="DR474" s="78"/>
      <c r="DS474" s="78"/>
      <c r="DT474" s="78"/>
      <c r="DU474" s="78"/>
      <c r="DV474" s="78"/>
      <c r="DW474" s="78"/>
      <c r="DX474" s="78"/>
      <c r="DY474" s="78"/>
      <c r="DZ474" s="78"/>
      <c r="EA474" s="78"/>
      <c r="EB474" s="78"/>
      <c r="EC474" s="78"/>
      <c r="ED474" s="78"/>
      <c r="EE474" s="78"/>
      <c r="EF474" s="78"/>
      <c r="EG474" s="78"/>
      <c r="EH474" s="78"/>
      <c r="EI474" s="78"/>
      <c r="EJ474" s="78"/>
      <c r="EK474" s="78"/>
      <c r="EL474" s="78"/>
      <c r="EM474" s="78"/>
      <c r="EN474" s="78"/>
      <c r="EO474" s="78"/>
      <c r="EP474" s="78"/>
      <c r="EQ474" s="78"/>
      <c r="ER474" s="78"/>
      <c r="ES474" s="78"/>
      <c r="ET474" s="78"/>
      <c r="EU474" s="78"/>
      <c r="EV474" s="78"/>
      <c r="EW474" s="78"/>
      <c r="EX474" s="78"/>
      <c r="EY474" s="78"/>
      <c r="EZ474" s="78"/>
      <c r="FA474" s="78"/>
      <c r="FB474" s="78"/>
      <c r="FC474" s="78"/>
      <c r="FD474" s="78"/>
      <c r="FE474" s="78"/>
      <c r="FF474" s="78"/>
      <c r="FG474" s="78"/>
      <c r="FH474" s="78"/>
      <c r="FI474" s="78"/>
      <c r="FJ474" s="78"/>
      <c r="FK474" s="78"/>
      <c r="FL474" s="78"/>
      <c r="FM474" s="78"/>
      <c r="FN474" s="78"/>
      <c r="FO474" s="78"/>
      <c r="FP474" s="78"/>
      <c r="FQ474" s="78"/>
      <c r="FR474" s="78"/>
      <c r="FS474" s="78"/>
      <c r="FT474" s="78"/>
      <c r="FU474" s="78"/>
      <c r="FV474" s="78"/>
      <c r="FW474" s="78"/>
      <c r="FX474" s="78">
        <v>0</v>
      </c>
      <c r="FY474" s="78">
        <v>94</v>
      </c>
      <c r="FZ474" s="78">
        <v>0</v>
      </c>
    </row>
    <row r="475" spans="1:182" x14ac:dyDescent="0.2">
      <c r="A475" t="s">
        <v>186</v>
      </c>
      <c r="B475" t="s">
        <v>236</v>
      </c>
      <c r="C475" t="s">
        <v>194</v>
      </c>
      <c r="D475" t="s">
        <v>203</v>
      </c>
      <c r="E475" t="s">
        <v>209</v>
      </c>
      <c r="F475" t="s">
        <v>1</v>
      </c>
      <c r="G475" t="s">
        <v>198</v>
      </c>
      <c r="H475" s="78">
        <v>7005</v>
      </c>
      <c r="I475" s="78">
        <v>1.6546169519424438</v>
      </c>
      <c r="J475" s="78">
        <v>1.4574283361434937</v>
      </c>
      <c r="K475" s="78">
        <v>1.3684806823730469</v>
      </c>
      <c r="L475" s="78">
        <v>1.3203027248382568</v>
      </c>
      <c r="M475" s="78">
        <v>1.2637799978256226</v>
      </c>
      <c r="N475" s="78">
        <v>1.244246244430542</v>
      </c>
      <c r="O475" s="78">
        <v>1.3290951251983643</v>
      </c>
      <c r="P475" s="78">
        <v>1.4248882532119751</v>
      </c>
      <c r="Q475" s="78">
        <v>1.5397436618804932</v>
      </c>
      <c r="R475" s="78">
        <v>1.7350988388061523</v>
      </c>
      <c r="S475" s="78">
        <v>1.9657777547836304</v>
      </c>
      <c r="T475" s="78">
        <v>2.2087340354919434</v>
      </c>
      <c r="U475" s="78">
        <v>2.473644495010376</v>
      </c>
      <c r="V475" s="78">
        <v>2.7829279899597168</v>
      </c>
      <c r="W475" s="78">
        <v>2.9301693439483643</v>
      </c>
      <c r="X475" s="78">
        <v>3.0777809619903564</v>
      </c>
      <c r="Y475" s="78">
        <v>3.1924748420715332</v>
      </c>
      <c r="Z475" s="78">
        <v>3.1953773498535156</v>
      </c>
      <c r="AA475" s="78">
        <v>3.141585111618042</v>
      </c>
      <c r="AB475" s="78">
        <v>3.0894060134887695</v>
      </c>
      <c r="AC475" s="78">
        <v>2.9861786365509033</v>
      </c>
      <c r="AD475" s="78">
        <v>2.8616518974304199</v>
      </c>
      <c r="AE475" s="78">
        <v>2.518155574798584</v>
      </c>
      <c r="AF475" s="78">
        <v>2.2306737899780273</v>
      </c>
      <c r="AG475" s="78">
        <v>-0.20877668261528015</v>
      </c>
      <c r="AH475" s="78">
        <v>-0.23525108397006989</v>
      </c>
      <c r="AI475" s="78">
        <v>-0.18987739086151123</v>
      </c>
      <c r="AJ475" s="78">
        <v>-0.17056803405284882</v>
      </c>
      <c r="AK475" s="78">
        <v>-0.18056268990039825</v>
      </c>
      <c r="AL475" s="78">
        <v>-0.18185874819755554</v>
      </c>
      <c r="AM475" s="78">
        <v>-0.17551626265048981</v>
      </c>
      <c r="AN475" s="78">
        <v>-0.22217720746994019</v>
      </c>
      <c r="AO475" s="78">
        <v>-0.29529115557670593</v>
      </c>
      <c r="AP475" s="78">
        <v>-0.28265106678009033</v>
      </c>
      <c r="AQ475" s="78">
        <v>-0.30318671464920044</v>
      </c>
      <c r="AR475" s="78">
        <v>-0.35528182983398438</v>
      </c>
      <c r="AS475" s="78">
        <v>-0.34992596507072449</v>
      </c>
      <c r="AT475" s="78">
        <v>-0.2546115517616272</v>
      </c>
      <c r="AU475" s="78">
        <v>-0.32441815733909607</v>
      </c>
      <c r="AV475" s="78">
        <v>-0.26332932710647583</v>
      </c>
      <c r="AW475" s="78">
        <v>-0.19310383498668671</v>
      </c>
      <c r="AX475" s="78">
        <v>-0.21679176390171051</v>
      </c>
      <c r="AY475" s="78">
        <v>-0.16397568583488464</v>
      </c>
      <c r="AZ475" s="78">
        <v>-9.5655985176563263E-2</v>
      </c>
      <c r="BA475" s="78">
        <v>-0.15065954625606537</v>
      </c>
      <c r="BB475" s="78">
        <v>-0.28685271739959717</v>
      </c>
      <c r="BC475" s="78">
        <v>-0.35780060291290283</v>
      </c>
      <c r="BD475" s="78">
        <v>-0.23992690443992615</v>
      </c>
      <c r="BE475" s="78">
        <v>-0.15537309646606445</v>
      </c>
      <c r="BF475" s="78">
        <v>-0.18534864485263824</v>
      </c>
      <c r="BG475" s="78">
        <v>-0.1421809196472168</v>
      </c>
      <c r="BH475" s="78">
        <v>-0.12400292605161667</v>
      </c>
      <c r="BI475" s="78">
        <v>-0.13417333364486694</v>
      </c>
      <c r="BJ475" s="78">
        <v>-0.13751474022865295</v>
      </c>
      <c r="BK475" s="78">
        <v>-0.13046711683273315</v>
      </c>
      <c r="BL475" s="78">
        <v>-0.17366844415664673</v>
      </c>
      <c r="BM475" s="78">
        <v>-0.24458344280719757</v>
      </c>
      <c r="BN475" s="78">
        <v>-0.22862902283668518</v>
      </c>
      <c r="BO475" s="78">
        <v>-0.24597810208797455</v>
      </c>
      <c r="BP475" s="78">
        <v>-0.2935815155506134</v>
      </c>
      <c r="BQ475" s="78">
        <v>-0.28758531808853149</v>
      </c>
      <c r="BR475" s="78">
        <v>-0.18929633498191833</v>
      </c>
      <c r="BS475" s="78">
        <v>-0.25582638382911682</v>
      </c>
      <c r="BT475" s="78">
        <v>-0.19834257662296295</v>
      </c>
      <c r="BU475" s="78">
        <v>-0.12628290057182312</v>
      </c>
      <c r="BV475" s="78">
        <v>-0.15142142772674561</v>
      </c>
      <c r="BW475" s="78">
        <v>-9.5307841897010803E-2</v>
      </c>
      <c r="BX475" s="78">
        <v>-2.8345800936222076E-2</v>
      </c>
      <c r="BY475" s="78">
        <v>-8.5929453372955322E-2</v>
      </c>
      <c r="BZ475" s="78">
        <v>-0.22342512011528015</v>
      </c>
      <c r="CA475" s="78">
        <v>-0.29677751660346985</v>
      </c>
      <c r="CB475" s="78">
        <v>-0.18132898211479187</v>
      </c>
      <c r="CC475" s="78">
        <v>-0.1183859258890152</v>
      </c>
      <c r="CD475" s="78">
        <v>-0.1507863849401474</v>
      </c>
      <c r="CE475" s="78">
        <v>-0.10914649069309235</v>
      </c>
      <c r="CF475" s="78">
        <v>-9.17520672082901E-2</v>
      </c>
      <c r="CG475" s="78">
        <v>-0.10204420238733292</v>
      </c>
      <c r="CH475" s="78">
        <v>-0.10680221766233444</v>
      </c>
      <c r="CI475" s="78">
        <v>-9.9266223609447479E-2</v>
      </c>
      <c r="CJ475" s="78">
        <v>-0.14007143676280975</v>
      </c>
      <c r="CK475" s="78">
        <v>-0.20946340262889862</v>
      </c>
      <c r="CL475" s="78">
        <v>-0.19121351838111877</v>
      </c>
      <c r="CM475" s="78">
        <v>-0.20635555684566498</v>
      </c>
      <c r="CN475" s="78">
        <v>-0.25084808468818665</v>
      </c>
      <c r="CO475" s="78">
        <v>-0.24440838396549225</v>
      </c>
      <c r="CP475" s="78">
        <v>-0.14405922591686249</v>
      </c>
      <c r="CQ475" s="78">
        <v>-0.20831991732120514</v>
      </c>
      <c r="CR475" s="78">
        <v>-0.15333296358585358</v>
      </c>
      <c r="CS475" s="78">
        <v>-8.0002933740615845E-2</v>
      </c>
      <c r="CT475" s="78">
        <v>-0.10614611208438873</v>
      </c>
      <c r="CU475" s="78">
        <v>-4.7748707234859467E-2</v>
      </c>
      <c r="CV475" s="78">
        <v>1.8273025751113892E-2</v>
      </c>
      <c r="CW475" s="78">
        <v>-4.1097585111856461E-2</v>
      </c>
      <c r="CX475" s="78">
        <v>-0.17949534952640533</v>
      </c>
      <c r="CY475" s="78">
        <v>-0.25451311469078064</v>
      </c>
      <c r="CZ475" s="78">
        <v>-0.14074425399303436</v>
      </c>
      <c r="DA475" s="78">
        <v>-8.1398762762546539E-2</v>
      </c>
      <c r="DB475" s="78">
        <v>-0.11622409522533417</v>
      </c>
      <c r="DC475" s="78">
        <v>-7.6112054288387299E-2</v>
      </c>
      <c r="DD475" s="78">
        <v>-5.9501200914382935E-2</v>
      </c>
      <c r="DE475" s="78">
        <v>-6.9915071129798889E-2</v>
      </c>
      <c r="DF475" s="78">
        <v>-7.6089687645435333E-2</v>
      </c>
      <c r="DG475" s="78">
        <v>-6.806531548500061E-2</v>
      </c>
      <c r="DH475" s="78">
        <v>-0.10647443681955338</v>
      </c>
      <c r="DI475" s="78">
        <v>-0.17434336245059967</v>
      </c>
      <c r="DJ475" s="78">
        <v>-0.15379802882671356</v>
      </c>
      <c r="DK475" s="78">
        <v>-0.1667330265045166</v>
      </c>
      <c r="DL475" s="78">
        <v>-0.20811465382575989</v>
      </c>
      <c r="DM475" s="78">
        <v>-0.20123143494129181</v>
      </c>
      <c r="DN475" s="78">
        <v>-9.8822109401226044E-2</v>
      </c>
      <c r="DO475" s="78">
        <v>-0.16081346571445465</v>
      </c>
      <c r="DP475" s="78">
        <v>-0.1083233430981636</v>
      </c>
      <c r="DQ475" s="78">
        <v>-3.3722952008247375E-2</v>
      </c>
      <c r="DR475" s="78">
        <v>-6.0870803892612457E-2</v>
      </c>
      <c r="DS475" s="78">
        <v>-1.8956851272378117E-4</v>
      </c>
      <c r="DT475" s="78">
        <v>6.489185243844986E-2</v>
      </c>
      <c r="DU475" s="78">
        <v>3.7342796567827463E-3</v>
      </c>
      <c r="DV475" s="78">
        <v>-0.13556559383869171</v>
      </c>
      <c r="DW475" s="78">
        <v>-0.21224871277809143</v>
      </c>
      <c r="DX475" s="78">
        <v>-0.10015951097011566</v>
      </c>
      <c r="DY475" s="78">
        <v>-2.7995176613330841E-2</v>
      </c>
      <c r="DZ475" s="78">
        <v>-6.6321656107902527E-2</v>
      </c>
      <c r="EA475" s="78">
        <v>-2.8415584936738014E-2</v>
      </c>
      <c r="EB475" s="78">
        <v>-1.2936084531247616E-2</v>
      </c>
      <c r="EC475" s="78">
        <v>-2.3525707423686981E-2</v>
      </c>
      <c r="ED475" s="78">
        <v>-3.1745672225952148E-2</v>
      </c>
      <c r="EE475" s="78">
        <v>-2.3016167804598808E-2</v>
      </c>
      <c r="EF475" s="78">
        <v>-5.7965688407421112E-2</v>
      </c>
      <c r="EG475" s="78">
        <v>-0.12363563477993011</v>
      </c>
      <c r="EH475" s="78">
        <v>-9.9775969982147217E-2</v>
      </c>
      <c r="EI475" s="78">
        <v>-0.10952439159154892</v>
      </c>
      <c r="EJ475" s="78">
        <v>-0.14641435444355011</v>
      </c>
      <c r="EK475" s="78">
        <v>-0.13889078795909882</v>
      </c>
      <c r="EL475" s="78">
        <v>-3.3506900072097778E-2</v>
      </c>
      <c r="EM475" s="78">
        <v>-9.2221699655056E-2</v>
      </c>
      <c r="EN475" s="78">
        <v>-4.3336603790521622E-2</v>
      </c>
      <c r="EO475" s="78">
        <v>3.3097986131906509E-2</v>
      </c>
      <c r="EP475" s="78">
        <v>4.4995499774813652E-3</v>
      </c>
      <c r="EQ475" s="78">
        <v>6.847827136516571E-2</v>
      </c>
      <c r="ER475" s="78">
        <v>0.13220202922821045</v>
      </c>
      <c r="ES475" s="78">
        <v>6.8464376032352448E-2</v>
      </c>
      <c r="ET475" s="78">
        <v>-7.2137989103794098E-2</v>
      </c>
      <c r="EU475" s="78">
        <v>-0.15122561156749725</v>
      </c>
      <c r="EV475" s="78">
        <v>-4.156159982085228E-2</v>
      </c>
      <c r="EW475" s="78">
        <v>74.361412048339844</v>
      </c>
      <c r="EX475" s="78">
        <v>73.516990661621094</v>
      </c>
      <c r="EY475" s="78">
        <v>72.327362060546875</v>
      </c>
      <c r="EZ475" s="78">
        <v>71.961631774902344</v>
      </c>
      <c r="FA475" s="78">
        <v>71.227890014648438</v>
      </c>
      <c r="FB475" s="78">
        <v>70.944404602050781</v>
      </c>
      <c r="FC475" s="78">
        <v>70.594032287597656</v>
      </c>
      <c r="FD475" s="78">
        <v>71.99774169921875</v>
      </c>
      <c r="FE475" s="78">
        <v>75.513290405273438</v>
      </c>
      <c r="FF475" s="78">
        <v>80.2801513671875</v>
      </c>
      <c r="FG475" s="78">
        <v>84.3837890625</v>
      </c>
      <c r="FH475" s="78">
        <v>88.970283508300781</v>
      </c>
      <c r="FI475" s="78">
        <v>93.075523376464844</v>
      </c>
      <c r="FJ475" s="78">
        <v>96.972908020019531</v>
      </c>
      <c r="FK475" s="78">
        <v>99.685455322265625</v>
      </c>
      <c r="FL475" s="78">
        <v>101.47600555419922</v>
      </c>
      <c r="FM475" s="78">
        <v>101.7276611328125</v>
      </c>
      <c r="FN475" s="78">
        <v>100.76849365234375</v>
      </c>
      <c r="FO475" s="78">
        <v>98.9002685546875</v>
      </c>
      <c r="FP475" s="78">
        <v>95.509971618652344</v>
      </c>
      <c r="FQ475" s="78">
        <v>90.113304138183594</v>
      </c>
      <c r="FR475" s="78">
        <v>86.619415283203125</v>
      </c>
      <c r="FS475" s="78">
        <v>83.911628723144531</v>
      </c>
      <c r="FT475" s="78">
        <v>81.325523376464844</v>
      </c>
      <c r="FU475" s="78">
        <v>3.4135252237319946E-2</v>
      </c>
      <c r="FV475" s="78">
        <v>5.5225145071744919E-2</v>
      </c>
      <c r="FW475" s="78">
        <v>3.3864427357912064E-2</v>
      </c>
      <c r="FX475" s="78">
        <v>0</v>
      </c>
      <c r="FY475" s="78">
        <v>2529</v>
      </c>
      <c r="FZ475" s="78">
        <v>1</v>
      </c>
    </row>
    <row r="476" spans="1:182" x14ac:dyDescent="0.2">
      <c r="A476" t="s">
        <v>186</v>
      </c>
      <c r="B476" t="s">
        <v>236</v>
      </c>
      <c r="C476" t="s">
        <v>194</v>
      </c>
      <c r="D476" t="s">
        <v>203</v>
      </c>
      <c r="E476" t="s">
        <v>209</v>
      </c>
      <c r="F476" t="s">
        <v>1</v>
      </c>
      <c r="G476" t="s">
        <v>200</v>
      </c>
      <c r="H476" s="78">
        <v>2717</v>
      </c>
      <c r="I476" s="78">
        <v>1.6280288696289063</v>
      </c>
      <c r="J476" s="78">
        <v>1.4622002840042114</v>
      </c>
      <c r="K476" s="78">
        <v>1.3335757255554199</v>
      </c>
      <c r="L476" s="78">
        <v>1.2383899688720703</v>
      </c>
      <c r="M476" s="78">
        <v>1.170287013053894</v>
      </c>
      <c r="N476" s="78">
        <v>1.1856485605239868</v>
      </c>
      <c r="O476" s="78">
        <v>1.2558439970016479</v>
      </c>
      <c r="P476" s="78">
        <v>1.2708768844604492</v>
      </c>
      <c r="Q476" s="78">
        <v>1.4084534645080566</v>
      </c>
      <c r="R476" s="78">
        <v>1.5636265277862549</v>
      </c>
      <c r="S476" s="78">
        <v>1.810582160949707</v>
      </c>
      <c r="T476" s="78">
        <v>2.0552682876586914</v>
      </c>
      <c r="U476" s="78">
        <v>2.2898979187011719</v>
      </c>
      <c r="V476" s="78">
        <v>2.4776754379272461</v>
      </c>
      <c r="W476" s="78">
        <v>2.5996601581573486</v>
      </c>
      <c r="X476" s="78">
        <v>2.7592825889587402</v>
      </c>
      <c r="Y476" s="78">
        <v>2.9114973545074463</v>
      </c>
      <c r="Z476" s="78">
        <v>2.9456820487976074</v>
      </c>
      <c r="AA476" s="78">
        <v>2.7920782566070557</v>
      </c>
      <c r="AB476" s="78">
        <v>2.734809398651123</v>
      </c>
      <c r="AC476" s="78">
        <v>2.6754560470581055</v>
      </c>
      <c r="AD476" s="78">
        <v>2.5973467826843262</v>
      </c>
      <c r="AE476" s="78">
        <v>2.4446725845336914</v>
      </c>
      <c r="AF476" s="78">
        <v>2.1934406757354736</v>
      </c>
      <c r="AG476" s="78">
        <v>-0.19004572927951813</v>
      </c>
      <c r="AH476" s="78">
        <v>-0.18926407396793365</v>
      </c>
      <c r="AI476" s="78">
        <v>-0.18781134486198425</v>
      </c>
      <c r="AJ476" s="78">
        <v>-0.19693438708782196</v>
      </c>
      <c r="AK476" s="78">
        <v>-0.18697993457317352</v>
      </c>
      <c r="AL476" s="78">
        <v>-0.1369987428188324</v>
      </c>
      <c r="AM476" s="78">
        <v>-9.5157109200954437E-2</v>
      </c>
      <c r="AN476" s="78">
        <v>-0.1723882257938385</v>
      </c>
      <c r="AO476" s="78">
        <v>-0.18053749203681946</v>
      </c>
      <c r="AP476" s="78">
        <v>-0.20762956142425537</v>
      </c>
      <c r="AQ476" s="78">
        <v>-0.1413055956363678</v>
      </c>
      <c r="AR476" s="78">
        <v>-0.17289087176322937</v>
      </c>
      <c r="AS476" s="78">
        <v>-0.22001257538795471</v>
      </c>
      <c r="AT476" s="78">
        <v>-0.22439755499362946</v>
      </c>
      <c r="AU476" s="78">
        <v>-0.23744289577007294</v>
      </c>
      <c r="AV476" s="78">
        <v>-0.23500937223434448</v>
      </c>
      <c r="AW476" s="78">
        <v>-0.14235155284404755</v>
      </c>
      <c r="AX476" s="78">
        <v>-0.11765290796756744</v>
      </c>
      <c r="AY476" s="78">
        <v>-0.1880560964345932</v>
      </c>
      <c r="AZ476" s="78">
        <v>-0.19322358071804047</v>
      </c>
      <c r="BA476" s="78">
        <v>-0.21135146915912628</v>
      </c>
      <c r="BB476" s="78">
        <v>-0.30275848507881165</v>
      </c>
      <c r="BC476" s="78">
        <v>-0.27049678564071655</v>
      </c>
      <c r="BD476" s="78">
        <v>-0.22425764799118042</v>
      </c>
      <c r="BE476" s="78">
        <v>-0.12875640392303467</v>
      </c>
      <c r="BF476" s="78">
        <v>-0.13127647340297699</v>
      </c>
      <c r="BG476" s="78">
        <v>-0.1321806013584137</v>
      </c>
      <c r="BH476" s="78">
        <v>-0.14417420327663422</v>
      </c>
      <c r="BI476" s="78">
        <v>-0.13575714826583862</v>
      </c>
      <c r="BJ476" s="78">
        <v>-8.4835179150104523E-2</v>
      </c>
      <c r="BK476" s="78">
        <v>-4.1629068553447723E-2</v>
      </c>
      <c r="BL476" s="78">
        <v>-0.11856652051210403</v>
      </c>
      <c r="BM476" s="78">
        <v>-0.12406504899263382</v>
      </c>
      <c r="BN476" s="78">
        <v>-0.14623832702636719</v>
      </c>
      <c r="BO476" s="78">
        <v>-7.3231332004070282E-2</v>
      </c>
      <c r="BP476" s="78">
        <v>-0.1011391207575798</v>
      </c>
      <c r="BQ476" s="78">
        <v>-0.14856737852096558</v>
      </c>
      <c r="BR476" s="78">
        <v>-0.14966151118278503</v>
      </c>
      <c r="BS476" s="78">
        <v>-0.16282610595226288</v>
      </c>
      <c r="BT476" s="78">
        <v>-0.15992866456508636</v>
      </c>
      <c r="BU476" s="78">
        <v>-6.4057931303977966E-2</v>
      </c>
      <c r="BV476" s="78">
        <v>-4.094359278678894E-2</v>
      </c>
      <c r="BW476" s="78">
        <v>-0.11104051023721695</v>
      </c>
      <c r="BX476" s="78">
        <v>-0.11469161510467529</v>
      </c>
      <c r="BY476" s="78">
        <v>-0.13537502288818359</v>
      </c>
      <c r="BZ476" s="78">
        <v>-0.22356747090816498</v>
      </c>
      <c r="CA476" s="78">
        <v>-0.1923689991235733</v>
      </c>
      <c r="CB476" s="78">
        <v>-0.15338802337646484</v>
      </c>
      <c r="CC476" s="78">
        <v>-8.6307622492313385E-2</v>
      </c>
      <c r="CD476" s="78">
        <v>-9.1114453971385956E-2</v>
      </c>
      <c r="CE476" s="78">
        <v>-9.3650937080383301E-2</v>
      </c>
      <c r="CF476" s="78">
        <v>-0.10763267427682877</v>
      </c>
      <c r="CG476" s="78">
        <v>-0.10028040409088135</v>
      </c>
      <c r="CH476" s="78">
        <v>-4.8706855624914169E-2</v>
      </c>
      <c r="CI476" s="78">
        <v>-4.5557143166661263E-3</v>
      </c>
      <c r="CJ476" s="78">
        <v>-8.1289775669574738E-2</v>
      </c>
      <c r="CK476" s="78">
        <v>-8.4952384233474731E-2</v>
      </c>
      <c r="CL476" s="78">
        <v>-0.10371893644332886</v>
      </c>
      <c r="CM476" s="78">
        <v>-2.6083311066031456E-2</v>
      </c>
      <c r="CN476" s="78">
        <v>-5.1444072276353836E-2</v>
      </c>
      <c r="CO476" s="78">
        <v>-9.9084645509719849E-2</v>
      </c>
      <c r="CP476" s="78">
        <v>-9.7899548709392548E-2</v>
      </c>
      <c r="CQ476" s="78">
        <v>-0.1111467257142067</v>
      </c>
      <c r="CR476" s="78">
        <v>-0.10792798548936844</v>
      </c>
      <c r="CS476" s="78">
        <v>-9.8320087417960167E-3</v>
      </c>
      <c r="CT476" s="78">
        <v>1.2185047380626202E-2</v>
      </c>
      <c r="CU476" s="78">
        <v>-5.7699739933013916E-2</v>
      </c>
      <c r="CV476" s="78">
        <v>-6.0300622135400772E-2</v>
      </c>
      <c r="CW476" s="78">
        <v>-8.2753986120223999E-2</v>
      </c>
      <c r="CX476" s="78">
        <v>-0.1687200516462326</v>
      </c>
      <c r="CY476" s="78">
        <v>-0.13825792074203491</v>
      </c>
      <c r="CZ476" s="78">
        <v>-0.10430397093296051</v>
      </c>
      <c r="DA476" s="78">
        <v>-4.3858826160430908E-2</v>
      </c>
      <c r="DB476" s="78">
        <v>-5.0952427089214325E-2</v>
      </c>
      <c r="DC476" s="78">
        <v>-5.5121272802352905E-2</v>
      </c>
      <c r="DD476" s="78">
        <v>-7.1091130375862122E-2</v>
      </c>
      <c r="DE476" s="78">
        <v>-6.4803667366504669E-2</v>
      </c>
      <c r="DF476" s="78">
        <v>-1.2578533031046391E-2</v>
      </c>
      <c r="DG476" s="78">
        <v>3.251764178276062E-2</v>
      </c>
      <c r="DH476" s="78">
        <v>-4.4013027101755142E-2</v>
      </c>
      <c r="DI476" s="78">
        <v>-4.5839738100767136E-2</v>
      </c>
      <c r="DJ476" s="78">
        <v>-6.1199549585580826E-2</v>
      </c>
      <c r="DK476" s="78">
        <v>2.1064715459942818E-2</v>
      </c>
      <c r="DL476" s="78">
        <v>-1.7490294994786382E-3</v>
      </c>
      <c r="DM476" s="78">
        <v>-4.9601923674345016E-2</v>
      </c>
      <c r="DN476" s="78">
        <v>-4.6137597411870956E-2</v>
      </c>
      <c r="DO476" s="78">
        <v>-5.946735292673111E-2</v>
      </c>
      <c r="DP476" s="78">
        <v>-5.5927310138940811E-2</v>
      </c>
      <c r="DQ476" s="78">
        <v>4.4393908232450485E-2</v>
      </c>
      <c r="DR476" s="78">
        <v>6.5313689410686493E-2</v>
      </c>
      <c r="DS476" s="78">
        <v>-4.3589738197624683E-3</v>
      </c>
      <c r="DT476" s="78">
        <v>-5.909627303481102E-3</v>
      </c>
      <c r="DU476" s="78">
        <v>-3.0132940039038658E-2</v>
      </c>
      <c r="DV476" s="78">
        <v>-0.11387263983488083</v>
      </c>
      <c r="DW476" s="78">
        <v>-8.4146842360496521E-2</v>
      </c>
      <c r="DX476" s="78">
        <v>-5.5219899863004684E-2</v>
      </c>
      <c r="DY476" s="78">
        <v>1.7430493608117104E-2</v>
      </c>
      <c r="DZ476" s="78">
        <v>7.0351613685488701E-3</v>
      </c>
      <c r="EA476" s="78">
        <v>5.0944817485287786E-4</v>
      </c>
      <c r="EB476" s="78">
        <v>-1.8330968916416168E-2</v>
      </c>
      <c r="EC476" s="78">
        <v>-1.3580883853137493E-2</v>
      </c>
      <c r="ED476" s="78">
        <v>3.958502784371376E-2</v>
      </c>
      <c r="EE476" s="78">
        <v>8.6045674979686737E-2</v>
      </c>
      <c r="EF476" s="78">
        <v>9.808679111301899E-3</v>
      </c>
      <c r="EG476" s="78">
        <v>1.0632718913257122E-2</v>
      </c>
      <c r="EH476" s="78">
        <v>1.9170124141965061E-4</v>
      </c>
      <c r="EI476" s="78">
        <v>8.9138977229595184E-2</v>
      </c>
      <c r="EJ476" s="78">
        <v>7.0002719759941101E-2</v>
      </c>
      <c r="EK476" s="78">
        <v>2.1843276917934418E-2</v>
      </c>
      <c r="EL476" s="78">
        <v>2.8598446398973465E-2</v>
      </c>
      <c r="EM476" s="78">
        <v>1.5149456448853016E-2</v>
      </c>
      <c r="EN476" s="78">
        <v>1.9153406843543053E-2</v>
      </c>
      <c r="EO476" s="78">
        <v>0.12268753349781036</v>
      </c>
      <c r="EP476" s="78">
        <v>0.14202301204204559</v>
      </c>
      <c r="EQ476" s="78">
        <v>7.2656631469726563E-2</v>
      </c>
      <c r="ER476" s="78">
        <v>7.2622328996658325E-2</v>
      </c>
      <c r="ES476" s="78">
        <v>4.5843493193387985E-2</v>
      </c>
      <c r="ET476" s="78">
        <v>-3.4681662917137146E-2</v>
      </c>
      <c r="EU476" s="78">
        <v>-6.0190325602889061E-3</v>
      </c>
      <c r="EV476" s="78">
        <v>1.5649694949388504E-2</v>
      </c>
      <c r="EW476" s="78">
        <v>77.041908264160156</v>
      </c>
      <c r="EX476" s="78">
        <v>76.261810302734375</v>
      </c>
      <c r="EY476" s="78">
        <v>74.987831115722656</v>
      </c>
      <c r="EZ476" s="78">
        <v>74.406967163085938</v>
      </c>
      <c r="FA476" s="78">
        <v>73.535713195800781</v>
      </c>
      <c r="FB476" s="78">
        <v>73.188713073730469</v>
      </c>
      <c r="FC476" s="78">
        <v>72.535491943359375</v>
      </c>
      <c r="FD476" s="78">
        <v>73.723785400390625</v>
      </c>
      <c r="FE476" s="78">
        <v>77.228408813476563</v>
      </c>
      <c r="FF476" s="78">
        <v>81.812026977539063</v>
      </c>
      <c r="FG476" s="78">
        <v>85.984161376953125</v>
      </c>
      <c r="FH476" s="78">
        <v>90.293830871582031</v>
      </c>
      <c r="FI476" s="78">
        <v>94.2208251953125</v>
      </c>
      <c r="FJ476" s="78">
        <v>97.721076965332031</v>
      </c>
      <c r="FK476" s="78">
        <v>100.18077850341797</v>
      </c>
      <c r="FL476" s="78">
        <v>102.08982849121094</v>
      </c>
      <c r="FM476" s="78">
        <v>102.90729522705078</v>
      </c>
      <c r="FN476" s="78">
        <v>102.12139892578125</v>
      </c>
      <c r="FO476" s="78">
        <v>100.78237152099609</v>
      </c>
      <c r="FP476" s="78">
        <v>97.894004821777344</v>
      </c>
      <c r="FQ476" s="78">
        <v>93.112113952636719</v>
      </c>
      <c r="FR476" s="78">
        <v>89.271957397460938</v>
      </c>
      <c r="FS476" s="78">
        <v>86.425369262695313</v>
      </c>
      <c r="FT476" s="78">
        <v>84.260406494140625</v>
      </c>
      <c r="FU476" s="78">
        <v>4.0727715939283371E-2</v>
      </c>
      <c r="FV476" s="78">
        <v>6.3411049544811249E-2</v>
      </c>
      <c r="FW476" s="78">
        <v>4.0466129779815674E-2</v>
      </c>
      <c r="FX476" s="78">
        <v>0</v>
      </c>
      <c r="FY476" s="78">
        <v>1193</v>
      </c>
      <c r="FZ476" s="78">
        <v>1</v>
      </c>
    </row>
    <row r="477" spans="1:182" x14ac:dyDescent="0.2">
      <c r="A477" t="s">
        <v>186</v>
      </c>
      <c r="B477" t="s">
        <v>236</v>
      </c>
      <c r="C477" t="s">
        <v>194</v>
      </c>
      <c r="D477" t="s">
        <v>203</v>
      </c>
      <c r="E477" t="s">
        <v>209</v>
      </c>
      <c r="F477" t="s">
        <v>1</v>
      </c>
      <c r="G477" t="s">
        <v>1</v>
      </c>
      <c r="H477" s="78">
        <v>9722</v>
      </c>
      <c r="I477" s="78">
        <v>1.6471865177154541</v>
      </c>
      <c r="J477" s="78">
        <v>1.4587619304656982</v>
      </c>
      <c r="K477" s="78">
        <v>1.3587257862091064</v>
      </c>
      <c r="L477" s="78">
        <v>1.2974106073379517</v>
      </c>
      <c r="M477" s="78">
        <v>1.2376515865325928</v>
      </c>
      <c r="N477" s="78">
        <v>1.227869987487793</v>
      </c>
      <c r="O477" s="78">
        <v>1.3086236715316772</v>
      </c>
      <c r="P477" s="78">
        <v>1.3818467855453491</v>
      </c>
      <c r="Q477" s="78">
        <v>1.5030521154403687</v>
      </c>
      <c r="R477" s="78">
        <v>1.6871775388717651</v>
      </c>
      <c r="S477" s="78">
        <v>1.9224053621292114</v>
      </c>
      <c r="T477" s="78">
        <v>2.1658449172973633</v>
      </c>
      <c r="U477" s="78">
        <v>2.422292947769165</v>
      </c>
      <c r="V477" s="78">
        <v>2.6976194381713867</v>
      </c>
      <c r="W477" s="78">
        <v>2.8378019332885742</v>
      </c>
      <c r="X477" s="78">
        <v>2.9887704849243164</v>
      </c>
      <c r="Y477" s="78">
        <v>3.113950252532959</v>
      </c>
      <c r="Z477" s="78">
        <v>3.1255950927734375</v>
      </c>
      <c r="AA477" s="78">
        <v>3.0439085960388184</v>
      </c>
      <c r="AB477" s="78">
        <v>2.990307092666626</v>
      </c>
      <c r="AC477" s="78">
        <v>2.899341344833374</v>
      </c>
      <c r="AD477" s="78">
        <v>2.7877867221832275</v>
      </c>
      <c r="AE477" s="78">
        <v>2.4976193904876709</v>
      </c>
      <c r="AF477" s="78">
        <v>2.2202682495117188</v>
      </c>
      <c r="AG477" s="78">
        <v>-0.18071158230304718</v>
      </c>
      <c r="AH477" s="78">
        <v>-0.20086516439914703</v>
      </c>
      <c r="AI477" s="78">
        <v>-0.16866044700145721</v>
      </c>
      <c r="AJ477" s="78">
        <v>-0.1582215279340744</v>
      </c>
      <c r="AK477" s="78">
        <v>-0.16309650242328644</v>
      </c>
      <c r="AL477" s="78">
        <v>-0.15001006424427032</v>
      </c>
      <c r="AM477" s="78">
        <v>-0.13329198956489563</v>
      </c>
      <c r="AN477" s="78">
        <v>-0.18804909288883209</v>
      </c>
      <c r="AO477" s="78">
        <v>-0.24203081429004669</v>
      </c>
      <c r="AP477" s="78">
        <v>-0.23876117169857025</v>
      </c>
      <c r="AQ477" s="78">
        <v>-0.23281730711460114</v>
      </c>
      <c r="AR477" s="78">
        <v>-0.27766889333724976</v>
      </c>
      <c r="AS477" s="78">
        <v>-0.28699645400047302</v>
      </c>
      <c r="AT477" s="78">
        <v>-0.21830785274505615</v>
      </c>
      <c r="AU477" s="78">
        <v>-0.27195680141448975</v>
      </c>
      <c r="AV477" s="78">
        <v>-0.2274930477142334</v>
      </c>
      <c r="AW477" s="78">
        <v>-0.14990577101707458</v>
      </c>
      <c r="AX477" s="78">
        <v>-0.16066902875900269</v>
      </c>
      <c r="AY477" s="78">
        <v>-0.14185567200183868</v>
      </c>
      <c r="AZ477" s="78">
        <v>-9.3789316713809967E-2</v>
      </c>
      <c r="BA477" s="78">
        <v>-0.13947778940200806</v>
      </c>
      <c r="BB477" s="78">
        <v>-0.26243114471435547</v>
      </c>
      <c r="BC477" s="78">
        <v>-0.30511611700057983</v>
      </c>
      <c r="BD477" s="78">
        <v>-0.20949660241603851</v>
      </c>
      <c r="BE477" s="78">
        <v>-0.13859254121780396</v>
      </c>
      <c r="BF477" s="78">
        <v>-0.16142562031745911</v>
      </c>
      <c r="BG477" s="78">
        <v>-0.13094060122966766</v>
      </c>
      <c r="BH477" s="78">
        <v>-0.12157291173934937</v>
      </c>
      <c r="BI477" s="78">
        <v>-0.12673509120941162</v>
      </c>
      <c r="BJ477" s="78">
        <v>-0.11489024013280869</v>
      </c>
      <c r="BK477" s="78">
        <v>-9.7551383078098297E-2</v>
      </c>
      <c r="BL477" s="78">
        <v>-0.14999788999557495</v>
      </c>
      <c r="BM477" s="78">
        <v>-0.20223136246204376</v>
      </c>
      <c r="BN477" s="78">
        <v>-0.19622316956520081</v>
      </c>
      <c r="BO477" s="78">
        <v>-0.18741825222969055</v>
      </c>
      <c r="BP477" s="78">
        <v>-0.22889880836009979</v>
      </c>
      <c r="BQ477" s="78">
        <v>-0.23784027993679047</v>
      </c>
      <c r="BR477" s="78">
        <v>-0.16681960225105286</v>
      </c>
      <c r="BS477" s="78">
        <v>-0.21831510961055756</v>
      </c>
      <c r="BT477" s="78">
        <v>-0.17618171870708466</v>
      </c>
      <c r="BU477" s="78">
        <v>-9.702049195766449E-2</v>
      </c>
      <c r="BV477" s="78">
        <v>-0.10891848057508469</v>
      </c>
      <c r="BW477" s="78">
        <v>-8.7899565696716309E-2</v>
      </c>
      <c r="BX477" s="78">
        <v>-4.0555480867624283E-2</v>
      </c>
      <c r="BY477" s="78">
        <v>-8.8231973350048065E-2</v>
      </c>
      <c r="BZ477" s="78">
        <v>-0.21165286004543304</v>
      </c>
      <c r="CA477" s="78">
        <v>-0.25602424144744873</v>
      </c>
      <c r="CB477" s="78">
        <v>-0.16286040842533112</v>
      </c>
      <c r="CC477" s="78">
        <v>-0.1094210296869278</v>
      </c>
      <c r="CD477" s="78">
        <v>-0.13410991430282593</v>
      </c>
      <c r="CE477" s="78">
        <v>-0.10481595247983932</v>
      </c>
      <c r="CF477" s="78">
        <v>-9.6190206706523895E-2</v>
      </c>
      <c r="CG477" s="78">
        <v>-0.10155127197504044</v>
      </c>
      <c r="CH477" s="78">
        <v>-9.0566352009773254E-2</v>
      </c>
      <c r="CI477" s="78">
        <v>-7.279755175113678E-2</v>
      </c>
      <c r="CJ477" s="78">
        <v>-0.12364377081394196</v>
      </c>
      <c r="CK477" s="78">
        <v>-0.1746663898229599</v>
      </c>
      <c r="CL477" s="78">
        <v>-0.16676148772239685</v>
      </c>
      <c r="CM477" s="78">
        <v>-0.15597501397132874</v>
      </c>
      <c r="CN477" s="78">
        <v>-0.19512079656124115</v>
      </c>
      <c r="CO477" s="78">
        <v>-0.20379485189914703</v>
      </c>
      <c r="CP477" s="78">
        <v>-0.13115900754928589</v>
      </c>
      <c r="CQ477" s="78">
        <v>-0.18116301298141479</v>
      </c>
      <c r="CR477" s="78">
        <v>-0.14064367115497589</v>
      </c>
      <c r="CS477" s="78">
        <v>-6.0392312705516815E-2</v>
      </c>
      <c r="CT477" s="78">
        <v>-7.3076196014881134E-2</v>
      </c>
      <c r="CU477" s="78">
        <v>-5.0529714673757553E-2</v>
      </c>
      <c r="CV477" s="78">
        <v>-3.6858941894024611E-3</v>
      </c>
      <c r="CW477" s="78">
        <v>-5.273926630616188E-2</v>
      </c>
      <c r="CX477" s="78">
        <v>-0.17648400366306305</v>
      </c>
      <c r="CY477" s="78">
        <v>-0.2220233678817749</v>
      </c>
      <c r="CZ477" s="78">
        <v>-0.13056030869483948</v>
      </c>
      <c r="DA477" s="78">
        <v>-8.0249518156051636E-2</v>
      </c>
      <c r="DB477" s="78">
        <v>-0.10679420828819275</v>
      </c>
      <c r="DC477" s="78">
        <v>-7.8691303730010986E-2</v>
      </c>
      <c r="DD477" s="78">
        <v>-7.0807494223117828E-2</v>
      </c>
      <c r="DE477" s="78">
        <v>-7.6367467641830444E-2</v>
      </c>
      <c r="DF477" s="78">
        <v>-6.624247133731842E-2</v>
      </c>
      <c r="DG477" s="78">
        <v>-4.8043712973594666E-2</v>
      </c>
      <c r="DH477" s="78">
        <v>-9.7289644181728363E-2</v>
      </c>
      <c r="DI477" s="78">
        <v>-0.14710143208503723</v>
      </c>
      <c r="DJ477" s="78">
        <v>-0.1372997909784317</v>
      </c>
      <c r="DK477" s="78">
        <v>-0.12453175336122513</v>
      </c>
      <c r="DL477" s="78">
        <v>-0.1613427996635437</v>
      </c>
      <c r="DM477" s="78">
        <v>-0.16974945366382599</v>
      </c>
      <c r="DN477" s="78">
        <v>-9.5498412847518921E-2</v>
      </c>
      <c r="DO477" s="78">
        <v>-0.14401091635227203</v>
      </c>
      <c r="DP477" s="78">
        <v>-0.10510560125112534</v>
      </c>
      <c r="DQ477" s="78">
        <v>-2.3764131590723991E-2</v>
      </c>
      <c r="DR477" s="78">
        <v>-3.723391517996788E-2</v>
      </c>
      <c r="DS477" s="78">
        <v>-1.315987017005682E-2</v>
      </c>
      <c r="DT477" s="78">
        <v>3.3183697611093521E-2</v>
      </c>
      <c r="DU477" s="78">
        <v>-1.7246559262275696E-2</v>
      </c>
      <c r="DV477" s="78">
        <v>-0.14131513237953186</v>
      </c>
      <c r="DW477" s="78">
        <v>-0.18802249431610107</v>
      </c>
      <c r="DX477" s="78">
        <v>-9.8260208964347839E-2</v>
      </c>
      <c r="DY477" s="78">
        <v>-3.8130488246679306E-2</v>
      </c>
      <c r="DZ477" s="78">
        <v>-6.7354656755924225E-2</v>
      </c>
      <c r="EA477" s="78">
        <v>-4.0971454232931137E-2</v>
      </c>
      <c r="EB477" s="78">
        <v>-3.4158885478973389E-2</v>
      </c>
      <c r="EC477" s="78">
        <v>-4.0006048977375031E-2</v>
      </c>
      <c r="ED477" s="78">
        <v>-3.1122643500566483E-2</v>
      </c>
      <c r="EE477" s="78">
        <v>-1.2303106486797333E-2</v>
      </c>
      <c r="EF477" s="78">
        <v>-5.9238456189632416E-2</v>
      </c>
      <c r="EG477" s="78">
        <v>-0.1073019728064537</v>
      </c>
      <c r="EH477" s="78">
        <v>-9.4761796295642853E-2</v>
      </c>
      <c r="EI477" s="78">
        <v>-7.9132705926895142E-2</v>
      </c>
      <c r="EJ477" s="78">
        <v>-0.11257270723581314</v>
      </c>
      <c r="EK477" s="78">
        <v>-0.12059327960014343</v>
      </c>
      <c r="EL477" s="78">
        <v>-4.4010177254676819E-2</v>
      </c>
      <c r="EM477" s="78">
        <v>-9.0369194746017456E-2</v>
      </c>
      <c r="EN477" s="78">
        <v>-5.3794283419847488E-2</v>
      </c>
      <c r="EO477" s="78">
        <v>2.9121145606040955E-2</v>
      </c>
      <c r="EP477" s="78">
        <v>1.4516646042466164E-2</v>
      </c>
      <c r="EQ477" s="78">
        <v>4.0796253830194473E-2</v>
      </c>
      <c r="ER477" s="78">
        <v>8.6417526006698608E-2</v>
      </c>
      <c r="ES477" s="78">
        <v>3.399927169084549E-2</v>
      </c>
      <c r="ET477" s="78">
        <v>-9.0536870062351227E-2</v>
      </c>
      <c r="EU477" s="78">
        <v>-0.13893063366413116</v>
      </c>
      <c r="EV477" s="78">
        <v>-5.1624000072479248E-2</v>
      </c>
      <c r="EW477" s="78">
        <v>75.092498779296875</v>
      </c>
      <c r="EX477" s="78">
        <v>74.265029907226563</v>
      </c>
      <c r="EY477" s="78">
        <v>73.05242919921875</v>
      </c>
      <c r="EZ477" s="78">
        <v>72.621696472167969</v>
      </c>
      <c r="FA477" s="78">
        <v>71.839797973632813</v>
      </c>
      <c r="FB477" s="78">
        <v>71.5316162109375</v>
      </c>
      <c r="FC477" s="78">
        <v>71.089080810546875</v>
      </c>
      <c r="FD477" s="78">
        <v>72.430992126464844</v>
      </c>
      <c r="FE477" s="78">
        <v>75.939949035644531</v>
      </c>
      <c r="FF477" s="78">
        <v>80.665176391601563</v>
      </c>
      <c r="FG477" s="78">
        <v>84.779029846191406</v>
      </c>
      <c r="FH477" s="78">
        <v>89.300338745117188</v>
      </c>
      <c r="FI477" s="78">
        <v>93.36669921875</v>
      </c>
      <c r="FJ477" s="78">
        <v>97.163284301757813</v>
      </c>
      <c r="FK477" s="78">
        <v>99.80975341796875</v>
      </c>
      <c r="FL477" s="78">
        <v>101.63317108154297</v>
      </c>
      <c r="FM477" s="78">
        <v>102.03105163574219</v>
      </c>
      <c r="FN477" s="78">
        <v>101.11524200439453</v>
      </c>
      <c r="FO477" s="78">
        <v>99.384674072265625</v>
      </c>
      <c r="FP477" s="78">
        <v>96.131980895996094</v>
      </c>
      <c r="FQ477" s="78">
        <v>90.896339416503906</v>
      </c>
      <c r="FR477" s="78">
        <v>87.311149597167969</v>
      </c>
      <c r="FS477" s="78">
        <v>84.578826904296875</v>
      </c>
      <c r="FT477" s="78">
        <v>82.127212524414063</v>
      </c>
      <c r="FU477" s="78">
        <v>2.7101509273052216E-2</v>
      </c>
      <c r="FV477" s="78">
        <v>4.3559223413467407E-2</v>
      </c>
      <c r="FW477" s="78">
        <v>2.6893716305494308E-2</v>
      </c>
      <c r="FX477" s="78">
        <v>0</v>
      </c>
      <c r="FY477" s="78">
        <v>3722</v>
      </c>
      <c r="FZ477" s="78">
        <v>1</v>
      </c>
    </row>
    <row r="478" spans="1:182" x14ac:dyDescent="0.2">
      <c r="A478" t="s">
        <v>186</v>
      </c>
      <c r="B478" t="s">
        <v>236</v>
      </c>
      <c r="C478" t="s">
        <v>194</v>
      </c>
      <c r="D478" t="s">
        <v>203</v>
      </c>
      <c r="E478" t="s">
        <v>209</v>
      </c>
      <c r="F478" t="s">
        <v>178</v>
      </c>
      <c r="G478" t="s">
        <v>1</v>
      </c>
      <c r="H478" s="78">
        <v>5247</v>
      </c>
      <c r="I478" s="78">
        <v>1.3659292459487915</v>
      </c>
      <c r="J478" s="78">
        <v>1.2016137838363647</v>
      </c>
      <c r="K478" s="78">
        <v>1.0804908275604248</v>
      </c>
      <c r="L478" s="78">
        <v>1.0438153743743896</v>
      </c>
      <c r="M478" s="78">
        <v>0.98717457056045532</v>
      </c>
      <c r="N478" s="78">
        <v>1.0135928392410278</v>
      </c>
      <c r="O478" s="78">
        <v>1.0880798101425171</v>
      </c>
      <c r="P478" s="78">
        <v>1.175053596496582</v>
      </c>
      <c r="Q478" s="78">
        <v>1.3050708770751953</v>
      </c>
      <c r="R478" s="78">
        <v>1.5188941955566406</v>
      </c>
      <c r="S478" s="78">
        <v>1.7227829694747925</v>
      </c>
      <c r="T478" s="78">
        <v>1.9175094366073608</v>
      </c>
      <c r="U478" s="78">
        <v>2.1170723438262939</v>
      </c>
      <c r="V478" s="78">
        <v>2.3807270526885986</v>
      </c>
      <c r="W478" s="78">
        <v>2.4985167980194092</v>
      </c>
      <c r="X478" s="78">
        <v>2.6388297080993652</v>
      </c>
      <c r="Y478" s="78">
        <v>2.6931040287017822</v>
      </c>
      <c r="Z478" s="78">
        <v>2.7188756465911865</v>
      </c>
      <c r="AA478" s="78">
        <v>2.6547644138336182</v>
      </c>
      <c r="AB478" s="78">
        <v>2.6288180351257324</v>
      </c>
      <c r="AC478" s="78">
        <v>2.648883581161499</v>
      </c>
      <c r="AD478" s="78">
        <v>2.5018703937530518</v>
      </c>
      <c r="AE478" s="78">
        <v>2.1921060085296631</v>
      </c>
      <c r="AF478" s="78">
        <v>1.9238901138305664</v>
      </c>
      <c r="AG478" s="78">
        <v>-0.26282283663749695</v>
      </c>
      <c r="AH478" s="78">
        <v>-0.2780783474445343</v>
      </c>
      <c r="AI478" s="78">
        <v>-0.26222670078277588</v>
      </c>
      <c r="AJ478" s="78">
        <v>-0.22495172917842865</v>
      </c>
      <c r="AK478" s="78">
        <v>-0.21229247748851776</v>
      </c>
      <c r="AL478" s="78">
        <v>-0.15199644863605499</v>
      </c>
      <c r="AM478" s="78">
        <v>-0.14874619245529175</v>
      </c>
      <c r="AN478" s="78">
        <v>-0.18808229267597198</v>
      </c>
      <c r="AO478" s="78">
        <v>-0.26507502794265747</v>
      </c>
      <c r="AP478" s="78">
        <v>-0.21303781867027283</v>
      </c>
      <c r="AQ478" s="78">
        <v>-0.23299643397331238</v>
      </c>
      <c r="AR478" s="78">
        <v>-0.30993065237998962</v>
      </c>
      <c r="AS478" s="78">
        <v>-0.34500840306282043</v>
      </c>
      <c r="AT478" s="78">
        <v>-0.27000901103019714</v>
      </c>
      <c r="AU478" s="78">
        <v>-0.28778940439224243</v>
      </c>
      <c r="AV478" s="78">
        <v>-0.2424284815788269</v>
      </c>
      <c r="AW478" s="78">
        <v>-0.2053295373916626</v>
      </c>
      <c r="AX478" s="78">
        <v>-0.19282461702823639</v>
      </c>
      <c r="AY478" s="78">
        <v>-0.23363193869590759</v>
      </c>
      <c r="AZ478" s="78">
        <v>-0.18107359111309052</v>
      </c>
      <c r="BA478" s="78">
        <v>-0.15831062197685242</v>
      </c>
      <c r="BB478" s="78">
        <v>-0.28516122698783875</v>
      </c>
      <c r="BC478" s="78">
        <v>-0.34115660190582275</v>
      </c>
      <c r="BD478" s="78">
        <v>-0.26614519953727722</v>
      </c>
      <c r="BE478" s="78">
        <v>-0.21463695168495178</v>
      </c>
      <c r="BF478" s="78">
        <v>-0.231777623295784</v>
      </c>
      <c r="BG478" s="78">
        <v>-0.21817182004451752</v>
      </c>
      <c r="BH478" s="78">
        <v>-0.18365280330181122</v>
      </c>
      <c r="BI478" s="78">
        <v>-0.17414015531539917</v>
      </c>
      <c r="BJ478" s="78">
        <v>-0.11485704034566879</v>
      </c>
      <c r="BK478" s="78">
        <v>-0.11118458211421967</v>
      </c>
      <c r="BL478" s="78">
        <v>-0.14881454408168793</v>
      </c>
      <c r="BM478" s="78">
        <v>-0.2211189866065979</v>
      </c>
      <c r="BN478" s="78">
        <v>-0.1680196076631546</v>
      </c>
      <c r="BO478" s="78">
        <v>-0.18449072539806366</v>
      </c>
      <c r="BP478" s="78">
        <v>-0.25474691390991211</v>
      </c>
      <c r="BQ478" s="78">
        <v>-0.28816279768943787</v>
      </c>
      <c r="BR478" s="78">
        <v>-0.20962324738502502</v>
      </c>
      <c r="BS478" s="78">
        <v>-0.22265946865081787</v>
      </c>
      <c r="BT478" s="78">
        <v>-0.17996011674404144</v>
      </c>
      <c r="BU478" s="78">
        <v>-0.14279264211654663</v>
      </c>
      <c r="BV478" s="78">
        <v>-0.13298888504505157</v>
      </c>
      <c r="BW478" s="78">
        <v>-0.17210458219051361</v>
      </c>
      <c r="BX478" s="78">
        <v>-0.12055141478776932</v>
      </c>
      <c r="BY478" s="78">
        <v>-9.99470055103302E-2</v>
      </c>
      <c r="BZ478" s="78">
        <v>-0.2273312509059906</v>
      </c>
      <c r="CA478" s="78">
        <v>-0.28677141666412354</v>
      </c>
      <c r="CB478" s="78">
        <v>-0.21491521596908569</v>
      </c>
      <c r="CC478" s="78">
        <v>-0.18126353621482849</v>
      </c>
      <c r="CD478" s="78">
        <v>-0.19970989227294922</v>
      </c>
      <c r="CE478" s="78">
        <v>-0.18765953183174133</v>
      </c>
      <c r="CF478" s="78">
        <v>-0.15504930913448334</v>
      </c>
      <c r="CG478" s="78">
        <v>-0.14771595597267151</v>
      </c>
      <c r="CH478" s="78">
        <v>-8.9134395122528076E-2</v>
      </c>
      <c r="CI478" s="78">
        <v>-8.5169531404972076E-2</v>
      </c>
      <c r="CJ478" s="78">
        <v>-0.12161783128976822</v>
      </c>
      <c r="CK478" s="78">
        <v>-0.19067515432834625</v>
      </c>
      <c r="CL478" s="78">
        <v>-0.13684014976024628</v>
      </c>
      <c r="CM478" s="78">
        <v>-0.15089580416679382</v>
      </c>
      <c r="CN478" s="78">
        <v>-0.21652680635452271</v>
      </c>
      <c r="CO478" s="78">
        <v>-0.24879170954227448</v>
      </c>
      <c r="CP478" s="78">
        <v>-0.16780027747154236</v>
      </c>
      <c r="CQ478" s="78">
        <v>-0.17755067348480225</v>
      </c>
      <c r="CR478" s="78">
        <v>-0.13669472932815552</v>
      </c>
      <c r="CS478" s="78">
        <v>-9.9479787051677704E-2</v>
      </c>
      <c r="CT478" s="78">
        <v>-9.1546840965747833E-2</v>
      </c>
      <c r="CU478" s="78">
        <v>-0.12949091196060181</v>
      </c>
      <c r="CV478" s="78">
        <v>-7.863394170999527E-2</v>
      </c>
      <c r="CW478" s="78">
        <v>-5.9524528682231903E-2</v>
      </c>
      <c r="CX478" s="78">
        <v>-0.1872783899307251</v>
      </c>
      <c r="CY478" s="78">
        <v>-0.24910439550876617</v>
      </c>
      <c r="CZ478" s="78">
        <v>-0.17943350970745087</v>
      </c>
      <c r="DA478" s="78">
        <v>-0.1478901207447052</v>
      </c>
      <c r="DB478" s="78">
        <v>-0.16764214634895325</v>
      </c>
      <c r="DC478" s="78">
        <v>-0.15714727342128754</v>
      </c>
      <c r="DD478" s="78">
        <v>-0.12644580006599426</v>
      </c>
      <c r="DE478" s="78">
        <v>-0.12129176408052444</v>
      </c>
      <c r="DF478" s="78">
        <v>-6.341174989938736E-2</v>
      </c>
      <c r="DG478" s="78">
        <v>-5.915447324514389E-2</v>
      </c>
      <c r="DH478" s="78">
        <v>-9.4421111047267914E-2</v>
      </c>
      <c r="DI478" s="78">
        <v>-0.1602313220500946</v>
      </c>
      <c r="DJ478" s="78">
        <v>-0.10566066205501556</v>
      </c>
      <c r="DK478" s="78">
        <v>-0.11730089038610458</v>
      </c>
      <c r="DL478" s="78">
        <v>-0.17830671370029449</v>
      </c>
      <c r="DM478" s="78">
        <v>-0.20942063629627228</v>
      </c>
      <c r="DN478" s="78">
        <v>-0.1259772777557373</v>
      </c>
      <c r="DO478" s="78">
        <v>-0.13244184851646423</v>
      </c>
      <c r="DP478" s="78">
        <v>-9.3429327011108398E-2</v>
      </c>
      <c r="DQ478" s="78">
        <v>-5.616692453622818E-2</v>
      </c>
      <c r="DR478" s="78">
        <v>-5.0104796886444092E-2</v>
      </c>
      <c r="DS478" s="78">
        <v>-8.6877256631851196E-2</v>
      </c>
      <c r="DT478" s="78">
        <v>-3.6716468632221222E-2</v>
      </c>
      <c r="DU478" s="78">
        <v>-1.9102063030004501E-2</v>
      </c>
      <c r="DV478" s="78">
        <v>-0.14722552895545959</v>
      </c>
      <c r="DW478" s="78">
        <v>-0.21143737435340881</v>
      </c>
      <c r="DX478" s="78">
        <v>-0.14395181834697723</v>
      </c>
      <c r="DY478" s="78">
        <v>-9.9704213440418243E-2</v>
      </c>
      <c r="DZ478" s="78">
        <v>-0.12134143710136414</v>
      </c>
      <c r="EA478" s="78">
        <v>-0.11309237778186798</v>
      </c>
      <c r="EB478" s="78">
        <v>-8.5146866738796234E-2</v>
      </c>
      <c r="EC478" s="78">
        <v>-8.3139412105083466E-2</v>
      </c>
      <c r="ED478" s="78">
        <v>-2.627233974635601E-2</v>
      </c>
      <c r="EE478" s="78">
        <v>-2.1592868492007256E-2</v>
      </c>
      <c r="EF478" s="78">
        <v>-5.5153373628854752E-2</v>
      </c>
      <c r="EG478" s="78">
        <v>-0.11627526581287384</v>
      </c>
      <c r="EH478" s="78">
        <v>-6.0642462223768234E-2</v>
      </c>
      <c r="EI478" s="78">
        <v>-6.8795174360275269E-2</v>
      </c>
      <c r="EJ478" s="78">
        <v>-0.12312296777963638</v>
      </c>
      <c r="EK478" s="78">
        <v>-0.1525750607252121</v>
      </c>
      <c r="EL478" s="78">
        <v>-6.5591536462306976E-2</v>
      </c>
      <c r="EM478" s="78">
        <v>-6.7311905324459076E-2</v>
      </c>
      <c r="EN478" s="78">
        <v>-3.0960964038968086E-2</v>
      </c>
      <c r="EO478" s="78">
        <v>6.3699651509523392E-3</v>
      </c>
      <c r="EP478" s="78">
        <v>9.7309406846761703E-3</v>
      </c>
      <c r="EQ478" s="78">
        <v>-2.5349894538521767E-2</v>
      </c>
      <c r="ER478" s="78">
        <v>2.3805700242519379E-2</v>
      </c>
      <c r="ES478" s="78">
        <v>3.9261560887098312E-2</v>
      </c>
      <c r="ET478" s="78">
        <v>-8.9395537972450256E-2</v>
      </c>
      <c r="EU478" s="78">
        <v>-0.15705220401287079</v>
      </c>
      <c r="EV478" s="78">
        <v>-9.2721864581108093E-2</v>
      </c>
      <c r="EW478" s="78">
        <v>74.038833618164063</v>
      </c>
      <c r="EX478" s="78">
        <v>73.212760925292969</v>
      </c>
      <c r="EY478" s="78">
        <v>71.943550109863281</v>
      </c>
      <c r="EZ478" s="78">
        <v>71.752861022949219</v>
      </c>
      <c r="FA478" s="78">
        <v>70.881637573242188</v>
      </c>
      <c r="FB478" s="78">
        <v>71.225982666015625</v>
      </c>
      <c r="FC478" s="78">
        <v>71.093986511230469</v>
      </c>
      <c r="FD478" s="78">
        <v>72.1229248046875</v>
      </c>
      <c r="FE478" s="78">
        <v>75.0008544921875</v>
      </c>
      <c r="FF478" s="78">
        <v>79.41156005859375</v>
      </c>
      <c r="FG478" s="78">
        <v>83.261215209960938</v>
      </c>
      <c r="FH478" s="78">
        <v>87.77569580078125</v>
      </c>
      <c r="FI478" s="78">
        <v>91.712959289550781</v>
      </c>
      <c r="FJ478" s="78">
        <v>96.011436462402344</v>
      </c>
      <c r="FK478" s="78">
        <v>99.318183898925781</v>
      </c>
      <c r="FL478" s="78">
        <v>101.46010589599609</v>
      </c>
      <c r="FM478" s="78">
        <v>101.20732879638672</v>
      </c>
      <c r="FN478" s="78">
        <v>100.07334899902344</v>
      </c>
      <c r="FO478" s="78">
        <v>97.786758422851563</v>
      </c>
      <c r="FP478" s="78">
        <v>94.065315246582031</v>
      </c>
      <c r="FQ478" s="78">
        <v>88.363792419433594</v>
      </c>
      <c r="FR478" s="78">
        <v>85.002464294433594</v>
      </c>
      <c r="FS478" s="78">
        <v>82.53387451171875</v>
      </c>
      <c r="FT478" s="78">
        <v>79.813552856445313</v>
      </c>
      <c r="FU478" s="78">
        <v>3.0691187828779221E-2</v>
      </c>
      <c r="FV478" s="78">
        <v>5.0617784261703491E-2</v>
      </c>
      <c r="FW478" s="78">
        <v>3.0449572950601578E-2</v>
      </c>
      <c r="FX478" s="78">
        <v>0</v>
      </c>
      <c r="FY478" s="78">
        <v>2233</v>
      </c>
      <c r="FZ478" s="78">
        <v>1</v>
      </c>
    </row>
    <row r="479" spans="1:182" x14ac:dyDescent="0.2">
      <c r="A479" t="s">
        <v>186</v>
      </c>
      <c r="B479" t="s">
        <v>236</v>
      </c>
      <c r="C479" t="s">
        <v>194</v>
      </c>
      <c r="D479" t="s">
        <v>203</v>
      </c>
      <c r="E479" t="s">
        <v>209</v>
      </c>
      <c r="F479" t="s">
        <v>179</v>
      </c>
      <c r="G479" t="s">
        <v>1</v>
      </c>
      <c r="H479" s="78">
        <v>686</v>
      </c>
      <c r="I479" s="78">
        <v>2.5430221557617188</v>
      </c>
      <c r="J479" s="78">
        <v>2.300490140914917</v>
      </c>
      <c r="K479" s="78">
        <v>2.2313759326934814</v>
      </c>
      <c r="L479" s="78">
        <v>1.9939802885055542</v>
      </c>
      <c r="M479" s="78">
        <v>1.820669412612915</v>
      </c>
      <c r="N479" s="78">
        <v>1.8061424493789673</v>
      </c>
      <c r="O479" s="78">
        <v>1.8711774349212646</v>
      </c>
      <c r="P479" s="78">
        <v>1.8677167892456055</v>
      </c>
      <c r="Q479" s="78">
        <v>2.1347041130065918</v>
      </c>
      <c r="R479" s="78">
        <v>2.2328705787658691</v>
      </c>
      <c r="S479" s="78">
        <v>2.6436505317687988</v>
      </c>
      <c r="T479" s="78">
        <v>2.9951434135437012</v>
      </c>
      <c r="U479" s="78">
        <v>3.352731466293335</v>
      </c>
      <c r="V479" s="78">
        <v>3.673896312713623</v>
      </c>
      <c r="W479" s="78">
        <v>3.8955674171447754</v>
      </c>
      <c r="X479" s="78">
        <v>4.1831526756286621</v>
      </c>
      <c r="Y479" s="78">
        <v>4.6839942932128906</v>
      </c>
      <c r="Z479" s="78">
        <v>4.5664310455322266</v>
      </c>
      <c r="AA479" s="78">
        <v>4.5836877822875977</v>
      </c>
      <c r="AB479" s="78">
        <v>4.4918098449707031</v>
      </c>
      <c r="AC479" s="78">
        <v>4.0502529144287109</v>
      </c>
      <c r="AD479" s="78">
        <v>3.8854024410247803</v>
      </c>
      <c r="AE479" s="78">
        <v>3.705425500869751</v>
      </c>
      <c r="AF479" s="78">
        <v>3.5493640899658203</v>
      </c>
      <c r="AG479" s="78">
        <v>-0.22747962176799774</v>
      </c>
      <c r="AH479" s="78">
        <v>-0.20650459825992584</v>
      </c>
      <c r="AI479" s="78">
        <v>-3.3750098198652267E-2</v>
      </c>
      <c r="AJ479" s="78">
        <v>-0.2459510862827301</v>
      </c>
      <c r="AK479" s="78">
        <v>-0.30339556932449341</v>
      </c>
      <c r="AL479" s="78">
        <v>-0.17926867306232452</v>
      </c>
      <c r="AM479" s="78">
        <v>-4.4940967112779617E-2</v>
      </c>
      <c r="AN479" s="78">
        <v>-0.38297230005264282</v>
      </c>
      <c r="AO479" s="78">
        <v>-0.30699285864830017</v>
      </c>
      <c r="AP479" s="78">
        <v>-0.61049908399581909</v>
      </c>
      <c r="AQ479" s="78">
        <v>-0.49466231465339661</v>
      </c>
      <c r="AR479" s="78">
        <v>-0.80405509471893311</v>
      </c>
      <c r="AS479" s="78">
        <v>-0.78330391645431519</v>
      </c>
      <c r="AT479" s="78">
        <v>-0.64089369773864746</v>
      </c>
      <c r="AU479" s="78">
        <v>-0.78260171413421631</v>
      </c>
      <c r="AV479" s="78">
        <v>-0.41175013780593872</v>
      </c>
      <c r="AW479" s="78">
        <v>-6.370709091424942E-2</v>
      </c>
      <c r="AX479" s="78">
        <v>-0.28694972395896912</v>
      </c>
      <c r="AY479" s="78">
        <v>-0.17524835467338562</v>
      </c>
      <c r="AZ479" s="78">
        <v>-0.21352826058864594</v>
      </c>
      <c r="BA479" s="78">
        <v>-0.58046895265579224</v>
      </c>
      <c r="BB479" s="78">
        <v>-0.72900503873825073</v>
      </c>
      <c r="BC479" s="78">
        <v>-0.57901102304458618</v>
      </c>
      <c r="BD479" s="78">
        <v>-0.1534743458032608</v>
      </c>
      <c r="BE479" s="78">
        <v>-1.3449605321511626E-3</v>
      </c>
      <c r="BF479" s="78">
        <v>1.9148267805576324E-2</v>
      </c>
      <c r="BG479" s="78">
        <v>0.17064666748046875</v>
      </c>
      <c r="BH479" s="78">
        <v>-1.595558226108551E-2</v>
      </c>
      <c r="BI479" s="78">
        <v>-5.4160825908184052E-2</v>
      </c>
      <c r="BJ479" s="78">
        <v>2.6195429265499115E-2</v>
      </c>
      <c r="BK479" s="78">
        <v>0.14317242801189423</v>
      </c>
      <c r="BL479" s="78">
        <v>-0.17005224525928497</v>
      </c>
      <c r="BM479" s="78">
        <v>-9.3390420079231262E-2</v>
      </c>
      <c r="BN479" s="78">
        <v>-0.36107498407363892</v>
      </c>
      <c r="BO479" s="78">
        <v>-0.21818831562995911</v>
      </c>
      <c r="BP479" s="78">
        <v>-0.47689834237098694</v>
      </c>
      <c r="BQ479" s="78">
        <v>-0.48821234703063965</v>
      </c>
      <c r="BR479" s="78">
        <v>-0.35025718808174133</v>
      </c>
      <c r="BS479" s="78">
        <v>-0.49805000424385071</v>
      </c>
      <c r="BT479" s="78">
        <v>-0.16098813712596893</v>
      </c>
      <c r="BU479" s="78">
        <v>0.21074153482913971</v>
      </c>
      <c r="BV479" s="78">
        <v>-2.3272790014743805E-2</v>
      </c>
      <c r="BW479" s="78">
        <v>8.5629083216190338E-2</v>
      </c>
      <c r="BX479" s="78">
        <v>7.9396739602088928E-2</v>
      </c>
      <c r="BY479" s="78">
        <v>-0.28185829520225525</v>
      </c>
      <c r="BZ479" s="78">
        <v>-0.45810243487358093</v>
      </c>
      <c r="CA479" s="78">
        <v>-0.31170520186424255</v>
      </c>
      <c r="CB479" s="78">
        <v>0.1057426929473877</v>
      </c>
      <c r="CC479" s="78">
        <v>0.15527522563934326</v>
      </c>
      <c r="CD479" s="78">
        <v>0.17543475329875946</v>
      </c>
      <c r="CE479" s="78">
        <v>0.31221124529838562</v>
      </c>
      <c r="CF479" s="78">
        <v>0.14333860576152802</v>
      </c>
      <c r="CG479" s="78">
        <v>0.11845839768648148</v>
      </c>
      <c r="CH479" s="78">
        <v>0.16849923133850098</v>
      </c>
      <c r="CI479" s="78">
        <v>0.27345919609069824</v>
      </c>
      <c r="CJ479" s="78">
        <v>-2.2584447637200356E-2</v>
      </c>
      <c r="CK479" s="78">
        <v>5.4549973458051682E-2</v>
      </c>
      <c r="CL479" s="78">
        <v>-0.18832463026046753</v>
      </c>
      <c r="CM479" s="78">
        <v>-2.6703262701630592E-2</v>
      </c>
      <c r="CN479" s="78">
        <v>-0.2503105103969574</v>
      </c>
      <c r="CO479" s="78">
        <v>-0.28383287787437439</v>
      </c>
      <c r="CP479" s="78">
        <v>-0.14896319806575775</v>
      </c>
      <c r="CQ479" s="78">
        <v>-0.30097043514251709</v>
      </c>
      <c r="CR479" s="78">
        <v>1.2688849121332169E-2</v>
      </c>
      <c r="CS479" s="78">
        <v>0.40082380175590515</v>
      </c>
      <c r="CT479" s="78">
        <v>0.15934902429580688</v>
      </c>
      <c r="CU479" s="78">
        <v>0.26631200313568115</v>
      </c>
      <c r="CV479" s="78">
        <v>0.28227570652961731</v>
      </c>
      <c r="CW479" s="78">
        <v>-7.5041428208351135E-2</v>
      </c>
      <c r="CX479" s="78">
        <v>-0.27047613263130188</v>
      </c>
      <c r="CY479" s="78">
        <v>-0.12657001614570618</v>
      </c>
      <c r="CZ479" s="78">
        <v>0.28527563810348511</v>
      </c>
      <c r="DA479" s="78">
        <v>0.31189543008804321</v>
      </c>
      <c r="DB479" s="78">
        <v>0.33172121644020081</v>
      </c>
      <c r="DC479" s="78">
        <v>0.45377585291862488</v>
      </c>
      <c r="DD479" s="78">
        <v>0.30263277888298035</v>
      </c>
      <c r="DE479" s="78">
        <v>0.29107761383056641</v>
      </c>
      <c r="DF479" s="78">
        <v>0.31080302596092224</v>
      </c>
      <c r="DG479" s="78">
        <v>0.40374591946601868</v>
      </c>
      <c r="DH479" s="78">
        <v>0.12488336116075516</v>
      </c>
      <c r="DI479" s="78">
        <v>0.20249037444591522</v>
      </c>
      <c r="DJ479" s="78">
        <v>-1.5574274584650993E-2</v>
      </c>
      <c r="DK479" s="78">
        <v>0.16478177905082703</v>
      </c>
      <c r="DL479" s="78">
        <v>-2.3722704499959946E-2</v>
      </c>
      <c r="DM479" s="78">
        <v>-7.9453371465206146E-2</v>
      </c>
      <c r="DN479" s="78">
        <v>5.2330762147903442E-2</v>
      </c>
      <c r="DO479" s="78">
        <v>-0.10389078408479691</v>
      </c>
      <c r="DP479" s="78">
        <v>0.18636584281921387</v>
      </c>
      <c r="DQ479" s="78">
        <v>0.59090614318847656</v>
      </c>
      <c r="DR479" s="78">
        <v>0.34197086095809937</v>
      </c>
      <c r="DS479" s="78">
        <v>0.44699496030807495</v>
      </c>
      <c r="DT479" s="78">
        <v>0.4851546585559845</v>
      </c>
      <c r="DU479" s="78">
        <v>0.13177543878555298</v>
      </c>
      <c r="DV479" s="78">
        <v>-8.2849815487861633E-2</v>
      </c>
      <c r="DW479" s="78">
        <v>5.8565199375152588E-2</v>
      </c>
      <c r="DX479" s="78">
        <v>0.46480858325958252</v>
      </c>
      <c r="DY479" s="78">
        <v>0.53803008794784546</v>
      </c>
      <c r="DZ479" s="78">
        <v>0.55737411975860596</v>
      </c>
      <c r="EA479" s="78">
        <v>0.658172607421875</v>
      </c>
      <c r="EB479" s="78">
        <v>0.53262829780578613</v>
      </c>
      <c r="EC479" s="78">
        <v>0.54031240940093994</v>
      </c>
      <c r="ED479" s="78">
        <v>0.51626712083816528</v>
      </c>
      <c r="EE479" s="78">
        <v>0.59185928106307983</v>
      </c>
      <c r="EF479" s="78">
        <v>0.33780345320701599</v>
      </c>
      <c r="EG479" s="78">
        <v>0.41609281301498413</v>
      </c>
      <c r="EH479" s="78">
        <v>0.23384982347488403</v>
      </c>
      <c r="EI479" s="78">
        <v>0.44125580787658691</v>
      </c>
      <c r="EJ479" s="78">
        <v>0.3034341037273407</v>
      </c>
      <c r="EK479" s="78">
        <v>0.21563814580440521</v>
      </c>
      <c r="EL479" s="78">
        <v>0.34296727180480957</v>
      </c>
      <c r="EM479" s="78">
        <v>0.18066088855266571</v>
      </c>
      <c r="EN479" s="78">
        <v>0.43712785840034485</v>
      </c>
      <c r="EO479" s="78">
        <v>0.86535471677780151</v>
      </c>
      <c r="EP479" s="78">
        <v>0.6056477427482605</v>
      </c>
      <c r="EQ479" s="78">
        <v>0.70787239074707031</v>
      </c>
      <c r="ER479" s="78">
        <v>0.77807962894439697</v>
      </c>
      <c r="ES479" s="78">
        <v>0.43038615584373474</v>
      </c>
      <c r="ET479" s="78">
        <v>0.18805275857448578</v>
      </c>
      <c r="EU479" s="78">
        <v>0.32587102055549622</v>
      </c>
      <c r="EV479" s="78">
        <v>0.72402560710906982</v>
      </c>
      <c r="EW479" s="78">
        <v>82.772285461425781</v>
      </c>
      <c r="EX479" s="78">
        <v>82.798202514648438</v>
      </c>
      <c r="EY479" s="78">
        <v>81.295738220214844</v>
      </c>
      <c r="EZ479" s="78">
        <v>80.540115356445313</v>
      </c>
      <c r="FA479" s="78">
        <v>79.778877258300781</v>
      </c>
      <c r="FB479" s="78">
        <v>78.502159118652344</v>
      </c>
      <c r="FC479" s="78">
        <v>77.411849975585938</v>
      </c>
      <c r="FD479" s="78">
        <v>77.880622863769531</v>
      </c>
      <c r="FE479" s="78">
        <v>82</v>
      </c>
      <c r="FF479" s="78">
        <v>85.214523315429688</v>
      </c>
      <c r="FG479" s="78">
        <v>89.023483276367188</v>
      </c>
      <c r="FH479" s="78">
        <v>93.16058349609375</v>
      </c>
      <c r="FI479" s="78">
        <v>95.346687316894531</v>
      </c>
      <c r="FJ479" s="78">
        <v>98.273460388183594</v>
      </c>
      <c r="FK479" s="78">
        <v>101.78282928466797</v>
      </c>
      <c r="FL479" s="78">
        <v>103.67689514160156</v>
      </c>
      <c r="FM479" s="78">
        <v>105.53611755371094</v>
      </c>
      <c r="FN479" s="78">
        <v>105.54298400878906</v>
      </c>
      <c r="FO479" s="78">
        <v>104.54950714111328</v>
      </c>
      <c r="FP479" s="78">
        <v>102.36922454833984</v>
      </c>
      <c r="FQ479" s="78">
        <v>99.860931396484375</v>
      </c>
      <c r="FR479" s="78">
        <v>96.672264099121094</v>
      </c>
      <c r="FS479" s="78">
        <v>94.278167724609375</v>
      </c>
      <c r="FT479" s="78">
        <v>92.192039489746094</v>
      </c>
      <c r="FU479" s="78">
        <v>0.14704082906246185</v>
      </c>
      <c r="FV479" s="78">
        <v>0.22079311311244965</v>
      </c>
      <c r="FW479" s="78">
        <v>0.14658769965171814</v>
      </c>
      <c r="FX479" s="78">
        <v>0</v>
      </c>
      <c r="FY479" s="78">
        <v>166</v>
      </c>
      <c r="FZ479" s="78">
        <v>1</v>
      </c>
    </row>
    <row r="480" spans="1:182" x14ac:dyDescent="0.2">
      <c r="A480" t="s">
        <v>186</v>
      </c>
      <c r="B480" t="s">
        <v>236</v>
      </c>
      <c r="C480" t="s">
        <v>194</v>
      </c>
      <c r="D480" t="s">
        <v>203</v>
      </c>
      <c r="E480" t="s">
        <v>209</v>
      </c>
      <c r="F480" t="s">
        <v>180</v>
      </c>
      <c r="G480" t="s">
        <v>1</v>
      </c>
      <c r="H480" s="78">
        <v>279</v>
      </c>
      <c r="I480" s="78">
        <v>1.3519505262374878</v>
      </c>
      <c r="J480" s="78">
        <v>1.3017570972442627</v>
      </c>
      <c r="K480" s="78">
        <v>1.2487756013870239</v>
      </c>
      <c r="L480" s="78">
        <v>1.2779247760772705</v>
      </c>
      <c r="M480" s="78">
        <v>1.3464605808258057</v>
      </c>
      <c r="N480" s="78">
        <v>1.1846803426742554</v>
      </c>
      <c r="O480" s="78">
        <v>1.4344090223312378</v>
      </c>
      <c r="P480" s="78">
        <v>1.4180994033813477</v>
      </c>
      <c r="Q480" s="78">
        <v>1.3465619087219238</v>
      </c>
      <c r="R480" s="78">
        <v>1.288111686706543</v>
      </c>
      <c r="S480" s="78">
        <v>1.2909603118896484</v>
      </c>
      <c r="T480" s="78">
        <v>1.4642387628555298</v>
      </c>
      <c r="U480" s="78">
        <v>1.3027464151382446</v>
      </c>
      <c r="V480" s="78">
        <v>1.3639394044876099</v>
      </c>
      <c r="W480" s="78">
        <v>1.5054924488067627</v>
      </c>
      <c r="X480" s="78">
        <v>1.4537827968597412</v>
      </c>
      <c r="Y480" s="78">
        <v>1.5635038614273071</v>
      </c>
      <c r="Z480" s="78">
        <v>1.5625649690628052</v>
      </c>
      <c r="AA480" s="78">
        <v>1.6195167303085327</v>
      </c>
      <c r="AB480" s="78">
        <v>1.5955172777175903</v>
      </c>
      <c r="AC480" s="78">
        <v>1.51762855052948</v>
      </c>
      <c r="AD480" s="78">
        <v>1.6356167793273926</v>
      </c>
      <c r="AE480" s="78">
        <v>1.4479281902313232</v>
      </c>
      <c r="AF480" s="78">
        <v>1.2450839281082153</v>
      </c>
      <c r="AG480" s="78">
        <v>-1.2061772346496582</v>
      </c>
      <c r="AH480" s="78">
        <v>-1.136091947555542</v>
      </c>
      <c r="AI480" s="78">
        <v>-1.1685876846313477</v>
      </c>
      <c r="AJ480" s="78">
        <v>-1.0809435844421387</v>
      </c>
      <c r="AK480" s="78">
        <v>-1.1555576324462891</v>
      </c>
      <c r="AL480" s="78">
        <v>-1.3623332977294922</v>
      </c>
      <c r="AM480" s="78">
        <v>-1.3190984725952148</v>
      </c>
      <c r="AN480" s="78">
        <v>-1.1958553791046143</v>
      </c>
      <c r="AO480" s="78">
        <v>-1.0332386493682861</v>
      </c>
      <c r="AP480" s="78">
        <v>-0.82238090038299561</v>
      </c>
      <c r="AQ480" s="78">
        <v>-0.8390347957611084</v>
      </c>
      <c r="AR480" s="78">
        <v>-0.55493068695068359</v>
      </c>
      <c r="AS480" s="78">
        <v>-0.74683159589767456</v>
      </c>
      <c r="AT480" s="78">
        <v>-0.73845911026000977</v>
      </c>
      <c r="AU480" s="78">
        <v>-0.61730337142944336</v>
      </c>
      <c r="AV480" s="78">
        <v>-0.55127918720245361</v>
      </c>
      <c r="AW480" s="78">
        <v>-0.37773662805557251</v>
      </c>
      <c r="AX480" s="78">
        <v>-0.37590932846069336</v>
      </c>
      <c r="AY480" s="78">
        <v>-0.51351702213287354</v>
      </c>
      <c r="AZ480" s="78">
        <v>-0.65328139066696167</v>
      </c>
      <c r="BA480" s="78">
        <v>-1.0202666521072388</v>
      </c>
      <c r="BB480" s="78">
        <v>-1.1557755470275879</v>
      </c>
      <c r="BC480" s="78">
        <v>-1.3930462598800659</v>
      </c>
      <c r="BD480" s="78">
        <v>-1.484408974647522</v>
      </c>
      <c r="BE480" s="78">
        <v>-0.85753357410430908</v>
      </c>
      <c r="BF480" s="78">
        <v>-0.79910182952880859</v>
      </c>
      <c r="BG480" s="78">
        <v>-0.83839207887649536</v>
      </c>
      <c r="BH480" s="78">
        <v>-0.76321405172348022</v>
      </c>
      <c r="BI480" s="78">
        <v>-0.8239670991897583</v>
      </c>
      <c r="BJ480" s="78">
        <v>-1.0230157375335693</v>
      </c>
      <c r="BK480" s="78">
        <v>-0.93743103742599487</v>
      </c>
      <c r="BL480" s="78">
        <v>-0.84738141298294067</v>
      </c>
      <c r="BM480" s="78">
        <v>-0.76520556211471558</v>
      </c>
      <c r="BN480" s="78">
        <v>-0.55085021257400513</v>
      </c>
      <c r="BO480" s="78">
        <v>-0.53902548551559448</v>
      </c>
      <c r="BP480" s="78">
        <v>-0.26452180743217468</v>
      </c>
      <c r="BQ480" s="78">
        <v>-0.44596225023269653</v>
      </c>
      <c r="BR480" s="78">
        <v>-0.44693022966384888</v>
      </c>
      <c r="BS480" s="78">
        <v>-0.33079561591148376</v>
      </c>
      <c r="BT480" s="78">
        <v>-0.26885181665420532</v>
      </c>
      <c r="BU480" s="78">
        <v>-9.5643498003482819E-2</v>
      </c>
      <c r="BV480" s="78">
        <v>-0.11769125610589981</v>
      </c>
      <c r="BW480" s="78">
        <v>-0.21141792833805084</v>
      </c>
      <c r="BX480" s="78">
        <v>-0.38831406831741333</v>
      </c>
      <c r="BY480" s="78">
        <v>-0.72125184535980225</v>
      </c>
      <c r="BZ480" s="78">
        <v>-0.80446034669876099</v>
      </c>
      <c r="CA480" s="78">
        <v>-1.0323386192321777</v>
      </c>
      <c r="CB480" s="78">
        <v>-1.1057173013687134</v>
      </c>
      <c r="CC480" s="78">
        <v>-0.61606395244598389</v>
      </c>
      <c r="CD480" s="78">
        <v>-0.56570351123809814</v>
      </c>
      <c r="CE480" s="78">
        <v>-0.60969948768615723</v>
      </c>
      <c r="CF480" s="78">
        <v>-0.54315561056137085</v>
      </c>
      <c r="CG480" s="78">
        <v>-0.59430849552154541</v>
      </c>
      <c r="CH480" s="78">
        <v>-0.7880052924156189</v>
      </c>
      <c r="CI480" s="78">
        <v>-0.67308944463729858</v>
      </c>
      <c r="CJ480" s="78">
        <v>-0.606029212474823</v>
      </c>
      <c r="CK480" s="78">
        <v>-0.57956671714782715</v>
      </c>
      <c r="CL480" s="78">
        <v>-0.36278894543647766</v>
      </c>
      <c r="CM480" s="78">
        <v>-0.33123990893363953</v>
      </c>
      <c r="CN480" s="78">
        <v>-6.3385501503944397E-2</v>
      </c>
      <c r="CO480" s="78">
        <v>-0.23758107423782349</v>
      </c>
      <c r="CP480" s="78">
        <v>-0.24501822888851166</v>
      </c>
      <c r="CQ480" s="78">
        <v>-0.13236124813556671</v>
      </c>
      <c r="CR480" s="78">
        <v>-7.3243468999862671E-2</v>
      </c>
      <c r="CS480" s="78">
        <v>9.9733345210552216E-2</v>
      </c>
      <c r="CT480" s="78">
        <v>6.1149787157773972E-2</v>
      </c>
      <c r="CU480" s="78">
        <v>-2.1850559860467911E-3</v>
      </c>
      <c r="CV480" s="78">
        <v>-0.20479854941368103</v>
      </c>
      <c r="CW480" s="78">
        <v>-0.51415508985519409</v>
      </c>
      <c r="CX480" s="78">
        <v>-0.56114059686660767</v>
      </c>
      <c r="CY480" s="78">
        <v>-0.78251338005065918</v>
      </c>
      <c r="CZ480" s="78">
        <v>-0.84343653917312622</v>
      </c>
      <c r="DA480" s="78">
        <v>-0.37459433078765869</v>
      </c>
      <c r="DB480" s="78">
        <v>-0.33230510354042053</v>
      </c>
      <c r="DC480" s="78">
        <v>-0.38100695610046387</v>
      </c>
      <c r="DD480" s="78">
        <v>-0.32309713959693909</v>
      </c>
      <c r="DE480" s="78">
        <v>-0.36464986205101013</v>
      </c>
      <c r="DF480" s="78">
        <v>-0.55299496650695801</v>
      </c>
      <c r="DG480" s="78">
        <v>-0.40874779224395752</v>
      </c>
      <c r="DH480" s="78">
        <v>-0.36467713117599487</v>
      </c>
      <c r="DI480" s="78">
        <v>-0.39392778277397156</v>
      </c>
      <c r="DJ480" s="78">
        <v>-0.17472763359546661</v>
      </c>
      <c r="DK480" s="78">
        <v>-0.12345437705516815</v>
      </c>
      <c r="DL480" s="78">
        <v>0.13775080442428589</v>
      </c>
      <c r="DM480" s="78">
        <v>-2.9199900105595589E-2</v>
      </c>
      <c r="DN480" s="78">
        <v>-4.3106202036142349E-2</v>
      </c>
      <c r="DO480" s="78">
        <v>6.6073141992092133E-2</v>
      </c>
      <c r="DP480" s="78">
        <v>0.12236487120389938</v>
      </c>
      <c r="DQ480" s="78">
        <v>0.29511019587516785</v>
      </c>
      <c r="DR480" s="78">
        <v>0.23999084532260895</v>
      </c>
      <c r="DS480" s="78">
        <v>0.20704782009124756</v>
      </c>
      <c r="DT480" s="78">
        <v>-2.128300815820694E-2</v>
      </c>
      <c r="DU480" s="78">
        <v>-0.30705830454826355</v>
      </c>
      <c r="DV480" s="78">
        <v>-0.31782084703445435</v>
      </c>
      <c r="DW480" s="78">
        <v>-0.53268831968307495</v>
      </c>
      <c r="DX480" s="78">
        <v>-0.58115577697753906</v>
      </c>
      <c r="DY480" s="78">
        <v>-2.5950571522116661E-2</v>
      </c>
      <c r="DZ480" s="78">
        <v>4.6850931830704212E-3</v>
      </c>
      <c r="EA480" s="78">
        <v>-5.0811223685741425E-2</v>
      </c>
      <c r="EB480" s="78">
        <v>-5.3676078096032143E-3</v>
      </c>
      <c r="EC480" s="78">
        <v>-3.3059325069189072E-2</v>
      </c>
      <c r="ED480" s="78">
        <v>-0.21367733180522919</v>
      </c>
      <c r="EE480" s="78">
        <v>-2.7080399915575981E-2</v>
      </c>
      <c r="EF480" s="78">
        <v>-1.6203019767999649E-2</v>
      </c>
      <c r="EG480" s="78">
        <v>-0.12589471042156219</v>
      </c>
      <c r="EH480" s="78">
        <v>9.6803002059459686E-2</v>
      </c>
      <c r="EI480" s="78">
        <v>0.17655494809150696</v>
      </c>
      <c r="EJ480" s="78">
        <v>0.42815971374511719</v>
      </c>
      <c r="EK480" s="78">
        <v>0.2716694176197052</v>
      </c>
      <c r="EL480" s="78">
        <v>0.24842266738414764</v>
      </c>
      <c r="EM480" s="78">
        <v>0.35258084535598755</v>
      </c>
      <c r="EN480" s="78">
        <v>0.40479224920272827</v>
      </c>
      <c r="EO480" s="78">
        <v>0.57720327377319336</v>
      </c>
      <c r="EP480" s="78">
        <v>0.4982089102268219</v>
      </c>
      <c r="EQ480" s="78">
        <v>0.50914686918258667</v>
      </c>
      <c r="ER480" s="78">
        <v>0.24368427693843842</v>
      </c>
      <c r="ES480" s="78">
        <v>-8.0434475094079971E-3</v>
      </c>
      <c r="ET480" s="78">
        <v>3.3494278788566589E-2</v>
      </c>
      <c r="EU480" s="78">
        <v>-0.1719806045293808</v>
      </c>
      <c r="EV480" s="78">
        <v>-0.20246408879756927</v>
      </c>
      <c r="EW480" s="78">
        <v>59.257396697998047</v>
      </c>
      <c r="EX480" s="78">
        <v>57.928104400634766</v>
      </c>
      <c r="EY480" s="78">
        <v>57.066818237304688</v>
      </c>
      <c r="EZ480" s="78">
        <v>57.083240509033203</v>
      </c>
      <c r="FA480" s="78">
        <v>56.903938293457031</v>
      </c>
      <c r="FB480" s="78">
        <v>55.874507904052734</v>
      </c>
      <c r="FC480" s="78">
        <v>57.013954162597656</v>
      </c>
      <c r="FD480" s="78">
        <v>59.060482025146484</v>
      </c>
      <c r="FE480" s="78">
        <v>63.687126159667969</v>
      </c>
      <c r="FF480" s="78">
        <v>69.541152954101563</v>
      </c>
      <c r="FG480" s="78">
        <v>74.959304809570313</v>
      </c>
      <c r="FH480" s="78">
        <v>78.026557922363281</v>
      </c>
      <c r="FI480" s="78">
        <v>82.562873840332031</v>
      </c>
      <c r="FJ480" s="78">
        <v>86.691818237304688</v>
      </c>
      <c r="FK480" s="78">
        <v>86.5302734375</v>
      </c>
      <c r="FL480" s="78">
        <v>84.742118835449219</v>
      </c>
      <c r="FM480" s="78">
        <v>86.315208435058594</v>
      </c>
      <c r="FN480" s="78">
        <v>84.283973693847656</v>
      </c>
      <c r="FO480" s="78">
        <v>81.8375244140625</v>
      </c>
      <c r="FP480" s="78">
        <v>78.750129699707031</v>
      </c>
      <c r="FQ480" s="78">
        <v>76.379005432128906</v>
      </c>
      <c r="FR480" s="78">
        <v>73.600128173828125</v>
      </c>
      <c r="FS480" s="78">
        <v>71.82867431640625</v>
      </c>
      <c r="FT480" s="78">
        <v>70.678092956542969</v>
      </c>
      <c r="FU480" s="78">
        <v>0.25459018349647522</v>
      </c>
      <c r="FV480" s="78">
        <v>0.26125577092170715</v>
      </c>
      <c r="FW480" s="78">
        <v>0.26997452974319458</v>
      </c>
      <c r="FX480" s="78">
        <v>0</v>
      </c>
      <c r="FY480" s="78">
        <v>137</v>
      </c>
      <c r="FZ480" s="78">
        <v>1</v>
      </c>
    </row>
    <row r="481" spans="1:182" x14ac:dyDescent="0.2">
      <c r="A481" t="s">
        <v>186</v>
      </c>
      <c r="B481" t="s">
        <v>236</v>
      </c>
      <c r="C481" t="s">
        <v>194</v>
      </c>
      <c r="D481" t="s">
        <v>203</v>
      </c>
      <c r="E481" t="s">
        <v>209</v>
      </c>
      <c r="F481" t="s">
        <v>181</v>
      </c>
      <c r="G481" t="s">
        <v>1</v>
      </c>
      <c r="H481" s="78">
        <v>182</v>
      </c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/>
      <c r="CK481" s="78"/>
      <c r="CL481" s="78"/>
      <c r="CM481" s="78"/>
      <c r="CN481" s="78"/>
      <c r="CO481" s="78"/>
      <c r="CP481" s="78"/>
      <c r="CQ481" s="78"/>
      <c r="CR481" s="78"/>
      <c r="CS481" s="78"/>
      <c r="CT481" s="78"/>
      <c r="CU481" s="78"/>
      <c r="CV481" s="78"/>
      <c r="CW481" s="78"/>
      <c r="CX481" s="78"/>
      <c r="CY481" s="78"/>
      <c r="CZ481" s="78"/>
      <c r="DA481" s="78"/>
      <c r="DB481" s="78"/>
      <c r="DC481" s="78"/>
      <c r="DD481" s="78"/>
      <c r="DE481" s="78"/>
      <c r="DF481" s="78"/>
      <c r="DG481" s="78"/>
      <c r="DH481" s="78"/>
      <c r="DI481" s="78"/>
      <c r="DJ481" s="78"/>
      <c r="DK481" s="78"/>
      <c r="DL481" s="78"/>
      <c r="DM481" s="78"/>
      <c r="DN481" s="78"/>
      <c r="DO481" s="78"/>
      <c r="DP481" s="78"/>
      <c r="DQ481" s="78"/>
      <c r="DR481" s="78"/>
      <c r="DS481" s="78"/>
      <c r="DT481" s="78"/>
      <c r="DU481" s="78"/>
      <c r="DV481" s="78"/>
      <c r="DW481" s="78"/>
      <c r="DX481" s="78"/>
      <c r="DY481" s="78"/>
      <c r="DZ481" s="78"/>
      <c r="EA481" s="78"/>
      <c r="EB481" s="78"/>
      <c r="EC481" s="78"/>
      <c r="ED481" s="78"/>
      <c r="EE481" s="78"/>
      <c r="EF481" s="78"/>
      <c r="EG481" s="78"/>
      <c r="EH481" s="78"/>
      <c r="EI481" s="78"/>
      <c r="EJ481" s="78"/>
      <c r="EK481" s="78"/>
      <c r="EL481" s="78"/>
      <c r="EM481" s="78"/>
      <c r="EN481" s="78"/>
      <c r="EO481" s="78"/>
      <c r="EP481" s="78"/>
      <c r="EQ481" s="78"/>
      <c r="ER481" s="78"/>
      <c r="ES481" s="78"/>
      <c r="ET481" s="78"/>
      <c r="EU481" s="78"/>
      <c r="EV481" s="78"/>
      <c r="EW481" s="78"/>
      <c r="EX481" s="78"/>
      <c r="EY481" s="78"/>
      <c r="EZ481" s="78"/>
      <c r="FA481" s="78"/>
      <c r="FB481" s="78"/>
      <c r="FC481" s="78"/>
      <c r="FD481" s="78"/>
      <c r="FE481" s="78"/>
      <c r="FF481" s="78"/>
      <c r="FG481" s="78"/>
      <c r="FH481" s="78"/>
      <c r="FI481" s="78"/>
      <c r="FJ481" s="78"/>
      <c r="FK481" s="78"/>
      <c r="FL481" s="78"/>
      <c r="FM481" s="78"/>
      <c r="FN481" s="78"/>
      <c r="FO481" s="78"/>
      <c r="FP481" s="78"/>
      <c r="FQ481" s="78"/>
      <c r="FR481" s="78"/>
      <c r="FS481" s="78"/>
      <c r="FT481" s="78"/>
      <c r="FU481" s="78"/>
      <c r="FV481" s="78"/>
      <c r="FW481" s="78"/>
      <c r="FX481" s="78">
        <v>0</v>
      </c>
      <c r="FY481" s="78">
        <v>35</v>
      </c>
      <c r="FZ481" s="78">
        <v>0</v>
      </c>
    </row>
    <row r="482" spans="1:182" x14ac:dyDescent="0.2">
      <c r="A482" t="s">
        <v>186</v>
      </c>
      <c r="B482" t="s">
        <v>236</v>
      </c>
      <c r="C482" t="s">
        <v>194</v>
      </c>
      <c r="D482" t="s">
        <v>203</v>
      </c>
      <c r="E482" t="s">
        <v>209</v>
      </c>
      <c r="F482" t="s">
        <v>182</v>
      </c>
      <c r="G482" t="s">
        <v>1</v>
      </c>
      <c r="H482" s="78">
        <v>996</v>
      </c>
      <c r="I482" s="78">
        <v>1.5398191213607788</v>
      </c>
      <c r="J482" s="78">
        <v>1.376250147819519</v>
      </c>
      <c r="K482" s="78">
        <v>1.3177158832550049</v>
      </c>
      <c r="L482" s="78">
        <v>1.3287837505340576</v>
      </c>
      <c r="M482" s="78">
        <v>1.2527074813842773</v>
      </c>
      <c r="N482" s="78">
        <v>1.3005207777023315</v>
      </c>
      <c r="O482" s="78">
        <v>1.324790358543396</v>
      </c>
      <c r="P482" s="78">
        <v>1.4221742153167725</v>
      </c>
      <c r="Q482" s="78">
        <v>1.5102434158325195</v>
      </c>
      <c r="R482" s="78">
        <v>1.6570242643356323</v>
      </c>
      <c r="S482" s="78">
        <v>1.9276664257049561</v>
      </c>
      <c r="T482" s="78">
        <v>2.1824576854705811</v>
      </c>
      <c r="U482" s="78">
        <v>2.4255943298339844</v>
      </c>
      <c r="V482" s="78">
        <v>2.7000777721405029</v>
      </c>
      <c r="W482" s="78">
        <v>2.8463613986968994</v>
      </c>
      <c r="X482" s="78">
        <v>2.8227300643920898</v>
      </c>
      <c r="Y482" s="78">
        <v>2.8288540840148926</v>
      </c>
      <c r="Z482" s="78">
        <v>2.826298713684082</v>
      </c>
      <c r="AA482" s="78">
        <v>2.574725866317749</v>
      </c>
      <c r="AB482" s="78">
        <v>2.4759848117828369</v>
      </c>
      <c r="AC482" s="78">
        <v>2.3542494773864746</v>
      </c>
      <c r="AD482" s="78">
        <v>2.328540563583374</v>
      </c>
      <c r="AE482" s="78">
        <v>2.4442496299743652</v>
      </c>
      <c r="AF482" s="78">
        <v>2.16282057762146</v>
      </c>
      <c r="AG482" s="78">
        <v>-0.11928639560937881</v>
      </c>
      <c r="AH482" s="78">
        <v>-0.14928855001926422</v>
      </c>
      <c r="AI482" s="78">
        <v>-0.11200640350580215</v>
      </c>
      <c r="AJ482" s="78">
        <v>-4.4163685292005539E-2</v>
      </c>
      <c r="AK482" s="78">
        <v>-0.12654529511928558</v>
      </c>
      <c r="AL482" s="78">
        <v>-9.7532361745834351E-2</v>
      </c>
      <c r="AM482" s="78">
        <v>-0.16903430223464966</v>
      </c>
      <c r="AN482" s="78">
        <v>-0.18962785601615906</v>
      </c>
      <c r="AO482" s="78">
        <v>-0.32246863842010498</v>
      </c>
      <c r="AP482" s="78">
        <v>-0.33176061511039734</v>
      </c>
      <c r="AQ482" s="78">
        <v>-0.31346544623374939</v>
      </c>
      <c r="AR482" s="78">
        <v>-0.19313786923885345</v>
      </c>
      <c r="AS482" s="78">
        <v>-9.2648439109325409E-2</v>
      </c>
      <c r="AT482" s="78">
        <v>2.8547134250402451E-2</v>
      </c>
      <c r="AU482" s="78">
        <v>1.8344823271036148E-2</v>
      </c>
      <c r="AV482" s="78">
        <v>-5.5129773914813995E-2</v>
      </c>
      <c r="AW482" s="78">
        <v>-9.807298332452774E-2</v>
      </c>
      <c r="AX482" s="78">
        <v>-0.15949711203575134</v>
      </c>
      <c r="AY482" s="78">
        <v>-0.10499958693981171</v>
      </c>
      <c r="AZ482" s="78">
        <v>-8.1522442400455475E-2</v>
      </c>
      <c r="BA482" s="78">
        <v>-0.17804330587387085</v>
      </c>
      <c r="BB482" s="78">
        <v>-0.28906327486038208</v>
      </c>
      <c r="BC482" s="78">
        <v>-0.21688619256019592</v>
      </c>
      <c r="BD482" s="78">
        <v>-0.11665189266204834</v>
      </c>
      <c r="BE482" s="78">
        <v>-1.5355199575424194E-2</v>
      </c>
      <c r="BF482" s="78">
        <v>-5.6896623224020004E-2</v>
      </c>
      <c r="BG482" s="78">
        <v>-2.7171570807695389E-2</v>
      </c>
      <c r="BH482" s="78">
        <v>3.7532787770032883E-2</v>
      </c>
      <c r="BI482" s="78">
        <v>-4.8834249377250671E-2</v>
      </c>
      <c r="BJ482" s="78">
        <v>-1.989312469959259E-2</v>
      </c>
      <c r="BK482" s="78">
        <v>-9.2500850558280945E-2</v>
      </c>
      <c r="BL482" s="78">
        <v>-0.10471599549055099</v>
      </c>
      <c r="BM482" s="78">
        <v>-0.22753416001796722</v>
      </c>
      <c r="BN482" s="78">
        <v>-0.2313869446516037</v>
      </c>
      <c r="BO482" s="78">
        <v>-0.19905643165111542</v>
      </c>
      <c r="BP482" s="78">
        <v>-7.9577326774597168E-2</v>
      </c>
      <c r="BQ482" s="78">
        <v>2.093828096985817E-2</v>
      </c>
      <c r="BR482" s="78">
        <v>0.15537223219871521</v>
      </c>
      <c r="BS482" s="78">
        <v>0.14072158932685852</v>
      </c>
      <c r="BT482" s="78">
        <v>6.9745220243930817E-2</v>
      </c>
      <c r="BU482" s="78">
        <v>3.1812325119972229E-2</v>
      </c>
      <c r="BV482" s="78">
        <v>-3.3755224198102951E-2</v>
      </c>
      <c r="BW482" s="78">
        <v>5.1056575030088425E-2</v>
      </c>
      <c r="BX482" s="78">
        <v>7.1003645658493042E-2</v>
      </c>
      <c r="BY482" s="78">
        <v>-3.4685388207435608E-2</v>
      </c>
      <c r="BZ482" s="78">
        <v>-0.15255382657051086</v>
      </c>
      <c r="CA482" s="78">
        <v>-8.9473679661750793E-2</v>
      </c>
      <c r="CB482" s="78">
        <v>4.1495184414088726E-3</v>
      </c>
      <c r="CC482" s="78">
        <v>5.6627225130796432E-2</v>
      </c>
      <c r="CD482" s="78">
        <v>7.0937429554760456E-3</v>
      </c>
      <c r="CE482" s="78">
        <v>3.1584780663251877E-2</v>
      </c>
      <c r="CF482" s="78">
        <v>9.4115510582923889E-2</v>
      </c>
      <c r="CG482" s="78">
        <v>4.9881800077855587E-3</v>
      </c>
      <c r="CH482" s="78">
        <v>3.387957438826561E-2</v>
      </c>
      <c r="CI482" s="78">
        <v>-3.9494019001722336E-2</v>
      </c>
      <c r="CJ482" s="78">
        <v>-4.590630903840065E-2</v>
      </c>
      <c r="CK482" s="78">
        <v>-0.16178281605243683</v>
      </c>
      <c r="CL482" s="78">
        <v>-0.16186846792697906</v>
      </c>
      <c r="CM482" s="78">
        <v>-0.11981706321239471</v>
      </c>
      <c r="CN482" s="78">
        <v>-9.2564622173085809E-4</v>
      </c>
      <c r="CO482" s="78">
        <v>9.9608100950717926E-2</v>
      </c>
      <c r="CP482" s="78">
        <v>0.24321091175079346</v>
      </c>
      <c r="CQ482" s="78">
        <v>0.22547934949398041</v>
      </c>
      <c r="CR482" s="78">
        <v>0.15623326599597931</v>
      </c>
      <c r="CS482" s="78">
        <v>0.12177048623561859</v>
      </c>
      <c r="CT482" s="78">
        <v>5.333322286605835E-2</v>
      </c>
      <c r="CU482" s="78">
        <v>0.15914058685302734</v>
      </c>
      <c r="CV482" s="78">
        <v>0.17664274573326111</v>
      </c>
      <c r="CW482" s="78">
        <v>6.460387259721756E-2</v>
      </c>
      <c r="CX482" s="78">
        <v>-5.8007795363664627E-2</v>
      </c>
      <c r="CY482" s="78">
        <v>-1.2281604576855898E-3</v>
      </c>
      <c r="CZ482" s="78">
        <v>8.7816208600997925E-2</v>
      </c>
      <c r="DA482" s="78">
        <v>0.12860965728759766</v>
      </c>
      <c r="DB482" s="78">
        <v>7.1084111928939819E-2</v>
      </c>
      <c r="DC482" s="78">
        <v>9.0341135859489441E-2</v>
      </c>
      <c r="DD482" s="78">
        <v>0.15069824457168579</v>
      </c>
      <c r="DE482" s="78">
        <v>5.8810606598854065E-2</v>
      </c>
      <c r="DF482" s="78">
        <v>8.7652280926704407E-2</v>
      </c>
      <c r="DG482" s="78">
        <v>1.3512815348803997E-2</v>
      </c>
      <c r="DH482" s="78">
        <v>1.2903383933007717E-2</v>
      </c>
      <c r="DI482" s="78">
        <v>-9.6031472086906433E-2</v>
      </c>
      <c r="DJ482" s="78">
        <v>-9.234996885061264E-2</v>
      </c>
      <c r="DK482" s="78">
        <v>-4.0577705949544907E-2</v>
      </c>
      <c r="DL482" s="78">
        <v>7.772604376077652E-2</v>
      </c>
      <c r="DM482" s="78">
        <v>0.17827790975570679</v>
      </c>
      <c r="DN482" s="78">
        <v>0.33104962110519409</v>
      </c>
      <c r="DO482" s="78">
        <v>0.31023710966110229</v>
      </c>
      <c r="DP482" s="78">
        <v>0.2427213042974472</v>
      </c>
      <c r="DQ482" s="78">
        <v>0.21172864735126495</v>
      </c>
      <c r="DR482" s="78">
        <v>0.14042165875434875</v>
      </c>
      <c r="DS482" s="78">
        <v>0.26722458004951477</v>
      </c>
      <c r="DT482" s="78">
        <v>0.28228187561035156</v>
      </c>
      <c r="DU482" s="78">
        <v>0.16389313340187073</v>
      </c>
      <c r="DV482" s="78">
        <v>3.653823584318161E-2</v>
      </c>
      <c r="DW482" s="78">
        <v>8.7017357349395752E-2</v>
      </c>
      <c r="DX482" s="78">
        <v>0.17148289084434509</v>
      </c>
      <c r="DY482" s="78">
        <v>0.23254083096981049</v>
      </c>
      <c r="DZ482" s="78">
        <v>0.16347602009773254</v>
      </c>
      <c r="EA482" s="78">
        <v>0.17517596483230591</v>
      </c>
      <c r="EB482" s="78">
        <v>0.23239471018314362</v>
      </c>
      <c r="EC482" s="78">
        <v>0.13652163743972778</v>
      </c>
      <c r="ED482" s="78">
        <v>0.16529151797294617</v>
      </c>
      <c r="EE482" s="78">
        <v>9.0046271681785583E-2</v>
      </c>
      <c r="EF482" s="78">
        <v>9.7815237939357758E-2</v>
      </c>
      <c r="EG482" s="78">
        <v>-1.0969792492687702E-3</v>
      </c>
      <c r="EH482" s="78">
        <v>8.0236950889229774E-3</v>
      </c>
      <c r="EI482" s="78">
        <v>7.3831349611282349E-2</v>
      </c>
      <c r="EJ482" s="78">
        <v>0.19128657877445221</v>
      </c>
      <c r="EK482" s="78">
        <v>0.29186466336250305</v>
      </c>
      <c r="EL482" s="78">
        <v>0.45787471532821655</v>
      </c>
      <c r="EM482" s="78">
        <v>0.43261384963989258</v>
      </c>
      <c r="EN482" s="78">
        <v>0.36759629845619202</v>
      </c>
      <c r="EO482" s="78">
        <v>0.34161397814750671</v>
      </c>
      <c r="EP482" s="78">
        <v>0.26616355776786804</v>
      </c>
      <c r="EQ482" s="78">
        <v>0.42328071594238281</v>
      </c>
      <c r="ER482" s="78">
        <v>0.43480792641639709</v>
      </c>
      <c r="ES482" s="78">
        <v>0.30725106596946716</v>
      </c>
      <c r="ET482" s="78">
        <v>0.17304769158363342</v>
      </c>
      <c r="EU482" s="78">
        <v>0.21442987024784088</v>
      </c>
      <c r="EV482" s="78">
        <v>0.29228430986404419</v>
      </c>
      <c r="EW482" s="78">
        <v>68.223739624023438</v>
      </c>
      <c r="EX482" s="78">
        <v>67.652946472167969</v>
      </c>
      <c r="EY482" s="78">
        <v>66.15570068359375</v>
      </c>
      <c r="EZ482" s="78">
        <v>65.838104248046875</v>
      </c>
      <c r="FA482" s="78">
        <v>65.416732788085938</v>
      </c>
      <c r="FB482" s="78">
        <v>66.283966064453125</v>
      </c>
      <c r="FC482" s="78">
        <v>64.67999267578125</v>
      </c>
      <c r="FD482" s="78">
        <v>65.516860961914063</v>
      </c>
      <c r="FE482" s="78">
        <v>69.39263916015625</v>
      </c>
      <c r="FF482" s="78">
        <v>75.9266357421875</v>
      </c>
      <c r="FG482" s="78">
        <v>81.514389038085938</v>
      </c>
      <c r="FH482" s="78">
        <v>87.649024963378906</v>
      </c>
      <c r="FI482" s="78">
        <v>93.518463134765625</v>
      </c>
      <c r="FJ482" s="78">
        <v>99.217826843261719</v>
      </c>
      <c r="FK482" s="78">
        <v>101.73690032958984</v>
      </c>
      <c r="FL482" s="78">
        <v>103.71292114257813</v>
      </c>
      <c r="FM482" s="78">
        <v>105.34233093261719</v>
      </c>
      <c r="FN482" s="78">
        <v>102.60829162597656</v>
      </c>
      <c r="FO482" s="78">
        <v>99.885177612304688</v>
      </c>
      <c r="FP482" s="78">
        <v>96.914253234863281</v>
      </c>
      <c r="FQ482" s="78">
        <v>90.561988830566406</v>
      </c>
      <c r="FR482" s="78">
        <v>86.191856384277344</v>
      </c>
      <c r="FS482" s="78">
        <v>82.405448913574219</v>
      </c>
      <c r="FT482" s="78">
        <v>79.395011901855469</v>
      </c>
      <c r="FU482" s="78">
        <v>6.1520077288150787E-2</v>
      </c>
      <c r="FV482" s="78">
        <v>0.11643560975790024</v>
      </c>
      <c r="FW482" s="78">
        <v>5.8945678174495697E-2</v>
      </c>
      <c r="FX482" s="78">
        <v>0</v>
      </c>
      <c r="FY482" s="78">
        <v>493</v>
      </c>
      <c r="FZ482" s="78">
        <v>1</v>
      </c>
    </row>
    <row r="483" spans="1:182" x14ac:dyDescent="0.2">
      <c r="A483" t="s">
        <v>186</v>
      </c>
      <c r="B483" t="s">
        <v>236</v>
      </c>
      <c r="C483" t="s">
        <v>194</v>
      </c>
      <c r="D483" t="s">
        <v>203</v>
      </c>
      <c r="E483" t="s">
        <v>209</v>
      </c>
      <c r="F483" t="s">
        <v>183</v>
      </c>
      <c r="G483" t="s">
        <v>1</v>
      </c>
      <c r="H483" s="78">
        <v>1347</v>
      </c>
      <c r="I483" s="78">
        <v>1.9323713779449463</v>
      </c>
      <c r="J483" s="78">
        <v>1.6931320428848267</v>
      </c>
      <c r="K483" s="78">
        <v>1.5866315364837646</v>
      </c>
      <c r="L483" s="78">
        <v>1.4925730228424072</v>
      </c>
      <c r="M483" s="78">
        <v>1.4195085763931274</v>
      </c>
      <c r="N483" s="78">
        <v>1.3189910650253296</v>
      </c>
      <c r="O483" s="78">
        <v>1.4859449863433838</v>
      </c>
      <c r="P483" s="78">
        <v>1.6180030107498169</v>
      </c>
      <c r="Q483" s="78">
        <v>1.7777431011199951</v>
      </c>
      <c r="R483" s="78">
        <v>1.8694170713424683</v>
      </c>
      <c r="S483" s="78">
        <v>2.0680248737335205</v>
      </c>
      <c r="T483" s="78">
        <v>2.3965549468994141</v>
      </c>
      <c r="U483" s="78">
        <v>2.8139247894287109</v>
      </c>
      <c r="V483" s="78">
        <v>3.1585972309112549</v>
      </c>
      <c r="W483" s="78">
        <v>3.2518584728240967</v>
      </c>
      <c r="X483" s="78">
        <v>3.3945703506469727</v>
      </c>
      <c r="Y483" s="78">
        <v>3.5738339424133301</v>
      </c>
      <c r="Z483" s="78">
        <v>3.6322534084320068</v>
      </c>
      <c r="AA483" s="78">
        <v>3.6407134532928467</v>
      </c>
      <c r="AB483" s="78">
        <v>3.5082712173461914</v>
      </c>
      <c r="AC483" s="78">
        <v>3.309434175491333</v>
      </c>
      <c r="AD483" s="78">
        <v>3.0789668560028076</v>
      </c>
      <c r="AE483" s="78">
        <v>2.6680867671966553</v>
      </c>
      <c r="AF483" s="78">
        <v>2.389535665512085</v>
      </c>
      <c r="AG483" s="78">
        <v>-0.31840336322784424</v>
      </c>
      <c r="AH483" s="78">
        <v>-0.32789906859397888</v>
      </c>
      <c r="AI483" s="78">
        <v>-0.30170172452926636</v>
      </c>
      <c r="AJ483" s="78">
        <v>-0.31645694375038147</v>
      </c>
      <c r="AK483" s="78">
        <v>-0.3718782365322113</v>
      </c>
      <c r="AL483" s="78">
        <v>-0.4535122811794281</v>
      </c>
      <c r="AM483" s="78">
        <v>-0.34572765231132507</v>
      </c>
      <c r="AN483" s="78">
        <v>-0.28046464920043945</v>
      </c>
      <c r="AO483" s="78">
        <v>-0.26257485151290894</v>
      </c>
      <c r="AP483" s="78">
        <v>-0.30453780293464661</v>
      </c>
      <c r="AQ483" s="78">
        <v>-0.33011412620544434</v>
      </c>
      <c r="AR483" s="78">
        <v>-0.33328375220298767</v>
      </c>
      <c r="AS483" s="78">
        <v>-0.33138641715049744</v>
      </c>
      <c r="AT483" s="78">
        <v>-0.20997484028339386</v>
      </c>
      <c r="AU483" s="78">
        <v>-0.44811791181564331</v>
      </c>
      <c r="AV483" s="78">
        <v>-0.44340065121650696</v>
      </c>
      <c r="AW483" s="78">
        <v>-0.40348535776138306</v>
      </c>
      <c r="AX483" s="78">
        <v>-0.38702848553657532</v>
      </c>
      <c r="AY483" s="78">
        <v>-0.25262528657913208</v>
      </c>
      <c r="AZ483" s="78">
        <v>-0.23915523290634155</v>
      </c>
      <c r="BA483" s="78">
        <v>-0.28236877918243408</v>
      </c>
      <c r="BB483" s="78">
        <v>-0.49527484178543091</v>
      </c>
      <c r="BC483" s="78">
        <v>-0.51152658462524414</v>
      </c>
      <c r="BD483" s="78">
        <v>-0.40182238817214966</v>
      </c>
      <c r="BE483" s="78">
        <v>-0.17505308985710144</v>
      </c>
      <c r="BF483" s="78">
        <v>-0.20377349853515625</v>
      </c>
      <c r="BG483" s="78">
        <v>-0.1804804652929306</v>
      </c>
      <c r="BH483" s="78">
        <v>-0.20623254776000977</v>
      </c>
      <c r="BI483" s="78">
        <v>-0.25691041350364685</v>
      </c>
      <c r="BJ483" s="78">
        <v>-0.34082844853401184</v>
      </c>
      <c r="BK483" s="78">
        <v>-0.22429077327251434</v>
      </c>
      <c r="BL483" s="78">
        <v>-0.14665459096431732</v>
      </c>
      <c r="BM483" s="78">
        <v>-0.12346523255109787</v>
      </c>
      <c r="BN483" s="78">
        <v>-0.16258794069290161</v>
      </c>
      <c r="BO483" s="78">
        <v>-0.18055228888988495</v>
      </c>
      <c r="BP483" s="78">
        <v>-0.18974833190441132</v>
      </c>
      <c r="BQ483" s="78">
        <v>-0.17646324634552002</v>
      </c>
      <c r="BR483" s="78">
        <v>-3.8789238780736923E-2</v>
      </c>
      <c r="BS483" s="78">
        <v>-0.26859509944915771</v>
      </c>
      <c r="BT483" s="78">
        <v>-0.27970674633979797</v>
      </c>
      <c r="BU483" s="78">
        <v>-0.23591203987598419</v>
      </c>
      <c r="BV483" s="78">
        <v>-0.21404524147510529</v>
      </c>
      <c r="BW483" s="78">
        <v>-7.5284741818904877E-2</v>
      </c>
      <c r="BX483" s="78">
        <v>-6.7858509719371796E-2</v>
      </c>
      <c r="BY483" s="78">
        <v>-0.1220720037817955</v>
      </c>
      <c r="BZ483" s="78">
        <v>-0.32156071066856384</v>
      </c>
      <c r="CA483" s="78">
        <v>-0.34982070326805115</v>
      </c>
      <c r="CB483" s="78">
        <v>-0.24605903029441833</v>
      </c>
      <c r="CC483" s="78">
        <v>-7.5769118964672089E-2</v>
      </c>
      <c r="CD483" s="78">
        <v>-0.11780451983213425</v>
      </c>
      <c r="CE483" s="78">
        <v>-9.6523001790046692E-2</v>
      </c>
      <c r="CF483" s="78">
        <v>-0.12989145517349243</v>
      </c>
      <c r="CG483" s="78">
        <v>-0.17728407680988312</v>
      </c>
      <c r="CH483" s="78">
        <v>-0.26278394460678101</v>
      </c>
      <c r="CI483" s="78">
        <v>-0.14018397033214569</v>
      </c>
      <c r="CJ483" s="78">
        <v>-5.397816002368927E-2</v>
      </c>
      <c r="CK483" s="78">
        <v>-2.7118334546685219E-2</v>
      </c>
      <c r="CL483" s="78">
        <v>-6.4273901283740997E-2</v>
      </c>
      <c r="CM483" s="78">
        <v>-7.6966218650341034E-2</v>
      </c>
      <c r="CN483" s="78">
        <v>-9.0336106717586517E-2</v>
      </c>
      <c r="CO483" s="78">
        <v>-6.9163918495178223E-2</v>
      </c>
      <c r="CP483" s="78">
        <v>7.9773381352424622E-2</v>
      </c>
      <c r="CQ483" s="78">
        <v>-0.14425811171531677</v>
      </c>
      <c r="CR483" s="78">
        <v>-0.16633288562297821</v>
      </c>
      <c r="CS483" s="78">
        <v>-0.11985126882791519</v>
      </c>
      <c r="CT483" s="78">
        <v>-9.4237580895423889E-2</v>
      </c>
      <c r="CU483" s="78">
        <v>4.7540787607431412E-2</v>
      </c>
      <c r="CV483" s="78">
        <v>5.0781071186065674E-2</v>
      </c>
      <c r="CW483" s="78">
        <v>-1.1050942353904247E-2</v>
      </c>
      <c r="CX483" s="78">
        <v>-0.20124679803848267</v>
      </c>
      <c r="CY483" s="78">
        <v>-0.23782376945018768</v>
      </c>
      <c r="CZ483" s="78">
        <v>-0.13817779719829559</v>
      </c>
      <c r="DA483" s="78">
        <v>2.3514848202466965E-2</v>
      </c>
      <c r="DB483" s="78">
        <v>-3.1835533678531647E-2</v>
      </c>
      <c r="DC483" s="78">
        <v>-1.2565529905259609E-2</v>
      </c>
      <c r="DD483" s="78">
        <v>-5.355038121342659E-2</v>
      </c>
      <c r="DE483" s="78">
        <v>-9.7657710313796997E-2</v>
      </c>
      <c r="DF483" s="78">
        <v>-0.18473948538303375</v>
      </c>
      <c r="DG483" s="78">
        <v>-5.6077152490615845E-2</v>
      </c>
      <c r="DH483" s="78">
        <v>3.8698270916938782E-2</v>
      </c>
      <c r="DI483" s="78">
        <v>6.9228559732437134E-2</v>
      </c>
      <c r="DJ483" s="78">
        <v>3.4040138125419617E-2</v>
      </c>
      <c r="DK483" s="78">
        <v>2.6619849726557732E-2</v>
      </c>
      <c r="DL483" s="78">
        <v>9.0761035680770874E-3</v>
      </c>
      <c r="DM483" s="78">
        <v>3.8135405629873276E-2</v>
      </c>
      <c r="DN483" s="78">
        <v>0.19833600521087646</v>
      </c>
      <c r="DO483" s="78">
        <v>-1.9921170547604561E-2</v>
      </c>
      <c r="DP483" s="78">
        <v>-5.2959024906158447E-2</v>
      </c>
      <c r="DQ483" s="78">
        <v>-3.7904928904026747E-3</v>
      </c>
      <c r="DR483" s="78">
        <v>2.5570068508386612E-2</v>
      </c>
      <c r="DS483" s="78">
        <v>0.1703663170337677</v>
      </c>
      <c r="DT483" s="78">
        <v>0.16942065954208374</v>
      </c>
      <c r="DU483" s="78">
        <v>9.9970124661922455E-2</v>
      </c>
      <c r="DV483" s="78">
        <v>-8.093290776014328E-2</v>
      </c>
      <c r="DW483" s="78">
        <v>-0.12582682073116302</v>
      </c>
      <c r="DX483" s="78">
        <v>-3.0296579003334045E-2</v>
      </c>
      <c r="DY483" s="78">
        <v>0.16686512529850006</v>
      </c>
      <c r="DZ483" s="78">
        <v>9.2290028929710388E-2</v>
      </c>
      <c r="EA483" s="78">
        <v>0.10865571349859238</v>
      </c>
      <c r="EB483" s="78">
        <v>5.6674014776945114E-2</v>
      </c>
      <c r="EC483" s="78">
        <v>1.7310107126832008E-2</v>
      </c>
      <c r="ED483" s="78">
        <v>-7.2055652737617493E-2</v>
      </c>
      <c r="EE483" s="78">
        <v>6.5359733998775482E-2</v>
      </c>
      <c r="EF483" s="78">
        <v>0.17250832915306091</v>
      </c>
      <c r="EG483" s="78">
        <v>0.2083381712436676</v>
      </c>
      <c r="EH483" s="78">
        <v>0.17599000036716461</v>
      </c>
      <c r="EI483" s="78">
        <v>0.17618168890476227</v>
      </c>
      <c r="EJ483" s="78">
        <v>0.15261155366897583</v>
      </c>
      <c r="EK483" s="78">
        <v>0.19305858016014099</v>
      </c>
      <c r="EL483" s="78">
        <v>0.36952158808708191</v>
      </c>
      <c r="EM483" s="78">
        <v>0.15960164368152618</v>
      </c>
      <c r="EN483" s="78">
        <v>0.11073482781648636</v>
      </c>
      <c r="EO483" s="78">
        <v>0.16378283500671387</v>
      </c>
      <c r="EP483" s="78">
        <v>0.19855329394340515</v>
      </c>
      <c r="EQ483" s="78">
        <v>0.34770685434341431</v>
      </c>
      <c r="ER483" s="78">
        <v>0.3407173752784729</v>
      </c>
      <c r="ES483" s="78">
        <v>0.26026687026023865</v>
      </c>
      <c r="ET483" s="78">
        <v>9.278126060962677E-2</v>
      </c>
      <c r="EU483" s="78">
        <v>3.5879012197256088E-2</v>
      </c>
      <c r="EV483" s="78">
        <v>0.12546679377555847</v>
      </c>
      <c r="EW483" s="78">
        <v>76.989944458007813</v>
      </c>
      <c r="EX483" s="78">
        <v>76.133514404296875</v>
      </c>
      <c r="EY483" s="78">
        <v>75.233306884765625</v>
      </c>
      <c r="EZ483" s="78">
        <v>74.840591430664063</v>
      </c>
      <c r="FA483" s="78">
        <v>74.392234802246094</v>
      </c>
      <c r="FB483" s="78">
        <v>73.337310791015625</v>
      </c>
      <c r="FC483" s="78">
        <v>72.80712890625</v>
      </c>
      <c r="FD483" s="78">
        <v>74.697509765625</v>
      </c>
      <c r="FE483" s="78">
        <v>78.769737243652344</v>
      </c>
      <c r="FF483" s="78">
        <v>82.879005432128906</v>
      </c>
      <c r="FG483" s="78">
        <v>86.263313293457031</v>
      </c>
      <c r="FH483" s="78">
        <v>90.981781005859375</v>
      </c>
      <c r="FI483" s="78">
        <v>95.469810485839844</v>
      </c>
      <c r="FJ483" s="78">
        <v>98.103851318359375</v>
      </c>
      <c r="FK483" s="78">
        <v>99.53826904296875</v>
      </c>
      <c r="FL483" s="78">
        <v>100.87197113037109</v>
      </c>
      <c r="FM483" s="78">
        <v>100.60140991210938</v>
      </c>
      <c r="FN483" s="78">
        <v>99.777999877929688</v>
      </c>
      <c r="FO483" s="78">
        <v>99.015289306640625</v>
      </c>
      <c r="FP483" s="78">
        <v>95.955146789550781</v>
      </c>
      <c r="FQ483" s="78">
        <v>91.256034851074219</v>
      </c>
      <c r="FR483" s="78">
        <v>87.94293212890625</v>
      </c>
      <c r="FS483" s="78">
        <v>85.330009460449219</v>
      </c>
      <c r="FT483" s="78">
        <v>83.453926086425781</v>
      </c>
      <c r="FU483" s="78">
        <v>8.8258586823940277E-2</v>
      </c>
      <c r="FV483" s="78">
        <v>0.14523424208164215</v>
      </c>
      <c r="FW483" s="78">
        <v>8.6258143186569214E-2</v>
      </c>
      <c r="FX483" s="78">
        <v>0</v>
      </c>
      <c r="FY483" s="78">
        <v>359</v>
      </c>
      <c r="FZ483" s="78">
        <v>1</v>
      </c>
    </row>
    <row r="484" spans="1:182" x14ac:dyDescent="0.2">
      <c r="A484" t="s">
        <v>186</v>
      </c>
      <c r="B484" t="s">
        <v>236</v>
      </c>
      <c r="C484" t="s">
        <v>194</v>
      </c>
      <c r="D484" t="s">
        <v>203</v>
      </c>
      <c r="E484" t="s">
        <v>209</v>
      </c>
      <c r="F484" t="s">
        <v>184</v>
      </c>
      <c r="G484" t="s">
        <v>1</v>
      </c>
      <c r="H484" s="78">
        <v>680</v>
      </c>
      <c r="I484" s="78">
        <v>2.1449460983276367</v>
      </c>
      <c r="J484" s="78">
        <v>1.8581075668334961</v>
      </c>
      <c r="K484" s="78">
        <v>1.8106234073638916</v>
      </c>
      <c r="L484" s="78">
        <v>1.778657078742981</v>
      </c>
      <c r="M484" s="78">
        <v>1.7224612236022949</v>
      </c>
      <c r="N484" s="78">
        <v>1.7092272043228149</v>
      </c>
      <c r="O484" s="78">
        <v>1.6817443370819092</v>
      </c>
      <c r="P484" s="78">
        <v>1.6899957656860352</v>
      </c>
      <c r="Q484" s="78">
        <v>1.7416089773178101</v>
      </c>
      <c r="R484" s="78">
        <v>1.9425035715103149</v>
      </c>
      <c r="S484" s="78">
        <v>2.3490042686462402</v>
      </c>
      <c r="T484" s="78">
        <v>2.658132791519165</v>
      </c>
      <c r="U484" s="78">
        <v>3.0151753425598145</v>
      </c>
      <c r="V484" s="78">
        <v>3.3101832866668701</v>
      </c>
      <c r="W484" s="78">
        <v>3.4854941368103027</v>
      </c>
      <c r="X484" s="78">
        <v>3.6498024463653564</v>
      </c>
      <c r="Y484" s="78">
        <v>3.8875834941864014</v>
      </c>
      <c r="Z484" s="78">
        <v>3.865241527557373</v>
      </c>
      <c r="AA484" s="78">
        <v>3.6038086414337158</v>
      </c>
      <c r="AB484" s="78">
        <v>3.54734206199646</v>
      </c>
      <c r="AC484" s="78">
        <v>3.2699697017669678</v>
      </c>
      <c r="AD484" s="78">
        <v>3.4806866645812988</v>
      </c>
      <c r="AE484" s="78">
        <v>3.0600972175598145</v>
      </c>
      <c r="AF484" s="78">
        <v>2.6978645324707031</v>
      </c>
      <c r="AG484" s="78">
        <v>-0.25898319482803345</v>
      </c>
      <c r="AH484" s="78">
        <v>-0.24236644804477692</v>
      </c>
      <c r="AI484" s="78">
        <v>-0.16787198185920715</v>
      </c>
      <c r="AJ484" s="78">
        <v>-0.12877482175827026</v>
      </c>
      <c r="AK484" s="78">
        <v>-0.10841478407382965</v>
      </c>
      <c r="AL484" s="78">
        <v>-0.22384072840213776</v>
      </c>
      <c r="AM484" s="78">
        <v>-0.2791752815246582</v>
      </c>
      <c r="AN484" s="78">
        <v>-0.51241731643676758</v>
      </c>
      <c r="AO484" s="78">
        <v>-0.64379853010177612</v>
      </c>
      <c r="AP484" s="78">
        <v>-0.76201039552688599</v>
      </c>
      <c r="AQ484" s="78">
        <v>-0.66975611448287964</v>
      </c>
      <c r="AR484" s="78">
        <v>-0.68980497121810913</v>
      </c>
      <c r="AS484" s="78">
        <v>-0.53631168603897095</v>
      </c>
      <c r="AT484" s="78">
        <v>-0.59019947052001953</v>
      </c>
      <c r="AU484" s="78">
        <v>-0.73303210735321045</v>
      </c>
      <c r="AV484" s="78">
        <v>-0.84726101160049438</v>
      </c>
      <c r="AW484" s="78">
        <v>-0.58822548389434814</v>
      </c>
      <c r="AX484" s="78">
        <v>-0.68839895725250244</v>
      </c>
      <c r="AY484" s="78">
        <v>-0.6145329475402832</v>
      </c>
      <c r="AZ484" s="78">
        <v>-0.36050862073898315</v>
      </c>
      <c r="BA484" s="78">
        <v>-0.48372572660446167</v>
      </c>
      <c r="BB484" s="78">
        <v>-0.51261681318283081</v>
      </c>
      <c r="BC484" s="78">
        <v>-0.60592526197433472</v>
      </c>
      <c r="BD484" s="78">
        <v>-0.60239672660827637</v>
      </c>
      <c r="BE484" s="78">
        <v>-9.3165740370750427E-2</v>
      </c>
      <c r="BF484" s="78">
        <v>-9.0455107390880585E-2</v>
      </c>
      <c r="BG484" s="78">
        <v>-1.2649968266487122E-2</v>
      </c>
      <c r="BH484" s="78">
        <v>2.7601394802331924E-2</v>
      </c>
      <c r="BI484" s="78">
        <v>4.5288968831300735E-2</v>
      </c>
      <c r="BJ484" s="78">
        <v>-4.150756448507309E-2</v>
      </c>
      <c r="BK484" s="78">
        <v>-9.4387240707874298E-2</v>
      </c>
      <c r="BL484" s="78">
        <v>-0.31874826550483704</v>
      </c>
      <c r="BM484" s="78">
        <v>-0.44944250583648682</v>
      </c>
      <c r="BN484" s="78">
        <v>-0.55524235963821411</v>
      </c>
      <c r="BO484" s="78">
        <v>-0.46452957391738892</v>
      </c>
      <c r="BP484" s="78">
        <v>-0.48431730270385742</v>
      </c>
      <c r="BQ484" s="78">
        <v>-0.31777545809745789</v>
      </c>
      <c r="BR484" s="78">
        <v>-0.38547104597091675</v>
      </c>
      <c r="BS484" s="78">
        <v>-0.5101703405380249</v>
      </c>
      <c r="BT484" s="78">
        <v>-0.61228024959564209</v>
      </c>
      <c r="BU484" s="78">
        <v>-0.34007108211517334</v>
      </c>
      <c r="BV484" s="78">
        <v>-0.44160473346710205</v>
      </c>
      <c r="BW484" s="78">
        <v>-0.34965002536773682</v>
      </c>
      <c r="BX484" s="78">
        <v>-0.12649120390415192</v>
      </c>
      <c r="BY484" s="78">
        <v>-0.26141303777694702</v>
      </c>
      <c r="BZ484" s="78">
        <v>-0.30606937408447266</v>
      </c>
      <c r="CA484" s="78">
        <v>-0.38876530528068542</v>
      </c>
      <c r="CB484" s="78">
        <v>-0.38235390186309814</v>
      </c>
      <c r="CC484" s="78">
        <v>2.1678933873772621E-2</v>
      </c>
      <c r="CD484" s="78">
        <v>1.4758224599063396E-2</v>
      </c>
      <c r="CE484" s="78">
        <v>9.4856329262256622E-2</v>
      </c>
      <c r="CF484" s="78">
        <v>0.13590708374977112</v>
      </c>
      <c r="CG484" s="78">
        <v>0.15174372494220734</v>
      </c>
      <c r="CH484" s="78">
        <v>8.4775835275650024E-2</v>
      </c>
      <c r="CI484" s="78">
        <v>3.3596400171518326E-2</v>
      </c>
      <c r="CJ484" s="78">
        <v>-0.18461370468139648</v>
      </c>
      <c r="CK484" s="78">
        <v>-0.31483215093612671</v>
      </c>
      <c r="CL484" s="78">
        <v>-0.41203537583351135</v>
      </c>
      <c r="CM484" s="78">
        <v>-0.32239031791687012</v>
      </c>
      <c r="CN484" s="78">
        <v>-0.34199720621109009</v>
      </c>
      <c r="CO484" s="78">
        <v>-0.1664179265499115</v>
      </c>
      <c r="CP484" s="78">
        <v>-0.24367675185203552</v>
      </c>
      <c r="CQ484" s="78">
        <v>-0.35581699013710022</v>
      </c>
      <c r="CR484" s="78">
        <v>-0.44953340291976929</v>
      </c>
      <c r="CS484" s="78">
        <v>-0.1682000458240509</v>
      </c>
      <c r="CT484" s="78">
        <v>-0.27067577838897705</v>
      </c>
      <c r="CU484" s="78">
        <v>-0.16619294881820679</v>
      </c>
      <c r="CV484" s="78">
        <v>3.558855876326561E-2</v>
      </c>
      <c r="CW484" s="78">
        <v>-0.10743997246026993</v>
      </c>
      <c r="CX484" s="78">
        <v>-0.16301524639129639</v>
      </c>
      <c r="CY484" s="78">
        <v>-0.23836095631122589</v>
      </c>
      <c r="CZ484" s="78">
        <v>-0.22995293140411377</v>
      </c>
      <c r="DA484" s="78">
        <v>0.13652360439300537</v>
      </c>
      <c r="DB484" s="78">
        <v>0.11997156590223312</v>
      </c>
      <c r="DC484" s="78">
        <v>0.20236262679100037</v>
      </c>
      <c r="DD484" s="78">
        <v>0.24421277642250061</v>
      </c>
      <c r="DE484" s="78">
        <v>0.25819846987724304</v>
      </c>
      <c r="DF484" s="78">
        <v>0.21105922758579254</v>
      </c>
      <c r="DG484" s="78">
        <v>0.16158004105091095</v>
      </c>
      <c r="DH484" s="78">
        <v>-5.0479155033826828E-2</v>
      </c>
      <c r="DI484" s="78">
        <v>-0.18022178113460541</v>
      </c>
      <c r="DJ484" s="78">
        <v>-0.26882845163345337</v>
      </c>
      <c r="DK484" s="78">
        <v>-0.18025106191635132</v>
      </c>
      <c r="DL484" s="78">
        <v>-0.19967710971832275</v>
      </c>
      <c r="DM484" s="78">
        <v>-1.5060391277074814E-2</v>
      </c>
      <c r="DN484" s="78">
        <v>-0.10188247263431549</v>
      </c>
      <c r="DO484" s="78">
        <v>-0.20146362483501434</v>
      </c>
      <c r="DP484" s="78">
        <v>-0.2867865264415741</v>
      </c>
      <c r="DQ484" s="78">
        <v>3.6709567066282034E-3</v>
      </c>
      <c r="DR484" s="78">
        <v>-9.9746830761432648E-2</v>
      </c>
      <c r="DS484" s="78">
        <v>1.7264166846871376E-2</v>
      </c>
      <c r="DT484" s="78">
        <v>0.19766832888126373</v>
      </c>
      <c r="DU484" s="78">
        <v>4.6533107757568359E-2</v>
      </c>
      <c r="DV484" s="78">
        <v>-1.9961100071668625E-2</v>
      </c>
      <c r="DW484" s="78">
        <v>-8.795659989118576E-2</v>
      </c>
      <c r="DX484" s="78">
        <v>-7.7551953494548798E-2</v>
      </c>
      <c r="DY484" s="78">
        <v>0.30234107375144958</v>
      </c>
      <c r="DZ484" s="78">
        <v>0.27188292145729065</v>
      </c>
      <c r="EA484" s="78">
        <v>0.35758465528488159</v>
      </c>
      <c r="EB484" s="78">
        <v>0.40058895945549011</v>
      </c>
      <c r="EC484" s="78">
        <v>0.41190221905708313</v>
      </c>
      <c r="ED484" s="78">
        <v>0.393392413854599</v>
      </c>
      <c r="EE484" s="78">
        <v>0.34636810421943665</v>
      </c>
      <c r="EF484" s="78">
        <v>0.14318984746932983</v>
      </c>
      <c r="EG484" s="78">
        <v>1.4134233817458153E-2</v>
      </c>
      <c r="EH484" s="78">
        <v>-6.2060367316007614E-2</v>
      </c>
      <c r="EI484" s="78">
        <v>2.4975461885333061E-2</v>
      </c>
      <c r="EJ484" s="78">
        <v>5.8105122298002243E-3</v>
      </c>
      <c r="EK484" s="78">
        <v>0.20347586274147034</v>
      </c>
      <c r="EL484" s="78">
        <v>0.10284596681594849</v>
      </c>
      <c r="EM484" s="78">
        <v>2.1398117765784264E-2</v>
      </c>
      <c r="EN484" s="78">
        <v>-5.1805846393108368E-2</v>
      </c>
      <c r="EO484" s="78">
        <v>0.25182539224624634</v>
      </c>
      <c r="EP484" s="78">
        <v>0.14704743027687073</v>
      </c>
      <c r="EQ484" s="78">
        <v>0.28214707970619202</v>
      </c>
      <c r="ER484" s="78">
        <v>0.43168577551841736</v>
      </c>
      <c r="ES484" s="78">
        <v>0.26884576678276062</v>
      </c>
      <c r="ET484" s="78">
        <v>0.18658636510372162</v>
      </c>
      <c r="EU484" s="78">
        <v>0.12920337915420532</v>
      </c>
      <c r="EV484" s="78">
        <v>0.14249084889888763</v>
      </c>
      <c r="EW484" s="78">
        <v>76.484909057617188</v>
      </c>
      <c r="EX484" s="78">
        <v>74.922187805175781</v>
      </c>
      <c r="EY484" s="78">
        <v>73.899406433105469</v>
      </c>
      <c r="EZ484" s="78">
        <v>71.946563720703125</v>
      </c>
      <c r="FA484" s="78">
        <v>71.8336181640625</v>
      </c>
      <c r="FB484" s="78">
        <v>70.493568420410156</v>
      </c>
      <c r="FC484" s="78">
        <v>70.780914306640625</v>
      </c>
      <c r="FD484" s="78">
        <v>73.000511169433594</v>
      </c>
      <c r="FE484" s="78">
        <v>78.264518737792969</v>
      </c>
      <c r="FF484" s="78">
        <v>84.083488464355469</v>
      </c>
      <c r="FG484" s="78">
        <v>89.546478271484375</v>
      </c>
      <c r="FH484" s="78">
        <v>92.322860717773438</v>
      </c>
      <c r="FI484" s="78">
        <v>96.622566223144531</v>
      </c>
      <c r="FJ484" s="78">
        <v>99.238784790039063</v>
      </c>
      <c r="FK484" s="78">
        <v>100.84247589111328</v>
      </c>
      <c r="FL484" s="78">
        <v>101.65487670898438</v>
      </c>
      <c r="FM484" s="78">
        <v>102.71220397949219</v>
      </c>
      <c r="FN484" s="78">
        <v>102.65777587890625</v>
      </c>
      <c r="FO484" s="78">
        <v>101.77981567382813</v>
      </c>
      <c r="FP484" s="78">
        <v>99.068984985351563</v>
      </c>
      <c r="FQ484" s="78">
        <v>92.074287414550781</v>
      </c>
      <c r="FR484" s="78">
        <v>87.143295288085938</v>
      </c>
      <c r="FS484" s="78">
        <v>83.875732421875</v>
      </c>
      <c r="FT484" s="78">
        <v>82.194999694824219</v>
      </c>
      <c r="FU484" s="78">
        <v>0.12350869178771973</v>
      </c>
      <c r="FV484" s="78">
        <v>0.19682617485523224</v>
      </c>
      <c r="FW484" s="78">
        <v>0.12331478297710419</v>
      </c>
      <c r="FX484" s="78">
        <v>0</v>
      </c>
      <c r="FY484" s="78">
        <v>208</v>
      </c>
      <c r="FZ484" s="78">
        <v>1</v>
      </c>
    </row>
    <row r="485" spans="1:182" x14ac:dyDescent="0.2">
      <c r="A485" t="s">
        <v>186</v>
      </c>
      <c r="B485" t="s">
        <v>236</v>
      </c>
      <c r="C485" t="s">
        <v>194</v>
      </c>
      <c r="D485" t="s">
        <v>203</v>
      </c>
      <c r="E485" t="s">
        <v>209</v>
      </c>
      <c r="F485" t="s">
        <v>185</v>
      </c>
      <c r="G485" t="s">
        <v>1</v>
      </c>
      <c r="H485" s="78">
        <v>305</v>
      </c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78"/>
      <c r="CE485" s="78"/>
      <c r="CF485" s="78"/>
      <c r="CG485" s="78"/>
      <c r="CH485" s="78"/>
      <c r="CI485" s="78"/>
      <c r="CJ485" s="78"/>
      <c r="CK485" s="78"/>
      <c r="CL485" s="78"/>
      <c r="CM485" s="78"/>
      <c r="CN485" s="78"/>
      <c r="CO485" s="78"/>
      <c r="CP485" s="78"/>
      <c r="CQ485" s="78"/>
      <c r="CR485" s="78"/>
      <c r="CS485" s="78"/>
      <c r="CT485" s="78"/>
      <c r="CU485" s="78"/>
      <c r="CV485" s="78"/>
      <c r="CW485" s="78"/>
      <c r="CX485" s="78"/>
      <c r="CY485" s="78"/>
      <c r="CZ485" s="78"/>
      <c r="DA485" s="78"/>
      <c r="DB485" s="78"/>
      <c r="DC485" s="78"/>
      <c r="DD485" s="78"/>
      <c r="DE485" s="78"/>
      <c r="DF485" s="78"/>
      <c r="DG485" s="78"/>
      <c r="DH485" s="78"/>
      <c r="DI485" s="78"/>
      <c r="DJ485" s="78"/>
      <c r="DK485" s="78"/>
      <c r="DL485" s="78"/>
      <c r="DM485" s="78"/>
      <c r="DN485" s="78"/>
      <c r="DO485" s="78"/>
      <c r="DP485" s="78"/>
      <c r="DQ485" s="78"/>
      <c r="DR485" s="78"/>
      <c r="DS485" s="78"/>
      <c r="DT485" s="78"/>
      <c r="DU485" s="78"/>
      <c r="DV485" s="78"/>
      <c r="DW485" s="78"/>
      <c r="DX485" s="78"/>
      <c r="DY485" s="78"/>
      <c r="DZ485" s="78"/>
      <c r="EA485" s="78"/>
      <c r="EB485" s="78"/>
      <c r="EC485" s="78"/>
      <c r="ED485" s="78"/>
      <c r="EE485" s="78"/>
      <c r="EF485" s="78"/>
      <c r="EG485" s="78"/>
      <c r="EH485" s="78"/>
      <c r="EI485" s="78"/>
      <c r="EJ485" s="78"/>
      <c r="EK485" s="78"/>
      <c r="EL485" s="78"/>
      <c r="EM485" s="78"/>
      <c r="EN485" s="78"/>
      <c r="EO485" s="78"/>
      <c r="EP485" s="78"/>
      <c r="EQ485" s="78"/>
      <c r="ER485" s="78"/>
      <c r="ES485" s="78"/>
      <c r="ET485" s="78"/>
      <c r="EU485" s="78"/>
      <c r="EV485" s="78"/>
      <c r="EW485" s="78"/>
      <c r="EX485" s="78"/>
      <c r="EY485" s="78"/>
      <c r="EZ485" s="78"/>
      <c r="FA485" s="78"/>
      <c r="FB485" s="78"/>
      <c r="FC485" s="78"/>
      <c r="FD485" s="78"/>
      <c r="FE485" s="78"/>
      <c r="FF485" s="78"/>
      <c r="FG485" s="78"/>
      <c r="FH485" s="78"/>
      <c r="FI485" s="78"/>
      <c r="FJ485" s="78"/>
      <c r="FK485" s="78"/>
      <c r="FL485" s="78"/>
      <c r="FM485" s="78"/>
      <c r="FN485" s="78"/>
      <c r="FO485" s="78"/>
      <c r="FP485" s="78"/>
      <c r="FQ485" s="78"/>
      <c r="FR485" s="78"/>
      <c r="FS485" s="78"/>
      <c r="FT485" s="78"/>
      <c r="FU485" s="78"/>
      <c r="FV485" s="78"/>
      <c r="FW485" s="78"/>
      <c r="FX485" s="78">
        <v>0</v>
      </c>
      <c r="FY485" s="78">
        <v>91</v>
      </c>
      <c r="FZ485" s="78">
        <v>0</v>
      </c>
    </row>
    <row r="486" spans="1:182" x14ac:dyDescent="0.2">
      <c r="A486" t="s">
        <v>186</v>
      </c>
      <c r="B486" t="s">
        <v>236</v>
      </c>
      <c r="C486" t="s">
        <v>194</v>
      </c>
      <c r="D486" t="s">
        <v>203</v>
      </c>
      <c r="E486" t="s">
        <v>210</v>
      </c>
      <c r="F486" t="s">
        <v>1</v>
      </c>
      <c r="G486" t="s">
        <v>198</v>
      </c>
      <c r="H486" s="78">
        <v>6656</v>
      </c>
      <c r="I486" s="78">
        <v>2.0203530788421631</v>
      </c>
      <c r="J486" s="78">
        <v>1.8089359998703003</v>
      </c>
      <c r="K486" s="78">
        <v>1.6684294939041138</v>
      </c>
      <c r="L486" s="78">
        <v>1.515637993812561</v>
      </c>
      <c r="M486" s="78">
        <v>1.4373780488967896</v>
      </c>
      <c r="N486" s="78">
        <v>1.4081950187683105</v>
      </c>
      <c r="O486" s="78">
        <v>1.4657255411148071</v>
      </c>
      <c r="P486" s="78">
        <v>1.5936400890350342</v>
      </c>
      <c r="Q486" s="78">
        <v>1.7347335815429688</v>
      </c>
      <c r="R486" s="78">
        <v>1.9426072835922241</v>
      </c>
      <c r="S486" s="78">
        <v>2.2564229965209961</v>
      </c>
      <c r="T486" s="78">
        <v>2.5536377429962158</v>
      </c>
      <c r="U486" s="78">
        <v>2.8224613666534424</v>
      </c>
      <c r="V486" s="78">
        <v>3.0564415454864502</v>
      </c>
      <c r="W486" s="78">
        <v>3.2459454536437988</v>
      </c>
      <c r="X486" s="78">
        <v>3.3507900238037109</v>
      </c>
      <c r="Y486" s="78">
        <v>3.3430969715118408</v>
      </c>
      <c r="Z486" s="78">
        <v>3.2908837795257568</v>
      </c>
      <c r="AA486" s="78">
        <v>3.3003833293914795</v>
      </c>
      <c r="AB486" s="78">
        <v>3.1957974433898926</v>
      </c>
      <c r="AC486" s="78">
        <v>3.0062325000762939</v>
      </c>
      <c r="AD486" s="78">
        <v>2.7995002269744873</v>
      </c>
      <c r="AE486" s="78">
        <v>2.4832446575164795</v>
      </c>
      <c r="AF486" s="78">
        <v>2.1342651844024658</v>
      </c>
      <c r="AG486" s="78">
        <v>-0.29656893014907837</v>
      </c>
      <c r="AH486" s="78">
        <v>-0.27311384677886963</v>
      </c>
      <c r="AI486" s="78">
        <v>-0.20235812664031982</v>
      </c>
      <c r="AJ486" s="78">
        <v>-0.22718168795108795</v>
      </c>
      <c r="AK486" s="78">
        <v>-0.2092178612947464</v>
      </c>
      <c r="AL486" s="78">
        <v>-0.18678788840770721</v>
      </c>
      <c r="AM486" s="78">
        <v>-0.11645202338695526</v>
      </c>
      <c r="AN486" s="78">
        <v>-7.6891109347343445E-2</v>
      </c>
      <c r="AO486" s="78">
        <v>-0.14852289855480194</v>
      </c>
      <c r="AP486" s="78">
        <v>-0.25323191285133362</v>
      </c>
      <c r="AQ486" s="78">
        <v>-0.27592957019805908</v>
      </c>
      <c r="AR486" s="78">
        <v>-0.29579102993011475</v>
      </c>
      <c r="AS486" s="78">
        <v>-0.32030284404754639</v>
      </c>
      <c r="AT486" s="78">
        <v>-0.32803305983543396</v>
      </c>
      <c r="AU486" s="78">
        <v>-0.26345047354698181</v>
      </c>
      <c r="AV486" s="78">
        <v>-0.2232743501663208</v>
      </c>
      <c r="AW486" s="78">
        <v>-0.18339268863201141</v>
      </c>
      <c r="AX486" s="78">
        <v>-0.2264389842748642</v>
      </c>
      <c r="AY486" s="78">
        <v>-9.3131169676780701E-2</v>
      </c>
      <c r="AZ486" s="78">
        <v>-9.9217183887958527E-2</v>
      </c>
      <c r="BA486" s="78">
        <v>-0.14042496681213379</v>
      </c>
      <c r="BB486" s="78">
        <v>-0.12229526787996292</v>
      </c>
      <c r="BC486" s="78">
        <v>-9.4340115785598755E-2</v>
      </c>
      <c r="BD486" s="78">
        <v>-0.1378188282251358</v>
      </c>
      <c r="BE486" s="78">
        <v>-0.23579312860965729</v>
      </c>
      <c r="BF486" s="78">
        <v>-0.21646355092525482</v>
      </c>
      <c r="BG486" s="78">
        <v>-0.14918138086795807</v>
      </c>
      <c r="BH486" s="78">
        <v>-0.17733809351921082</v>
      </c>
      <c r="BI486" s="78">
        <v>-0.16090951859951019</v>
      </c>
      <c r="BJ486" s="78">
        <v>-0.14062350988388062</v>
      </c>
      <c r="BK486" s="78">
        <v>-6.9082602858543396E-2</v>
      </c>
      <c r="BL486" s="78">
        <v>-2.5940539315342903E-2</v>
      </c>
      <c r="BM486" s="78">
        <v>-9.6792459487915039E-2</v>
      </c>
      <c r="BN486" s="78">
        <v>-0.19585525989532471</v>
      </c>
      <c r="BO486" s="78">
        <v>-0.21463184058666229</v>
      </c>
      <c r="BP486" s="78">
        <v>-0.22886466979980469</v>
      </c>
      <c r="BQ486" s="78">
        <v>-0.25012192130088806</v>
      </c>
      <c r="BR486" s="78">
        <v>-0.25457915663719177</v>
      </c>
      <c r="BS486" s="78">
        <v>-0.19097615778446198</v>
      </c>
      <c r="BT486" s="78">
        <v>-0.15206287801265717</v>
      </c>
      <c r="BU486" s="78">
        <v>-0.11489718407392502</v>
      </c>
      <c r="BV486" s="78">
        <v>-0.15722344815731049</v>
      </c>
      <c r="BW486" s="78">
        <v>-2.651565708220005E-2</v>
      </c>
      <c r="BX486" s="78">
        <v>-3.2843068242073059E-2</v>
      </c>
      <c r="BY486" s="78">
        <v>-7.5288958847522736E-2</v>
      </c>
      <c r="BZ486" s="78">
        <v>-5.732310563325882E-2</v>
      </c>
      <c r="CA486" s="78">
        <v>-3.2383758574724197E-2</v>
      </c>
      <c r="CB486" s="78">
        <v>-7.815118134021759E-2</v>
      </c>
      <c r="CC486" s="78">
        <v>-0.19369998574256897</v>
      </c>
      <c r="CD486" s="78">
        <v>-0.17722772061824799</v>
      </c>
      <c r="CE486" s="78">
        <v>-0.11235131323337555</v>
      </c>
      <c r="CF486" s="78">
        <v>-0.14281658828258514</v>
      </c>
      <c r="CG486" s="78">
        <v>-0.1274513453245163</v>
      </c>
      <c r="CH486" s="78">
        <v>-0.10865021497011185</v>
      </c>
      <c r="CI486" s="78">
        <v>-3.6274686455726624E-2</v>
      </c>
      <c r="CJ486" s="78">
        <v>9.3476688489317894E-3</v>
      </c>
      <c r="CK486" s="78">
        <v>-6.0964107513427734E-2</v>
      </c>
      <c r="CL486" s="78">
        <v>-0.15611636638641357</v>
      </c>
      <c r="CM486" s="78">
        <v>-0.17217724025249481</v>
      </c>
      <c r="CN486" s="78">
        <v>-0.18251167237758636</v>
      </c>
      <c r="CO486" s="78">
        <v>-0.20151479542255402</v>
      </c>
      <c r="CP486" s="78">
        <v>-0.20370516180992126</v>
      </c>
      <c r="CQ486" s="78">
        <v>-0.14078067243099213</v>
      </c>
      <c r="CR486" s="78">
        <v>-0.102742038667202</v>
      </c>
      <c r="CS486" s="78">
        <v>-6.7457400262355804E-2</v>
      </c>
      <c r="CT486" s="78">
        <v>-0.10928495228290558</v>
      </c>
      <c r="CU486" s="78">
        <v>1.9622037187218666E-2</v>
      </c>
      <c r="CV486" s="78">
        <v>1.3127441518008709E-2</v>
      </c>
      <c r="CW486" s="78">
        <v>-3.0175959691405296E-2</v>
      </c>
      <c r="CX486" s="78">
        <v>-1.2323585338890553E-2</v>
      </c>
      <c r="CY486" s="78">
        <v>1.0527024976909161E-2</v>
      </c>
      <c r="CZ486" s="78">
        <v>-3.6825545132160187E-2</v>
      </c>
      <c r="DA486" s="78">
        <v>-0.15160687267780304</v>
      </c>
      <c r="DB486" s="78">
        <v>-0.13799189031124115</v>
      </c>
      <c r="DC486" s="78">
        <v>-7.5521260499954224E-2</v>
      </c>
      <c r="DD486" s="78">
        <v>-0.10829505324363708</v>
      </c>
      <c r="DE486" s="78">
        <v>-9.3993149697780609E-2</v>
      </c>
      <c r="DF486" s="78">
        <v>-7.6676912605762482E-2</v>
      </c>
      <c r="DG486" s="78">
        <v>-3.4667719155550003E-3</v>
      </c>
      <c r="DH486" s="78">
        <v>4.463588073849678E-2</v>
      </c>
      <c r="DI486" s="78">
        <v>-2.5135757401585579E-2</v>
      </c>
      <c r="DJ486" s="78">
        <v>-0.11637748032808304</v>
      </c>
      <c r="DK486" s="78">
        <v>-0.12972262501716614</v>
      </c>
      <c r="DL486" s="78">
        <v>-0.13615868985652924</v>
      </c>
      <c r="DM486" s="78">
        <v>-0.15290766954421997</v>
      </c>
      <c r="DN486" s="78">
        <v>-0.15283118188381195</v>
      </c>
      <c r="DO486" s="78">
        <v>-9.0585179626941681E-2</v>
      </c>
      <c r="DP486" s="78">
        <v>-5.3421195596456528E-2</v>
      </c>
      <c r="DQ486" s="78">
        <v>-2.0017616450786591E-2</v>
      </c>
      <c r="DR486" s="78">
        <v>-6.1346456408500671E-2</v>
      </c>
      <c r="DS486" s="78">
        <v>6.5759733319282532E-2</v>
      </c>
      <c r="DT486" s="78">
        <v>5.9097949415445328E-2</v>
      </c>
      <c r="DU486" s="78">
        <v>1.4937042258679867E-2</v>
      </c>
      <c r="DV486" s="78">
        <v>3.2675936818122864E-2</v>
      </c>
      <c r="DW486" s="78">
        <v>5.3437810391187668E-2</v>
      </c>
      <c r="DX486" s="78">
        <v>4.500088281929493E-3</v>
      </c>
      <c r="DY486" s="78">
        <v>-9.0831048786640167E-2</v>
      </c>
      <c r="DZ486" s="78">
        <v>-8.1341587007045746E-2</v>
      </c>
      <c r="EA486" s="78">
        <v>-2.2344514727592468E-2</v>
      </c>
      <c r="EB486" s="78">
        <v>-5.8451473712921143E-2</v>
      </c>
      <c r="EC486" s="78">
        <v>-4.5684833079576492E-2</v>
      </c>
      <c r="ED486" s="78">
        <v>-3.0512552708387375E-2</v>
      </c>
      <c r="EE486" s="78">
        <v>4.3902646750211716E-2</v>
      </c>
      <c r="EF486" s="78">
        <v>9.5586448907852173E-2</v>
      </c>
      <c r="EG486" s="78">
        <v>2.6594685390591621E-2</v>
      </c>
      <c r="EH486" s="78">
        <v>-5.9000831097364426E-2</v>
      </c>
      <c r="EI486" s="78">
        <v>-6.8424917757511139E-2</v>
      </c>
      <c r="EJ486" s="78">
        <v>-6.9232344627380371E-2</v>
      </c>
      <c r="EK486" s="78">
        <v>-8.2726724445819855E-2</v>
      </c>
      <c r="EL486" s="78">
        <v>-7.9377248883247375E-2</v>
      </c>
      <c r="EM486" s="78">
        <v>-1.8110867589712143E-2</v>
      </c>
      <c r="EN486" s="78">
        <v>1.779027096927166E-2</v>
      </c>
      <c r="EO486" s="78">
        <v>4.8477895557880402E-2</v>
      </c>
      <c r="EP486" s="78">
        <v>7.8691095113754272E-3</v>
      </c>
      <c r="EQ486" s="78">
        <v>0.13237524032592773</v>
      </c>
      <c r="ER486" s="78">
        <v>0.12547206878662109</v>
      </c>
      <c r="ES486" s="78">
        <v>8.0073058605194092E-2</v>
      </c>
      <c r="ET486" s="78">
        <v>9.7648091614246368E-2</v>
      </c>
      <c r="EU486" s="78">
        <v>0.11539416015148163</v>
      </c>
      <c r="EV486" s="78">
        <v>6.416773796081543E-2</v>
      </c>
      <c r="EW486" s="78">
        <v>75.332542419433594</v>
      </c>
      <c r="EX486" s="78">
        <v>70.491722106933594</v>
      </c>
      <c r="EY486" s="78">
        <v>69.811058044433594</v>
      </c>
      <c r="EZ486" s="78">
        <v>68.525344848632813</v>
      </c>
      <c r="FA486" s="78">
        <v>67.270866394042969</v>
      </c>
      <c r="FB486" s="78">
        <v>66.500846862792969</v>
      </c>
      <c r="FC486" s="78">
        <v>65.711906433105469</v>
      </c>
      <c r="FD486" s="78">
        <v>65.375457763671875</v>
      </c>
      <c r="FE486" s="78">
        <v>72.475601196289063</v>
      </c>
      <c r="FF486" s="78">
        <v>80.129623413085938</v>
      </c>
      <c r="FG486" s="78">
        <v>85.745567321777344</v>
      </c>
      <c r="FH486" s="78">
        <v>92.701019287109375</v>
      </c>
      <c r="FI486" s="78">
        <v>97.087226867675781</v>
      </c>
      <c r="FJ486" s="78">
        <v>100.52513885498047</v>
      </c>
      <c r="FK486" s="78">
        <v>102.3265380859375</v>
      </c>
      <c r="FL486" s="78">
        <v>102.73231506347656</v>
      </c>
      <c r="FM486" s="78">
        <v>101.47701263427734</v>
      </c>
      <c r="FN486" s="78">
        <v>99.032814025878906</v>
      </c>
      <c r="FO486" s="78">
        <v>94.129440307617188</v>
      </c>
      <c r="FP486" s="78">
        <v>85.67303466796875</v>
      </c>
      <c r="FQ486" s="78">
        <v>81.046127319335938</v>
      </c>
      <c r="FR486" s="78">
        <v>76.948654174804688</v>
      </c>
      <c r="FS486" s="78">
        <v>74.392585754394531</v>
      </c>
      <c r="FT486" s="78">
        <v>72.386894226074219</v>
      </c>
      <c r="FU486" s="78">
        <v>3.7915665656328201E-2</v>
      </c>
      <c r="FV486" s="78">
        <v>5.5346105247735977E-2</v>
      </c>
      <c r="FW486" s="78">
        <v>3.8021687418222427E-2</v>
      </c>
      <c r="FX486" s="78">
        <v>0</v>
      </c>
      <c r="FY486" s="78">
        <v>2498</v>
      </c>
      <c r="FZ486" s="78">
        <v>1</v>
      </c>
    </row>
    <row r="487" spans="1:182" x14ac:dyDescent="0.2">
      <c r="A487" t="s">
        <v>186</v>
      </c>
      <c r="B487" t="s">
        <v>236</v>
      </c>
      <c r="C487" t="s">
        <v>194</v>
      </c>
      <c r="D487" t="s">
        <v>203</v>
      </c>
      <c r="E487" t="s">
        <v>210</v>
      </c>
      <c r="F487" t="s">
        <v>1</v>
      </c>
      <c r="G487" t="s">
        <v>200</v>
      </c>
      <c r="H487" s="78">
        <v>2670</v>
      </c>
      <c r="I487" s="78">
        <v>1.9068087339401245</v>
      </c>
      <c r="J487" s="78">
        <v>1.7044531106948853</v>
      </c>
      <c r="K487" s="78">
        <v>1.5467483997344971</v>
      </c>
      <c r="L487" s="78">
        <v>1.4543474912643433</v>
      </c>
      <c r="M487" s="78">
        <v>1.3637784719467163</v>
      </c>
      <c r="N487" s="78">
        <v>1.3324426412582397</v>
      </c>
      <c r="O487" s="78">
        <v>1.3774582147598267</v>
      </c>
      <c r="P487" s="78">
        <v>1.376017689704895</v>
      </c>
      <c r="Q487" s="78">
        <v>1.4761389493942261</v>
      </c>
      <c r="R487" s="78">
        <v>1.6634160280227661</v>
      </c>
      <c r="S487" s="78">
        <v>1.9484108686447144</v>
      </c>
      <c r="T487" s="78">
        <v>2.1738412380218506</v>
      </c>
      <c r="U487" s="78">
        <v>2.490933895111084</v>
      </c>
      <c r="V487" s="78">
        <v>2.6220529079437256</v>
      </c>
      <c r="W487" s="78">
        <v>2.7077341079711914</v>
      </c>
      <c r="X487" s="78">
        <v>2.8533260822296143</v>
      </c>
      <c r="Y487" s="78">
        <v>2.8256480693817139</v>
      </c>
      <c r="Z487" s="78">
        <v>2.8530991077423096</v>
      </c>
      <c r="AA487" s="78">
        <v>2.7969715595245361</v>
      </c>
      <c r="AB487" s="78">
        <v>2.7423601150512695</v>
      </c>
      <c r="AC487" s="78">
        <v>2.7542715072631836</v>
      </c>
      <c r="AD487" s="78">
        <v>2.5419130325317383</v>
      </c>
      <c r="AE487" s="78">
        <v>2.2701900005340576</v>
      </c>
      <c r="AF487" s="78">
        <v>1.9930801391601563</v>
      </c>
      <c r="AG487" s="78">
        <v>-0.2389037013053894</v>
      </c>
      <c r="AH487" s="78">
        <v>-0.25395932793617249</v>
      </c>
      <c r="AI487" s="78">
        <v>-0.24893644452095032</v>
      </c>
      <c r="AJ487" s="78">
        <v>-0.22378814220428467</v>
      </c>
      <c r="AK487" s="78">
        <v>-0.21207784116268158</v>
      </c>
      <c r="AL487" s="78">
        <v>-0.1615917831659317</v>
      </c>
      <c r="AM487" s="78">
        <v>-8.134181797504425E-2</v>
      </c>
      <c r="AN487" s="78">
        <v>-0.13470274209976196</v>
      </c>
      <c r="AO487" s="78">
        <v>-0.23563379049301147</v>
      </c>
      <c r="AP487" s="78">
        <v>-0.24550765752792358</v>
      </c>
      <c r="AQ487" s="78">
        <v>-0.22971588373184204</v>
      </c>
      <c r="AR487" s="78">
        <v>-0.29717925190925598</v>
      </c>
      <c r="AS487" s="78">
        <v>-0.29697731137275696</v>
      </c>
      <c r="AT487" s="78">
        <v>-0.37826445698738098</v>
      </c>
      <c r="AU487" s="78">
        <v>-0.51823347806930542</v>
      </c>
      <c r="AV487" s="78">
        <v>-0.3340609073638916</v>
      </c>
      <c r="AW487" s="78">
        <v>-0.3443160355091095</v>
      </c>
      <c r="AX487" s="78">
        <v>-0.30665728449821472</v>
      </c>
      <c r="AY487" s="78">
        <v>-0.24842995405197144</v>
      </c>
      <c r="AZ487" s="78">
        <v>-0.28312975168228149</v>
      </c>
      <c r="BA487" s="78">
        <v>-0.14775371551513672</v>
      </c>
      <c r="BB487" s="78">
        <v>-0.22933092713356018</v>
      </c>
      <c r="BC487" s="78">
        <v>-0.1995176374912262</v>
      </c>
      <c r="BD487" s="78">
        <v>-0.20250681042671204</v>
      </c>
      <c r="BE487" s="78">
        <v>-0.17066837847232819</v>
      </c>
      <c r="BF487" s="78">
        <v>-0.18952980637550354</v>
      </c>
      <c r="BG487" s="78">
        <v>-0.18443481624126434</v>
      </c>
      <c r="BH487" s="78">
        <v>-0.16107769310474396</v>
      </c>
      <c r="BI487" s="78">
        <v>-0.15056289732456207</v>
      </c>
      <c r="BJ487" s="78">
        <v>-0.10253693908452988</v>
      </c>
      <c r="BK487" s="78">
        <v>-2.1862434223294258E-2</v>
      </c>
      <c r="BL487" s="78">
        <v>-7.3621116578578949E-2</v>
      </c>
      <c r="BM487" s="78">
        <v>-0.17097093164920807</v>
      </c>
      <c r="BN487" s="78">
        <v>-0.17967022955417633</v>
      </c>
      <c r="BO487" s="78">
        <v>-0.15705670416355133</v>
      </c>
      <c r="BP487" s="78">
        <v>-0.21872431039810181</v>
      </c>
      <c r="BQ487" s="78">
        <v>-0.21287254989147186</v>
      </c>
      <c r="BR487" s="78">
        <v>-0.29189005494117737</v>
      </c>
      <c r="BS487" s="78">
        <v>-0.42960798740386963</v>
      </c>
      <c r="BT487" s="78">
        <v>-0.2498195618391037</v>
      </c>
      <c r="BU487" s="78">
        <v>-0.26326858997344971</v>
      </c>
      <c r="BV487" s="78">
        <v>-0.22493593394756317</v>
      </c>
      <c r="BW487" s="78">
        <v>-0.17147150635719299</v>
      </c>
      <c r="BX487" s="78">
        <v>-0.20307102799415588</v>
      </c>
      <c r="BY487" s="78">
        <v>-6.9202348589897156E-2</v>
      </c>
      <c r="BZ487" s="78">
        <v>-0.15019005537033081</v>
      </c>
      <c r="CA487" s="78">
        <v>-0.12402453273534775</v>
      </c>
      <c r="CB487" s="78">
        <v>-0.13235026597976685</v>
      </c>
      <c r="CC487" s="78">
        <v>-0.12340879440307617</v>
      </c>
      <c r="CD487" s="78">
        <v>-0.14490611851215363</v>
      </c>
      <c r="CE487" s="78">
        <v>-0.13976117968559265</v>
      </c>
      <c r="CF487" s="78">
        <v>-0.11764463037252426</v>
      </c>
      <c r="CG487" s="78">
        <v>-0.1079578623175621</v>
      </c>
      <c r="CH487" s="78">
        <v>-6.1635743826627731E-2</v>
      </c>
      <c r="CI487" s="78">
        <v>1.9332803785800934E-2</v>
      </c>
      <c r="CJ487" s="78">
        <v>-3.1316157430410385E-2</v>
      </c>
      <c r="CK487" s="78">
        <v>-0.12618564069271088</v>
      </c>
      <c r="CL487" s="78">
        <v>-0.13407142460346222</v>
      </c>
      <c r="CM487" s="78">
        <v>-0.10673319548368454</v>
      </c>
      <c r="CN487" s="78">
        <v>-0.16438667476177216</v>
      </c>
      <c r="CO487" s="78">
        <v>-0.15462185442447662</v>
      </c>
      <c r="CP487" s="78">
        <v>-0.23206739127635956</v>
      </c>
      <c r="CQ487" s="78">
        <v>-0.3682263195514679</v>
      </c>
      <c r="CR487" s="78">
        <v>-0.19147428870201111</v>
      </c>
      <c r="CS487" s="78">
        <v>-0.20713533461093903</v>
      </c>
      <c r="CT487" s="78">
        <v>-0.16833598911762238</v>
      </c>
      <c r="CU487" s="78">
        <v>-0.11817032098770142</v>
      </c>
      <c r="CV487" s="78">
        <v>-0.14762261509895325</v>
      </c>
      <c r="CW487" s="78">
        <v>-1.4797916635870934E-2</v>
      </c>
      <c r="CX487" s="78">
        <v>-9.5377333462238312E-2</v>
      </c>
      <c r="CY487" s="78">
        <v>-7.1738235652446747E-2</v>
      </c>
      <c r="CZ487" s="78">
        <v>-8.3760090172290802E-2</v>
      </c>
      <c r="DA487" s="78">
        <v>-7.6149210333824158E-2</v>
      </c>
      <c r="DB487" s="78">
        <v>-0.10028243809938431</v>
      </c>
      <c r="DC487" s="78">
        <v>-9.5087558031082153E-2</v>
      </c>
      <c r="DD487" s="78">
        <v>-7.4211575090885162E-2</v>
      </c>
      <c r="DE487" s="78">
        <v>-6.5352819859981537E-2</v>
      </c>
      <c r="DF487" s="78">
        <v>-2.0734535530209541E-2</v>
      </c>
      <c r="DG487" s="78">
        <v>6.0528043657541275E-2</v>
      </c>
      <c r="DH487" s="78">
        <v>1.0988798923790455E-2</v>
      </c>
      <c r="DI487" s="78">
        <v>-8.140033483505249E-2</v>
      </c>
      <c r="DJ487" s="78">
        <v>-8.8472612202167511E-2</v>
      </c>
      <c r="DK487" s="78">
        <v>-5.6409690529108047E-2</v>
      </c>
      <c r="DL487" s="78">
        <v>-0.11004902422428131</v>
      </c>
      <c r="DM487" s="78">
        <v>-9.637114405632019E-2</v>
      </c>
      <c r="DN487" s="78">
        <v>-0.17224474251270294</v>
      </c>
      <c r="DO487" s="78">
        <v>-0.30684459209442139</v>
      </c>
      <c r="DP487" s="78">
        <v>-0.13312901556491852</v>
      </c>
      <c r="DQ487" s="78">
        <v>-0.15100210905075073</v>
      </c>
      <c r="DR487" s="78">
        <v>-0.11173602938652039</v>
      </c>
      <c r="DS487" s="78">
        <v>-6.4869128167629242E-2</v>
      </c>
      <c r="DT487" s="78">
        <v>-9.2174187302589417E-2</v>
      </c>
      <c r="DU487" s="78">
        <v>3.9606515318155289E-2</v>
      </c>
      <c r="DV487" s="78">
        <v>-4.0564607828855515E-2</v>
      </c>
      <c r="DW487" s="78">
        <v>-1.9451938569545746E-2</v>
      </c>
      <c r="DX487" s="78">
        <v>-3.5169899463653564E-2</v>
      </c>
      <c r="DY487" s="78">
        <v>-7.9138856381177902E-3</v>
      </c>
      <c r="DZ487" s="78">
        <v>-3.5852931439876556E-2</v>
      </c>
      <c r="EA487" s="78">
        <v>-3.0585931614041328E-2</v>
      </c>
      <c r="EB487" s="78">
        <v>-1.1501134373247623E-2</v>
      </c>
      <c r="EC487" s="78">
        <v>-3.8379020988941193E-3</v>
      </c>
      <c r="ED487" s="78">
        <v>3.8320306688547134E-2</v>
      </c>
      <c r="EE487" s="78">
        <v>0.12000742554664612</v>
      </c>
      <c r="EF487" s="78">
        <v>7.207043468952179E-2</v>
      </c>
      <c r="EG487" s="78">
        <v>-1.6737485304474831E-2</v>
      </c>
      <c r="EH487" s="78">
        <v>-2.2635189816355705E-2</v>
      </c>
      <c r="EI487" s="78">
        <v>1.6249466687440872E-2</v>
      </c>
      <c r="EJ487" s="78">
        <v>-3.1594108790159225E-2</v>
      </c>
      <c r="EK487" s="78">
        <v>-1.2266385369002819E-2</v>
      </c>
      <c r="EL487" s="78">
        <v>-8.5870347917079926E-2</v>
      </c>
      <c r="EM487" s="78">
        <v>-0.21821916103363037</v>
      </c>
      <c r="EN487" s="78">
        <v>-4.8887699842453003E-2</v>
      </c>
      <c r="EO487" s="78">
        <v>-6.9954633712768555E-2</v>
      </c>
      <c r="EP487" s="78">
        <v>-3.001469187438488E-2</v>
      </c>
      <c r="EQ487" s="78">
        <v>1.2089320458471775E-2</v>
      </c>
      <c r="ER487" s="78">
        <v>-1.2115477584302425E-2</v>
      </c>
      <c r="ES487" s="78">
        <v>0.11815787106752396</v>
      </c>
      <c r="ET487" s="78">
        <v>3.8576249033212662E-2</v>
      </c>
      <c r="EU487" s="78">
        <v>5.60411736369133E-2</v>
      </c>
      <c r="EV487" s="78">
        <v>3.4986622631549835E-2</v>
      </c>
      <c r="EW487" s="78">
        <v>77.78558349609375</v>
      </c>
      <c r="EX487" s="78">
        <v>73.785919189453125</v>
      </c>
      <c r="EY487" s="78">
        <v>72.956832885742188</v>
      </c>
      <c r="EZ487" s="78">
        <v>71.5164794921875</v>
      </c>
      <c r="FA487" s="78">
        <v>70.592819213867188</v>
      </c>
      <c r="FB487" s="78">
        <v>69.296897888183594</v>
      </c>
      <c r="FC487" s="78">
        <v>68.243377685546875</v>
      </c>
      <c r="FD487" s="78">
        <v>67.997520446777344</v>
      </c>
      <c r="FE487" s="78">
        <v>73.39691162109375</v>
      </c>
      <c r="FF487" s="78">
        <v>79.258781433105469</v>
      </c>
      <c r="FG487" s="78">
        <v>84.707420349121094</v>
      </c>
      <c r="FH487" s="78">
        <v>92.673690795898438</v>
      </c>
      <c r="FI487" s="78">
        <v>96.563858032226563</v>
      </c>
      <c r="FJ487" s="78">
        <v>99.969581604003906</v>
      </c>
      <c r="FK487" s="78">
        <v>101.9635009765625</v>
      </c>
      <c r="FL487" s="78">
        <v>102.76195526123047</v>
      </c>
      <c r="FM487" s="78">
        <v>102.50159454345703</v>
      </c>
      <c r="FN487" s="78">
        <v>100.68006134033203</v>
      </c>
      <c r="FO487" s="78">
        <v>94.393379211425781</v>
      </c>
      <c r="FP487" s="78">
        <v>88.355049133300781</v>
      </c>
      <c r="FQ487" s="78">
        <v>84.002830505371094</v>
      </c>
      <c r="FR487" s="78">
        <v>79.919914245605469</v>
      </c>
      <c r="FS487" s="78">
        <v>78.334320068359375</v>
      </c>
      <c r="FT487" s="78">
        <v>76.483062744140625</v>
      </c>
      <c r="FU487" s="78">
        <v>4.6405158936977386E-2</v>
      </c>
      <c r="FV487" s="78">
        <v>6.5564602613449097E-2</v>
      </c>
      <c r="FW487" s="78">
        <v>4.7094739973545074E-2</v>
      </c>
      <c r="FX487" s="78">
        <v>0</v>
      </c>
      <c r="FY487" s="78">
        <v>1173</v>
      </c>
      <c r="FZ487" s="78">
        <v>1</v>
      </c>
    </row>
    <row r="488" spans="1:182" x14ac:dyDescent="0.2">
      <c r="A488" t="s">
        <v>186</v>
      </c>
      <c r="B488" t="s">
        <v>236</v>
      </c>
      <c r="C488" t="s">
        <v>194</v>
      </c>
      <c r="D488" t="s">
        <v>203</v>
      </c>
      <c r="E488" t="s">
        <v>210</v>
      </c>
      <c r="F488" t="s">
        <v>1</v>
      </c>
      <c r="G488" t="s">
        <v>1</v>
      </c>
      <c r="H488" s="78">
        <v>9326</v>
      </c>
      <c r="I488" s="78">
        <v>1.9878456592559814</v>
      </c>
      <c r="J488" s="78">
        <v>1.7790230512619019</v>
      </c>
      <c r="K488" s="78">
        <v>1.6335926055908203</v>
      </c>
      <c r="L488" s="78">
        <v>1.4980907440185547</v>
      </c>
      <c r="M488" s="78">
        <v>1.4163068532943726</v>
      </c>
      <c r="N488" s="78">
        <v>1.3865073919296265</v>
      </c>
      <c r="O488" s="78">
        <v>1.4404549598693848</v>
      </c>
      <c r="P488" s="78">
        <v>1.5313355922698975</v>
      </c>
      <c r="Q488" s="78">
        <v>1.6606988906860352</v>
      </c>
      <c r="R488" s="78">
        <v>1.8626759052276611</v>
      </c>
      <c r="S488" s="78">
        <v>2.1682405471801758</v>
      </c>
      <c r="T488" s="78">
        <v>2.4449033737182617</v>
      </c>
      <c r="U488" s="78">
        <v>2.7275464534759521</v>
      </c>
      <c r="V488" s="78">
        <v>2.9320774078369141</v>
      </c>
      <c r="W488" s="78">
        <v>3.0918574333190918</v>
      </c>
      <c r="X488" s="78">
        <v>3.2083678245544434</v>
      </c>
      <c r="Y488" s="78">
        <v>3.1949529647827148</v>
      </c>
      <c r="Z488" s="78">
        <v>3.1655476093292236</v>
      </c>
      <c r="AA488" s="78">
        <v>3.1562583446502686</v>
      </c>
      <c r="AB488" s="78">
        <v>3.0659799575805664</v>
      </c>
      <c r="AC488" s="78">
        <v>2.9340968132019043</v>
      </c>
      <c r="AD488" s="78">
        <v>2.7257540225982666</v>
      </c>
      <c r="AE488" s="78">
        <v>2.4222478866577148</v>
      </c>
      <c r="AF488" s="78">
        <v>2.0938444137573242</v>
      </c>
      <c r="AG488" s="78">
        <v>-0.25409629940986633</v>
      </c>
      <c r="AH488" s="78">
        <v>-0.24319405853748322</v>
      </c>
      <c r="AI488" s="78">
        <v>-0.19163753092288971</v>
      </c>
      <c r="AJ488" s="78">
        <v>-0.20305553078651428</v>
      </c>
      <c r="AK488" s="78">
        <v>-0.18740005791187286</v>
      </c>
      <c r="AL488" s="78">
        <v>-0.15787115693092346</v>
      </c>
      <c r="AM488" s="78">
        <v>-8.4426365792751312E-2</v>
      </c>
      <c r="AN488" s="78">
        <v>-7.0590533316135406E-2</v>
      </c>
      <c r="AO488" s="78">
        <v>-0.14954379200935364</v>
      </c>
      <c r="AP488" s="78">
        <v>-0.22610679268836975</v>
      </c>
      <c r="AQ488" s="78">
        <v>-0.23543398082256317</v>
      </c>
      <c r="AR488" s="78">
        <v>-0.26666316390037537</v>
      </c>
      <c r="AS488" s="78">
        <v>-0.28215652704238892</v>
      </c>
      <c r="AT488" s="78">
        <v>-0.30993479490280151</v>
      </c>
      <c r="AU488" s="78">
        <v>-0.30341359972953796</v>
      </c>
      <c r="AV488" s="78">
        <v>-0.22336459159851074</v>
      </c>
      <c r="AW488" s="78">
        <v>-0.19903789460659027</v>
      </c>
      <c r="AX488" s="78">
        <v>-0.21870811283588409</v>
      </c>
      <c r="AY488" s="78">
        <v>-0.10852103680372238</v>
      </c>
      <c r="AZ488" s="78">
        <v>-0.12196784466505051</v>
      </c>
      <c r="BA488" s="78">
        <v>-0.1131819412112236</v>
      </c>
      <c r="BB488" s="78">
        <v>-0.12345714122056961</v>
      </c>
      <c r="BC488" s="78">
        <v>-9.6331492066383362E-2</v>
      </c>
      <c r="BD488" s="78">
        <v>-0.12995715439319611</v>
      </c>
      <c r="BE488" s="78">
        <v>-0.20652419328689575</v>
      </c>
      <c r="BF488" s="78">
        <v>-0.19875353574752808</v>
      </c>
      <c r="BG488" s="78">
        <v>-0.14943087100982666</v>
      </c>
      <c r="BH488" s="78">
        <v>-0.16320814192295074</v>
      </c>
      <c r="BI488" s="78">
        <v>-0.14868463575839996</v>
      </c>
      <c r="BJ488" s="78">
        <v>-0.12083869427442551</v>
      </c>
      <c r="BK488" s="78">
        <v>-4.6572163701057434E-2</v>
      </c>
      <c r="BL488" s="78">
        <v>-3.0240528285503387E-2</v>
      </c>
      <c r="BM488" s="78">
        <v>-0.10824216902256012</v>
      </c>
      <c r="BN488" s="78">
        <v>-0.18102706968784332</v>
      </c>
      <c r="BO488" s="78">
        <v>-0.18699178099632263</v>
      </c>
      <c r="BP488" s="78">
        <v>-0.2138800173997879</v>
      </c>
      <c r="BQ488" s="78">
        <v>-0.22658096253871918</v>
      </c>
      <c r="BR488" s="78">
        <v>-0.25197082757949829</v>
      </c>
      <c r="BS488" s="78">
        <v>-0.24580033123493195</v>
      </c>
      <c r="BT488" s="78">
        <v>-0.16710855066776276</v>
      </c>
      <c r="BU488" s="78">
        <v>-0.1449250727891922</v>
      </c>
      <c r="BV488" s="78">
        <v>-0.16404828429222107</v>
      </c>
      <c r="BW488" s="78">
        <v>-5.6120127439498901E-2</v>
      </c>
      <c r="BX488" s="78">
        <v>-6.9342717528343201E-2</v>
      </c>
      <c r="BY488" s="78">
        <v>-6.1540193855762482E-2</v>
      </c>
      <c r="BZ488" s="78">
        <v>-7.1846753358840942E-2</v>
      </c>
      <c r="CA488" s="78">
        <v>-4.7113467007875443E-2</v>
      </c>
      <c r="CB488" s="78">
        <v>-8.2873038947582245E-2</v>
      </c>
      <c r="CC488" s="78">
        <v>-0.17357587814331055</v>
      </c>
      <c r="CD488" s="78">
        <v>-0.16797415912151337</v>
      </c>
      <c r="CE488" s="78">
        <v>-0.12019866704940796</v>
      </c>
      <c r="CF488" s="78">
        <v>-0.1356099545955658</v>
      </c>
      <c r="CG488" s="78">
        <v>-0.12187043577432632</v>
      </c>
      <c r="CH488" s="78">
        <v>-9.5190137624740601E-2</v>
      </c>
      <c r="CI488" s="78">
        <v>-2.0354466512799263E-2</v>
      </c>
      <c r="CJ488" s="78">
        <v>-2.2942372597754002E-3</v>
      </c>
      <c r="CK488" s="78">
        <v>-7.9636797308921814E-2</v>
      </c>
      <c r="CL488" s="78">
        <v>-0.1498049795627594</v>
      </c>
      <c r="CM488" s="78">
        <v>-0.15344083309173584</v>
      </c>
      <c r="CN488" s="78">
        <v>-0.17732255160808563</v>
      </c>
      <c r="CO488" s="78">
        <v>-0.18808950483798981</v>
      </c>
      <c r="CP488" s="78">
        <v>-0.2118251770734787</v>
      </c>
      <c r="CQ488" s="78">
        <v>-0.20589753985404968</v>
      </c>
      <c r="CR488" s="78">
        <v>-0.12814576923847198</v>
      </c>
      <c r="CS488" s="78">
        <v>-0.10744668543338776</v>
      </c>
      <c r="CT488" s="78">
        <v>-0.12619104981422424</v>
      </c>
      <c r="CU488" s="78">
        <v>-1.9827414304018021E-2</v>
      </c>
      <c r="CV488" s="78">
        <v>-3.2894715666770935E-2</v>
      </c>
      <c r="CW488" s="78">
        <v>-2.577328123152256E-2</v>
      </c>
      <c r="CX488" s="78">
        <v>-3.6101572215557098E-2</v>
      </c>
      <c r="CY488" s="78">
        <v>-1.3025222346186638E-2</v>
      </c>
      <c r="CZ488" s="78">
        <v>-5.0262734293937683E-2</v>
      </c>
      <c r="DA488" s="78">
        <v>-0.14062757790088654</v>
      </c>
      <c r="DB488" s="78">
        <v>-0.13719478249549866</v>
      </c>
      <c r="DC488" s="78">
        <v>-9.0966463088989258E-2</v>
      </c>
      <c r="DD488" s="78">
        <v>-0.10801175981760025</v>
      </c>
      <c r="DE488" s="78">
        <v>-9.5056235790252686E-2</v>
      </c>
      <c r="DF488" s="78">
        <v>-6.9541573524475098E-2</v>
      </c>
      <c r="DG488" s="78">
        <v>5.8632344007492065E-3</v>
      </c>
      <c r="DH488" s="78">
        <v>2.5652052834630013E-2</v>
      </c>
      <c r="DI488" s="78">
        <v>-5.1031425595283508E-2</v>
      </c>
      <c r="DJ488" s="78">
        <v>-0.11858289688825607</v>
      </c>
      <c r="DK488" s="78">
        <v>-0.11988990753889084</v>
      </c>
      <c r="DL488" s="78">
        <v>-0.14076510071754456</v>
      </c>
      <c r="DM488" s="78">
        <v>-0.14959804713726044</v>
      </c>
      <c r="DN488" s="78">
        <v>-0.17167951166629791</v>
      </c>
      <c r="DO488" s="78">
        <v>-0.16599476337432861</v>
      </c>
      <c r="DP488" s="78">
        <v>-8.9182987809181213E-2</v>
      </c>
      <c r="DQ488" s="78">
        <v>-6.996830552816391E-2</v>
      </c>
      <c r="DR488" s="78">
        <v>-8.833380788564682E-2</v>
      </c>
      <c r="DS488" s="78">
        <v>1.646529883146286E-2</v>
      </c>
      <c r="DT488" s="78">
        <v>3.5532866604626179E-3</v>
      </c>
      <c r="DU488" s="78">
        <v>9.9936360493302345E-3</v>
      </c>
      <c r="DV488" s="78">
        <v>-3.5638592089526355E-4</v>
      </c>
      <c r="DW488" s="78">
        <v>2.1063024178147316E-2</v>
      </c>
      <c r="DX488" s="78">
        <v>-1.7652424052357674E-2</v>
      </c>
      <c r="DY488" s="78">
        <v>-9.3055449426174164E-2</v>
      </c>
      <c r="DZ488" s="78">
        <v>-9.2754259705543518E-2</v>
      </c>
      <c r="EA488" s="78">
        <v>-4.875979945063591E-2</v>
      </c>
      <c r="EB488" s="78">
        <v>-6.8164356052875519E-2</v>
      </c>
      <c r="EC488" s="78">
        <v>-5.634080246090889E-2</v>
      </c>
      <c r="ED488" s="78">
        <v>-3.2509133219718933E-2</v>
      </c>
      <c r="EE488" s="78">
        <v>4.3717429041862488E-2</v>
      </c>
      <c r="EF488" s="78">
        <v>6.6002056002616882E-2</v>
      </c>
      <c r="EG488" s="78">
        <v>-9.7298147156834602E-3</v>
      </c>
      <c r="EH488" s="78">
        <v>-7.3503181338310242E-2</v>
      </c>
      <c r="EI488" s="78">
        <v>-7.1447700262069702E-2</v>
      </c>
      <c r="EJ488" s="78">
        <v>-8.7981916964054108E-2</v>
      </c>
      <c r="EK488" s="78">
        <v>-9.4022512435913086E-2</v>
      </c>
      <c r="EL488" s="78">
        <v>-0.11371556669473648</v>
      </c>
      <c r="EM488" s="78">
        <v>-0.10838146507740021</v>
      </c>
      <c r="EN488" s="78">
        <v>-3.2926935702562332E-2</v>
      </c>
      <c r="EO488" s="78">
        <v>-1.5855472534894943E-2</v>
      </c>
      <c r="EP488" s="78">
        <v>-3.3673971891403198E-2</v>
      </c>
      <c r="EQ488" s="78">
        <v>6.886620819568634E-2</v>
      </c>
      <c r="ER488" s="78">
        <v>5.6178413331508636E-2</v>
      </c>
      <c r="ES488" s="78">
        <v>6.1635378748178482E-2</v>
      </c>
      <c r="ET488" s="78">
        <v>5.1253989338874817E-2</v>
      </c>
      <c r="EU488" s="78">
        <v>7.0281043648719788E-2</v>
      </c>
      <c r="EV488" s="78">
        <v>2.943168580532074E-2</v>
      </c>
      <c r="EW488" s="78">
        <v>75.992202758789063</v>
      </c>
      <c r="EX488" s="78">
        <v>71.387542724609375</v>
      </c>
      <c r="EY488" s="78">
        <v>70.677131652832031</v>
      </c>
      <c r="EZ488" s="78">
        <v>69.349349975585938</v>
      </c>
      <c r="FA488" s="78">
        <v>68.18084716796875</v>
      </c>
      <c r="FB488" s="78">
        <v>67.254005432128906</v>
      </c>
      <c r="FC488" s="78">
        <v>66.385711669921875</v>
      </c>
      <c r="FD488" s="78">
        <v>66.064323425292969</v>
      </c>
      <c r="FE488" s="78">
        <v>72.718452453613281</v>
      </c>
      <c r="FF488" s="78">
        <v>79.906936645507813</v>
      </c>
      <c r="FG488" s="78">
        <v>85.482467651367188</v>
      </c>
      <c r="FH488" s="78">
        <v>92.694038391113281</v>
      </c>
      <c r="FI488" s="78">
        <v>96.951263427734375</v>
      </c>
      <c r="FJ488" s="78">
        <v>100.38074493408203</v>
      </c>
      <c r="FK488" s="78">
        <v>102.22959136962891</v>
      </c>
      <c r="FL488" s="78">
        <v>102.74005889892578</v>
      </c>
      <c r="FM488" s="78">
        <v>101.74639892578125</v>
      </c>
      <c r="FN488" s="78">
        <v>99.465690612792969</v>
      </c>
      <c r="FO488" s="78">
        <v>94.198799133300781</v>
      </c>
      <c r="FP488" s="78">
        <v>86.389129638671875</v>
      </c>
      <c r="FQ488" s="78">
        <v>81.838050842285156</v>
      </c>
      <c r="FR488" s="78">
        <v>77.760948181152344</v>
      </c>
      <c r="FS488" s="78">
        <v>75.477836608886719</v>
      </c>
      <c r="FT488" s="78">
        <v>73.522819519042969</v>
      </c>
      <c r="FU488" s="78">
        <v>3.0145997181534767E-2</v>
      </c>
      <c r="FV488" s="78">
        <v>4.3733894824981689E-2</v>
      </c>
      <c r="FW488" s="78">
        <v>3.0301269143819809E-2</v>
      </c>
      <c r="FX488" s="78">
        <v>0</v>
      </c>
      <c r="FY488" s="78">
        <v>3671</v>
      </c>
      <c r="FZ488" s="78">
        <v>1</v>
      </c>
    </row>
    <row r="489" spans="1:182" x14ac:dyDescent="0.2">
      <c r="A489" t="s">
        <v>186</v>
      </c>
      <c r="B489" t="s">
        <v>236</v>
      </c>
      <c r="C489" t="s">
        <v>194</v>
      </c>
      <c r="D489" t="s">
        <v>203</v>
      </c>
      <c r="E489" t="s">
        <v>210</v>
      </c>
      <c r="F489" t="s">
        <v>178</v>
      </c>
      <c r="G489" t="s">
        <v>1</v>
      </c>
      <c r="H489" s="78">
        <v>5066</v>
      </c>
      <c r="I489" s="78">
        <v>1.8205422163009644</v>
      </c>
      <c r="J489" s="78">
        <v>1.6032462120056152</v>
      </c>
      <c r="K489" s="78">
        <v>1.4590590000152588</v>
      </c>
      <c r="L489" s="78">
        <v>1.3405590057373047</v>
      </c>
      <c r="M489" s="78">
        <v>1.2488874197006226</v>
      </c>
      <c r="N489" s="78">
        <v>1.2175494432449341</v>
      </c>
      <c r="O489" s="78">
        <v>1.2631713151931763</v>
      </c>
      <c r="P489" s="78">
        <v>1.2967588901519775</v>
      </c>
      <c r="Q489" s="78">
        <v>1.4513494968414307</v>
      </c>
      <c r="R489" s="78">
        <v>1.6851012706756592</v>
      </c>
      <c r="S489" s="78">
        <v>1.9415476322174072</v>
      </c>
      <c r="T489" s="78">
        <v>2.2355496883392334</v>
      </c>
      <c r="U489" s="78">
        <v>2.5050747394561768</v>
      </c>
      <c r="V489" s="78">
        <v>2.7181832790374756</v>
      </c>
      <c r="W489" s="78">
        <v>2.8954429626464844</v>
      </c>
      <c r="X489" s="78">
        <v>2.9266819953918457</v>
      </c>
      <c r="Y489" s="78">
        <v>2.9152278900146484</v>
      </c>
      <c r="Z489" s="78">
        <v>2.8525843620300293</v>
      </c>
      <c r="AA489" s="78">
        <v>2.8811500072479248</v>
      </c>
      <c r="AB489" s="78">
        <v>2.7834084033966064</v>
      </c>
      <c r="AC489" s="78">
        <v>2.6879231929779053</v>
      </c>
      <c r="AD489" s="78">
        <v>2.5427882671356201</v>
      </c>
      <c r="AE489" s="78">
        <v>2.2118251323699951</v>
      </c>
      <c r="AF489" s="78">
        <v>1.9090790748596191</v>
      </c>
      <c r="AG489" s="78">
        <v>-0.23459294438362122</v>
      </c>
      <c r="AH489" s="78">
        <v>-0.22397515177726746</v>
      </c>
      <c r="AI489" s="78">
        <v>-0.18683694303035736</v>
      </c>
      <c r="AJ489" s="78">
        <v>-0.16998322308063507</v>
      </c>
      <c r="AK489" s="78">
        <v>-0.153789222240448</v>
      </c>
      <c r="AL489" s="78">
        <v>-0.14102549850940704</v>
      </c>
      <c r="AM489" s="78">
        <v>-8.6069755256175995E-2</v>
      </c>
      <c r="AN489" s="78">
        <v>-0.151392862200737</v>
      </c>
      <c r="AO489" s="78">
        <v>-0.21115587651729584</v>
      </c>
      <c r="AP489" s="78">
        <v>-0.25981462001800537</v>
      </c>
      <c r="AQ489" s="78">
        <v>-0.34233841300010681</v>
      </c>
      <c r="AR489" s="78">
        <v>-0.33799448609352112</v>
      </c>
      <c r="AS489" s="78">
        <v>-0.3446977436542511</v>
      </c>
      <c r="AT489" s="78">
        <v>-0.32695192098617554</v>
      </c>
      <c r="AU489" s="78">
        <v>-0.25852352380752563</v>
      </c>
      <c r="AV489" s="78">
        <v>-0.23730535805225372</v>
      </c>
      <c r="AW489" s="78">
        <v>-0.18873392045497894</v>
      </c>
      <c r="AX489" s="78">
        <v>-0.22458548843860626</v>
      </c>
      <c r="AY489" s="78">
        <v>-6.8360038101673126E-2</v>
      </c>
      <c r="AZ489" s="78">
        <v>-9.4339504837989807E-2</v>
      </c>
      <c r="BA489" s="78">
        <v>-5.7508900761604309E-2</v>
      </c>
      <c r="BB489" s="78">
        <v>-7.1724057197570801E-2</v>
      </c>
      <c r="BC489" s="78">
        <v>-0.12536180019378662</v>
      </c>
      <c r="BD489" s="78">
        <v>-0.13917778432369232</v>
      </c>
      <c r="BE489" s="78">
        <v>-0.18093223869800568</v>
      </c>
      <c r="BF489" s="78">
        <v>-0.17467212677001953</v>
      </c>
      <c r="BG489" s="78">
        <v>-0.14127294719219208</v>
      </c>
      <c r="BH489" s="78">
        <v>-0.12736442685127258</v>
      </c>
      <c r="BI489" s="78">
        <v>-0.11368566006422043</v>
      </c>
      <c r="BJ489" s="78">
        <v>-0.10235759615898132</v>
      </c>
      <c r="BK489" s="78">
        <v>-4.7788105905056E-2</v>
      </c>
      <c r="BL489" s="78">
        <v>-0.11068449169397354</v>
      </c>
      <c r="BM489" s="78">
        <v>-0.16759884357452393</v>
      </c>
      <c r="BN489" s="78">
        <v>-0.21216250956058502</v>
      </c>
      <c r="BO489" s="78">
        <v>-0.2892625629901886</v>
      </c>
      <c r="BP489" s="78">
        <v>-0.27843141555786133</v>
      </c>
      <c r="BQ489" s="78">
        <v>-0.28262120485305786</v>
      </c>
      <c r="BR489" s="78">
        <v>-0.26070022583007813</v>
      </c>
      <c r="BS489" s="78">
        <v>-0.19273428618907928</v>
      </c>
      <c r="BT489" s="78">
        <v>-0.17232817411422729</v>
      </c>
      <c r="BU489" s="78">
        <v>-0.12669870257377625</v>
      </c>
      <c r="BV489" s="78">
        <v>-0.16327241063117981</v>
      </c>
      <c r="BW489" s="78">
        <v>-9.4877099618315697E-3</v>
      </c>
      <c r="BX489" s="78">
        <v>-3.7954770028591156E-2</v>
      </c>
      <c r="BY489" s="78">
        <v>-1.1669949162751436E-3</v>
      </c>
      <c r="BZ489" s="78">
        <v>-1.564737968146801E-2</v>
      </c>
      <c r="CA489" s="78">
        <v>-7.2893701493740082E-2</v>
      </c>
      <c r="CB489" s="78">
        <v>-8.7972730398178101E-2</v>
      </c>
      <c r="CC489" s="78">
        <v>-0.14376699924468994</v>
      </c>
      <c r="CD489" s="78">
        <v>-0.14052499830722809</v>
      </c>
      <c r="CE489" s="78">
        <v>-0.10971546918153763</v>
      </c>
      <c r="CF489" s="78">
        <v>-9.7846783697605133E-2</v>
      </c>
      <c r="CG489" s="78">
        <v>-8.5910052061080933E-2</v>
      </c>
      <c r="CH489" s="78">
        <v>-7.5576327741146088E-2</v>
      </c>
      <c r="CI489" s="78">
        <v>-2.1274356171488762E-2</v>
      </c>
      <c r="CJ489" s="78">
        <v>-8.2490004599094391E-2</v>
      </c>
      <c r="CK489" s="78">
        <v>-0.13743138313293457</v>
      </c>
      <c r="CL489" s="78">
        <v>-0.17915882170200348</v>
      </c>
      <c r="CM489" s="78">
        <v>-0.25250238180160522</v>
      </c>
      <c r="CN489" s="78">
        <v>-0.23717822134494781</v>
      </c>
      <c r="CO489" s="78">
        <v>-0.23962722718715668</v>
      </c>
      <c r="CP489" s="78">
        <v>-0.21481455862522125</v>
      </c>
      <c r="CQ489" s="78">
        <v>-0.147168830037117</v>
      </c>
      <c r="CR489" s="78">
        <v>-0.12732519209384918</v>
      </c>
      <c r="CS489" s="78">
        <v>-8.3733305335044861E-2</v>
      </c>
      <c r="CT489" s="78">
        <v>-0.12080717831850052</v>
      </c>
      <c r="CU489" s="78">
        <v>3.128708153963089E-2</v>
      </c>
      <c r="CV489" s="78">
        <v>1.0971255833283067E-3</v>
      </c>
      <c r="CW489" s="78">
        <v>3.7855237722396851E-2</v>
      </c>
      <c r="CX489" s="78">
        <v>2.3191154003143311E-2</v>
      </c>
      <c r="CY489" s="78">
        <v>-3.6554466933012009E-2</v>
      </c>
      <c r="CZ489" s="78">
        <v>-5.2508261054754257E-2</v>
      </c>
      <c r="DA489" s="78">
        <v>-0.1066017672419548</v>
      </c>
      <c r="DB489" s="78">
        <v>-0.10637787729501724</v>
      </c>
      <c r="DC489" s="78">
        <v>-7.8157991170883179E-2</v>
      </c>
      <c r="DD489" s="78">
        <v>-6.832914799451828E-2</v>
      </c>
      <c r="DE489" s="78">
        <v>-5.8134447783231735E-2</v>
      </c>
      <c r="DF489" s="78">
        <v>-4.8795055598020554E-2</v>
      </c>
      <c r="DG489" s="78">
        <v>5.2393954247236252E-3</v>
      </c>
      <c r="DH489" s="78">
        <v>-5.4295513778924942E-2</v>
      </c>
      <c r="DI489" s="78">
        <v>-0.10726393759250641</v>
      </c>
      <c r="DJ489" s="78">
        <v>-0.14615513384342194</v>
      </c>
      <c r="DK489" s="78">
        <v>-0.21574220061302185</v>
      </c>
      <c r="DL489" s="78">
        <v>-0.1959250420331955</v>
      </c>
      <c r="DM489" s="78">
        <v>-0.1966332346200943</v>
      </c>
      <c r="DN489" s="78">
        <v>-0.16892886161804199</v>
      </c>
      <c r="DO489" s="78">
        <v>-0.10160338878631592</v>
      </c>
      <c r="DP489" s="78">
        <v>-8.2322202622890472E-2</v>
      </c>
      <c r="DQ489" s="78">
        <v>-4.0767908096313477E-2</v>
      </c>
      <c r="DR489" s="78">
        <v>-7.8341938555240631E-2</v>
      </c>
      <c r="DS489" s="78">
        <v>7.2061873972415924E-2</v>
      </c>
      <c r="DT489" s="78">
        <v>4.01490218937397E-2</v>
      </c>
      <c r="DU489" s="78">
        <v>7.6877467334270477E-2</v>
      </c>
      <c r="DV489" s="78">
        <v>6.2029685825109482E-2</v>
      </c>
      <c r="DW489" s="78">
        <v>-2.1523007308132946E-4</v>
      </c>
      <c r="DX489" s="78">
        <v>-1.7043791711330414E-2</v>
      </c>
      <c r="DY489" s="78">
        <v>-5.2941069006919861E-2</v>
      </c>
      <c r="DZ489" s="78">
        <v>-5.7074848562479019E-2</v>
      </c>
      <c r="EA489" s="78">
        <v>-3.2593995332717896E-2</v>
      </c>
      <c r="EB489" s="78">
        <v>-2.5710362941026688E-2</v>
      </c>
      <c r="EC489" s="78">
        <v>-1.8030889332294464E-2</v>
      </c>
      <c r="ED489" s="78">
        <v>-1.0127153247594833E-2</v>
      </c>
      <c r="EE489" s="78">
        <v>4.3521042913198471E-2</v>
      </c>
      <c r="EF489" s="78">
        <v>-1.3587148860096931E-2</v>
      </c>
      <c r="EG489" s="78">
        <v>-6.3706912100315094E-2</v>
      </c>
      <c r="EH489" s="78">
        <v>-9.8503045737743378E-2</v>
      </c>
      <c r="EI489" s="78">
        <v>-0.16266635060310364</v>
      </c>
      <c r="EJ489" s="78">
        <v>-0.1363619863986969</v>
      </c>
      <c r="EK489" s="78">
        <v>-0.13455672562122345</v>
      </c>
      <c r="EL489" s="78">
        <v>-0.10267721861600876</v>
      </c>
      <c r="EM489" s="78">
        <v>-3.581412136554718E-2</v>
      </c>
      <c r="EN489" s="78">
        <v>-1.734502986073494E-2</v>
      </c>
      <c r="EO489" s="78">
        <v>2.1267309784889221E-2</v>
      </c>
      <c r="EP489" s="78">
        <v>-1.7028875648975372E-2</v>
      </c>
      <c r="EQ489" s="78">
        <v>0.1309342086315155</v>
      </c>
      <c r="ER489" s="78">
        <v>9.653376042842865E-2</v>
      </c>
      <c r="ES489" s="78">
        <v>0.13321937620639801</v>
      </c>
      <c r="ET489" s="78">
        <v>0.11810637265443802</v>
      </c>
      <c r="EU489" s="78">
        <v>5.2252855151891708E-2</v>
      </c>
      <c r="EV489" s="78">
        <v>3.4161269664764404E-2</v>
      </c>
      <c r="EW489" s="78">
        <v>74.57806396484375</v>
      </c>
      <c r="EX489" s="78">
        <v>67.39788818359375</v>
      </c>
      <c r="EY489" s="78">
        <v>66.712608337402344</v>
      </c>
      <c r="EZ489" s="78">
        <v>65.064094543457031</v>
      </c>
      <c r="FA489" s="78">
        <v>63.937595367431641</v>
      </c>
      <c r="FB489" s="78">
        <v>63.529209136962891</v>
      </c>
      <c r="FC489" s="78">
        <v>62.723388671875</v>
      </c>
      <c r="FD489" s="78">
        <v>62.924583435058594</v>
      </c>
      <c r="FE489" s="78">
        <v>72.788650512695313</v>
      </c>
      <c r="FF489" s="78">
        <v>82.237770080566406</v>
      </c>
      <c r="FG489" s="78">
        <v>87.891464233398438</v>
      </c>
      <c r="FH489" s="78">
        <v>93.079666137695313</v>
      </c>
      <c r="FI489" s="78">
        <v>97.486663818359375</v>
      </c>
      <c r="FJ489" s="78">
        <v>100.39689636230469</v>
      </c>
      <c r="FK489" s="78">
        <v>102.15581512451172</v>
      </c>
      <c r="FL489" s="78">
        <v>102.71212768554688</v>
      </c>
      <c r="FM489" s="78">
        <v>100.40399932861328</v>
      </c>
      <c r="FN489" s="78">
        <v>97.245735168457031</v>
      </c>
      <c r="FO489" s="78">
        <v>93.714187622070313</v>
      </c>
      <c r="FP489" s="78">
        <v>82.368362426757813</v>
      </c>
      <c r="FQ489" s="78">
        <v>78.04559326171875</v>
      </c>
      <c r="FR489" s="78">
        <v>74.044075012207031</v>
      </c>
      <c r="FS489" s="78">
        <v>71.475212097167969</v>
      </c>
      <c r="FT489" s="78">
        <v>69.364654541015625</v>
      </c>
      <c r="FU489" s="78">
        <v>3.2372672110795975E-2</v>
      </c>
      <c r="FV489" s="78">
        <v>4.8372767865657806E-2</v>
      </c>
      <c r="FW489" s="78">
        <v>3.2518487423658371E-2</v>
      </c>
      <c r="FX489" s="78">
        <v>0</v>
      </c>
      <c r="FY489" s="78">
        <v>2213</v>
      </c>
      <c r="FZ489" s="78">
        <v>1</v>
      </c>
    </row>
    <row r="490" spans="1:182" x14ac:dyDescent="0.2">
      <c r="A490" t="s">
        <v>186</v>
      </c>
      <c r="B490" t="s">
        <v>236</v>
      </c>
      <c r="C490" t="s">
        <v>194</v>
      </c>
      <c r="D490" t="s">
        <v>203</v>
      </c>
      <c r="E490" t="s">
        <v>210</v>
      </c>
      <c r="F490" t="s">
        <v>179</v>
      </c>
      <c r="G490" t="s">
        <v>1</v>
      </c>
      <c r="H490" s="78">
        <v>646</v>
      </c>
      <c r="I490" s="78">
        <v>2.5613956451416016</v>
      </c>
      <c r="J490" s="78">
        <v>2.5187447071075439</v>
      </c>
      <c r="K490" s="78">
        <v>2.2762231826782227</v>
      </c>
      <c r="L490" s="78">
        <v>2.1691665649414063</v>
      </c>
      <c r="M490" s="78">
        <v>2.0671634674072266</v>
      </c>
      <c r="N490" s="78">
        <v>2.056675910949707</v>
      </c>
      <c r="O490" s="78">
        <v>2.0391829013824463</v>
      </c>
      <c r="P490" s="78">
        <v>2.2236745357513428</v>
      </c>
      <c r="Q490" s="78">
        <v>2.2309062480926514</v>
      </c>
      <c r="R490" s="78">
        <v>2.4529290199279785</v>
      </c>
      <c r="S490" s="78">
        <v>2.7592978477478027</v>
      </c>
      <c r="T490" s="78">
        <v>3.1430160999298096</v>
      </c>
      <c r="U490" s="78">
        <v>3.6494972705841064</v>
      </c>
      <c r="V490" s="78">
        <v>4.0825910568237305</v>
      </c>
      <c r="W490" s="78">
        <v>4.3840398788452148</v>
      </c>
      <c r="X490" s="78">
        <v>4.2786574363708496</v>
      </c>
      <c r="Y490" s="78">
        <v>4.3939008712768555</v>
      </c>
      <c r="Z490" s="78">
        <v>4.5240182876586914</v>
      </c>
      <c r="AA490" s="78">
        <v>4.3463587760925293</v>
      </c>
      <c r="AB490" s="78">
        <v>4.1123428344726563</v>
      </c>
      <c r="AC490" s="78">
        <v>4.0788750648498535</v>
      </c>
      <c r="AD490" s="78">
        <v>3.8586199283599854</v>
      </c>
      <c r="AE490" s="78">
        <v>3.5503048896789551</v>
      </c>
      <c r="AF490" s="78">
        <v>3.0218949317932129</v>
      </c>
      <c r="AG490" s="78">
        <v>-0.66253507137298584</v>
      </c>
      <c r="AH490" s="78">
        <v>-0.41446927189826965</v>
      </c>
      <c r="AI490" s="78">
        <v>-0.30758410692214966</v>
      </c>
      <c r="AJ490" s="78">
        <v>-0.13761459290981293</v>
      </c>
      <c r="AK490" s="78">
        <v>-0.20180979371070862</v>
      </c>
      <c r="AL490" s="78">
        <v>5.4624814540147781E-2</v>
      </c>
      <c r="AM490" s="78">
        <v>6.3881056848913431E-4</v>
      </c>
      <c r="AN490" s="78">
        <v>0.14600057899951935</v>
      </c>
      <c r="AO490" s="78">
        <v>-6.6886432468891144E-2</v>
      </c>
      <c r="AP490" s="78">
        <v>-0.21862204372882843</v>
      </c>
      <c r="AQ490" s="78">
        <v>-0.30386504530906677</v>
      </c>
      <c r="AR490" s="78">
        <v>-0.51833111047744751</v>
      </c>
      <c r="AS490" s="78">
        <v>-0.36018508672714233</v>
      </c>
      <c r="AT490" s="78">
        <v>-0.50408238172531128</v>
      </c>
      <c r="AU490" s="78">
        <v>-0.62149888277053833</v>
      </c>
      <c r="AV490" s="78">
        <v>-0.76557415723800659</v>
      </c>
      <c r="AW490" s="78">
        <v>-0.55325573682785034</v>
      </c>
      <c r="AX490" s="78">
        <v>-0.69680625200271606</v>
      </c>
      <c r="AY490" s="78">
        <v>-0.64767557382583618</v>
      </c>
      <c r="AZ490" s="78">
        <v>-0.68318456411361694</v>
      </c>
      <c r="BA490" s="78">
        <v>-0.72299289703369141</v>
      </c>
      <c r="BB490" s="78">
        <v>-0.54000216722488403</v>
      </c>
      <c r="BC490" s="78">
        <v>-0.38732382655143738</v>
      </c>
      <c r="BD490" s="78">
        <v>-0.47487381100654602</v>
      </c>
      <c r="BE490" s="78">
        <v>-0.40276062488555908</v>
      </c>
      <c r="BF490" s="78">
        <v>-0.15891623497009277</v>
      </c>
      <c r="BG490" s="78">
        <v>-7.1177631616592407E-2</v>
      </c>
      <c r="BH490" s="78">
        <v>7.3568247258663177E-2</v>
      </c>
      <c r="BI490" s="78">
        <v>1.5197855420410633E-2</v>
      </c>
      <c r="BJ490" s="78">
        <v>0.22484733164310455</v>
      </c>
      <c r="BK490" s="78">
        <v>0.17918288707733154</v>
      </c>
      <c r="BL490" s="78">
        <v>0.36817136406898499</v>
      </c>
      <c r="BM490" s="78">
        <v>0.14254473149776459</v>
      </c>
      <c r="BN490" s="78">
        <v>2.4641050025820732E-2</v>
      </c>
      <c r="BO490" s="78">
        <v>-4.0516432374715805E-2</v>
      </c>
      <c r="BP490" s="78">
        <v>-0.21820718050003052</v>
      </c>
      <c r="BQ490" s="78">
        <v>-3.9882950484752655E-2</v>
      </c>
      <c r="BR490" s="78">
        <v>-0.16552239656448364</v>
      </c>
      <c r="BS490" s="78">
        <v>-0.28295800089836121</v>
      </c>
      <c r="BT490" s="78">
        <v>-0.44957157969474792</v>
      </c>
      <c r="BU490" s="78">
        <v>-0.25593230128288269</v>
      </c>
      <c r="BV490" s="78">
        <v>-0.37174782156944275</v>
      </c>
      <c r="BW490" s="78">
        <v>-0.34707358479499817</v>
      </c>
      <c r="BX490" s="78">
        <v>-0.3789580762386322</v>
      </c>
      <c r="BY490" s="78">
        <v>-0.41954779624938965</v>
      </c>
      <c r="BZ490" s="78">
        <v>-0.22103223204612732</v>
      </c>
      <c r="CA490" s="78">
        <v>-8.7710872292518616E-2</v>
      </c>
      <c r="CB490" s="78">
        <v>-0.20338068902492523</v>
      </c>
      <c r="CC490" s="78">
        <v>-0.22284162044525146</v>
      </c>
      <c r="CD490" s="78">
        <v>1.8079003319144249E-2</v>
      </c>
      <c r="CE490" s="78">
        <v>9.2556774616241455E-2</v>
      </c>
      <c r="CF490" s="78">
        <v>0.21983283758163452</v>
      </c>
      <c r="CG490" s="78">
        <v>0.16549669206142426</v>
      </c>
      <c r="CH490" s="78">
        <v>0.342742919921875</v>
      </c>
      <c r="CI490" s="78">
        <v>0.30284196138381958</v>
      </c>
      <c r="CJ490" s="78">
        <v>0.52204620838165283</v>
      </c>
      <c r="CK490" s="78">
        <v>0.28759610652923584</v>
      </c>
      <c r="CL490" s="78">
        <v>0.19312432408332825</v>
      </c>
      <c r="CM490" s="78">
        <v>0.14187799394130707</v>
      </c>
      <c r="CN490" s="78">
        <v>-1.0342270135879517E-2</v>
      </c>
      <c r="CO490" s="78">
        <v>0.18195731937885284</v>
      </c>
      <c r="CP490" s="78">
        <v>6.8963229656219482E-2</v>
      </c>
      <c r="CQ490" s="78">
        <v>-4.8485685139894485E-2</v>
      </c>
      <c r="CR490" s="78">
        <v>-0.23070916533470154</v>
      </c>
      <c r="CS490" s="78">
        <v>-5.0007011741399765E-2</v>
      </c>
      <c r="CT490" s="78">
        <v>-0.14661332964897156</v>
      </c>
      <c r="CU490" s="78">
        <v>-0.13887758553028107</v>
      </c>
      <c r="CV490" s="78">
        <v>-0.16825172305107117</v>
      </c>
      <c r="CW490" s="78">
        <v>-0.20938274264335632</v>
      </c>
      <c r="CX490" s="78">
        <v>-1.1460626410553232E-4</v>
      </c>
      <c r="CY490" s="78">
        <v>0.1198001354932785</v>
      </c>
      <c r="CZ490" s="78">
        <v>-1.5345382504165173E-2</v>
      </c>
      <c r="DA490" s="78">
        <v>-4.2922627180814743E-2</v>
      </c>
      <c r="DB490" s="78">
        <v>0.19507426023483276</v>
      </c>
      <c r="DC490" s="78">
        <v>0.25629118084907532</v>
      </c>
      <c r="DD490" s="78">
        <v>0.36609742045402527</v>
      </c>
      <c r="DE490" s="78">
        <v>0.31579554080963135</v>
      </c>
      <c r="DF490" s="78">
        <v>0.46063855290412903</v>
      </c>
      <c r="DG490" s="78">
        <v>0.42650103569030762</v>
      </c>
      <c r="DH490" s="78">
        <v>0.67592102289199829</v>
      </c>
      <c r="DI490" s="78">
        <v>0.4326474666595459</v>
      </c>
      <c r="DJ490" s="78">
        <v>0.36160758137702942</v>
      </c>
      <c r="DK490" s="78">
        <v>0.32427242398262024</v>
      </c>
      <c r="DL490" s="78">
        <v>0.19752265512943268</v>
      </c>
      <c r="DM490" s="78">
        <v>0.40379759669303894</v>
      </c>
      <c r="DN490" s="78">
        <v>0.30344885587692261</v>
      </c>
      <c r="DO490" s="78">
        <v>0.18598665297031403</v>
      </c>
      <c r="DP490" s="78">
        <v>-1.184675469994545E-2</v>
      </c>
      <c r="DQ490" s="78">
        <v>0.15591828525066376</v>
      </c>
      <c r="DR490" s="78">
        <v>7.8521154820919037E-2</v>
      </c>
      <c r="DS490" s="78">
        <v>6.9318436086177826E-2</v>
      </c>
      <c r="DT490" s="78">
        <v>4.2454622685909271E-2</v>
      </c>
      <c r="DU490" s="78">
        <v>7.8234879765659571E-4</v>
      </c>
      <c r="DV490" s="78">
        <v>0.22080300748348236</v>
      </c>
      <c r="DW490" s="78">
        <v>0.32731115818023682</v>
      </c>
      <c r="DX490" s="78">
        <v>0.17268991470336914</v>
      </c>
      <c r="DY490" s="78">
        <v>0.21685183048248291</v>
      </c>
      <c r="DZ490" s="78">
        <v>0.45062729716300964</v>
      </c>
      <c r="EA490" s="78">
        <v>0.49269762635231018</v>
      </c>
      <c r="EB490" s="78">
        <v>0.57728022336959839</v>
      </c>
      <c r="EC490" s="78">
        <v>0.53280311822891235</v>
      </c>
      <c r="ED490" s="78">
        <v>0.63086104393005371</v>
      </c>
      <c r="EE490" s="78">
        <v>0.6050451397895813</v>
      </c>
      <c r="EF490" s="78">
        <v>0.89809185266494751</v>
      </c>
      <c r="EG490" s="78">
        <v>0.64207863807678223</v>
      </c>
      <c r="EH490" s="78">
        <v>0.60487067699432373</v>
      </c>
      <c r="EI490" s="78">
        <v>0.58762103319168091</v>
      </c>
      <c r="EJ490" s="78">
        <v>0.49764657020568848</v>
      </c>
      <c r="EK490" s="78">
        <v>0.72409975528717041</v>
      </c>
      <c r="EL490" s="78">
        <v>0.64200884103775024</v>
      </c>
      <c r="EM490" s="78">
        <v>0.52452743053436279</v>
      </c>
      <c r="EN490" s="78">
        <v>0.30415579676628113</v>
      </c>
      <c r="EO490" s="78">
        <v>0.45324170589447021</v>
      </c>
      <c r="EP490" s="78">
        <v>0.40357959270477295</v>
      </c>
      <c r="EQ490" s="78">
        <v>0.36992043256759644</v>
      </c>
      <c r="ER490" s="78">
        <v>0.34668111801147461</v>
      </c>
      <c r="ES490" s="78">
        <v>0.30422738194465637</v>
      </c>
      <c r="ET490" s="78">
        <v>0.53977292776107788</v>
      </c>
      <c r="EU490" s="78">
        <v>0.62692409753799438</v>
      </c>
      <c r="EV490" s="78">
        <v>0.44418305158615112</v>
      </c>
      <c r="EW490" s="78">
        <v>81.07293701171875</v>
      </c>
      <c r="EX490" s="78">
        <v>78.007247924804688</v>
      </c>
      <c r="EY490" s="78">
        <v>76.570037841796875</v>
      </c>
      <c r="EZ490" s="78">
        <v>75.738365173339844</v>
      </c>
      <c r="FA490" s="78">
        <v>74.566680908203125</v>
      </c>
      <c r="FB490" s="78">
        <v>72.965263366699219</v>
      </c>
      <c r="FC490" s="78">
        <v>70.437118530273438</v>
      </c>
      <c r="FD490" s="78">
        <v>70.576499938964844</v>
      </c>
      <c r="FE490" s="78">
        <v>73.684211730957031</v>
      </c>
      <c r="FF490" s="78">
        <v>78.585975646972656</v>
      </c>
      <c r="FG490" s="78">
        <v>82.109878540039063</v>
      </c>
      <c r="FH490" s="78">
        <v>92.136245727539063</v>
      </c>
      <c r="FI490" s="78">
        <v>96.139358520507813</v>
      </c>
      <c r="FJ490" s="78">
        <v>99.786216735839844</v>
      </c>
      <c r="FK490" s="78">
        <v>102.28255462646484</v>
      </c>
      <c r="FL490" s="78">
        <v>104.33197021484375</v>
      </c>
      <c r="FM490" s="78">
        <v>105.73473358154297</v>
      </c>
      <c r="FN490" s="78">
        <v>105.34415435791016</v>
      </c>
      <c r="FO490" s="78">
        <v>98.646644592285156</v>
      </c>
      <c r="FP490" s="78">
        <v>95.759559631347656</v>
      </c>
      <c r="FQ490" s="78">
        <v>91.163764953613281</v>
      </c>
      <c r="FR490" s="78">
        <v>87.214401245117188</v>
      </c>
      <c r="FS490" s="78">
        <v>85.381729125976563</v>
      </c>
      <c r="FT490" s="78">
        <v>82.5037841796875</v>
      </c>
      <c r="FU490" s="78">
        <v>0.16969315707683563</v>
      </c>
      <c r="FV490" s="78">
        <v>0.24947604537010193</v>
      </c>
      <c r="FW490" s="78">
        <v>0.16579751670360565</v>
      </c>
      <c r="FX490" s="78">
        <v>0</v>
      </c>
      <c r="FY490" s="78">
        <v>159</v>
      </c>
      <c r="FZ490" s="78">
        <v>1</v>
      </c>
    </row>
    <row r="491" spans="1:182" x14ac:dyDescent="0.2">
      <c r="A491" t="s">
        <v>186</v>
      </c>
      <c r="B491" t="s">
        <v>236</v>
      </c>
      <c r="C491" t="s">
        <v>194</v>
      </c>
      <c r="D491" t="s">
        <v>203</v>
      </c>
      <c r="E491" t="s">
        <v>210</v>
      </c>
      <c r="F491" t="s">
        <v>180</v>
      </c>
      <c r="G491" t="s">
        <v>1</v>
      </c>
      <c r="H491" s="78">
        <v>272</v>
      </c>
      <c r="I491" s="78">
        <v>1.6425496339797974</v>
      </c>
      <c r="J491" s="78">
        <v>1.5149638652801514</v>
      </c>
      <c r="K491" s="78">
        <v>1.4410152435302734</v>
      </c>
      <c r="L491" s="78">
        <v>1.4071714878082275</v>
      </c>
      <c r="M491" s="78">
        <v>1.3947429656982422</v>
      </c>
      <c r="N491" s="78">
        <v>1.3949407339096069</v>
      </c>
      <c r="O491" s="78">
        <v>1.5903162956237793</v>
      </c>
      <c r="P491" s="78">
        <v>1.8274034261703491</v>
      </c>
      <c r="Q491" s="78">
        <v>1.7321321964263916</v>
      </c>
      <c r="R491" s="78">
        <v>1.4488617181777954</v>
      </c>
      <c r="S491" s="78">
        <v>1.5502400398254395</v>
      </c>
      <c r="T491" s="78">
        <v>1.6772961616516113</v>
      </c>
      <c r="U491" s="78">
        <v>1.7920083999633789</v>
      </c>
      <c r="V491" s="78">
        <v>1.7412124872207642</v>
      </c>
      <c r="W491" s="78">
        <v>1.6399044990539551</v>
      </c>
      <c r="X491" s="78">
        <v>1.6920987367630005</v>
      </c>
      <c r="Y491" s="78">
        <v>1.6755434274673462</v>
      </c>
      <c r="Z491" s="78">
        <v>1.8176696300506592</v>
      </c>
      <c r="AA491" s="78">
        <v>1.9313821792602539</v>
      </c>
      <c r="AB491" s="78">
        <v>1.7468653917312622</v>
      </c>
      <c r="AC491" s="78">
        <v>1.943981409072876</v>
      </c>
      <c r="AD491" s="78">
        <v>2.0631875991821289</v>
      </c>
      <c r="AE491" s="78">
        <v>1.9382823705673218</v>
      </c>
      <c r="AF491" s="78">
        <v>1.7267646789550781</v>
      </c>
      <c r="AG491" s="78">
        <v>-1.0467934608459473</v>
      </c>
      <c r="AH491" s="78">
        <v>-1.0429418087005615</v>
      </c>
      <c r="AI491" s="78">
        <v>-1.0653747320175171</v>
      </c>
      <c r="AJ491" s="78">
        <v>-1.0921595096588135</v>
      </c>
      <c r="AK491" s="78">
        <v>-1.1502395868301392</v>
      </c>
      <c r="AL491" s="78">
        <v>-1.1241050958633423</v>
      </c>
      <c r="AM491" s="78">
        <v>-0.84579259157180786</v>
      </c>
      <c r="AN491" s="78">
        <v>-0.54856091737747192</v>
      </c>
      <c r="AO491" s="78">
        <v>-0.49787068367004395</v>
      </c>
      <c r="AP491" s="78">
        <v>-0.47196611762046814</v>
      </c>
      <c r="AQ491" s="78">
        <v>-0.2704567015171051</v>
      </c>
      <c r="AR491" s="78">
        <v>-0.27686086297035217</v>
      </c>
      <c r="AS491" s="78">
        <v>-0.20143374800682068</v>
      </c>
      <c r="AT491" s="78">
        <v>-0.3873736560344696</v>
      </c>
      <c r="AU491" s="78">
        <v>-0.36973670125007629</v>
      </c>
      <c r="AV491" s="78">
        <v>-0.29144677519798279</v>
      </c>
      <c r="AW491" s="78">
        <v>-0.29883283376693726</v>
      </c>
      <c r="AX491" s="78">
        <v>-0.19630132615566254</v>
      </c>
      <c r="AY491" s="78">
        <v>-0.26739537715911865</v>
      </c>
      <c r="AZ491" s="78">
        <v>-0.6229819655418396</v>
      </c>
      <c r="BA491" s="78">
        <v>-0.53120940923690796</v>
      </c>
      <c r="BB491" s="78">
        <v>-0.76622486114501953</v>
      </c>
      <c r="BC491" s="78">
        <v>-0.80377554893493652</v>
      </c>
      <c r="BD491" s="78">
        <v>-0.92907202243804932</v>
      </c>
      <c r="BE491" s="78">
        <v>-0.72935390472412109</v>
      </c>
      <c r="BF491" s="78">
        <v>-0.72748172283172607</v>
      </c>
      <c r="BG491" s="78">
        <v>-0.74434781074523926</v>
      </c>
      <c r="BH491" s="78">
        <v>-0.77036362886428833</v>
      </c>
      <c r="BI491" s="78">
        <v>-0.83491843938827515</v>
      </c>
      <c r="BJ491" s="78">
        <v>-0.80890601873397827</v>
      </c>
      <c r="BK491" s="78">
        <v>-0.52748209238052368</v>
      </c>
      <c r="BL491" s="78">
        <v>-0.24862797558307648</v>
      </c>
      <c r="BM491" s="78">
        <v>-0.23211401700973511</v>
      </c>
      <c r="BN491" s="78">
        <v>-0.23467649519443512</v>
      </c>
      <c r="BO491" s="78">
        <v>-5.5553566664457321E-2</v>
      </c>
      <c r="BP491" s="78">
        <v>-2.7062894776463509E-2</v>
      </c>
      <c r="BQ491" s="78">
        <v>3.6514692008495331E-2</v>
      </c>
      <c r="BR491" s="78">
        <v>-0.15399032831192017</v>
      </c>
      <c r="BS491" s="78">
        <v>-0.16917683184146881</v>
      </c>
      <c r="BT491" s="78">
        <v>-0.11522714048624039</v>
      </c>
      <c r="BU491" s="78">
        <v>-0.10272561758756638</v>
      </c>
      <c r="BV491" s="78">
        <v>8.2511041546240449E-4</v>
      </c>
      <c r="BW491" s="78">
        <v>-3.3529125154018402E-2</v>
      </c>
      <c r="BX491" s="78">
        <v>-0.37153872847557068</v>
      </c>
      <c r="BY491" s="78">
        <v>-0.26788991689682007</v>
      </c>
      <c r="BZ491" s="78">
        <v>-0.46139571070671082</v>
      </c>
      <c r="CA491" s="78">
        <v>-0.4907282292842865</v>
      </c>
      <c r="CB491" s="78">
        <v>-0.61817407608032227</v>
      </c>
      <c r="CC491" s="78">
        <v>-0.50949633121490479</v>
      </c>
      <c r="CD491" s="78">
        <v>-0.50899511575698853</v>
      </c>
      <c r="CE491" s="78">
        <v>-0.52200549840927124</v>
      </c>
      <c r="CF491" s="78">
        <v>-0.54748868942260742</v>
      </c>
      <c r="CG491" s="78">
        <v>-0.61652803421020508</v>
      </c>
      <c r="CH491" s="78">
        <v>-0.59060019254684448</v>
      </c>
      <c r="CI491" s="78">
        <v>-0.30702120065689087</v>
      </c>
      <c r="CJ491" s="78">
        <v>-4.0895368903875351E-2</v>
      </c>
      <c r="CK491" s="78">
        <v>-4.8051733523607254E-2</v>
      </c>
      <c r="CL491" s="78">
        <v>-7.0330433547496796E-2</v>
      </c>
      <c r="CM491" s="78">
        <v>9.3287698924541473E-2</v>
      </c>
      <c r="CN491" s="78">
        <v>0.14594641327857971</v>
      </c>
      <c r="CO491" s="78">
        <v>0.20131705701351166</v>
      </c>
      <c r="CP491" s="78">
        <v>7.650270126760006E-3</v>
      </c>
      <c r="CQ491" s="78">
        <v>-3.0269674956798553E-2</v>
      </c>
      <c r="CR491" s="78">
        <v>6.8220365792512894E-3</v>
      </c>
      <c r="CS491" s="78">
        <v>3.309766948223114E-2</v>
      </c>
      <c r="CT491" s="78">
        <v>0.13735426962375641</v>
      </c>
      <c r="CU491" s="78">
        <v>0.12844590842723846</v>
      </c>
      <c r="CV491" s="78">
        <v>-0.19738990068435669</v>
      </c>
      <c r="CW491" s="78">
        <v>-8.5515610873699188E-2</v>
      </c>
      <c r="CX491" s="78">
        <v>-0.25027197599411011</v>
      </c>
      <c r="CY491" s="78">
        <v>-0.27391260862350464</v>
      </c>
      <c r="CZ491" s="78">
        <v>-0.40284702181816101</v>
      </c>
      <c r="DA491" s="78">
        <v>-0.28963863849639893</v>
      </c>
      <c r="DB491" s="78">
        <v>-0.29050850868225098</v>
      </c>
      <c r="DC491" s="78">
        <v>-0.29966318607330322</v>
      </c>
      <c r="DD491" s="78">
        <v>-0.32461380958557129</v>
      </c>
      <c r="DE491" s="78">
        <v>-0.39813759922981262</v>
      </c>
      <c r="DF491" s="78">
        <v>-0.37229430675506592</v>
      </c>
      <c r="DG491" s="78">
        <v>-8.6560316383838654E-2</v>
      </c>
      <c r="DH491" s="78">
        <v>0.16683726012706757</v>
      </c>
      <c r="DI491" s="78">
        <v>0.13601054251194</v>
      </c>
      <c r="DJ491" s="78">
        <v>9.4015628099441528E-2</v>
      </c>
      <c r="DK491" s="78">
        <v>0.24212896823883057</v>
      </c>
      <c r="DL491" s="78">
        <v>0.31895571947097778</v>
      </c>
      <c r="DM491" s="78">
        <v>0.36611944437026978</v>
      </c>
      <c r="DN491" s="78">
        <v>0.16929085552692413</v>
      </c>
      <c r="DO491" s="78">
        <v>0.10863746702671051</v>
      </c>
      <c r="DP491" s="78">
        <v>0.12887120246887207</v>
      </c>
      <c r="DQ491" s="78">
        <v>0.16892094910144806</v>
      </c>
      <c r="DR491" s="78">
        <v>0.27388346195220947</v>
      </c>
      <c r="DS491" s="78">
        <v>0.29042094945907593</v>
      </c>
      <c r="DT491" s="78">
        <v>-2.3241069167852402E-2</v>
      </c>
      <c r="DU491" s="78">
        <v>9.6858680248260498E-2</v>
      </c>
      <c r="DV491" s="78">
        <v>-3.9148237556219101E-2</v>
      </c>
      <c r="DW491" s="78">
        <v>-5.7097017765045166E-2</v>
      </c>
      <c r="DX491" s="78">
        <v>-0.18751996755599976</v>
      </c>
      <c r="DY491" s="78">
        <v>2.7800893411040306E-2</v>
      </c>
      <c r="DZ491" s="78">
        <v>2.495153620839119E-2</v>
      </c>
      <c r="EA491" s="78">
        <v>2.1363751962780952E-2</v>
      </c>
      <c r="EB491" s="78">
        <v>-2.8178796637803316E-3</v>
      </c>
      <c r="EC491" s="78">
        <v>-8.2816511392593384E-2</v>
      </c>
      <c r="ED491" s="78">
        <v>-5.7095330208539963E-2</v>
      </c>
      <c r="EE491" s="78">
        <v>0.23175019025802612</v>
      </c>
      <c r="EF491" s="78">
        <v>0.46677017211914063</v>
      </c>
      <c r="EG491" s="78">
        <v>0.40176722407341003</v>
      </c>
      <c r="EH491" s="78">
        <v>0.33130523562431335</v>
      </c>
      <c r="EI491" s="78">
        <v>0.45703211426734924</v>
      </c>
      <c r="EJ491" s="78">
        <v>0.56875365972518921</v>
      </c>
      <c r="EK491" s="78">
        <v>0.60406786203384399</v>
      </c>
      <c r="EL491" s="78">
        <v>0.40267422795295715</v>
      </c>
      <c r="EM491" s="78">
        <v>0.30919730663299561</v>
      </c>
      <c r="EN491" s="78">
        <v>0.30509084463119507</v>
      </c>
      <c r="EO491" s="78">
        <v>0.36502817273139954</v>
      </c>
      <c r="EP491" s="78">
        <v>0.47100988030433655</v>
      </c>
      <c r="EQ491" s="78">
        <v>0.52428716421127319</v>
      </c>
      <c r="ER491" s="78">
        <v>0.22820219397544861</v>
      </c>
      <c r="ES491" s="78">
        <v>0.36017820239067078</v>
      </c>
      <c r="ET491" s="78">
        <v>0.26568090915679932</v>
      </c>
      <c r="EU491" s="78">
        <v>0.25595030188560486</v>
      </c>
      <c r="EV491" s="78">
        <v>0.12337809056043625</v>
      </c>
      <c r="EW491" s="78">
        <v>63.430152893066406</v>
      </c>
      <c r="EX491" s="78">
        <v>62.192977905273438</v>
      </c>
      <c r="EY491" s="78">
        <v>62.036643981933594</v>
      </c>
      <c r="EZ491" s="78">
        <v>61.414421081542969</v>
      </c>
      <c r="FA491" s="78">
        <v>59.818103790283203</v>
      </c>
      <c r="FB491" s="78">
        <v>58.880153656005859</v>
      </c>
      <c r="FC491" s="78">
        <v>58.458686828613281</v>
      </c>
      <c r="FD491" s="78">
        <v>58.342658996582031</v>
      </c>
      <c r="FE491" s="78">
        <v>64.325057983398438</v>
      </c>
      <c r="FF491" s="78">
        <v>68.956893920898438</v>
      </c>
      <c r="FG491" s="78">
        <v>71.942092895507813</v>
      </c>
      <c r="FH491" s="78">
        <v>79.90887451171875</v>
      </c>
      <c r="FI491" s="78">
        <v>80.076263427734375</v>
      </c>
      <c r="FJ491" s="78">
        <v>86.768150329589844</v>
      </c>
      <c r="FK491" s="78">
        <v>85.304481506347656</v>
      </c>
      <c r="FL491" s="78">
        <v>83.012092590332031</v>
      </c>
      <c r="FM491" s="78">
        <v>82.575149536132813</v>
      </c>
      <c r="FN491" s="78">
        <v>80.898719787597656</v>
      </c>
      <c r="FO491" s="78">
        <v>76.725433349609375</v>
      </c>
      <c r="FP491" s="78">
        <v>72.463668823242188</v>
      </c>
      <c r="FQ491" s="78">
        <v>69.528900146484375</v>
      </c>
      <c r="FR491" s="78">
        <v>64.693649291992188</v>
      </c>
      <c r="FS491" s="78">
        <v>62.527023315429688</v>
      </c>
      <c r="FT491" s="78">
        <v>60.810718536376953</v>
      </c>
      <c r="FU491" s="78">
        <v>0.17855651676654816</v>
      </c>
      <c r="FV491" s="78">
        <v>0.1903841644525528</v>
      </c>
      <c r="FW491" s="78">
        <v>0.19519354403018951</v>
      </c>
      <c r="FX491" s="78">
        <v>0</v>
      </c>
      <c r="FY491" s="78">
        <v>135</v>
      </c>
      <c r="FZ491" s="78">
        <v>1</v>
      </c>
    </row>
    <row r="492" spans="1:182" x14ac:dyDescent="0.2">
      <c r="A492" t="s">
        <v>186</v>
      </c>
      <c r="B492" t="s">
        <v>236</v>
      </c>
      <c r="C492" t="s">
        <v>194</v>
      </c>
      <c r="D492" t="s">
        <v>203</v>
      </c>
      <c r="E492" t="s">
        <v>210</v>
      </c>
      <c r="F492" t="s">
        <v>181</v>
      </c>
      <c r="G492" t="s">
        <v>1</v>
      </c>
      <c r="H492" s="78">
        <v>170</v>
      </c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/>
      <c r="CK492" s="78"/>
      <c r="CL492" s="78"/>
      <c r="CM492" s="78"/>
      <c r="CN492" s="78"/>
      <c r="CO492" s="78"/>
      <c r="CP492" s="78"/>
      <c r="CQ492" s="78"/>
      <c r="CR492" s="78"/>
      <c r="CS492" s="78"/>
      <c r="CT492" s="78"/>
      <c r="CU492" s="78"/>
      <c r="CV492" s="78"/>
      <c r="CW492" s="78"/>
      <c r="CX492" s="78"/>
      <c r="CY492" s="78"/>
      <c r="CZ492" s="78"/>
      <c r="DA492" s="78"/>
      <c r="DB492" s="78"/>
      <c r="DC492" s="78"/>
      <c r="DD492" s="78"/>
      <c r="DE492" s="78"/>
      <c r="DF492" s="78"/>
      <c r="DG492" s="78"/>
      <c r="DH492" s="78"/>
      <c r="DI492" s="78"/>
      <c r="DJ492" s="78"/>
      <c r="DK492" s="78"/>
      <c r="DL492" s="78"/>
      <c r="DM492" s="78"/>
      <c r="DN492" s="78"/>
      <c r="DO492" s="78"/>
      <c r="DP492" s="78"/>
      <c r="DQ492" s="78"/>
      <c r="DR492" s="78"/>
      <c r="DS492" s="78"/>
      <c r="DT492" s="78"/>
      <c r="DU492" s="78"/>
      <c r="DV492" s="78"/>
      <c r="DW492" s="78"/>
      <c r="DX492" s="78"/>
      <c r="DY492" s="78"/>
      <c r="DZ492" s="78"/>
      <c r="EA492" s="78"/>
      <c r="EB492" s="78"/>
      <c r="EC492" s="78"/>
      <c r="ED492" s="78"/>
      <c r="EE492" s="78"/>
      <c r="EF492" s="78"/>
      <c r="EG492" s="78"/>
      <c r="EH492" s="78"/>
      <c r="EI492" s="78"/>
      <c r="EJ492" s="78"/>
      <c r="EK492" s="78"/>
      <c r="EL492" s="78"/>
      <c r="EM492" s="78"/>
      <c r="EN492" s="78"/>
      <c r="EO492" s="78"/>
      <c r="EP492" s="78"/>
      <c r="EQ492" s="78"/>
      <c r="ER492" s="78"/>
      <c r="ES492" s="78"/>
      <c r="ET492" s="78"/>
      <c r="EU492" s="78"/>
      <c r="EV492" s="78"/>
      <c r="EW492" s="78"/>
      <c r="EX492" s="78"/>
      <c r="EY492" s="78"/>
      <c r="EZ492" s="78"/>
      <c r="FA492" s="78"/>
      <c r="FB492" s="78"/>
      <c r="FC492" s="78"/>
      <c r="FD492" s="78"/>
      <c r="FE492" s="78"/>
      <c r="FF492" s="78"/>
      <c r="FG492" s="78"/>
      <c r="FH492" s="78"/>
      <c r="FI492" s="78"/>
      <c r="FJ492" s="78"/>
      <c r="FK492" s="78"/>
      <c r="FL492" s="78"/>
      <c r="FM492" s="78"/>
      <c r="FN492" s="78"/>
      <c r="FO492" s="78"/>
      <c r="FP492" s="78"/>
      <c r="FQ492" s="78"/>
      <c r="FR492" s="78"/>
      <c r="FS492" s="78"/>
      <c r="FT492" s="78"/>
      <c r="FU492" s="78"/>
      <c r="FV492" s="78"/>
      <c r="FW492" s="78"/>
      <c r="FX492" s="78">
        <v>0</v>
      </c>
      <c r="FY492" s="78">
        <v>35</v>
      </c>
      <c r="FZ492" s="78">
        <v>0</v>
      </c>
    </row>
    <row r="493" spans="1:182" x14ac:dyDescent="0.2">
      <c r="A493" t="s">
        <v>186</v>
      </c>
      <c r="B493" t="s">
        <v>236</v>
      </c>
      <c r="C493" t="s">
        <v>194</v>
      </c>
      <c r="D493" t="s">
        <v>203</v>
      </c>
      <c r="E493" t="s">
        <v>210</v>
      </c>
      <c r="F493" t="s">
        <v>182</v>
      </c>
      <c r="G493" t="s">
        <v>1</v>
      </c>
      <c r="H493" s="78">
        <v>965</v>
      </c>
      <c r="I493" s="78">
        <v>2.0420212745666504</v>
      </c>
      <c r="J493" s="78">
        <v>1.8456418514251709</v>
      </c>
      <c r="K493" s="78">
        <v>1.7439311742782593</v>
      </c>
      <c r="L493" s="78">
        <v>1.6143147945404053</v>
      </c>
      <c r="M493" s="78">
        <v>1.4868615865707397</v>
      </c>
      <c r="N493" s="78">
        <v>1.5176016092300415</v>
      </c>
      <c r="O493" s="78">
        <v>1.5588581562042236</v>
      </c>
      <c r="P493" s="78">
        <v>1.7693471908569336</v>
      </c>
      <c r="Q493" s="78">
        <v>1.7867361307144165</v>
      </c>
      <c r="R493" s="78">
        <v>1.8337637186050415</v>
      </c>
      <c r="S493" s="78">
        <v>2.1720151901245117</v>
      </c>
      <c r="T493" s="78">
        <v>2.4353418350219727</v>
      </c>
      <c r="U493" s="78">
        <v>2.6190028190612793</v>
      </c>
      <c r="V493" s="78">
        <v>2.7947206497192383</v>
      </c>
      <c r="W493" s="78">
        <v>2.9828715324401855</v>
      </c>
      <c r="X493" s="78">
        <v>3.1731290817260742</v>
      </c>
      <c r="Y493" s="78">
        <v>2.9732670783996582</v>
      </c>
      <c r="Z493" s="78">
        <v>2.9498682022094727</v>
      </c>
      <c r="AA493" s="78">
        <v>2.9922170639038086</v>
      </c>
      <c r="AB493" s="78">
        <v>3.0936212539672852</v>
      </c>
      <c r="AC493" s="78">
        <v>2.9616372585296631</v>
      </c>
      <c r="AD493" s="78">
        <v>2.7667069435119629</v>
      </c>
      <c r="AE493" s="78">
        <v>2.4471631050109863</v>
      </c>
      <c r="AF493" s="78">
        <v>2.1370599269866943</v>
      </c>
      <c r="AG493" s="78">
        <v>-0.21054624021053314</v>
      </c>
      <c r="AH493" s="78">
        <v>-0.21268725395202637</v>
      </c>
      <c r="AI493" s="78">
        <v>-0.17148391902446747</v>
      </c>
      <c r="AJ493" s="78">
        <v>-0.21746024489402771</v>
      </c>
      <c r="AK493" s="78">
        <v>-0.27632087469100952</v>
      </c>
      <c r="AL493" s="78">
        <v>-0.22897972166538239</v>
      </c>
      <c r="AM493" s="78">
        <v>-0.2035699337720871</v>
      </c>
      <c r="AN493" s="78">
        <v>-8.4782980382442474E-2</v>
      </c>
      <c r="AO493" s="78">
        <v>-0.22285753488540649</v>
      </c>
      <c r="AP493" s="78">
        <v>-0.38695418834686279</v>
      </c>
      <c r="AQ493" s="78">
        <v>-0.36992582678794861</v>
      </c>
      <c r="AR493" s="78">
        <v>-0.40838167071342468</v>
      </c>
      <c r="AS493" s="78">
        <v>-0.45573002099990845</v>
      </c>
      <c r="AT493" s="78">
        <v>-0.50909137725830078</v>
      </c>
      <c r="AU493" s="78">
        <v>-0.33435633778572083</v>
      </c>
      <c r="AV493" s="78">
        <v>-0.1948913037776947</v>
      </c>
      <c r="AW493" s="78">
        <v>-0.43999597430229187</v>
      </c>
      <c r="AX493" s="78">
        <v>-0.39717492461204529</v>
      </c>
      <c r="AY493" s="78">
        <v>-0.29667949676513672</v>
      </c>
      <c r="AZ493" s="78">
        <v>-0.17366833984851837</v>
      </c>
      <c r="BA493" s="78">
        <v>-0.19125005602836609</v>
      </c>
      <c r="BB493" s="78">
        <v>-0.14072582125663757</v>
      </c>
      <c r="BC493" s="78">
        <v>-0.1212020143866539</v>
      </c>
      <c r="BD493" s="78">
        <v>-0.21878869831562042</v>
      </c>
      <c r="BE493" s="78">
        <v>-8.1223130226135254E-2</v>
      </c>
      <c r="BF493" s="78">
        <v>-9.4650700688362122E-2</v>
      </c>
      <c r="BG493" s="78">
        <v>-5.9360679239034653E-2</v>
      </c>
      <c r="BH493" s="78">
        <v>-0.10883903503417969</v>
      </c>
      <c r="BI493" s="78">
        <v>-0.17005819082260132</v>
      </c>
      <c r="BJ493" s="78">
        <v>-0.11943317949771881</v>
      </c>
      <c r="BK493" s="78">
        <v>-8.6750783026218414E-2</v>
      </c>
      <c r="BL493" s="78">
        <v>4.0405254811048508E-2</v>
      </c>
      <c r="BM493" s="78">
        <v>-0.1066785454750061</v>
      </c>
      <c r="BN493" s="78">
        <v>-0.27281150221824646</v>
      </c>
      <c r="BO493" s="78">
        <v>-0.2479616105556488</v>
      </c>
      <c r="BP493" s="78">
        <v>-0.26867052912712097</v>
      </c>
      <c r="BQ493" s="78">
        <v>-0.31703877449035645</v>
      </c>
      <c r="BR493" s="78">
        <v>-0.36569115519523621</v>
      </c>
      <c r="BS493" s="78">
        <v>-0.19193720817565918</v>
      </c>
      <c r="BT493" s="78">
        <v>-4.5617293566465378E-2</v>
      </c>
      <c r="BU493" s="78">
        <v>-0.30694237351417542</v>
      </c>
      <c r="BV493" s="78">
        <v>-0.26129329204559326</v>
      </c>
      <c r="BW493" s="78">
        <v>-0.16318716108798981</v>
      </c>
      <c r="BX493" s="78">
        <v>-1.0474713519215584E-2</v>
      </c>
      <c r="BY493" s="78">
        <v>-3.8105752319097519E-2</v>
      </c>
      <c r="BZ493" s="78">
        <v>1.9403058104217052E-3</v>
      </c>
      <c r="CA493" s="78">
        <v>1.9755588844418526E-2</v>
      </c>
      <c r="CB493" s="78">
        <v>-8.4067210555076599E-2</v>
      </c>
      <c r="CC493" s="78">
        <v>8.3456458523869514E-3</v>
      </c>
      <c r="CD493" s="78">
        <v>-1.2898949906229973E-2</v>
      </c>
      <c r="CE493" s="78">
        <v>1.8295539543032646E-2</v>
      </c>
      <c r="CF493" s="78">
        <v>-3.360830619931221E-2</v>
      </c>
      <c r="CG493" s="78">
        <v>-9.6460990607738495E-2</v>
      </c>
      <c r="CH493" s="78">
        <v>-4.3561574071645737E-2</v>
      </c>
      <c r="CI493" s="78">
        <v>-5.842199083417654E-3</v>
      </c>
      <c r="CJ493" s="78">
        <v>0.12711025774478912</v>
      </c>
      <c r="CK493" s="78">
        <v>-2.6213333010673523E-2</v>
      </c>
      <c r="CL493" s="78">
        <v>-0.19375662505626678</v>
      </c>
      <c r="CM493" s="78">
        <v>-0.16348956525325775</v>
      </c>
      <c r="CN493" s="78">
        <v>-0.17190705239772797</v>
      </c>
      <c r="CO493" s="78">
        <v>-0.22098164260387421</v>
      </c>
      <c r="CP493" s="78">
        <v>-0.26637259125709534</v>
      </c>
      <c r="CQ493" s="78">
        <v>-9.3298144638538361E-2</v>
      </c>
      <c r="CR493" s="78">
        <v>5.7769425213336945E-2</v>
      </c>
      <c r="CS493" s="78">
        <v>-0.21478986740112305</v>
      </c>
      <c r="CT493" s="78">
        <v>-0.16718211770057678</v>
      </c>
      <c r="CU493" s="78">
        <v>-7.073076069355011E-2</v>
      </c>
      <c r="CV493" s="78">
        <v>0.10255269706249237</v>
      </c>
      <c r="CW493" s="78">
        <v>6.7961536347866058E-2</v>
      </c>
      <c r="CX493" s="78">
        <v>0.10075043141841888</v>
      </c>
      <c r="CY493" s="78">
        <v>0.11738239228725433</v>
      </c>
      <c r="CZ493" s="78">
        <v>9.2404885217547417E-3</v>
      </c>
      <c r="DA493" s="78">
        <v>9.7914427518844604E-2</v>
      </c>
      <c r="DB493" s="78">
        <v>6.8852812051773071E-2</v>
      </c>
      <c r="DC493" s="78">
        <v>9.5951758325099945E-2</v>
      </c>
      <c r="DD493" s="78">
        <v>4.162241518497467E-2</v>
      </c>
      <c r="DE493" s="78">
        <v>-2.2863784804940224E-2</v>
      </c>
      <c r="DF493" s="78">
        <v>3.2310031354427338E-2</v>
      </c>
      <c r="DG493" s="78">
        <v>7.506638765335083E-2</v>
      </c>
      <c r="DH493" s="78">
        <v>0.21381522715091705</v>
      </c>
      <c r="DI493" s="78">
        <v>5.4251883178949356E-2</v>
      </c>
      <c r="DJ493" s="78">
        <v>-0.1147017702460289</v>
      </c>
      <c r="DK493" s="78">
        <v>-7.9017505049705505E-2</v>
      </c>
      <c r="DL493" s="78">
        <v>-7.5143568217754364E-2</v>
      </c>
      <c r="DM493" s="78">
        <v>-0.12492451071739197</v>
      </c>
      <c r="DN493" s="78">
        <v>-0.16705407202243805</v>
      </c>
      <c r="DO493" s="78">
        <v>5.3409137763082981E-3</v>
      </c>
      <c r="DP493" s="78">
        <v>0.16115614771842957</v>
      </c>
      <c r="DQ493" s="78">
        <v>-0.12263733893632889</v>
      </c>
      <c r="DR493" s="78">
        <v>-7.3070928454399109E-2</v>
      </c>
      <c r="DS493" s="78">
        <v>2.1725628525018692E-2</v>
      </c>
      <c r="DT493" s="78">
        <v>0.21558010578155518</v>
      </c>
      <c r="DU493" s="78">
        <v>0.17402881383895874</v>
      </c>
      <c r="DV493" s="78">
        <v>0.19956056773662567</v>
      </c>
      <c r="DW493" s="78">
        <v>0.2150091826915741</v>
      </c>
      <c r="DX493" s="78">
        <v>0.10254818201065063</v>
      </c>
      <c r="DY493" s="78">
        <v>0.2272375077009201</v>
      </c>
      <c r="DZ493" s="78">
        <v>0.18688936531543732</v>
      </c>
      <c r="EA493" s="78">
        <v>0.20807500183582306</v>
      </c>
      <c r="EB493" s="78">
        <v>0.15024362504482269</v>
      </c>
      <c r="EC493" s="78">
        <v>8.3398886024951935E-2</v>
      </c>
      <c r="ED493" s="78">
        <v>0.14185658097267151</v>
      </c>
      <c r="EE493" s="78">
        <v>0.19188554584980011</v>
      </c>
      <c r="EF493" s="78">
        <v>0.33900347352027893</v>
      </c>
      <c r="EG493" s="78">
        <v>0.17043086886405945</v>
      </c>
      <c r="EH493" s="78">
        <v>-5.5909372167661786E-4</v>
      </c>
      <c r="EI493" s="78">
        <v>4.2946722358465195E-2</v>
      </c>
      <c r="EJ493" s="78">
        <v>6.4567536115646362E-2</v>
      </c>
      <c r="EK493" s="78">
        <v>1.3766735792160034E-2</v>
      </c>
      <c r="EL493" s="78">
        <v>-2.3653849959373474E-2</v>
      </c>
      <c r="EM493" s="78">
        <v>0.14776003360748291</v>
      </c>
      <c r="EN493" s="78">
        <v>0.31043016910552979</v>
      </c>
      <c r="EO493" s="78">
        <v>1.0416279546916485E-2</v>
      </c>
      <c r="EP493" s="78">
        <v>6.2810681760311127E-2</v>
      </c>
      <c r="EQ493" s="78">
        <v>0.1552179753780365</v>
      </c>
      <c r="ER493" s="78">
        <v>0.37877371907234192</v>
      </c>
      <c r="ES493" s="78">
        <v>0.32717311382293701</v>
      </c>
      <c r="ET493" s="78">
        <v>0.34222671389579773</v>
      </c>
      <c r="EU493" s="78">
        <v>0.35596680641174316</v>
      </c>
      <c r="EV493" s="78">
        <v>0.23726966977119446</v>
      </c>
      <c r="EW493" s="78">
        <v>75.115470886230469</v>
      </c>
      <c r="EX493" s="78">
        <v>72.461105346679688</v>
      </c>
      <c r="EY493" s="78">
        <v>71.340263366699219</v>
      </c>
      <c r="EZ493" s="78">
        <v>70.183265686035156</v>
      </c>
      <c r="FA493" s="78">
        <v>68.456939697265625</v>
      </c>
      <c r="FB493" s="78">
        <v>66.664382934570313</v>
      </c>
      <c r="FC493" s="78">
        <v>66.774246215820313</v>
      </c>
      <c r="FD493" s="78">
        <v>65.528091430664063</v>
      </c>
      <c r="FE493" s="78">
        <v>71.638778686523438</v>
      </c>
      <c r="FF493" s="78">
        <v>77.834251403808594</v>
      </c>
      <c r="FG493" s="78">
        <v>84.871070861816406</v>
      </c>
      <c r="FH493" s="78">
        <v>94.304122924804688</v>
      </c>
      <c r="FI493" s="78">
        <v>100.81876373291016</v>
      </c>
      <c r="FJ493" s="78">
        <v>107.12917327880859</v>
      </c>
      <c r="FK493" s="78">
        <v>108.8223876953125</v>
      </c>
      <c r="FL493" s="78">
        <v>107.38777160644531</v>
      </c>
      <c r="FM493" s="78">
        <v>106.82875823974609</v>
      </c>
      <c r="FN493" s="78">
        <v>105.47697448730469</v>
      </c>
      <c r="FO493" s="78">
        <v>102.13401794433594</v>
      </c>
      <c r="FP493" s="78">
        <v>98.318656921386719</v>
      </c>
      <c r="FQ493" s="78">
        <v>89.003517150878906</v>
      </c>
      <c r="FR493" s="78">
        <v>82.465789794921875</v>
      </c>
      <c r="FS493" s="78">
        <v>78.473091125488281</v>
      </c>
      <c r="FT493" s="78">
        <v>74.307998657226563</v>
      </c>
      <c r="FU493" s="78">
        <v>7.9818718135356903E-2</v>
      </c>
      <c r="FV493" s="78">
        <v>0.11747874319553375</v>
      </c>
      <c r="FW493" s="78">
        <v>8.0999784171581268E-2</v>
      </c>
      <c r="FX493" s="78">
        <v>0</v>
      </c>
      <c r="FY493" s="78">
        <v>489</v>
      </c>
      <c r="FZ493" s="78">
        <v>1</v>
      </c>
    </row>
    <row r="494" spans="1:182" x14ac:dyDescent="0.2">
      <c r="A494" t="s">
        <v>186</v>
      </c>
      <c r="B494" t="s">
        <v>236</v>
      </c>
      <c r="C494" t="s">
        <v>194</v>
      </c>
      <c r="D494" t="s">
        <v>203</v>
      </c>
      <c r="E494" t="s">
        <v>210</v>
      </c>
      <c r="F494" t="s">
        <v>183</v>
      </c>
      <c r="G494" t="s">
        <v>1</v>
      </c>
      <c r="H494" s="78">
        <v>1268</v>
      </c>
      <c r="I494" s="78">
        <v>2.0492546558380127</v>
      </c>
      <c r="J494" s="78">
        <v>1.8182448148727417</v>
      </c>
      <c r="K494" s="78">
        <v>1.6762653589248657</v>
      </c>
      <c r="L494" s="78">
        <v>1.465756893157959</v>
      </c>
      <c r="M494" s="78">
        <v>1.3936541080474854</v>
      </c>
      <c r="N494" s="78">
        <v>1.342909574508667</v>
      </c>
      <c r="O494" s="78">
        <v>1.4295566082000732</v>
      </c>
      <c r="P494" s="78">
        <v>1.4843664169311523</v>
      </c>
      <c r="Q494" s="78">
        <v>1.7417868375778198</v>
      </c>
      <c r="R494" s="78">
        <v>1.9951039552688599</v>
      </c>
      <c r="S494" s="78">
        <v>2.4434440135955811</v>
      </c>
      <c r="T494" s="78">
        <v>2.6766445636749268</v>
      </c>
      <c r="U494" s="78">
        <v>3.0019164085388184</v>
      </c>
      <c r="V494" s="78">
        <v>3.1487922668457031</v>
      </c>
      <c r="W494" s="78">
        <v>3.1753344535827637</v>
      </c>
      <c r="X494" s="78">
        <v>3.4169433116912842</v>
      </c>
      <c r="Y494" s="78">
        <v>3.4669981002807617</v>
      </c>
      <c r="Z494" s="78">
        <v>3.4997518062591553</v>
      </c>
      <c r="AA494" s="78">
        <v>3.5280537605285645</v>
      </c>
      <c r="AB494" s="78">
        <v>3.3644950389862061</v>
      </c>
      <c r="AC494" s="78">
        <v>3.0150632858276367</v>
      </c>
      <c r="AD494" s="78">
        <v>2.6310620307922363</v>
      </c>
      <c r="AE494" s="78">
        <v>2.418731689453125</v>
      </c>
      <c r="AF494" s="78">
        <v>2.137739896774292</v>
      </c>
      <c r="AG494" s="78">
        <v>-0.61510825157165527</v>
      </c>
      <c r="AH494" s="78">
        <v>-0.62630915641784668</v>
      </c>
      <c r="AI494" s="78">
        <v>-0.54547667503356934</v>
      </c>
      <c r="AJ494" s="78">
        <v>-0.68073135614395142</v>
      </c>
      <c r="AK494" s="78">
        <v>-0.66101664304733276</v>
      </c>
      <c r="AL494" s="78">
        <v>-0.57656866312026978</v>
      </c>
      <c r="AM494" s="78">
        <v>-0.45181533694267273</v>
      </c>
      <c r="AN494" s="78">
        <v>-0.45146507024765015</v>
      </c>
      <c r="AO494" s="78">
        <v>-0.41246667504310608</v>
      </c>
      <c r="AP494" s="78">
        <v>-0.53647464513778687</v>
      </c>
      <c r="AQ494" s="78">
        <v>-0.42663505673408508</v>
      </c>
      <c r="AR494" s="78">
        <v>-0.58646535873413086</v>
      </c>
      <c r="AS494" s="78">
        <v>-0.62431943416595459</v>
      </c>
      <c r="AT494" s="78">
        <v>-0.69356733560562134</v>
      </c>
      <c r="AU494" s="78">
        <v>-0.85860413312911987</v>
      </c>
      <c r="AV494" s="78">
        <v>-0.63435649871826172</v>
      </c>
      <c r="AW494" s="78">
        <v>-0.55064260959625244</v>
      </c>
      <c r="AX494" s="78">
        <v>-0.47429355978965759</v>
      </c>
      <c r="AY494" s="78">
        <v>-0.30770024657249451</v>
      </c>
      <c r="AZ494" s="78">
        <v>-0.40431183576583862</v>
      </c>
      <c r="BA494" s="78">
        <v>-0.56220602989196777</v>
      </c>
      <c r="BB494" s="78">
        <v>-0.66079747676849365</v>
      </c>
      <c r="BC494" s="78">
        <v>-0.47121348977088928</v>
      </c>
      <c r="BD494" s="78">
        <v>-0.39481255412101746</v>
      </c>
      <c r="BE494" s="78">
        <v>-0.454438716173172</v>
      </c>
      <c r="BF494" s="78">
        <v>-0.47654622793197632</v>
      </c>
      <c r="BG494" s="78">
        <v>-0.39899632334709167</v>
      </c>
      <c r="BH494" s="78">
        <v>-0.53905332088470459</v>
      </c>
      <c r="BI494" s="78">
        <v>-0.52321749925613403</v>
      </c>
      <c r="BJ494" s="78">
        <v>-0.44729220867156982</v>
      </c>
      <c r="BK494" s="78">
        <v>-0.31771323084831238</v>
      </c>
      <c r="BL494" s="78">
        <v>-0.31611645221710205</v>
      </c>
      <c r="BM494" s="78">
        <v>-0.26043254137039185</v>
      </c>
      <c r="BN494" s="78">
        <v>-0.36155247688293457</v>
      </c>
      <c r="BO494" s="78">
        <v>-0.24340188503265381</v>
      </c>
      <c r="BP494" s="78">
        <v>-0.40212517976760864</v>
      </c>
      <c r="BQ494" s="78">
        <v>-0.42751231789588928</v>
      </c>
      <c r="BR494" s="78">
        <v>-0.49263525009155273</v>
      </c>
      <c r="BS494" s="78">
        <v>-0.65979552268981934</v>
      </c>
      <c r="BT494" s="78">
        <v>-0.44431081414222717</v>
      </c>
      <c r="BU494" s="78">
        <v>-0.36155796051025391</v>
      </c>
      <c r="BV494" s="78">
        <v>-0.28095397353172302</v>
      </c>
      <c r="BW494" s="78">
        <v>-0.12195122241973877</v>
      </c>
      <c r="BX494" s="78">
        <v>-0.22356134653091431</v>
      </c>
      <c r="BY494" s="78">
        <v>-0.38217541575431824</v>
      </c>
      <c r="BZ494" s="78">
        <v>-0.48464369773864746</v>
      </c>
      <c r="CA494" s="78">
        <v>-0.30085793137550354</v>
      </c>
      <c r="CB494" s="78">
        <v>-0.23557391762733459</v>
      </c>
      <c r="CC494" s="78">
        <v>-0.34315946698188782</v>
      </c>
      <c r="CD494" s="78">
        <v>-0.37282088398933411</v>
      </c>
      <c r="CE494" s="78">
        <v>-0.29754450917243958</v>
      </c>
      <c r="CF494" s="78">
        <v>-0.44092756509780884</v>
      </c>
      <c r="CG494" s="78">
        <v>-0.42777830362319946</v>
      </c>
      <c r="CH494" s="78">
        <v>-0.35775569081306458</v>
      </c>
      <c r="CI494" s="78">
        <v>-0.22483453154563904</v>
      </c>
      <c r="CJ494" s="78">
        <v>-0.22237439453601837</v>
      </c>
      <c r="CK494" s="78">
        <v>-0.15513415634632111</v>
      </c>
      <c r="CL494" s="78">
        <v>-0.24040189385414124</v>
      </c>
      <c r="CM494" s="78">
        <v>-0.11649513989686966</v>
      </c>
      <c r="CN494" s="78">
        <v>-0.27445170283317566</v>
      </c>
      <c r="CO494" s="78">
        <v>-0.29120424389839172</v>
      </c>
      <c r="CP494" s="78">
        <v>-0.35347026586532593</v>
      </c>
      <c r="CQ494" s="78">
        <v>-0.52210134267807007</v>
      </c>
      <c r="CR494" s="78">
        <v>-0.31268566846847534</v>
      </c>
      <c r="CS494" s="78">
        <v>-0.23059849441051483</v>
      </c>
      <c r="CT494" s="78">
        <v>-0.14704754948616028</v>
      </c>
      <c r="CU494" s="78">
        <v>6.6979704424738884E-3</v>
      </c>
      <c r="CV494" s="78">
        <v>-9.8374098539352417E-2</v>
      </c>
      <c r="CW494" s="78">
        <v>-0.2574867308139801</v>
      </c>
      <c r="CX494" s="78">
        <v>-0.36264017224311829</v>
      </c>
      <c r="CY494" s="78">
        <v>-0.18287020921707153</v>
      </c>
      <c r="CZ494" s="78">
        <v>-0.12528569996356964</v>
      </c>
      <c r="DA494" s="78">
        <v>-0.23188021779060364</v>
      </c>
      <c r="DB494" s="78">
        <v>-0.26909556984901428</v>
      </c>
      <c r="DC494" s="78">
        <v>-0.19609265029430389</v>
      </c>
      <c r="DD494" s="78">
        <v>-0.34280180931091309</v>
      </c>
      <c r="DE494" s="78">
        <v>-0.3323390781879425</v>
      </c>
      <c r="DF494" s="78">
        <v>-0.26821917295455933</v>
      </c>
      <c r="DG494" s="78">
        <v>-0.13195580244064331</v>
      </c>
      <c r="DH494" s="78">
        <v>-0.12863233685493469</v>
      </c>
      <c r="DI494" s="78">
        <v>-4.9835775047540665E-2</v>
      </c>
      <c r="DJ494" s="78">
        <v>-0.1192513033747673</v>
      </c>
      <c r="DK494" s="78">
        <v>1.0411598719656467E-2</v>
      </c>
      <c r="DL494" s="78">
        <v>-0.14677825570106506</v>
      </c>
      <c r="DM494" s="78">
        <v>-0.15489621460437775</v>
      </c>
      <c r="DN494" s="78">
        <v>-0.21430528163909912</v>
      </c>
      <c r="DO494" s="78">
        <v>-0.38440710306167603</v>
      </c>
      <c r="DP494" s="78">
        <v>-0.1810605525970459</v>
      </c>
      <c r="DQ494" s="78">
        <v>-9.9639043211936951E-2</v>
      </c>
      <c r="DR494" s="78">
        <v>-1.3141131028532982E-2</v>
      </c>
      <c r="DS494" s="78">
        <v>0.1353471577167511</v>
      </c>
      <c r="DT494" s="78">
        <v>2.6813138276338577E-2</v>
      </c>
      <c r="DU494" s="78">
        <v>-0.13279812037944794</v>
      </c>
      <c r="DV494" s="78">
        <v>-0.24063660204410553</v>
      </c>
      <c r="DW494" s="78">
        <v>-6.4882479608058929E-2</v>
      </c>
      <c r="DX494" s="78">
        <v>-1.4997494406998158E-2</v>
      </c>
      <c r="DY494" s="78">
        <v>-7.1210667490959167E-2</v>
      </c>
      <c r="DZ494" s="78">
        <v>-0.11933266371488571</v>
      </c>
      <c r="EA494" s="78">
        <v>-4.9612287431955338E-2</v>
      </c>
      <c r="EB494" s="78">
        <v>-0.20112377405166626</v>
      </c>
      <c r="EC494" s="78">
        <v>-0.19454002380371094</v>
      </c>
      <c r="ED494" s="78">
        <v>-0.13894270360469818</v>
      </c>
      <c r="EE494" s="78">
        <v>2.1462962031364441E-3</v>
      </c>
      <c r="EF494" s="78">
        <v>6.7163077183067799E-3</v>
      </c>
      <c r="EG494" s="78">
        <v>0.10219836980104446</v>
      </c>
      <c r="EH494" s="78">
        <v>5.5670898407697678E-2</v>
      </c>
      <c r="EI494" s="78">
        <v>0.19364476203918457</v>
      </c>
      <c r="EJ494" s="78">
        <v>3.7561949342489243E-2</v>
      </c>
      <c r="EK494" s="78">
        <v>4.1910920292139053E-2</v>
      </c>
      <c r="EL494" s="78">
        <v>-1.3373140245676041E-2</v>
      </c>
      <c r="EM494" s="78">
        <v>-0.18559853732585907</v>
      </c>
      <c r="EN494" s="78">
        <v>8.9852297678589821E-3</v>
      </c>
      <c r="EO494" s="78">
        <v>8.9445613324642181E-2</v>
      </c>
      <c r="EP494" s="78">
        <v>0.18019847571849823</v>
      </c>
      <c r="EQ494" s="78">
        <v>0.32109615206718445</v>
      </c>
      <c r="ER494" s="78">
        <v>0.2075636237859726</v>
      </c>
      <c r="ES494" s="78">
        <v>4.7232490032911301E-2</v>
      </c>
      <c r="ET494" s="78">
        <v>-6.4482845366001129E-2</v>
      </c>
      <c r="EU494" s="78">
        <v>0.10547307133674622</v>
      </c>
      <c r="EV494" s="78">
        <v>0.14424116909503937</v>
      </c>
      <c r="EW494" s="78">
        <v>76.836959838867188</v>
      </c>
      <c r="EX494" s="78">
        <v>74.990058898925781</v>
      </c>
      <c r="EY494" s="78">
        <v>74.559463500976563</v>
      </c>
      <c r="EZ494" s="78">
        <v>73.338516235351563</v>
      </c>
      <c r="FA494" s="78">
        <v>72.419723510742188</v>
      </c>
      <c r="FB494" s="78">
        <v>71.769355773925781</v>
      </c>
      <c r="FC494" s="78">
        <v>70.150169372558594</v>
      </c>
      <c r="FD494" s="78">
        <v>69.407676696777344</v>
      </c>
      <c r="FE494" s="78">
        <v>71.792236328125</v>
      </c>
      <c r="FF494" s="78">
        <v>77.116096496582031</v>
      </c>
      <c r="FG494" s="78">
        <v>83.8934326171875</v>
      </c>
      <c r="FH494" s="78">
        <v>91.91424560546875</v>
      </c>
      <c r="FI494" s="78">
        <v>96.319618225097656</v>
      </c>
      <c r="FJ494" s="78">
        <v>99.400062561035156</v>
      </c>
      <c r="FK494" s="78">
        <v>100.93314361572266</v>
      </c>
      <c r="FL494" s="78">
        <v>100.87327575683594</v>
      </c>
      <c r="FM494" s="78">
        <v>100.42744445800781</v>
      </c>
      <c r="FN494" s="78">
        <v>98.290252685546875</v>
      </c>
      <c r="FO494" s="78">
        <v>92.160003662109375</v>
      </c>
      <c r="FP494" s="78">
        <v>86.613372802734375</v>
      </c>
      <c r="FQ494" s="78">
        <v>82.91644287109375</v>
      </c>
      <c r="FR494" s="78">
        <v>80.122940063476563</v>
      </c>
      <c r="FS494" s="78">
        <v>78.967353820800781</v>
      </c>
      <c r="FT494" s="78">
        <v>77.759849548339844</v>
      </c>
      <c r="FU494" s="78">
        <v>0.11288322508335114</v>
      </c>
      <c r="FV494" s="78">
        <v>0.15868499875068665</v>
      </c>
      <c r="FW494" s="78">
        <v>0.11319722980260849</v>
      </c>
      <c r="FX494" s="78">
        <v>0</v>
      </c>
      <c r="FY494" s="78">
        <v>349</v>
      </c>
      <c r="FZ494" s="78">
        <v>1</v>
      </c>
    </row>
    <row r="495" spans="1:182" x14ac:dyDescent="0.2">
      <c r="A495" t="s">
        <v>186</v>
      </c>
      <c r="B495" t="s">
        <v>236</v>
      </c>
      <c r="C495" t="s">
        <v>194</v>
      </c>
      <c r="D495" t="s">
        <v>203</v>
      </c>
      <c r="E495" t="s">
        <v>210</v>
      </c>
      <c r="F495" t="s">
        <v>184</v>
      </c>
      <c r="G495" t="s">
        <v>1</v>
      </c>
      <c r="H495" s="78">
        <v>644</v>
      </c>
      <c r="I495" s="78">
        <v>2.2418437004089355</v>
      </c>
      <c r="J495" s="78">
        <v>2.022244930267334</v>
      </c>
      <c r="K495" s="78">
        <v>1.8427977561950684</v>
      </c>
      <c r="L495" s="78">
        <v>1.7706830501556396</v>
      </c>
      <c r="M495" s="78">
        <v>1.7628742456436157</v>
      </c>
      <c r="N495" s="78">
        <v>1.6436787843704224</v>
      </c>
      <c r="O495" s="78">
        <v>1.6465179920196533</v>
      </c>
      <c r="P495" s="78">
        <v>1.9240106344223022</v>
      </c>
      <c r="Q495" s="78">
        <v>1.8980154991149902</v>
      </c>
      <c r="R495" s="78">
        <v>2.1005597114562988</v>
      </c>
      <c r="S495" s="78">
        <v>2.4825658798217773</v>
      </c>
      <c r="T495" s="78">
        <v>2.6735415458679199</v>
      </c>
      <c r="U495" s="78">
        <v>3.0112972259521484</v>
      </c>
      <c r="V495" s="78">
        <v>3.1063790321350098</v>
      </c>
      <c r="W495" s="78">
        <v>3.3359212875366211</v>
      </c>
      <c r="X495" s="78">
        <v>3.9150886535644531</v>
      </c>
      <c r="Y495" s="78">
        <v>3.8824284076690674</v>
      </c>
      <c r="Z495" s="78">
        <v>3.6571891307830811</v>
      </c>
      <c r="AA495" s="78">
        <v>3.4625115394592285</v>
      </c>
      <c r="AB495" s="78">
        <v>3.4857807159423828</v>
      </c>
      <c r="AC495" s="78">
        <v>3.3364772796630859</v>
      </c>
      <c r="AD495" s="78">
        <v>3.0159542560577393</v>
      </c>
      <c r="AE495" s="78">
        <v>2.675429105758667</v>
      </c>
      <c r="AF495" s="78">
        <v>2.3022263050079346</v>
      </c>
      <c r="AG495" s="78">
        <v>-0.60817646980285645</v>
      </c>
      <c r="AH495" s="78">
        <v>-0.59792464971542358</v>
      </c>
      <c r="AI495" s="78">
        <v>-0.51898789405822754</v>
      </c>
      <c r="AJ495" s="78">
        <v>-0.42029079794883728</v>
      </c>
      <c r="AK495" s="78">
        <v>-0.28903305530548096</v>
      </c>
      <c r="AL495" s="78">
        <v>-0.40933036804199219</v>
      </c>
      <c r="AM495" s="78">
        <v>-0.41257777810096741</v>
      </c>
      <c r="AN495" s="78">
        <v>-0.24209451675415039</v>
      </c>
      <c r="AO495" s="78">
        <v>-0.47539666295051575</v>
      </c>
      <c r="AP495" s="78">
        <v>-0.5227351188659668</v>
      </c>
      <c r="AQ495" s="78">
        <v>-0.39762049913406372</v>
      </c>
      <c r="AR495" s="78">
        <v>-0.36654835939407349</v>
      </c>
      <c r="AS495" s="78">
        <v>-0.48390507698059082</v>
      </c>
      <c r="AT495" s="78">
        <v>-0.6056370735168457</v>
      </c>
      <c r="AU495" s="78">
        <v>-0.69589829444885254</v>
      </c>
      <c r="AV495" s="78">
        <v>-0.26718869805335999</v>
      </c>
      <c r="AW495" s="78">
        <v>-0.31562978029251099</v>
      </c>
      <c r="AX495" s="78">
        <v>-0.62048029899597168</v>
      </c>
      <c r="AY495" s="78">
        <v>-0.71680128574371338</v>
      </c>
      <c r="AZ495" s="78">
        <v>-0.52755612134933472</v>
      </c>
      <c r="BA495" s="78">
        <v>-0.48506057262420654</v>
      </c>
      <c r="BB495" s="78">
        <v>-0.39128682017326355</v>
      </c>
      <c r="BC495" s="78">
        <v>-7.8713580965995789E-2</v>
      </c>
      <c r="BD495" s="78">
        <v>-0.23575925827026367</v>
      </c>
      <c r="BE495" s="78">
        <v>-0.39548715949058533</v>
      </c>
      <c r="BF495" s="78">
        <v>-0.39555534720420837</v>
      </c>
      <c r="BG495" s="78">
        <v>-0.32254913449287415</v>
      </c>
      <c r="BH495" s="78">
        <v>-0.22654066979885101</v>
      </c>
      <c r="BI495" s="78">
        <v>-0.10023018717765808</v>
      </c>
      <c r="BJ495" s="78">
        <v>-0.20779480040073395</v>
      </c>
      <c r="BK495" s="78">
        <v>-0.20322601497173309</v>
      </c>
      <c r="BL495" s="78">
        <v>-1.4982713386416435E-2</v>
      </c>
      <c r="BM495" s="78">
        <v>-0.26278924942016602</v>
      </c>
      <c r="BN495" s="78">
        <v>-0.31190186738967896</v>
      </c>
      <c r="BO495" s="78">
        <v>-0.1743171364068985</v>
      </c>
      <c r="BP495" s="78">
        <v>-0.13382518291473389</v>
      </c>
      <c r="BQ495" s="78">
        <v>-0.23512102663516998</v>
      </c>
      <c r="BR495" s="78">
        <v>-0.36939004063606262</v>
      </c>
      <c r="BS495" s="78">
        <v>-0.44375187158584595</v>
      </c>
      <c r="BT495" s="78">
        <v>-1.3496699742972851E-2</v>
      </c>
      <c r="BU495" s="78">
        <v>-7.0730507373809814E-2</v>
      </c>
      <c r="BV495" s="78">
        <v>-0.39376842975616455</v>
      </c>
      <c r="BW495" s="78">
        <v>-0.51044529676437378</v>
      </c>
      <c r="BX495" s="78">
        <v>-0.30469605326652527</v>
      </c>
      <c r="BY495" s="78">
        <v>-0.26493877172470093</v>
      </c>
      <c r="BZ495" s="78">
        <v>-0.17911487817764282</v>
      </c>
      <c r="CA495" s="78">
        <v>0.13512654602527618</v>
      </c>
      <c r="CB495" s="78">
        <v>-2.6929549872875214E-2</v>
      </c>
      <c r="CC495" s="78">
        <v>-0.24817915260791779</v>
      </c>
      <c r="CD495" s="78">
        <v>-0.25539499521255493</v>
      </c>
      <c r="CE495" s="78">
        <v>-0.18649625778198242</v>
      </c>
      <c r="CF495" s="78">
        <v>-9.2349909245967865E-2</v>
      </c>
      <c r="CG495" s="78">
        <v>3.0534109100699425E-2</v>
      </c>
      <c r="CH495" s="78">
        <v>-6.8211853504180908E-2</v>
      </c>
      <c r="CI495" s="78">
        <v>-5.8229636400938034E-2</v>
      </c>
      <c r="CJ495" s="78">
        <v>0.14231422543525696</v>
      </c>
      <c r="CK495" s="78">
        <v>-0.11553803086280823</v>
      </c>
      <c r="CL495" s="78">
        <v>-0.16587942838668823</v>
      </c>
      <c r="CM495" s="78">
        <v>-1.9657887518405914E-2</v>
      </c>
      <c r="CN495" s="78">
        <v>2.7358170598745346E-2</v>
      </c>
      <c r="CO495" s="78">
        <v>-6.2813937664031982E-2</v>
      </c>
      <c r="CP495" s="78">
        <v>-0.20576605200767517</v>
      </c>
      <c r="CQ495" s="78">
        <v>-0.26911595463752747</v>
      </c>
      <c r="CR495" s="78">
        <v>0.16220961511135101</v>
      </c>
      <c r="CS495" s="78">
        <v>9.8886005580425262E-2</v>
      </c>
      <c r="CT495" s="78">
        <v>-0.23674847185611725</v>
      </c>
      <c r="CU495" s="78">
        <v>-0.36752378940582275</v>
      </c>
      <c r="CV495" s="78">
        <v>-0.15034385025501251</v>
      </c>
      <c r="CW495" s="78">
        <v>-0.11248309910297394</v>
      </c>
      <c r="CX495" s="78">
        <v>-3.2165233045816422E-2</v>
      </c>
      <c r="CY495" s="78">
        <v>0.28323158621788025</v>
      </c>
      <c r="CZ495" s="78">
        <v>0.11770525574684143</v>
      </c>
      <c r="DA495" s="78">
        <v>-0.10087119042873383</v>
      </c>
      <c r="DB495" s="78">
        <v>-0.1152346208691597</v>
      </c>
      <c r="DC495" s="78">
        <v>-5.0443388521671295E-2</v>
      </c>
      <c r="DD495" s="78">
        <v>4.1840843856334686E-2</v>
      </c>
      <c r="DE495" s="78">
        <v>0.16129840910434723</v>
      </c>
      <c r="DF495" s="78">
        <v>7.1371085941791534E-2</v>
      </c>
      <c r="DG495" s="78">
        <v>8.6766749620437622E-2</v>
      </c>
      <c r="DH495" s="78">
        <v>0.29961115121841431</v>
      </c>
      <c r="DI495" s="78">
        <v>3.1713206321001053E-2</v>
      </c>
      <c r="DJ495" s="78">
        <v>-1.9856993108987808E-2</v>
      </c>
      <c r="DK495" s="78">
        <v>0.13500134646892548</v>
      </c>
      <c r="DL495" s="78">
        <v>0.18854154646396637</v>
      </c>
      <c r="DM495" s="78">
        <v>0.10949314385652542</v>
      </c>
      <c r="DN495" s="78">
        <v>-4.2142044752836227E-2</v>
      </c>
      <c r="DO495" s="78">
        <v>-9.4480082392692566E-2</v>
      </c>
      <c r="DP495" s="78">
        <v>0.33791592717170715</v>
      </c>
      <c r="DQ495" s="78">
        <v>0.26850250363349915</v>
      </c>
      <c r="DR495" s="78">
        <v>-7.9728521406650543E-2</v>
      </c>
      <c r="DS495" s="78">
        <v>-0.22460229694843292</v>
      </c>
      <c r="DT495" s="78">
        <v>4.0083564817905426E-3</v>
      </c>
      <c r="DU495" s="78">
        <v>3.9972592145204544E-2</v>
      </c>
      <c r="DV495" s="78">
        <v>0.11478441953659058</v>
      </c>
      <c r="DW495" s="78">
        <v>0.43133661150932312</v>
      </c>
      <c r="DX495" s="78">
        <v>0.26234006881713867</v>
      </c>
      <c r="DY495" s="78">
        <v>0.11181813478469849</v>
      </c>
      <c r="DZ495" s="78">
        <v>8.7134681642055511E-2</v>
      </c>
      <c r="EA495" s="78">
        <v>0.14599534869194031</v>
      </c>
      <c r="EB495" s="78">
        <v>0.23559099435806274</v>
      </c>
      <c r="EC495" s="78">
        <v>0.35010126233100891</v>
      </c>
      <c r="ED495" s="78">
        <v>0.27290669083595276</v>
      </c>
      <c r="EE495" s="78">
        <v>0.29611852765083313</v>
      </c>
      <c r="EF495" s="78">
        <v>0.52672296762466431</v>
      </c>
      <c r="EG495" s="78">
        <v>0.24432060122489929</v>
      </c>
      <c r="EH495" s="78">
        <v>0.19097621738910675</v>
      </c>
      <c r="EI495" s="78">
        <v>0.35830473899841309</v>
      </c>
      <c r="EJ495" s="78">
        <v>0.42126470804214478</v>
      </c>
      <c r="EK495" s="78">
        <v>0.35827720165252686</v>
      </c>
      <c r="EL495" s="78">
        <v>0.19410502910614014</v>
      </c>
      <c r="EM495" s="78">
        <v>0.15766638517379761</v>
      </c>
      <c r="EN495" s="78">
        <v>0.59160792827606201</v>
      </c>
      <c r="EO495" s="78">
        <v>0.51340180635452271</v>
      </c>
      <c r="EP495" s="78">
        <v>0.14698334038257599</v>
      </c>
      <c r="EQ495" s="78">
        <v>-1.824631355702877E-2</v>
      </c>
      <c r="ER495" s="78">
        <v>0.22686845064163208</v>
      </c>
      <c r="ES495" s="78">
        <v>0.26009437441825867</v>
      </c>
      <c r="ET495" s="78">
        <v>0.3269563615322113</v>
      </c>
      <c r="EU495" s="78">
        <v>0.64517676830291748</v>
      </c>
      <c r="EV495" s="78">
        <v>0.47116976976394653</v>
      </c>
      <c r="EW495" s="78">
        <v>80.955642700195313</v>
      </c>
      <c r="EX495" s="78">
        <v>79.438201904296875</v>
      </c>
      <c r="EY495" s="78">
        <v>79.758155822753906</v>
      </c>
      <c r="EZ495" s="78">
        <v>79.299934387207031</v>
      </c>
      <c r="FA495" s="78">
        <v>77.987457275390625</v>
      </c>
      <c r="FB495" s="78">
        <v>77.071022033691406</v>
      </c>
      <c r="FC495" s="78">
        <v>76.955955505371094</v>
      </c>
      <c r="FD495" s="78">
        <v>76.379737854003906</v>
      </c>
      <c r="FE495" s="78">
        <v>78.3343505859375</v>
      </c>
      <c r="FF495" s="78">
        <v>81.52825927734375</v>
      </c>
      <c r="FG495" s="78">
        <v>84.713836669921875</v>
      </c>
      <c r="FH495" s="78">
        <v>90.060905456542969</v>
      </c>
      <c r="FI495" s="78">
        <v>93.035720825195313</v>
      </c>
      <c r="FJ495" s="78">
        <v>96.8031005859375</v>
      </c>
      <c r="FK495" s="78">
        <v>99.830711364746094</v>
      </c>
      <c r="FL495" s="78">
        <v>101.67858123779297</v>
      </c>
      <c r="FM495" s="78">
        <v>102.58147430419922</v>
      </c>
      <c r="FN495" s="78">
        <v>100.51206207275391</v>
      </c>
      <c r="FO495" s="78">
        <v>94.597602844238281</v>
      </c>
      <c r="FP495" s="78">
        <v>88.933311462402344</v>
      </c>
      <c r="FQ495" s="78">
        <v>84.862106323242188</v>
      </c>
      <c r="FR495" s="78">
        <v>82.039253234863281</v>
      </c>
      <c r="FS495" s="78">
        <v>80.393241882324219</v>
      </c>
      <c r="FT495" s="78">
        <v>78.448455810546875</v>
      </c>
      <c r="FU495" s="78">
        <v>0.13631676137447357</v>
      </c>
      <c r="FV495" s="78">
        <v>0.17931345105171204</v>
      </c>
      <c r="FW495" s="78">
        <v>0.14202266931533813</v>
      </c>
      <c r="FX495" s="78">
        <v>0</v>
      </c>
      <c r="FY495" s="78">
        <v>201</v>
      </c>
      <c r="FZ495" s="78">
        <v>1</v>
      </c>
    </row>
    <row r="496" spans="1:182" x14ac:dyDescent="0.2">
      <c r="A496" t="s">
        <v>186</v>
      </c>
      <c r="B496" t="s">
        <v>236</v>
      </c>
      <c r="C496" t="s">
        <v>194</v>
      </c>
      <c r="D496" t="s">
        <v>203</v>
      </c>
      <c r="E496" t="s">
        <v>210</v>
      </c>
      <c r="F496" t="s">
        <v>185</v>
      </c>
      <c r="G496" t="s">
        <v>1</v>
      </c>
      <c r="H496" s="78">
        <v>295</v>
      </c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78"/>
      <c r="CJ496" s="78"/>
      <c r="CK496" s="78"/>
      <c r="CL496" s="78"/>
      <c r="CM496" s="78"/>
      <c r="CN496" s="78"/>
      <c r="CO496" s="78"/>
      <c r="CP496" s="78"/>
      <c r="CQ496" s="78"/>
      <c r="CR496" s="78"/>
      <c r="CS496" s="78"/>
      <c r="CT496" s="78"/>
      <c r="CU496" s="78"/>
      <c r="CV496" s="78"/>
      <c r="CW496" s="78"/>
      <c r="CX496" s="78"/>
      <c r="CY496" s="78"/>
      <c r="CZ496" s="78"/>
      <c r="DA496" s="78"/>
      <c r="DB496" s="78"/>
      <c r="DC496" s="78"/>
      <c r="DD496" s="78"/>
      <c r="DE496" s="78"/>
      <c r="DF496" s="78"/>
      <c r="DG496" s="78"/>
      <c r="DH496" s="78"/>
      <c r="DI496" s="78"/>
      <c r="DJ496" s="78"/>
      <c r="DK496" s="78"/>
      <c r="DL496" s="78"/>
      <c r="DM496" s="78"/>
      <c r="DN496" s="78"/>
      <c r="DO496" s="78"/>
      <c r="DP496" s="78"/>
      <c r="DQ496" s="78"/>
      <c r="DR496" s="78"/>
      <c r="DS496" s="78"/>
      <c r="DT496" s="78"/>
      <c r="DU496" s="78"/>
      <c r="DV496" s="78"/>
      <c r="DW496" s="78"/>
      <c r="DX496" s="78"/>
      <c r="DY496" s="78"/>
      <c r="DZ496" s="78"/>
      <c r="EA496" s="78"/>
      <c r="EB496" s="78"/>
      <c r="EC496" s="78"/>
      <c r="ED496" s="78"/>
      <c r="EE496" s="78"/>
      <c r="EF496" s="78"/>
      <c r="EG496" s="78"/>
      <c r="EH496" s="78"/>
      <c r="EI496" s="78"/>
      <c r="EJ496" s="78"/>
      <c r="EK496" s="78"/>
      <c r="EL496" s="78"/>
      <c r="EM496" s="78"/>
      <c r="EN496" s="78"/>
      <c r="EO496" s="78"/>
      <c r="EP496" s="78"/>
      <c r="EQ496" s="78"/>
      <c r="ER496" s="78"/>
      <c r="ES496" s="78"/>
      <c r="ET496" s="78"/>
      <c r="EU496" s="78"/>
      <c r="EV496" s="78"/>
      <c r="EW496" s="78"/>
      <c r="EX496" s="78"/>
      <c r="EY496" s="78"/>
      <c r="EZ496" s="78"/>
      <c r="FA496" s="78"/>
      <c r="FB496" s="78"/>
      <c r="FC496" s="78"/>
      <c r="FD496" s="78"/>
      <c r="FE496" s="78"/>
      <c r="FF496" s="78"/>
      <c r="FG496" s="78"/>
      <c r="FH496" s="78"/>
      <c r="FI496" s="78"/>
      <c r="FJ496" s="78"/>
      <c r="FK496" s="78"/>
      <c r="FL496" s="78"/>
      <c r="FM496" s="78"/>
      <c r="FN496" s="78"/>
      <c r="FO496" s="78"/>
      <c r="FP496" s="78"/>
      <c r="FQ496" s="78"/>
      <c r="FR496" s="78"/>
      <c r="FS496" s="78"/>
      <c r="FT496" s="78"/>
      <c r="FU496" s="78"/>
      <c r="FV496" s="78"/>
      <c r="FW496" s="78"/>
      <c r="FX496" s="78">
        <v>0</v>
      </c>
      <c r="FY496" s="78">
        <v>90</v>
      </c>
      <c r="FZ496" s="78">
        <v>0</v>
      </c>
    </row>
    <row r="497" spans="1:182" x14ac:dyDescent="0.2">
      <c r="A497" t="s">
        <v>186</v>
      </c>
      <c r="B497" t="s">
        <v>236</v>
      </c>
      <c r="C497" t="s">
        <v>194</v>
      </c>
      <c r="D497" t="s">
        <v>203</v>
      </c>
      <c r="E497" t="s">
        <v>241</v>
      </c>
      <c r="F497" t="s">
        <v>1</v>
      </c>
      <c r="G497" t="s">
        <v>198</v>
      </c>
      <c r="H497" s="78">
        <v>1587</v>
      </c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78"/>
      <c r="CJ497" s="78"/>
      <c r="CK497" s="78"/>
      <c r="CL497" s="78"/>
      <c r="CM497" s="78"/>
      <c r="CN497" s="78"/>
      <c r="CO497" s="78"/>
      <c r="CP497" s="78"/>
      <c r="CQ497" s="78"/>
      <c r="CR497" s="78"/>
      <c r="CS497" s="78"/>
      <c r="CT497" s="78"/>
      <c r="CU497" s="78"/>
      <c r="CV497" s="78"/>
      <c r="CW497" s="78"/>
      <c r="CX497" s="78"/>
      <c r="CY497" s="78"/>
      <c r="CZ497" s="78"/>
      <c r="DA497" s="78"/>
      <c r="DB497" s="78"/>
      <c r="DC497" s="78"/>
      <c r="DD497" s="78"/>
      <c r="DE497" s="78"/>
      <c r="DF497" s="78"/>
      <c r="DG497" s="78"/>
      <c r="DH497" s="78"/>
      <c r="DI497" s="78"/>
      <c r="DJ497" s="78"/>
      <c r="DK497" s="78"/>
      <c r="DL497" s="78"/>
      <c r="DM497" s="78"/>
      <c r="DN497" s="78"/>
      <c r="DO497" s="78"/>
      <c r="DP497" s="78"/>
      <c r="DQ497" s="78"/>
      <c r="DR497" s="78"/>
      <c r="DS497" s="78"/>
      <c r="DT497" s="78"/>
      <c r="DU497" s="78"/>
      <c r="DV497" s="78"/>
      <c r="DW497" s="78"/>
      <c r="DX497" s="78"/>
      <c r="DY497" s="78"/>
      <c r="DZ497" s="78"/>
      <c r="EA497" s="78"/>
      <c r="EB497" s="78"/>
      <c r="EC497" s="78"/>
      <c r="ED497" s="78"/>
      <c r="EE497" s="78"/>
      <c r="EF497" s="78"/>
      <c r="EG497" s="78"/>
      <c r="EH497" s="78"/>
      <c r="EI497" s="78"/>
      <c r="EJ497" s="78"/>
      <c r="EK497" s="78"/>
      <c r="EL497" s="78"/>
      <c r="EM497" s="78"/>
      <c r="EN497" s="78"/>
      <c r="EO497" s="78"/>
      <c r="EP497" s="78"/>
      <c r="EQ497" s="78"/>
      <c r="ER497" s="78"/>
      <c r="ES497" s="78"/>
      <c r="ET497" s="78"/>
      <c r="EU497" s="78"/>
      <c r="EV497" s="78"/>
      <c r="EW497" s="78"/>
      <c r="EX497" s="78"/>
      <c r="EY497" s="78"/>
      <c r="EZ497" s="78"/>
      <c r="FA497" s="78"/>
      <c r="FB497" s="78"/>
      <c r="FC497" s="78"/>
      <c r="FD497" s="78"/>
      <c r="FE497" s="78"/>
      <c r="FF497" s="78"/>
      <c r="FG497" s="78"/>
      <c r="FH497" s="78"/>
      <c r="FI497" s="78"/>
      <c r="FJ497" s="78"/>
      <c r="FK497" s="78"/>
      <c r="FL497" s="78"/>
      <c r="FM497" s="78"/>
      <c r="FN497" s="78"/>
      <c r="FO497" s="78"/>
      <c r="FP497" s="78"/>
      <c r="FQ497" s="78"/>
      <c r="FR497" s="78"/>
      <c r="FS497" s="78"/>
      <c r="FT497" s="78"/>
      <c r="FU497" s="78"/>
      <c r="FV497" s="78"/>
      <c r="FW497" s="78"/>
      <c r="FX497" s="78">
        <v>0</v>
      </c>
      <c r="FY497" s="78">
        <v>85</v>
      </c>
      <c r="FZ497" s="78">
        <v>0</v>
      </c>
    </row>
    <row r="498" spans="1:182" x14ac:dyDescent="0.2">
      <c r="A498" t="s">
        <v>186</v>
      </c>
      <c r="B498" t="s">
        <v>236</v>
      </c>
      <c r="C498" t="s">
        <v>194</v>
      </c>
      <c r="D498" t="s">
        <v>203</v>
      </c>
      <c r="E498" t="s">
        <v>241</v>
      </c>
      <c r="F498" t="s">
        <v>1</v>
      </c>
      <c r="G498" t="s">
        <v>200</v>
      </c>
      <c r="H498" s="78">
        <v>389</v>
      </c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78"/>
      <c r="CJ498" s="78"/>
      <c r="CK498" s="78"/>
      <c r="CL498" s="78"/>
      <c r="CM498" s="78"/>
      <c r="CN498" s="78"/>
      <c r="CO498" s="78"/>
      <c r="CP498" s="78"/>
      <c r="CQ498" s="78"/>
      <c r="CR498" s="78"/>
      <c r="CS498" s="78"/>
      <c r="CT498" s="78"/>
      <c r="CU498" s="78"/>
      <c r="CV498" s="78"/>
      <c r="CW498" s="78"/>
      <c r="CX498" s="78"/>
      <c r="CY498" s="78"/>
      <c r="CZ498" s="78"/>
      <c r="DA498" s="78"/>
      <c r="DB498" s="78"/>
      <c r="DC498" s="78"/>
      <c r="DD498" s="78"/>
      <c r="DE498" s="78"/>
      <c r="DF498" s="78"/>
      <c r="DG498" s="78"/>
      <c r="DH498" s="78"/>
      <c r="DI498" s="78"/>
      <c r="DJ498" s="78"/>
      <c r="DK498" s="78"/>
      <c r="DL498" s="78"/>
      <c r="DM498" s="78"/>
      <c r="DN498" s="78"/>
      <c r="DO498" s="78"/>
      <c r="DP498" s="78"/>
      <c r="DQ498" s="78"/>
      <c r="DR498" s="78"/>
      <c r="DS498" s="78"/>
      <c r="DT498" s="78"/>
      <c r="DU498" s="78"/>
      <c r="DV498" s="78"/>
      <c r="DW498" s="78"/>
      <c r="DX498" s="78"/>
      <c r="DY498" s="78"/>
      <c r="DZ498" s="78"/>
      <c r="EA498" s="78"/>
      <c r="EB498" s="78"/>
      <c r="EC498" s="78"/>
      <c r="ED498" s="78"/>
      <c r="EE498" s="78"/>
      <c r="EF498" s="78"/>
      <c r="EG498" s="78"/>
      <c r="EH498" s="78"/>
      <c r="EI498" s="78"/>
      <c r="EJ498" s="78"/>
      <c r="EK498" s="78"/>
      <c r="EL498" s="78"/>
      <c r="EM498" s="78"/>
      <c r="EN498" s="78"/>
      <c r="EO498" s="78"/>
      <c r="EP498" s="78"/>
      <c r="EQ498" s="78"/>
      <c r="ER498" s="78"/>
      <c r="ES498" s="78"/>
      <c r="ET498" s="78"/>
      <c r="EU498" s="78"/>
      <c r="EV498" s="78"/>
      <c r="EW498" s="78"/>
      <c r="EX498" s="78"/>
      <c r="EY498" s="78"/>
      <c r="EZ498" s="78"/>
      <c r="FA498" s="78"/>
      <c r="FB498" s="78"/>
      <c r="FC498" s="78"/>
      <c r="FD498" s="78"/>
      <c r="FE498" s="78"/>
      <c r="FF498" s="78"/>
      <c r="FG498" s="78"/>
      <c r="FH498" s="78"/>
      <c r="FI498" s="78"/>
      <c r="FJ498" s="78"/>
      <c r="FK498" s="78"/>
      <c r="FL498" s="78"/>
      <c r="FM498" s="78"/>
      <c r="FN498" s="78"/>
      <c r="FO498" s="78"/>
      <c r="FP498" s="78"/>
      <c r="FQ498" s="78"/>
      <c r="FR498" s="78"/>
      <c r="FS498" s="78"/>
      <c r="FT498" s="78"/>
      <c r="FU498" s="78"/>
      <c r="FV498" s="78"/>
      <c r="FW498" s="78"/>
      <c r="FX498" s="78">
        <v>0</v>
      </c>
      <c r="FY498" s="78">
        <v>45</v>
      </c>
      <c r="FZ498" s="78">
        <v>0</v>
      </c>
    </row>
    <row r="499" spans="1:182" x14ac:dyDescent="0.2">
      <c r="A499" t="s">
        <v>186</v>
      </c>
      <c r="B499" t="s">
        <v>236</v>
      </c>
      <c r="C499" t="s">
        <v>194</v>
      </c>
      <c r="D499" t="s">
        <v>203</v>
      </c>
      <c r="E499" t="s">
        <v>241</v>
      </c>
      <c r="F499" t="s">
        <v>1</v>
      </c>
      <c r="G499" t="s">
        <v>1</v>
      </c>
      <c r="H499" s="78">
        <v>1976</v>
      </c>
      <c r="I499" s="78">
        <v>1.3183685541152954</v>
      </c>
      <c r="J499" s="78">
        <v>1.21736741065979</v>
      </c>
      <c r="K499" s="78">
        <v>1.1927636861801147</v>
      </c>
      <c r="L499" s="78">
        <v>1.1275089979171753</v>
      </c>
      <c r="M499" s="78">
        <v>1.0294848680496216</v>
      </c>
      <c r="N499" s="78">
        <v>1.1346545219421387</v>
      </c>
      <c r="O499" s="78">
        <v>1.4992480278015137</v>
      </c>
      <c r="P499" s="78">
        <v>1.6381937265396118</v>
      </c>
      <c r="Q499" s="78">
        <v>1.6279774904251099</v>
      </c>
      <c r="R499" s="78">
        <v>1.648058295249939</v>
      </c>
      <c r="S499" s="78">
        <v>1.7112805843353271</v>
      </c>
      <c r="T499" s="78">
        <v>1.7012299299240112</v>
      </c>
      <c r="U499" s="78">
        <v>1.801019549369812</v>
      </c>
      <c r="V499" s="78">
        <v>1.9430457353591919</v>
      </c>
      <c r="W499" s="78">
        <v>1.9808562994003296</v>
      </c>
      <c r="X499" s="78">
        <v>2.1241235733032227</v>
      </c>
      <c r="Y499" s="78">
        <v>2.2006807327270508</v>
      </c>
      <c r="Z499" s="78">
        <v>2.3758783340454102</v>
      </c>
      <c r="AA499" s="78">
        <v>2.4053702354431152</v>
      </c>
      <c r="AB499" s="78">
        <v>2.3500852584838867</v>
      </c>
      <c r="AC499" s="78">
        <v>2.109304666519165</v>
      </c>
      <c r="AD499" s="78">
        <v>2.0983073711395264</v>
      </c>
      <c r="AE499" s="78">
        <v>1.7662395238876343</v>
      </c>
      <c r="AF499" s="78">
        <v>1.4044981002807617</v>
      </c>
      <c r="AG499" s="78">
        <v>-0.10804262012243271</v>
      </c>
      <c r="AH499" s="78">
        <v>-0.12074737250804901</v>
      </c>
      <c r="AI499" s="78">
        <v>-0.10715831816196442</v>
      </c>
      <c r="AJ499" s="78">
        <v>-0.11535709351301193</v>
      </c>
      <c r="AK499" s="78">
        <v>-0.12208950519561768</v>
      </c>
      <c r="AL499" s="78">
        <v>-0.11354930698871613</v>
      </c>
      <c r="AM499" s="78">
        <v>-7.3470696806907654E-2</v>
      </c>
      <c r="AN499" s="78">
        <v>-8.4898903965950012E-2</v>
      </c>
      <c r="AO499" s="78">
        <v>-5.4029107093811035E-2</v>
      </c>
      <c r="AP499" s="78">
        <v>-4.5617155730724335E-2</v>
      </c>
      <c r="AQ499" s="78">
        <v>-3.439592570066452E-2</v>
      </c>
      <c r="AR499" s="78">
        <v>-1.4784985221922398E-2</v>
      </c>
      <c r="AS499" s="78">
        <v>7.5049754232168198E-3</v>
      </c>
      <c r="AT499" s="78">
        <v>6.0114916414022446E-3</v>
      </c>
      <c r="AU499" s="78">
        <v>5.6270076893270016E-3</v>
      </c>
      <c r="AV499" s="78">
        <v>3.2128400634974241E-3</v>
      </c>
      <c r="AW499" s="78">
        <v>6.6316381096839905E-2</v>
      </c>
      <c r="AX499" s="78">
        <v>0.10156866908073425</v>
      </c>
      <c r="AY499" s="78">
        <v>2.8316712006926537E-2</v>
      </c>
      <c r="AZ499" s="78">
        <v>3.3434551209211349E-2</v>
      </c>
      <c r="BA499" s="78">
        <v>7.9642720520496368E-2</v>
      </c>
      <c r="BB499" s="78">
        <v>-1.3865969143807888E-2</v>
      </c>
      <c r="BC499" s="78">
        <v>-6.1647448688745499E-2</v>
      </c>
      <c r="BD499" s="78">
        <v>-8.8213831186294556E-2</v>
      </c>
      <c r="BE499" s="78">
        <v>-7.112593948841095E-2</v>
      </c>
      <c r="BF499" s="78">
        <v>-8.4769159555435181E-2</v>
      </c>
      <c r="BG499" s="78">
        <v>-7.1708887815475464E-2</v>
      </c>
      <c r="BH499" s="78">
        <v>-8.0701723694801331E-2</v>
      </c>
      <c r="BI499" s="78">
        <v>-8.9322544634342194E-2</v>
      </c>
      <c r="BJ499" s="78">
        <v>-7.8171484172344208E-2</v>
      </c>
      <c r="BK499" s="78">
        <v>-3.6084100604057312E-2</v>
      </c>
      <c r="BL499" s="78">
        <v>-4.6533290296792984E-2</v>
      </c>
      <c r="BM499" s="78">
        <v>-1.5443614684045315E-2</v>
      </c>
      <c r="BN499" s="78">
        <v>-6.4691244624555111E-3</v>
      </c>
      <c r="BO499" s="78">
        <v>2.546022878959775E-3</v>
      </c>
      <c r="BP499" s="78">
        <v>1.9654424861073494E-2</v>
      </c>
      <c r="BQ499" s="78">
        <v>4.4608507305383682E-2</v>
      </c>
      <c r="BR499" s="78">
        <v>4.2834222316741943E-2</v>
      </c>
      <c r="BS499" s="78">
        <v>4.1640095412731171E-2</v>
      </c>
      <c r="BT499" s="78">
        <v>3.8495365530252457E-2</v>
      </c>
      <c r="BU499" s="78">
        <v>0.10307018458843231</v>
      </c>
      <c r="BV499" s="78">
        <v>0.14079594612121582</v>
      </c>
      <c r="BW499" s="78">
        <v>6.7282691597938538E-2</v>
      </c>
      <c r="BX499" s="78">
        <v>7.1356035768985748E-2</v>
      </c>
      <c r="BY499" s="78">
        <v>0.11755768209695816</v>
      </c>
      <c r="BZ499" s="78">
        <v>2.4414315819740295E-2</v>
      </c>
      <c r="CA499" s="78">
        <v>-2.1964555606245995E-2</v>
      </c>
      <c r="CB499" s="78">
        <v>-5.0826683640480042E-2</v>
      </c>
      <c r="CC499" s="78">
        <v>-4.5557565987110138E-2</v>
      </c>
      <c r="CD499" s="78">
        <v>-5.985075980424881E-2</v>
      </c>
      <c r="CE499" s="78">
        <v>-4.7156721353530884E-2</v>
      </c>
      <c r="CF499" s="78">
        <v>-5.6699506938457489E-2</v>
      </c>
      <c r="CG499" s="78">
        <v>-6.6628240048885345E-2</v>
      </c>
      <c r="CH499" s="78">
        <v>-5.3668908774852753E-2</v>
      </c>
      <c r="CI499" s="78">
        <v>-1.019025593996048E-2</v>
      </c>
      <c r="CJ499" s="78">
        <v>-1.996137946844101E-2</v>
      </c>
      <c r="CK499" s="78">
        <v>1.1280577629804611E-2</v>
      </c>
      <c r="CL499" s="78">
        <v>2.0644683390855789E-2</v>
      </c>
      <c r="CM499" s="78">
        <v>2.813190221786499E-2</v>
      </c>
      <c r="CN499" s="78">
        <v>4.3507054448127747E-2</v>
      </c>
      <c r="CO499" s="78">
        <v>7.0306308567523956E-2</v>
      </c>
      <c r="CP499" s="78">
        <v>6.8337529897689819E-2</v>
      </c>
      <c r="CQ499" s="78">
        <v>6.6582649946212769E-2</v>
      </c>
      <c r="CR499" s="78">
        <v>6.2931939959526062E-2</v>
      </c>
      <c r="CS499" s="78">
        <v>0.12852576375007629</v>
      </c>
      <c r="CT499" s="78">
        <v>0.1679646372795105</v>
      </c>
      <c r="CU499" s="78">
        <v>9.4270415604114532E-2</v>
      </c>
      <c r="CV499" s="78">
        <v>9.7620338201522827E-2</v>
      </c>
      <c r="CW499" s="78">
        <v>0.1438174694776535</v>
      </c>
      <c r="CX499" s="78">
        <v>5.0927124917507172E-2</v>
      </c>
      <c r="CY499" s="78">
        <v>5.5196955800056458E-3</v>
      </c>
      <c r="CZ499" s="78">
        <v>-2.4932455271482468E-2</v>
      </c>
      <c r="DA499" s="78">
        <v>-1.9989181309938431E-2</v>
      </c>
      <c r="DB499" s="78">
        <v>-3.4932367503643036E-2</v>
      </c>
      <c r="DC499" s="78">
        <v>-2.2604556754231453E-2</v>
      </c>
      <c r="DD499" s="78">
        <v>-3.2697297632694244E-2</v>
      </c>
      <c r="DE499" s="78">
        <v>-4.3933942914009094E-2</v>
      </c>
      <c r="DF499" s="78">
        <v>-2.9166333377361298E-2</v>
      </c>
      <c r="DG499" s="78">
        <v>1.5703586861491203E-2</v>
      </c>
      <c r="DH499" s="78">
        <v>6.6105318255722523E-3</v>
      </c>
      <c r="DI499" s="78">
        <v>3.8004770874977112E-2</v>
      </c>
      <c r="DJ499" s="78">
        <v>4.7758493572473526E-2</v>
      </c>
      <c r="DK499" s="78">
        <v>5.3717780858278275E-2</v>
      </c>
      <c r="DL499" s="78">
        <v>6.7359678447246552E-2</v>
      </c>
      <c r="DM499" s="78">
        <v>9.6004091203212738E-2</v>
      </c>
      <c r="DN499" s="78">
        <v>9.3840837478637695E-2</v>
      </c>
      <c r="DO499" s="78">
        <v>9.1525204479694366E-2</v>
      </c>
      <c r="DP499" s="78">
        <v>8.7368510663509369E-2</v>
      </c>
      <c r="DQ499" s="78">
        <v>0.15398132801055908</v>
      </c>
      <c r="DR499" s="78">
        <v>0.19513332843780518</v>
      </c>
      <c r="DS499" s="78">
        <v>0.12125813961029053</v>
      </c>
      <c r="DT499" s="78">
        <v>0.12388463318347931</v>
      </c>
      <c r="DU499" s="78">
        <v>0.17007724940776825</v>
      </c>
      <c r="DV499" s="78">
        <v>7.7439934015274048E-2</v>
      </c>
      <c r="DW499" s="78">
        <v>3.3003944903612137E-2</v>
      </c>
      <c r="DX499" s="78">
        <v>9.6177041996270418E-4</v>
      </c>
      <c r="DY499" s="78">
        <v>1.6927503049373627E-2</v>
      </c>
      <c r="DZ499" s="78">
        <v>1.0458377655595541E-3</v>
      </c>
      <c r="EA499" s="78">
        <v>1.284487172961235E-2</v>
      </c>
      <c r="EB499" s="78">
        <v>1.958079170435667E-3</v>
      </c>
      <c r="EC499" s="78">
        <v>-1.1166976764798164E-2</v>
      </c>
      <c r="ED499" s="78">
        <v>6.2114950269460678E-3</v>
      </c>
      <c r="EE499" s="78">
        <v>5.3090181201696396E-2</v>
      </c>
      <c r="EF499" s="78">
        <v>4.4976148754358292E-2</v>
      </c>
      <c r="EG499" s="78">
        <v>7.6590262353420258E-2</v>
      </c>
      <c r="EH499" s="78">
        <v>8.6906522512435913E-2</v>
      </c>
      <c r="EI499" s="78">
        <v>9.0659730136394501E-2</v>
      </c>
      <c r="EJ499" s="78">
        <v>0.10179909318685532</v>
      </c>
      <c r="EK499" s="78">
        <v>0.13310761749744415</v>
      </c>
      <c r="EL499" s="78">
        <v>0.13066358864307404</v>
      </c>
      <c r="EM499" s="78">
        <v>0.1275382786989212</v>
      </c>
      <c r="EN499" s="78">
        <v>0.12265103310346603</v>
      </c>
      <c r="EO499" s="78">
        <v>0.19073514640331268</v>
      </c>
      <c r="EP499" s="78">
        <v>0.23436060547828674</v>
      </c>
      <c r="EQ499" s="78">
        <v>0.16022412478923798</v>
      </c>
      <c r="ER499" s="78">
        <v>0.16180610656738281</v>
      </c>
      <c r="ES499" s="78">
        <v>0.20799222588539124</v>
      </c>
      <c r="ET499" s="78">
        <v>0.11572021245956421</v>
      </c>
      <c r="EU499" s="78">
        <v>7.2686836123466492E-2</v>
      </c>
      <c r="EV499" s="78">
        <v>3.834892064332962E-2</v>
      </c>
      <c r="EW499" s="78">
        <v>63.121559143066406</v>
      </c>
      <c r="EX499" s="78">
        <v>61.019008636474609</v>
      </c>
      <c r="EY499" s="78">
        <v>59.650054931640625</v>
      </c>
      <c r="EZ499" s="78">
        <v>58.728778839111328</v>
      </c>
      <c r="FA499" s="78">
        <v>58.034374237060547</v>
      </c>
      <c r="FB499" s="78">
        <v>57.082843780517578</v>
      </c>
      <c r="FC499" s="78">
        <v>56.265388488769531</v>
      </c>
      <c r="FD499" s="78">
        <v>55.746536254882813</v>
      </c>
      <c r="FE499" s="78">
        <v>58.565338134765625</v>
      </c>
      <c r="FF499" s="78">
        <v>64.624275207519531</v>
      </c>
      <c r="FG499" s="78">
        <v>70.434608459472656</v>
      </c>
      <c r="FH499" s="78">
        <v>75.698539733886719</v>
      </c>
      <c r="FI499" s="78">
        <v>79.796775817871094</v>
      </c>
      <c r="FJ499" s="78">
        <v>83.049751281738281</v>
      </c>
      <c r="FK499" s="78">
        <v>85.47418212890625</v>
      </c>
      <c r="FL499" s="78">
        <v>87.086433410644531</v>
      </c>
      <c r="FM499" s="78">
        <v>86.998870849609375</v>
      </c>
      <c r="FN499" s="78">
        <v>85.225410461425781</v>
      </c>
      <c r="FO499" s="78">
        <v>81.430015563964844</v>
      </c>
      <c r="FP499" s="78">
        <v>75.519515991210938</v>
      </c>
      <c r="FQ499" s="78">
        <v>71.466911315917969</v>
      </c>
      <c r="FR499" s="78">
        <v>68.329696655273438</v>
      </c>
      <c r="FS499" s="78">
        <v>65.730422973632813</v>
      </c>
      <c r="FT499" s="78">
        <v>64.07110595703125</v>
      </c>
      <c r="FU499" s="78">
        <v>3.3434625715017319E-2</v>
      </c>
      <c r="FV499" s="78">
        <v>4.1303522884845734E-2</v>
      </c>
      <c r="FW499" s="78">
        <v>3.4842886030673981E-2</v>
      </c>
      <c r="FX499" s="78">
        <v>0</v>
      </c>
      <c r="FY499" s="78">
        <v>130</v>
      </c>
      <c r="FZ499" s="78">
        <v>1</v>
      </c>
    </row>
    <row r="500" spans="1:182" x14ac:dyDescent="0.2">
      <c r="A500" t="s">
        <v>186</v>
      </c>
      <c r="B500" t="s">
        <v>236</v>
      </c>
      <c r="C500" t="s">
        <v>194</v>
      </c>
      <c r="D500" t="s">
        <v>203</v>
      </c>
      <c r="E500" t="s">
        <v>241</v>
      </c>
      <c r="F500" t="s">
        <v>178</v>
      </c>
      <c r="G500" t="s">
        <v>1</v>
      </c>
      <c r="H500" s="78">
        <v>874</v>
      </c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78"/>
      <c r="CJ500" s="78"/>
      <c r="CK500" s="78"/>
      <c r="CL500" s="78"/>
      <c r="CM500" s="78"/>
      <c r="CN500" s="78"/>
      <c r="CO500" s="78"/>
      <c r="CP500" s="78"/>
      <c r="CQ500" s="78"/>
      <c r="CR500" s="78"/>
      <c r="CS500" s="78"/>
      <c r="CT500" s="78"/>
      <c r="CU500" s="78"/>
      <c r="CV500" s="78"/>
      <c r="CW500" s="78"/>
      <c r="CX500" s="78"/>
      <c r="CY500" s="78"/>
      <c r="CZ500" s="78"/>
      <c r="DA500" s="78"/>
      <c r="DB500" s="78"/>
      <c r="DC500" s="78"/>
      <c r="DD500" s="78"/>
      <c r="DE500" s="78"/>
      <c r="DF500" s="78"/>
      <c r="DG500" s="78"/>
      <c r="DH500" s="78"/>
      <c r="DI500" s="78"/>
      <c r="DJ500" s="78"/>
      <c r="DK500" s="78"/>
      <c r="DL500" s="78"/>
      <c r="DM500" s="78"/>
      <c r="DN500" s="78"/>
      <c r="DO500" s="78"/>
      <c r="DP500" s="78"/>
      <c r="DQ500" s="78"/>
      <c r="DR500" s="78"/>
      <c r="DS500" s="78"/>
      <c r="DT500" s="78"/>
      <c r="DU500" s="78"/>
      <c r="DV500" s="78"/>
      <c r="DW500" s="78"/>
      <c r="DX500" s="78"/>
      <c r="DY500" s="78"/>
      <c r="DZ500" s="78"/>
      <c r="EA500" s="78"/>
      <c r="EB500" s="78"/>
      <c r="EC500" s="78"/>
      <c r="ED500" s="78"/>
      <c r="EE500" s="78"/>
      <c r="EF500" s="78"/>
      <c r="EG500" s="78"/>
      <c r="EH500" s="78"/>
      <c r="EI500" s="78"/>
      <c r="EJ500" s="78"/>
      <c r="EK500" s="78"/>
      <c r="EL500" s="78"/>
      <c r="EM500" s="78"/>
      <c r="EN500" s="78"/>
      <c r="EO500" s="78"/>
      <c r="EP500" s="78"/>
      <c r="EQ500" s="78"/>
      <c r="ER500" s="78"/>
      <c r="ES500" s="78"/>
      <c r="ET500" s="78"/>
      <c r="EU500" s="78"/>
      <c r="EV500" s="78"/>
      <c r="EW500" s="78"/>
      <c r="EX500" s="78"/>
      <c r="EY500" s="78"/>
      <c r="EZ500" s="78"/>
      <c r="FA500" s="78"/>
      <c r="FB500" s="78"/>
      <c r="FC500" s="78"/>
      <c r="FD500" s="78"/>
      <c r="FE500" s="78"/>
      <c r="FF500" s="78"/>
      <c r="FG500" s="78"/>
      <c r="FH500" s="78"/>
      <c r="FI500" s="78"/>
      <c r="FJ500" s="78"/>
      <c r="FK500" s="78"/>
      <c r="FL500" s="78"/>
      <c r="FM500" s="78"/>
      <c r="FN500" s="78"/>
      <c r="FO500" s="78"/>
      <c r="FP500" s="78"/>
      <c r="FQ500" s="78"/>
      <c r="FR500" s="78"/>
      <c r="FS500" s="78"/>
      <c r="FT500" s="78"/>
      <c r="FU500" s="78"/>
      <c r="FV500" s="78"/>
      <c r="FW500" s="78"/>
      <c r="FX500" s="78">
        <v>0</v>
      </c>
      <c r="FY500" s="78">
        <v>74</v>
      </c>
      <c r="FZ500" s="78">
        <v>0</v>
      </c>
    </row>
    <row r="501" spans="1:182" x14ac:dyDescent="0.2">
      <c r="A501" t="s">
        <v>186</v>
      </c>
      <c r="B501" t="s">
        <v>236</v>
      </c>
      <c r="C501" t="s">
        <v>194</v>
      </c>
      <c r="D501" t="s">
        <v>203</v>
      </c>
      <c r="E501" t="s">
        <v>241</v>
      </c>
      <c r="F501" t="s">
        <v>179</v>
      </c>
      <c r="G501" t="s">
        <v>1</v>
      </c>
      <c r="H501" s="78">
        <v>196</v>
      </c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/>
      <c r="CK501" s="78"/>
      <c r="CL501" s="78"/>
      <c r="CM501" s="78"/>
      <c r="CN501" s="78"/>
      <c r="CO501" s="78"/>
      <c r="CP501" s="78"/>
      <c r="CQ501" s="78"/>
      <c r="CR501" s="78"/>
      <c r="CS501" s="78"/>
      <c r="CT501" s="78"/>
      <c r="CU501" s="78"/>
      <c r="CV501" s="78"/>
      <c r="CW501" s="78"/>
      <c r="CX501" s="78"/>
      <c r="CY501" s="78"/>
      <c r="CZ501" s="78"/>
      <c r="DA501" s="78"/>
      <c r="DB501" s="78"/>
      <c r="DC501" s="78"/>
      <c r="DD501" s="78"/>
      <c r="DE501" s="78"/>
      <c r="DF501" s="78"/>
      <c r="DG501" s="78"/>
      <c r="DH501" s="78"/>
      <c r="DI501" s="78"/>
      <c r="DJ501" s="78"/>
      <c r="DK501" s="78"/>
      <c r="DL501" s="78"/>
      <c r="DM501" s="78"/>
      <c r="DN501" s="78"/>
      <c r="DO501" s="78"/>
      <c r="DP501" s="78"/>
      <c r="DQ501" s="78"/>
      <c r="DR501" s="78"/>
      <c r="DS501" s="78"/>
      <c r="DT501" s="78"/>
      <c r="DU501" s="78"/>
      <c r="DV501" s="78"/>
      <c r="DW501" s="78"/>
      <c r="DX501" s="78"/>
      <c r="DY501" s="78"/>
      <c r="DZ501" s="78"/>
      <c r="EA501" s="78"/>
      <c r="EB501" s="78"/>
      <c r="EC501" s="78"/>
      <c r="ED501" s="78"/>
      <c r="EE501" s="78"/>
      <c r="EF501" s="78"/>
      <c r="EG501" s="78"/>
      <c r="EH501" s="78"/>
      <c r="EI501" s="78"/>
      <c r="EJ501" s="78"/>
      <c r="EK501" s="78"/>
      <c r="EL501" s="78"/>
      <c r="EM501" s="78"/>
      <c r="EN501" s="78"/>
      <c r="EO501" s="78"/>
      <c r="EP501" s="78"/>
      <c r="EQ501" s="78"/>
      <c r="ER501" s="78"/>
      <c r="ES501" s="78"/>
      <c r="ET501" s="78"/>
      <c r="EU501" s="78"/>
      <c r="EV501" s="78"/>
      <c r="EW501" s="78"/>
      <c r="EX501" s="78"/>
      <c r="EY501" s="78"/>
      <c r="EZ501" s="78"/>
      <c r="FA501" s="78"/>
      <c r="FB501" s="78"/>
      <c r="FC501" s="78"/>
      <c r="FD501" s="78"/>
      <c r="FE501" s="78"/>
      <c r="FF501" s="78"/>
      <c r="FG501" s="78"/>
      <c r="FH501" s="78"/>
      <c r="FI501" s="78"/>
      <c r="FJ501" s="78"/>
      <c r="FK501" s="78"/>
      <c r="FL501" s="78"/>
      <c r="FM501" s="78"/>
      <c r="FN501" s="78"/>
      <c r="FO501" s="78"/>
      <c r="FP501" s="78"/>
      <c r="FQ501" s="78"/>
      <c r="FR501" s="78"/>
      <c r="FS501" s="78"/>
      <c r="FT501" s="78"/>
      <c r="FU501" s="78"/>
      <c r="FV501" s="78"/>
      <c r="FW501" s="78"/>
      <c r="FX501" s="78">
        <v>0</v>
      </c>
      <c r="FY501" s="78">
        <v>9</v>
      </c>
      <c r="FZ501" s="78">
        <v>0</v>
      </c>
    </row>
    <row r="502" spans="1:182" x14ac:dyDescent="0.2">
      <c r="A502" t="s">
        <v>186</v>
      </c>
      <c r="B502" t="s">
        <v>236</v>
      </c>
      <c r="C502" t="s">
        <v>194</v>
      </c>
      <c r="D502" t="s">
        <v>203</v>
      </c>
      <c r="E502" t="s">
        <v>241</v>
      </c>
      <c r="F502" t="s">
        <v>180</v>
      </c>
      <c r="G502" t="s">
        <v>1</v>
      </c>
      <c r="H502" s="78">
        <v>30</v>
      </c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/>
      <c r="CK502" s="78"/>
      <c r="CL502" s="78"/>
      <c r="CM502" s="78"/>
      <c r="CN502" s="78"/>
      <c r="CO502" s="78"/>
      <c r="CP502" s="78"/>
      <c r="CQ502" s="78"/>
      <c r="CR502" s="78"/>
      <c r="CS502" s="78"/>
      <c r="CT502" s="78"/>
      <c r="CU502" s="78"/>
      <c r="CV502" s="78"/>
      <c r="CW502" s="78"/>
      <c r="CX502" s="78"/>
      <c r="CY502" s="78"/>
      <c r="CZ502" s="78"/>
      <c r="DA502" s="78"/>
      <c r="DB502" s="78"/>
      <c r="DC502" s="78"/>
      <c r="DD502" s="78"/>
      <c r="DE502" s="78"/>
      <c r="DF502" s="78"/>
      <c r="DG502" s="78"/>
      <c r="DH502" s="78"/>
      <c r="DI502" s="78"/>
      <c r="DJ502" s="78"/>
      <c r="DK502" s="78"/>
      <c r="DL502" s="78"/>
      <c r="DM502" s="78"/>
      <c r="DN502" s="78"/>
      <c r="DO502" s="78"/>
      <c r="DP502" s="78"/>
      <c r="DQ502" s="78"/>
      <c r="DR502" s="78"/>
      <c r="DS502" s="78"/>
      <c r="DT502" s="78"/>
      <c r="DU502" s="78"/>
      <c r="DV502" s="78"/>
      <c r="DW502" s="78"/>
      <c r="DX502" s="78"/>
      <c r="DY502" s="78"/>
      <c r="DZ502" s="78"/>
      <c r="EA502" s="78"/>
      <c r="EB502" s="78"/>
      <c r="EC502" s="78"/>
      <c r="ED502" s="78"/>
      <c r="EE502" s="78"/>
      <c r="EF502" s="78"/>
      <c r="EG502" s="78"/>
      <c r="EH502" s="78"/>
      <c r="EI502" s="78"/>
      <c r="EJ502" s="78"/>
      <c r="EK502" s="78"/>
      <c r="EL502" s="78"/>
      <c r="EM502" s="78"/>
      <c r="EN502" s="78"/>
      <c r="EO502" s="78"/>
      <c r="EP502" s="78"/>
      <c r="EQ502" s="78"/>
      <c r="ER502" s="78"/>
      <c r="ES502" s="78"/>
      <c r="ET502" s="78"/>
      <c r="EU502" s="78"/>
      <c r="EV502" s="78"/>
      <c r="EW502" s="78"/>
      <c r="EX502" s="78"/>
      <c r="EY502" s="78"/>
      <c r="EZ502" s="78"/>
      <c r="FA502" s="78"/>
      <c r="FB502" s="78"/>
      <c r="FC502" s="78"/>
      <c r="FD502" s="78"/>
      <c r="FE502" s="78"/>
      <c r="FF502" s="78"/>
      <c r="FG502" s="78"/>
      <c r="FH502" s="78"/>
      <c r="FI502" s="78"/>
      <c r="FJ502" s="78"/>
      <c r="FK502" s="78"/>
      <c r="FL502" s="78"/>
      <c r="FM502" s="78"/>
      <c r="FN502" s="78"/>
      <c r="FO502" s="78"/>
      <c r="FP502" s="78"/>
      <c r="FQ502" s="78"/>
      <c r="FR502" s="78"/>
      <c r="FS502" s="78"/>
      <c r="FT502" s="78"/>
      <c r="FU502" s="78"/>
      <c r="FV502" s="78"/>
      <c r="FW502" s="78"/>
      <c r="FX502" s="78">
        <v>0</v>
      </c>
      <c r="FY502" s="78">
        <v>2</v>
      </c>
      <c r="FZ502" s="78">
        <v>0</v>
      </c>
    </row>
    <row r="503" spans="1:182" x14ac:dyDescent="0.2">
      <c r="A503" t="s">
        <v>186</v>
      </c>
      <c r="B503" t="s">
        <v>236</v>
      </c>
      <c r="C503" t="s">
        <v>194</v>
      </c>
      <c r="D503" t="s">
        <v>203</v>
      </c>
      <c r="E503" t="s">
        <v>241</v>
      </c>
      <c r="F503" t="s">
        <v>181</v>
      </c>
      <c r="G503" t="s">
        <v>1</v>
      </c>
      <c r="H503" s="78">
        <v>57</v>
      </c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78"/>
      <c r="CJ503" s="78"/>
      <c r="CK503" s="78"/>
      <c r="CL503" s="78"/>
      <c r="CM503" s="78"/>
      <c r="CN503" s="78"/>
      <c r="CO503" s="78"/>
      <c r="CP503" s="78"/>
      <c r="CQ503" s="78"/>
      <c r="CR503" s="78"/>
      <c r="CS503" s="78"/>
      <c r="CT503" s="78"/>
      <c r="CU503" s="78"/>
      <c r="CV503" s="78"/>
      <c r="CW503" s="78"/>
      <c r="CX503" s="78"/>
      <c r="CY503" s="78"/>
      <c r="CZ503" s="78"/>
      <c r="DA503" s="78"/>
      <c r="DB503" s="78"/>
      <c r="DC503" s="78"/>
      <c r="DD503" s="78"/>
      <c r="DE503" s="78"/>
      <c r="DF503" s="78"/>
      <c r="DG503" s="78"/>
      <c r="DH503" s="78"/>
      <c r="DI503" s="78"/>
      <c r="DJ503" s="78"/>
      <c r="DK503" s="78"/>
      <c r="DL503" s="78"/>
      <c r="DM503" s="78"/>
      <c r="DN503" s="78"/>
      <c r="DO503" s="78"/>
      <c r="DP503" s="78"/>
      <c r="DQ503" s="78"/>
      <c r="DR503" s="78"/>
      <c r="DS503" s="78"/>
      <c r="DT503" s="78"/>
      <c r="DU503" s="78"/>
      <c r="DV503" s="78"/>
      <c r="DW503" s="78"/>
      <c r="DX503" s="78"/>
      <c r="DY503" s="78"/>
      <c r="DZ503" s="78"/>
      <c r="EA503" s="78"/>
      <c r="EB503" s="78"/>
      <c r="EC503" s="78"/>
      <c r="ED503" s="78"/>
      <c r="EE503" s="78"/>
      <c r="EF503" s="78"/>
      <c r="EG503" s="78"/>
      <c r="EH503" s="78"/>
      <c r="EI503" s="78"/>
      <c r="EJ503" s="78"/>
      <c r="EK503" s="78"/>
      <c r="EL503" s="78"/>
      <c r="EM503" s="78"/>
      <c r="EN503" s="78"/>
      <c r="EO503" s="78"/>
      <c r="EP503" s="78"/>
      <c r="EQ503" s="78"/>
      <c r="ER503" s="78"/>
      <c r="ES503" s="78"/>
      <c r="ET503" s="78"/>
      <c r="EU503" s="78"/>
      <c r="EV503" s="78"/>
      <c r="EW503" s="78"/>
      <c r="EX503" s="78"/>
      <c r="EY503" s="78"/>
      <c r="EZ503" s="78"/>
      <c r="FA503" s="78"/>
      <c r="FB503" s="78"/>
      <c r="FC503" s="78"/>
      <c r="FD503" s="78"/>
      <c r="FE503" s="78"/>
      <c r="FF503" s="78"/>
      <c r="FG503" s="78"/>
      <c r="FH503" s="78"/>
      <c r="FI503" s="78"/>
      <c r="FJ503" s="78"/>
      <c r="FK503" s="78"/>
      <c r="FL503" s="78"/>
      <c r="FM503" s="78"/>
      <c r="FN503" s="78"/>
      <c r="FO503" s="78"/>
      <c r="FP503" s="78"/>
      <c r="FQ503" s="78"/>
      <c r="FR503" s="78"/>
      <c r="FS503" s="78"/>
      <c r="FT503" s="78"/>
      <c r="FU503" s="78"/>
      <c r="FV503" s="78"/>
      <c r="FW503" s="78"/>
      <c r="FX503" s="78">
        <v>0</v>
      </c>
      <c r="FY503" s="78">
        <v>4</v>
      </c>
      <c r="FZ503" s="78">
        <v>0</v>
      </c>
    </row>
    <row r="504" spans="1:182" x14ac:dyDescent="0.2">
      <c r="A504" t="s">
        <v>186</v>
      </c>
      <c r="B504" t="s">
        <v>236</v>
      </c>
      <c r="C504" t="s">
        <v>194</v>
      </c>
      <c r="D504" t="s">
        <v>203</v>
      </c>
      <c r="E504" t="s">
        <v>241</v>
      </c>
      <c r="F504" t="s">
        <v>182</v>
      </c>
      <c r="G504" t="s">
        <v>1</v>
      </c>
      <c r="H504" s="78">
        <v>196</v>
      </c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78"/>
      <c r="CJ504" s="78"/>
      <c r="CK504" s="78"/>
      <c r="CL504" s="78"/>
      <c r="CM504" s="78"/>
      <c r="CN504" s="78"/>
      <c r="CO504" s="78"/>
      <c r="CP504" s="78"/>
      <c r="CQ504" s="78"/>
      <c r="CR504" s="78"/>
      <c r="CS504" s="78"/>
      <c r="CT504" s="78"/>
      <c r="CU504" s="78"/>
      <c r="CV504" s="78"/>
      <c r="CW504" s="78"/>
      <c r="CX504" s="78"/>
      <c r="CY504" s="78"/>
      <c r="CZ504" s="78"/>
      <c r="DA504" s="78"/>
      <c r="DB504" s="78"/>
      <c r="DC504" s="78"/>
      <c r="DD504" s="78"/>
      <c r="DE504" s="78"/>
      <c r="DF504" s="78"/>
      <c r="DG504" s="78"/>
      <c r="DH504" s="78"/>
      <c r="DI504" s="78"/>
      <c r="DJ504" s="78"/>
      <c r="DK504" s="78"/>
      <c r="DL504" s="78"/>
      <c r="DM504" s="78"/>
      <c r="DN504" s="78"/>
      <c r="DO504" s="78"/>
      <c r="DP504" s="78"/>
      <c r="DQ504" s="78"/>
      <c r="DR504" s="78"/>
      <c r="DS504" s="78"/>
      <c r="DT504" s="78"/>
      <c r="DU504" s="78"/>
      <c r="DV504" s="78"/>
      <c r="DW504" s="78"/>
      <c r="DX504" s="78"/>
      <c r="DY504" s="78"/>
      <c r="DZ504" s="78"/>
      <c r="EA504" s="78"/>
      <c r="EB504" s="78"/>
      <c r="EC504" s="78"/>
      <c r="ED504" s="78"/>
      <c r="EE504" s="78"/>
      <c r="EF504" s="78"/>
      <c r="EG504" s="78"/>
      <c r="EH504" s="78"/>
      <c r="EI504" s="78"/>
      <c r="EJ504" s="78"/>
      <c r="EK504" s="78"/>
      <c r="EL504" s="78"/>
      <c r="EM504" s="78"/>
      <c r="EN504" s="78"/>
      <c r="EO504" s="78"/>
      <c r="EP504" s="78"/>
      <c r="EQ504" s="78"/>
      <c r="ER504" s="78"/>
      <c r="ES504" s="78"/>
      <c r="ET504" s="78"/>
      <c r="EU504" s="78"/>
      <c r="EV504" s="78"/>
      <c r="EW504" s="78"/>
      <c r="EX504" s="78"/>
      <c r="EY504" s="78"/>
      <c r="EZ504" s="78"/>
      <c r="FA504" s="78"/>
      <c r="FB504" s="78"/>
      <c r="FC504" s="78"/>
      <c r="FD504" s="78"/>
      <c r="FE504" s="78"/>
      <c r="FF504" s="78"/>
      <c r="FG504" s="78"/>
      <c r="FH504" s="78"/>
      <c r="FI504" s="78"/>
      <c r="FJ504" s="78"/>
      <c r="FK504" s="78"/>
      <c r="FL504" s="78"/>
      <c r="FM504" s="78"/>
      <c r="FN504" s="78"/>
      <c r="FO504" s="78"/>
      <c r="FP504" s="78"/>
      <c r="FQ504" s="78"/>
      <c r="FR504" s="78"/>
      <c r="FS504" s="78"/>
      <c r="FT504" s="78"/>
      <c r="FU504" s="78"/>
      <c r="FV504" s="78"/>
      <c r="FW504" s="78"/>
      <c r="FX504" s="78">
        <v>0</v>
      </c>
      <c r="FY504" s="78">
        <v>12</v>
      </c>
      <c r="FZ504" s="78">
        <v>0</v>
      </c>
    </row>
    <row r="505" spans="1:182" x14ac:dyDescent="0.2">
      <c r="A505" t="s">
        <v>186</v>
      </c>
      <c r="B505" t="s">
        <v>236</v>
      </c>
      <c r="C505" t="s">
        <v>194</v>
      </c>
      <c r="D505" t="s">
        <v>203</v>
      </c>
      <c r="E505" t="s">
        <v>241</v>
      </c>
      <c r="F505" t="s">
        <v>183</v>
      </c>
      <c r="G505" t="s">
        <v>1</v>
      </c>
      <c r="H505" s="78">
        <v>360</v>
      </c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  <c r="BT505" s="78"/>
      <c r="BU505" s="78"/>
      <c r="BV505" s="78"/>
      <c r="BW505" s="78"/>
      <c r="BX505" s="78"/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/>
      <c r="CK505" s="78"/>
      <c r="CL505" s="78"/>
      <c r="CM505" s="78"/>
      <c r="CN505" s="78"/>
      <c r="CO505" s="78"/>
      <c r="CP505" s="78"/>
      <c r="CQ505" s="78"/>
      <c r="CR505" s="78"/>
      <c r="CS505" s="78"/>
      <c r="CT505" s="78"/>
      <c r="CU505" s="78"/>
      <c r="CV505" s="78"/>
      <c r="CW505" s="78"/>
      <c r="CX505" s="78"/>
      <c r="CY505" s="78"/>
      <c r="CZ505" s="78"/>
      <c r="DA505" s="78"/>
      <c r="DB505" s="78"/>
      <c r="DC505" s="78"/>
      <c r="DD505" s="78"/>
      <c r="DE505" s="78"/>
      <c r="DF505" s="78"/>
      <c r="DG505" s="78"/>
      <c r="DH505" s="78"/>
      <c r="DI505" s="78"/>
      <c r="DJ505" s="78"/>
      <c r="DK505" s="78"/>
      <c r="DL505" s="78"/>
      <c r="DM505" s="78"/>
      <c r="DN505" s="78"/>
      <c r="DO505" s="78"/>
      <c r="DP505" s="78"/>
      <c r="DQ505" s="78"/>
      <c r="DR505" s="78"/>
      <c r="DS505" s="78"/>
      <c r="DT505" s="78"/>
      <c r="DU505" s="78"/>
      <c r="DV505" s="78"/>
      <c r="DW505" s="78"/>
      <c r="DX505" s="78"/>
      <c r="DY505" s="78"/>
      <c r="DZ505" s="78"/>
      <c r="EA505" s="78"/>
      <c r="EB505" s="78"/>
      <c r="EC505" s="78"/>
      <c r="ED505" s="78"/>
      <c r="EE505" s="78"/>
      <c r="EF505" s="78"/>
      <c r="EG505" s="78"/>
      <c r="EH505" s="78"/>
      <c r="EI505" s="78"/>
      <c r="EJ505" s="78"/>
      <c r="EK505" s="78"/>
      <c r="EL505" s="78"/>
      <c r="EM505" s="78"/>
      <c r="EN505" s="78"/>
      <c r="EO505" s="78"/>
      <c r="EP505" s="78"/>
      <c r="EQ505" s="78"/>
      <c r="ER505" s="78"/>
      <c r="ES505" s="78"/>
      <c r="ET505" s="78"/>
      <c r="EU505" s="78"/>
      <c r="EV505" s="78"/>
      <c r="EW505" s="78"/>
      <c r="EX505" s="78"/>
      <c r="EY505" s="78"/>
      <c r="EZ505" s="78"/>
      <c r="FA505" s="78"/>
      <c r="FB505" s="78"/>
      <c r="FC505" s="78"/>
      <c r="FD505" s="78"/>
      <c r="FE505" s="78"/>
      <c r="FF505" s="78"/>
      <c r="FG505" s="78"/>
      <c r="FH505" s="78"/>
      <c r="FI505" s="78"/>
      <c r="FJ505" s="78"/>
      <c r="FK505" s="78"/>
      <c r="FL505" s="78"/>
      <c r="FM505" s="78"/>
      <c r="FN505" s="78"/>
      <c r="FO505" s="78"/>
      <c r="FP505" s="78"/>
      <c r="FQ505" s="78"/>
      <c r="FR505" s="78"/>
      <c r="FS505" s="78"/>
      <c r="FT505" s="78"/>
      <c r="FU505" s="78"/>
      <c r="FV505" s="78"/>
      <c r="FW505" s="78"/>
      <c r="FX505" s="78">
        <v>0</v>
      </c>
      <c r="FY505" s="78">
        <v>16</v>
      </c>
      <c r="FZ505" s="78">
        <v>0</v>
      </c>
    </row>
    <row r="506" spans="1:182" x14ac:dyDescent="0.2">
      <c r="A506" t="s">
        <v>186</v>
      </c>
      <c r="B506" t="s">
        <v>236</v>
      </c>
      <c r="C506" t="s">
        <v>194</v>
      </c>
      <c r="D506" t="s">
        <v>203</v>
      </c>
      <c r="E506" t="s">
        <v>241</v>
      </c>
      <c r="F506" t="s">
        <v>184</v>
      </c>
      <c r="G506" t="s">
        <v>1</v>
      </c>
      <c r="H506" s="78">
        <v>188</v>
      </c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  <c r="BT506" s="78"/>
      <c r="BU506" s="78"/>
      <c r="BV506" s="78"/>
      <c r="BW506" s="78"/>
      <c r="BX506" s="78"/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/>
      <c r="CK506" s="78"/>
      <c r="CL506" s="78"/>
      <c r="CM506" s="78"/>
      <c r="CN506" s="78"/>
      <c r="CO506" s="78"/>
      <c r="CP506" s="78"/>
      <c r="CQ506" s="78"/>
      <c r="CR506" s="78"/>
      <c r="CS506" s="78"/>
      <c r="CT506" s="78"/>
      <c r="CU506" s="78"/>
      <c r="CV506" s="78"/>
      <c r="CW506" s="78"/>
      <c r="CX506" s="78"/>
      <c r="CY506" s="78"/>
      <c r="CZ506" s="78"/>
      <c r="DA506" s="78"/>
      <c r="DB506" s="78"/>
      <c r="DC506" s="78"/>
      <c r="DD506" s="78"/>
      <c r="DE506" s="78"/>
      <c r="DF506" s="78"/>
      <c r="DG506" s="78"/>
      <c r="DH506" s="78"/>
      <c r="DI506" s="78"/>
      <c r="DJ506" s="78"/>
      <c r="DK506" s="78"/>
      <c r="DL506" s="78"/>
      <c r="DM506" s="78"/>
      <c r="DN506" s="78"/>
      <c r="DO506" s="78"/>
      <c r="DP506" s="78"/>
      <c r="DQ506" s="78"/>
      <c r="DR506" s="78"/>
      <c r="DS506" s="78"/>
      <c r="DT506" s="78"/>
      <c r="DU506" s="78"/>
      <c r="DV506" s="78"/>
      <c r="DW506" s="78"/>
      <c r="DX506" s="78"/>
      <c r="DY506" s="78"/>
      <c r="DZ506" s="78"/>
      <c r="EA506" s="78"/>
      <c r="EB506" s="78"/>
      <c r="EC506" s="78"/>
      <c r="ED506" s="78"/>
      <c r="EE506" s="78"/>
      <c r="EF506" s="78"/>
      <c r="EG506" s="78"/>
      <c r="EH506" s="78"/>
      <c r="EI506" s="78"/>
      <c r="EJ506" s="78"/>
      <c r="EK506" s="78"/>
      <c r="EL506" s="78"/>
      <c r="EM506" s="78"/>
      <c r="EN506" s="78"/>
      <c r="EO506" s="78"/>
      <c r="EP506" s="78"/>
      <c r="EQ506" s="78"/>
      <c r="ER506" s="78"/>
      <c r="ES506" s="78"/>
      <c r="ET506" s="78"/>
      <c r="EU506" s="78"/>
      <c r="EV506" s="78"/>
      <c r="EW506" s="78"/>
      <c r="EX506" s="78"/>
      <c r="EY506" s="78"/>
      <c r="EZ506" s="78"/>
      <c r="FA506" s="78"/>
      <c r="FB506" s="78"/>
      <c r="FC506" s="78"/>
      <c r="FD506" s="78"/>
      <c r="FE506" s="78"/>
      <c r="FF506" s="78"/>
      <c r="FG506" s="78"/>
      <c r="FH506" s="78"/>
      <c r="FI506" s="78"/>
      <c r="FJ506" s="78"/>
      <c r="FK506" s="78"/>
      <c r="FL506" s="78"/>
      <c r="FM506" s="78"/>
      <c r="FN506" s="78"/>
      <c r="FO506" s="78"/>
      <c r="FP506" s="78"/>
      <c r="FQ506" s="78"/>
      <c r="FR506" s="78"/>
      <c r="FS506" s="78"/>
      <c r="FT506" s="78"/>
      <c r="FU506" s="78"/>
      <c r="FV506" s="78"/>
      <c r="FW506" s="78"/>
      <c r="FX506" s="78">
        <v>0</v>
      </c>
      <c r="FY506" s="78">
        <v>9</v>
      </c>
      <c r="FZ506" s="78">
        <v>0</v>
      </c>
    </row>
    <row r="507" spans="1:182" x14ac:dyDescent="0.2">
      <c r="A507" t="s">
        <v>186</v>
      </c>
      <c r="B507" t="s">
        <v>236</v>
      </c>
      <c r="C507" t="s">
        <v>194</v>
      </c>
      <c r="D507" t="s">
        <v>203</v>
      </c>
      <c r="E507" t="s">
        <v>241</v>
      </c>
      <c r="F507" t="s">
        <v>185</v>
      </c>
      <c r="G507" t="s">
        <v>1</v>
      </c>
      <c r="H507" s="78">
        <v>75</v>
      </c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78"/>
      <c r="CJ507" s="78"/>
      <c r="CK507" s="78"/>
      <c r="CL507" s="78"/>
      <c r="CM507" s="78"/>
      <c r="CN507" s="78"/>
      <c r="CO507" s="78"/>
      <c r="CP507" s="78"/>
      <c r="CQ507" s="78"/>
      <c r="CR507" s="78"/>
      <c r="CS507" s="78"/>
      <c r="CT507" s="78"/>
      <c r="CU507" s="78"/>
      <c r="CV507" s="78"/>
      <c r="CW507" s="78"/>
      <c r="CX507" s="78"/>
      <c r="CY507" s="78"/>
      <c r="CZ507" s="78"/>
      <c r="DA507" s="78"/>
      <c r="DB507" s="78"/>
      <c r="DC507" s="78"/>
      <c r="DD507" s="78"/>
      <c r="DE507" s="78"/>
      <c r="DF507" s="78"/>
      <c r="DG507" s="78"/>
      <c r="DH507" s="78"/>
      <c r="DI507" s="78"/>
      <c r="DJ507" s="78"/>
      <c r="DK507" s="78"/>
      <c r="DL507" s="78"/>
      <c r="DM507" s="78"/>
      <c r="DN507" s="78"/>
      <c r="DO507" s="78"/>
      <c r="DP507" s="78"/>
      <c r="DQ507" s="78"/>
      <c r="DR507" s="78"/>
      <c r="DS507" s="78"/>
      <c r="DT507" s="78"/>
      <c r="DU507" s="78"/>
      <c r="DV507" s="78"/>
      <c r="DW507" s="78"/>
      <c r="DX507" s="78"/>
      <c r="DY507" s="78"/>
      <c r="DZ507" s="78"/>
      <c r="EA507" s="78"/>
      <c r="EB507" s="78"/>
      <c r="EC507" s="78"/>
      <c r="ED507" s="78"/>
      <c r="EE507" s="78"/>
      <c r="EF507" s="78"/>
      <c r="EG507" s="78"/>
      <c r="EH507" s="78"/>
      <c r="EI507" s="78"/>
      <c r="EJ507" s="78"/>
      <c r="EK507" s="78"/>
      <c r="EL507" s="78"/>
      <c r="EM507" s="78"/>
      <c r="EN507" s="78"/>
      <c r="EO507" s="78"/>
      <c r="EP507" s="78"/>
      <c r="EQ507" s="78"/>
      <c r="ER507" s="78"/>
      <c r="ES507" s="78"/>
      <c r="ET507" s="78"/>
      <c r="EU507" s="78"/>
      <c r="EV507" s="78"/>
      <c r="EW507" s="78"/>
      <c r="EX507" s="78"/>
      <c r="EY507" s="78"/>
      <c r="EZ507" s="78"/>
      <c r="FA507" s="78"/>
      <c r="FB507" s="78"/>
      <c r="FC507" s="78"/>
      <c r="FD507" s="78"/>
      <c r="FE507" s="78"/>
      <c r="FF507" s="78"/>
      <c r="FG507" s="78"/>
      <c r="FH507" s="78"/>
      <c r="FI507" s="78"/>
      <c r="FJ507" s="78"/>
      <c r="FK507" s="78"/>
      <c r="FL507" s="78"/>
      <c r="FM507" s="78"/>
      <c r="FN507" s="78"/>
      <c r="FO507" s="78"/>
      <c r="FP507" s="78"/>
      <c r="FQ507" s="78"/>
      <c r="FR507" s="78"/>
      <c r="FS507" s="78"/>
      <c r="FT507" s="78"/>
      <c r="FU507" s="78"/>
      <c r="FV507" s="78"/>
      <c r="FW507" s="78"/>
      <c r="FX507" s="78">
        <v>0</v>
      </c>
      <c r="FY507" s="78">
        <v>4</v>
      </c>
      <c r="FZ507" s="78">
        <v>0</v>
      </c>
    </row>
    <row r="508" spans="1:182" x14ac:dyDescent="0.2">
      <c r="A508" t="s">
        <v>186</v>
      </c>
      <c r="B508" t="s">
        <v>236</v>
      </c>
      <c r="C508" t="s">
        <v>194</v>
      </c>
      <c r="D508" t="s">
        <v>203</v>
      </c>
      <c r="E508" t="s">
        <v>242</v>
      </c>
      <c r="F508" t="s">
        <v>1</v>
      </c>
      <c r="G508" t="s">
        <v>198</v>
      </c>
      <c r="H508" s="78">
        <v>1844</v>
      </c>
      <c r="I508" s="78">
        <v>1.5488351583480835</v>
      </c>
      <c r="J508" s="78">
        <v>1.493070125579834</v>
      </c>
      <c r="K508" s="78">
        <v>1.4506646394729614</v>
      </c>
      <c r="L508" s="78">
        <v>1.4314452409744263</v>
      </c>
      <c r="M508" s="78">
        <v>1.4505692720413208</v>
      </c>
      <c r="N508" s="78">
        <v>1.5571367740631104</v>
      </c>
      <c r="O508" s="78">
        <v>1.7680865526199341</v>
      </c>
      <c r="P508" s="78">
        <v>1.8639858961105347</v>
      </c>
      <c r="Q508" s="78">
        <v>1.8382759094238281</v>
      </c>
      <c r="R508" s="78">
        <v>1.8347184658050537</v>
      </c>
      <c r="S508" s="78">
        <v>1.8201624155044556</v>
      </c>
      <c r="T508" s="78">
        <v>1.8648676872253418</v>
      </c>
      <c r="U508" s="78">
        <v>1.7939455509185791</v>
      </c>
      <c r="V508" s="78">
        <v>1.7860395908355713</v>
      </c>
      <c r="W508" s="78">
        <v>1.8072196245193481</v>
      </c>
      <c r="X508" s="78">
        <v>1.8511589765548706</v>
      </c>
      <c r="Y508" s="78">
        <v>2.1215672492980957</v>
      </c>
      <c r="Z508" s="78">
        <v>2.3228092193603516</v>
      </c>
      <c r="AA508" s="78">
        <v>2.393455982208252</v>
      </c>
      <c r="AB508" s="78">
        <v>2.3590714931488037</v>
      </c>
      <c r="AC508" s="78">
        <v>2.2422983646392822</v>
      </c>
      <c r="AD508" s="78">
        <v>2.189157247543335</v>
      </c>
      <c r="AE508" s="78">
        <v>2.0241308212280273</v>
      </c>
      <c r="AF508" s="78">
        <v>1.746715784072876</v>
      </c>
      <c r="AG508" s="78">
        <v>-0.13535800576210022</v>
      </c>
      <c r="AH508" s="78">
        <v>-0.15311470627784729</v>
      </c>
      <c r="AI508" s="78">
        <v>-0.13848641514778137</v>
      </c>
      <c r="AJ508" s="78">
        <v>-0.1419786810874939</v>
      </c>
      <c r="AK508" s="78">
        <v>-0.15050211548805237</v>
      </c>
      <c r="AL508" s="78">
        <v>-0.14029112458229065</v>
      </c>
      <c r="AM508" s="78">
        <v>-0.1077837198972702</v>
      </c>
      <c r="AN508" s="78">
        <v>-0.12863472104072571</v>
      </c>
      <c r="AO508" s="78">
        <v>-9.7909636795520782E-2</v>
      </c>
      <c r="AP508" s="78">
        <v>-9.4333507120609283E-2</v>
      </c>
      <c r="AQ508" s="78">
        <v>-6.7503459751605988E-2</v>
      </c>
      <c r="AR508" s="78">
        <v>-4.7184348106384277E-2</v>
      </c>
      <c r="AS508" s="78">
        <v>-2.621779590845108E-2</v>
      </c>
      <c r="AT508" s="78">
        <v>-2.9868787154555321E-2</v>
      </c>
      <c r="AU508" s="78">
        <v>-3.180420771241188E-2</v>
      </c>
      <c r="AV508" s="78">
        <v>-2.5423113256692886E-2</v>
      </c>
      <c r="AW508" s="78">
        <v>5.2934467792510986E-2</v>
      </c>
      <c r="AX508" s="78">
        <v>8.0597132444381714E-2</v>
      </c>
      <c r="AY508" s="78">
        <v>-5.0017358735203743E-3</v>
      </c>
      <c r="AZ508" s="78">
        <v>4.1385018266737461E-3</v>
      </c>
      <c r="BA508" s="78">
        <v>4.5756038278341293E-2</v>
      </c>
      <c r="BB508" s="78">
        <v>-5.6057509034872055E-2</v>
      </c>
      <c r="BC508" s="78">
        <v>-0.10065466165542603</v>
      </c>
      <c r="BD508" s="78">
        <v>-0.12116574496030807</v>
      </c>
      <c r="BE508" s="78">
        <v>-9.1551356017589569E-2</v>
      </c>
      <c r="BF508" s="78">
        <v>-0.11040257662534714</v>
      </c>
      <c r="BG508" s="78">
        <v>-9.6318237483501434E-2</v>
      </c>
      <c r="BH508" s="78">
        <v>-0.10072272270917892</v>
      </c>
      <c r="BI508" s="78">
        <v>-0.11126616597175598</v>
      </c>
      <c r="BJ508" s="78">
        <v>-9.8236873745918274E-2</v>
      </c>
      <c r="BK508" s="78">
        <v>-6.2453147023916245E-2</v>
      </c>
      <c r="BL508" s="78">
        <v>-8.266063779592514E-2</v>
      </c>
      <c r="BM508" s="78">
        <v>-5.1330838352441788E-2</v>
      </c>
      <c r="BN508" s="78">
        <v>-4.8398677259683609E-2</v>
      </c>
      <c r="BO508" s="78">
        <v>-2.3580379784107208E-2</v>
      </c>
      <c r="BP508" s="78">
        <v>-6.6299978643655777E-3</v>
      </c>
      <c r="BQ508" s="78">
        <v>1.6751529648900032E-2</v>
      </c>
      <c r="BR508" s="78">
        <v>1.3075250200927258E-2</v>
      </c>
      <c r="BS508" s="78">
        <v>1.0136228986084461E-2</v>
      </c>
      <c r="BT508" s="78">
        <v>1.5302790328860283E-2</v>
      </c>
      <c r="BU508" s="78">
        <v>9.5197416841983795E-2</v>
      </c>
      <c r="BV508" s="78">
        <v>0.12587644159793854</v>
      </c>
      <c r="BW508" s="78">
        <v>4.0727220475673676E-2</v>
      </c>
      <c r="BX508" s="78">
        <v>4.8617105931043625E-2</v>
      </c>
      <c r="BY508" s="78">
        <v>9.0152837336063385E-2</v>
      </c>
      <c r="BZ508" s="78">
        <v>-1.1054317466914654E-2</v>
      </c>
      <c r="CA508" s="78">
        <v>-5.3537908941507339E-2</v>
      </c>
      <c r="CB508" s="78">
        <v>-7.6410487294197083E-2</v>
      </c>
      <c r="CC508" s="78">
        <v>-6.1211016029119492E-2</v>
      </c>
      <c r="CD508" s="78">
        <v>-8.082030713558197E-2</v>
      </c>
      <c r="CE508" s="78">
        <v>-6.7112691700458527E-2</v>
      </c>
      <c r="CF508" s="78">
        <v>-7.2148986160755157E-2</v>
      </c>
      <c r="CG508" s="78">
        <v>-8.4091462194919586E-2</v>
      </c>
      <c r="CH508" s="78">
        <v>-6.9110214710235596E-2</v>
      </c>
      <c r="CI508" s="78">
        <v>-3.1057326123118401E-2</v>
      </c>
      <c r="CJ508" s="78">
        <v>-5.0819139927625656E-2</v>
      </c>
      <c r="CK508" s="78">
        <v>-1.9070498645305634E-2</v>
      </c>
      <c r="CL508" s="78">
        <v>-1.6584349796175957E-2</v>
      </c>
      <c r="CM508" s="78">
        <v>6.8406108766794205E-3</v>
      </c>
      <c r="CN508" s="78">
        <v>2.1457821130752563E-2</v>
      </c>
      <c r="CO508" s="78">
        <v>4.6511955559253693E-2</v>
      </c>
      <c r="CP508" s="78">
        <v>4.2818158864974976E-2</v>
      </c>
      <c r="CQ508" s="78">
        <v>3.9184052497148514E-2</v>
      </c>
      <c r="CR508" s="78">
        <v>4.3509427458047867E-2</v>
      </c>
      <c r="CS508" s="78">
        <v>0.1244686171412468</v>
      </c>
      <c r="CT508" s="78">
        <v>0.1572367399930954</v>
      </c>
      <c r="CU508" s="78">
        <v>7.2398960590362549E-2</v>
      </c>
      <c r="CV508" s="78">
        <v>7.9422846436500549E-2</v>
      </c>
      <c r="CW508" s="78">
        <v>0.12090194225311279</v>
      </c>
      <c r="CX508" s="78">
        <v>2.0114755257964134E-2</v>
      </c>
      <c r="CY508" s="78">
        <v>-2.0904988050460815E-2</v>
      </c>
      <c r="CZ508" s="78">
        <v>-4.5413125306367874E-2</v>
      </c>
      <c r="DA508" s="78">
        <v>-3.0870668590068817E-2</v>
      </c>
      <c r="DB508" s="78">
        <v>-5.1238019019365311E-2</v>
      </c>
      <c r="DC508" s="78">
        <v>-3.7907138466835022E-2</v>
      </c>
      <c r="DD508" s="78">
        <v>-4.3575234711170197E-2</v>
      </c>
      <c r="DE508" s="78">
        <v>-5.6916765868663788E-2</v>
      </c>
      <c r="DF508" s="78">
        <v>-3.9983570575714111E-2</v>
      </c>
      <c r="DG508" s="78">
        <v>3.3849029568955302E-4</v>
      </c>
      <c r="DH508" s="78">
        <v>-1.8977638334035873E-2</v>
      </c>
      <c r="DI508" s="78">
        <v>1.3189838267862797E-2</v>
      </c>
      <c r="DJ508" s="78">
        <v>1.5229977667331696E-2</v>
      </c>
      <c r="DK508" s="78">
        <v>3.7261601537466049E-2</v>
      </c>
      <c r="DL508" s="78">
        <v>4.9545641988515854E-2</v>
      </c>
      <c r="DM508" s="78">
        <v>7.6272375881671906E-2</v>
      </c>
      <c r="DN508" s="78">
        <v>7.2561062872409821E-2</v>
      </c>
      <c r="DO508" s="78">
        <v>6.8231865763664246E-2</v>
      </c>
      <c r="DP508" s="78">
        <v>7.1716062724590302E-2</v>
      </c>
      <c r="DQ508" s="78">
        <v>0.1537398099899292</v>
      </c>
      <c r="DR508" s="78">
        <v>0.18859706819057465</v>
      </c>
      <c r="DS508" s="78">
        <v>0.10407069325447083</v>
      </c>
      <c r="DT508" s="78">
        <v>0.11022859066724777</v>
      </c>
      <c r="DU508" s="78">
        <v>0.15165102481842041</v>
      </c>
      <c r="DV508" s="78">
        <v>5.1283828914165497E-2</v>
      </c>
      <c r="DW508" s="78">
        <v>1.1727931909263134E-2</v>
      </c>
      <c r="DX508" s="78">
        <v>-1.4415767975151539E-2</v>
      </c>
      <c r="DY508" s="78">
        <v>1.2935969978570938E-2</v>
      </c>
      <c r="DZ508" s="78">
        <v>-8.5259014740586281E-3</v>
      </c>
      <c r="EA508" s="78">
        <v>4.2610382661223412E-3</v>
      </c>
      <c r="EB508" s="78">
        <v>-2.3192830849438906E-3</v>
      </c>
      <c r="EC508" s="78">
        <v>-1.7680808901786804E-2</v>
      </c>
      <c r="ED508" s="78">
        <v>2.0706916693598032E-3</v>
      </c>
      <c r="EE508" s="78">
        <v>4.5669063925743103E-2</v>
      </c>
      <c r="EF508" s="78">
        <v>2.699643187224865E-2</v>
      </c>
      <c r="EG508" s="78">
        <v>5.9768639504909515E-2</v>
      </c>
      <c r="EH508" s="78">
        <v>6.1164814978837967E-2</v>
      </c>
      <c r="EI508" s="78">
        <v>8.118467777967453E-2</v>
      </c>
      <c r="EJ508" s="78">
        <v>9.0099997818470001E-2</v>
      </c>
      <c r="EK508" s="78">
        <v>0.11924170702695847</v>
      </c>
      <c r="EL508" s="78">
        <v>0.11550510674715042</v>
      </c>
      <c r="EM508" s="78">
        <v>0.11017230898141861</v>
      </c>
      <c r="EN508" s="78">
        <v>0.11244196444749832</v>
      </c>
      <c r="EO508" s="78">
        <v>0.19600273668766022</v>
      </c>
      <c r="EP508" s="78">
        <v>0.23387636244297028</v>
      </c>
      <c r="EQ508" s="78">
        <v>0.149799644947052</v>
      </c>
      <c r="ER508" s="78">
        <v>0.15470720827579498</v>
      </c>
      <c r="ES508" s="78">
        <v>0.19604784250259399</v>
      </c>
      <c r="ET508" s="78">
        <v>9.6287019550800323E-2</v>
      </c>
      <c r="EU508" s="78">
        <v>5.8844681829214096E-2</v>
      </c>
      <c r="EV508" s="78">
        <v>3.0339496210217476E-2</v>
      </c>
      <c r="EW508" s="78">
        <v>47.023197174072266</v>
      </c>
      <c r="EX508" s="78">
        <v>45.909122467041016</v>
      </c>
      <c r="EY508" s="78">
        <v>44.263828277587891</v>
      </c>
      <c r="EZ508" s="78">
        <v>43.019981384277344</v>
      </c>
      <c r="FA508" s="78">
        <v>42.200412750244141</v>
      </c>
      <c r="FB508" s="78">
        <v>41.253013610839844</v>
      </c>
      <c r="FC508" s="78">
        <v>41.244132995605469</v>
      </c>
      <c r="FD508" s="78">
        <v>40.736625671386719</v>
      </c>
      <c r="FE508" s="78">
        <v>44.683052062988281</v>
      </c>
      <c r="FF508" s="78">
        <v>49.028461456298828</v>
      </c>
      <c r="FG508" s="78">
        <v>50.833015441894531</v>
      </c>
      <c r="FH508" s="78">
        <v>52.079296112060547</v>
      </c>
      <c r="FI508" s="78">
        <v>52.250308990478516</v>
      </c>
      <c r="FJ508" s="78">
        <v>51.92279052734375</v>
      </c>
      <c r="FK508" s="78">
        <v>50.807323455810547</v>
      </c>
      <c r="FL508" s="78">
        <v>48.117172241210938</v>
      </c>
      <c r="FM508" s="78">
        <v>46.925983428955078</v>
      </c>
      <c r="FN508" s="78">
        <v>46.610553741455078</v>
      </c>
      <c r="FO508" s="78">
        <v>47.068561553955078</v>
      </c>
      <c r="FP508" s="78">
        <v>46.870929718017578</v>
      </c>
      <c r="FQ508" s="78">
        <v>47.011299133300781</v>
      </c>
      <c r="FR508" s="78">
        <v>47.21661376953125</v>
      </c>
      <c r="FS508" s="78">
        <v>47.355522155761719</v>
      </c>
      <c r="FT508" s="78">
        <v>47.171375274658203</v>
      </c>
      <c r="FU508" s="78">
        <v>3.9582915604114532E-2</v>
      </c>
      <c r="FV508" s="78">
        <v>4.8445355147123337E-2</v>
      </c>
      <c r="FW508" s="78">
        <v>4.1662357747554779E-2</v>
      </c>
      <c r="FX508" s="78">
        <v>0</v>
      </c>
      <c r="FY508" s="78">
        <v>558</v>
      </c>
      <c r="FZ508" s="78">
        <v>1</v>
      </c>
    </row>
    <row r="509" spans="1:182" x14ac:dyDescent="0.2">
      <c r="A509" t="s">
        <v>186</v>
      </c>
      <c r="B509" t="s">
        <v>236</v>
      </c>
      <c r="C509" t="s">
        <v>194</v>
      </c>
      <c r="D509" t="s">
        <v>203</v>
      </c>
      <c r="E509" t="s">
        <v>242</v>
      </c>
      <c r="F509" t="s">
        <v>1</v>
      </c>
      <c r="G509" t="s">
        <v>200</v>
      </c>
      <c r="H509" s="78">
        <v>449</v>
      </c>
      <c r="I509" s="78">
        <v>1.2619761228561401</v>
      </c>
      <c r="J509" s="78">
        <v>1.1986466646194458</v>
      </c>
      <c r="K509" s="78">
        <v>1.1316708326339722</v>
      </c>
      <c r="L509" s="78">
        <v>1.1137417554855347</v>
      </c>
      <c r="M509" s="78">
        <v>1.2069854736328125</v>
      </c>
      <c r="N509" s="78">
        <v>1.2377073764801025</v>
      </c>
      <c r="O509" s="78">
        <v>1.3860424757003784</v>
      </c>
      <c r="P509" s="78">
        <v>1.4315720796585083</v>
      </c>
      <c r="Q509" s="78">
        <v>1.4710274934768677</v>
      </c>
      <c r="R509" s="78">
        <v>1.4959108829498291</v>
      </c>
      <c r="S509" s="78">
        <v>1.4574496746063232</v>
      </c>
      <c r="T509" s="78">
        <v>1.5328689813613892</v>
      </c>
      <c r="U509" s="78">
        <v>1.4747663736343384</v>
      </c>
      <c r="V509" s="78">
        <v>1.4914551973342896</v>
      </c>
      <c r="W509" s="78">
        <v>1.5700544118881226</v>
      </c>
      <c r="X509" s="78">
        <v>1.6996146440505981</v>
      </c>
      <c r="Y509" s="78">
        <v>1.8448486328125</v>
      </c>
      <c r="Z509" s="78">
        <v>1.976993203163147</v>
      </c>
      <c r="AA509" s="78">
        <v>2.0494575500488281</v>
      </c>
      <c r="AB509" s="78">
        <v>1.9873561859130859</v>
      </c>
      <c r="AC509" s="78">
        <v>1.9287742376327515</v>
      </c>
      <c r="AD509" s="78">
        <v>1.8885538578033447</v>
      </c>
      <c r="AE509" s="78">
        <v>1.6286772489547729</v>
      </c>
      <c r="AF509" s="78">
        <v>1.3919248580932617</v>
      </c>
      <c r="AG509" s="78">
        <v>-0.10496773570775986</v>
      </c>
      <c r="AH509" s="78">
        <v>-8.5206076502799988E-2</v>
      </c>
      <c r="AI509" s="78">
        <v>-6.8577058613300323E-2</v>
      </c>
      <c r="AJ509" s="78">
        <v>-8.526436984539032E-2</v>
      </c>
      <c r="AK509" s="78">
        <v>-0.10040827840566635</v>
      </c>
      <c r="AL509" s="78">
        <v>-9.17796790599823E-2</v>
      </c>
      <c r="AM509" s="78">
        <v>-4.2971700429916382E-2</v>
      </c>
      <c r="AN509" s="78">
        <v>-2.11215540766716E-2</v>
      </c>
      <c r="AO509" s="78">
        <v>8.6327157914638519E-3</v>
      </c>
      <c r="AP509" s="78">
        <v>3.560895100235939E-2</v>
      </c>
      <c r="AQ509" s="78">
        <v>-4.1472944431006908E-3</v>
      </c>
      <c r="AR509" s="78">
        <v>1.7796868458390236E-2</v>
      </c>
      <c r="AS509" s="78">
        <v>2.859000489115715E-2</v>
      </c>
      <c r="AT509" s="78">
        <v>2.6953959837555885E-2</v>
      </c>
      <c r="AU509" s="78">
        <v>7.8741215169429779E-2</v>
      </c>
      <c r="AV509" s="78">
        <v>3.9589907974004745E-2</v>
      </c>
      <c r="AW509" s="78">
        <v>4.1335731744766235E-2</v>
      </c>
      <c r="AX509" s="78">
        <v>9.4274520874023438E-2</v>
      </c>
      <c r="AY509" s="78">
        <v>0.10867662727832794</v>
      </c>
      <c r="AZ509" s="78">
        <v>7.1318022906780243E-2</v>
      </c>
      <c r="BA509" s="78">
        <v>0.12058410793542862</v>
      </c>
      <c r="BB509" s="78">
        <v>4.3416988104581833E-2</v>
      </c>
      <c r="BC509" s="78">
        <v>-2.7675429359078407E-2</v>
      </c>
      <c r="BD509" s="78">
        <v>-9.3278825283050537E-2</v>
      </c>
      <c r="BE509" s="78">
        <v>-5.5091194808483124E-2</v>
      </c>
      <c r="BF509" s="78">
        <v>-3.8048192858695984E-2</v>
      </c>
      <c r="BG509" s="78">
        <v>-2.3140426725149155E-2</v>
      </c>
      <c r="BH509" s="78">
        <v>-3.985847532749176E-2</v>
      </c>
      <c r="BI509" s="78">
        <v>-5.3849965333938599E-2</v>
      </c>
      <c r="BJ509" s="78">
        <v>-4.4249419122934341E-2</v>
      </c>
      <c r="BK509" s="78">
        <v>6.3826809637248516E-3</v>
      </c>
      <c r="BL509" s="78">
        <v>2.7786433696746826E-2</v>
      </c>
      <c r="BM509" s="78">
        <v>5.4164845496416092E-2</v>
      </c>
      <c r="BN509" s="78">
        <v>7.6423376798629761E-2</v>
      </c>
      <c r="BO509" s="78">
        <v>3.5544779151678085E-2</v>
      </c>
      <c r="BP509" s="78">
        <v>5.9060040861368179E-2</v>
      </c>
      <c r="BQ509" s="78">
        <v>6.9078318774700165E-2</v>
      </c>
      <c r="BR509" s="78">
        <v>6.7473627626895905E-2</v>
      </c>
      <c r="BS509" s="78">
        <v>0.11898189038038254</v>
      </c>
      <c r="BT509" s="78">
        <v>8.497309684753418E-2</v>
      </c>
      <c r="BU509" s="78">
        <v>8.6938574910163879E-2</v>
      </c>
      <c r="BV509" s="78">
        <v>0.14332200586795807</v>
      </c>
      <c r="BW509" s="78">
        <v>0.15826791524887085</v>
      </c>
      <c r="BX509" s="78">
        <v>0.12076196074485779</v>
      </c>
      <c r="BY509" s="78">
        <v>0.17093795537948608</v>
      </c>
      <c r="BZ509" s="78">
        <v>9.3035593628883362E-2</v>
      </c>
      <c r="CA509" s="78">
        <v>2.1880269050598145E-2</v>
      </c>
      <c r="CB509" s="78">
        <v>-4.3974470347166061E-2</v>
      </c>
      <c r="CC509" s="78">
        <v>-2.0546851679682732E-2</v>
      </c>
      <c r="CD509" s="78">
        <v>-5.3867856040596962E-3</v>
      </c>
      <c r="CE509" s="78">
        <v>8.3288438618183136E-3</v>
      </c>
      <c r="CF509" s="78">
        <v>-8.4104882553219795E-3</v>
      </c>
      <c r="CG509" s="78">
        <v>-2.1603817120194435E-2</v>
      </c>
      <c r="CH509" s="78">
        <v>-1.1330107226967812E-2</v>
      </c>
      <c r="CI509" s="78">
        <v>4.0565375238656998E-2</v>
      </c>
      <c r="CJ509" s="78">
        <v>6.1659958213567734E-2</v>
      </c>
      <c r="CK509" s="78">
        <v>8.5700258612632751E-2</v>
      </c>
      <c r="CL509" s="78">
        <v>0.10469131916761398</v>
      </c>
      <c r="CM509" s="78">
        <v>6.3035391271114349E-2</v>
      </c>
      <c r="CN509" s="78">
        <v>8.7638780474662781E-2</v>
      </c>
      <c r="CO509" s="78">
        <v>9.7120404243469238E-2</v>
      </c>
      <c r="CP509" s="78">
        <v>9.5537431538105011E-2</v>
      </c>
      <c r="CQ509" s="78">
        <v>0.14685247838497162</v>
      </c>
      <c r="CR509" s="78">
        <v>0.11640533804893494</v>
      </c>
      <c r="CS509" s="78">
        <v>0.11852297186851501</v>
      </c>
      <c r="CT509" s="78">
        <v>0.17729213833808899</v>
      </c>
      <c r="CU509" s="78">
        <v>0.19261467456817627</v>
      </c>
      <c r="CV509" s="78">
        <v>0.15500667691230774</v>
      </c>
      <c r="CW509" s="78">
        <v>0.20581287145614624</v>
      </c>
      <c r="CX509" s="78">
        <v>0.12740130722522736</v>
      </c>
      <c r="CY509" s="78">
        <v>5.6202393025159836E-2</v>
      </c>
      <c r="CZ509" s="78">
        <v>-9.8264217376708984E-3</v>
      </c>
      <c r="DA509" s="78">
        <v>1.3997490517795086E-2</v>
      </c>
      <c r="DB509" s="78">
        <v>2.7274621650576591E-2</v>
      </c>
      <c r="DC509" s="78">
        <v>3.9798114448785782E-2</v>
      </c>
      <c r="DD509" s="78">
        <v>2.3037495091557503E-2</v>
      </c>
      <c r="DE509" s="78">
        <v>1.0642332024872303E-2</v>
      </c>
      <c r="DF509" s="78">
        <v>2.1589204668998718E-2</v>
      </c>
      <c r="DG509" s="78">
        <v>7.4748069047927856E-2</v>
      </c>
      <c r="DH509" s="78">
        <v>9.5533475279808044E-2</v>
      </c>
      <c r="DI509" s="78">
        <v>0.11723566800355911</v>
      </c>
      <c r="DJ509" s="78">
        <v>0.13295926153659821</v>
      </c>
      <c r="DK509" s="78">
        <v>9.0525992214679718E-2</v>
      </c>
      <c r="DL509" s="78">
        <v>0.11621752381324768</v>
      </c>
      <c r="DM509" s="78">
        <v>0.12516249716281891</v>
      </c>
      <c r="DN509" s="78">
        <v>0.12360123544931412</v>
      </c>
      <c r="DO509" s="78">
        <v>0.1747230589389801</v>
      </c>
      <c r="DP509" s="78">
        <v>0.14783759415149689</v>
      </c>
      <c r="DQ509" s="78">
        <v>0.15010735392570496</v>
      </c>
      <c r="DR509" s="78">
        <v>0.21126227080821991</v>
      </c>
      <c r="DS509" s="78">
        <v>0.22696146368980408</v>
      </c>
      <c r="DT509" s="78">
        <v>0.18925139307975769</v>
      </c>
      <c r="DU509" s="78">
        <v>0.24068780243396759</v>
      </c>
      <c r="DV509" s="78">
        <v>0.16176700592041016</v>
      </c>
      <c r="DW509" s="78">
        <v>9.0524516999721527E-2</v>
      </c>
      <c r="DX509" s="78">
        <v>2.4321625009179115E-2</v>
      </c>
      <c r="DY509" s="78">
        <v>6.3874036073684692E-2</v>
      </c>
      <c r="DZ509" s="78">
        <v>7.4432499706745148E-2</v>
      </c>
      <c r="EA509" s="78">
        <v>8.5234746336936951E-2</v>
      </c>
      <c r="EB509" s="78">
        <v>6.8443387746810913E-2</v>
      </c>
      <c r="EC509" s="78">
        <v>5.7200651615858078E-2</v>
      </c>
      <c r="ED509" s="78">
        <v>6.9119468331336975E-2</v>
      </c>
      <c r="EE509" s="78">
        <v>0.12410244345664978</v>
      </c>
      <c r="EF509" s="78">
        <v>0.14444147050380707</v>
      </c>
      <c r="EG509" s="78">
        <v>0.16276779770851135</v>
      </c>
      <c r="EH509" s="78">
        <v>0.17377369105815887</v>
      </c>
      <c r="EI509" s="78">
        <v>0.13021807372570038</v>
      </c>
      <c r="EJ509" s="78">
        <v>0.15748070180416107</v>
      </c>
      <c r="EK509" s="78">
        <v>0.16565081477165222</v>
      </c>
      <c r="EL509" s="78">
        <v>0.16412091255187988</v>
      </c>
      <c r="EM509" s="78">
        <v>0.21496373414993286</v>
      </c>
      <c r="EN509" s="78">
        <v>0.19322076439857483</v>
      </c>
      <c r="EO509" s="78">
        <v>0.19571022689342499</v>
      </c>
      <c r="EP509" s="78">
        <v>0.26030975580215454</v>
      </c>
      <c r="EQ509" s="78">
        <v>0.27655273675918579</v>
      </c>
      <c r="ER509" s="78">
        <v>0.23869532346725464</v>
      </c>
      <c r="ES509" s="78">
        <v>0.29104164242744446</v>
      </c>
      <c r="ET509" s="78">
        <v>0.21138562262058258</v>
      </c>
      <c r="EU509" s="78">
        <v>0.14008021354675293</v>
      </c>
      <c r="EV509" s="78">
        <v>7.362598180770874E-2</v>
      </c>
      <c r="EW509" s="78">
        <v>46.534072875976563</v>
      </c>
      <c r="EX509" s="78">
        <v>45.335010528564453</v>
      </c>
      <c r="EY509" s="78">
        <v>43.625495910644531</v>
      </c>
      <c r="EZ509" s="78">
        <v>42.094089508056641</v>
      </c>
      <c r="FA509" s="78">
        <v>41.068527221679688</v>
      </c>
      <c r="FB509" s="78">
        <v>40.315780639648438</v>
      </c>
      <c r="FC509" s="78">
        <v>40.072364807128906</v>
      </c>
      <c r="FD509" s="78">
        <v>39.736301422119141</v>
      </c>
      <c r="FE509" s="78">
        <v>43.202381134033203</v>
      </c>
      <c r="FF509" s="78">
        <v>47.024265289306641</v>
      </c>
      <c r="FG509" s="78">
        <v>49.220840454101563</v>
      </c>
      <c r="FH509" s="78">
        <v>50.196872711181641</v>
      </c>
      <c r="FI509" s="78">
        <v>50.689498901367188</v>
      </c>
      <c r="FJ509" s="78">
        <v>51.197837829589844</v>
      </c>
      <c r="FK509" s="78">
        <v>50.408863067626953</v>
      </c>
      <c r="FL509" s="78">
        <v>47.736362457275391</v>
      </c>
      <c r="FM509" s="78">
        <v>45.959037780761719</v>
      </c>
      <c r="FN509" s="78">
        <v>45.606666564941406</v>
      </c>
      <c r="FO509" s="78">
        <v>46.01336669921875</v>
      </c>
      <c r="FP509" s="78">
        <v>45.784954071044922</v>
      </c>
      <c r="FQ509" s="78">
        <v>46.118270874023438</v>
      </c>
      <c r="FR509" s="78">
        <v>46.551113128662109</v>
      </c>
      <c r="FS509" s="78">
        <v>46.94854736328125</v>
      </c>
      <c r="FT509" s="78">
        <v>46.928733825683594</v>
      </c>
      <c r="FU509" s="78">
        <v>3.9777819067239761E-2</v>
      </c>
      <c r="FV509" s="78">
        <v>4.9944624304771423E-2</v>
      </c>
      <c r="FW509" s="78">
        <v>4.1119329631328583E-2</v>
      </c>
      <c r="FX509" s="78">
        <v>0</v>
      </c>
      <c r="FY509" s="78">
        <v>268</v>
      </c>
      <c r="FZ509" s="78">
        <v>1</v>
      </c>
    </row>
    <row r="510" spans="1:182" x14ac:dyDescent="0.2">
      <c r="A510" t="s">
        <v>186</v>
      </c>
      <c r="B510" t="s">
        <v>236</v>
      </c>
      <c r="C510" t="s">
        <v>194</v>
      </c>
      <c r="D510" t="s">
        <v>203</v>
      </c>
      <c r="E510" t="s">
        <v>242</v>
      </c>
      <c r="F510" t="s">
        <v>1</v>
      </c>
      <c r="G510" t="s">
        <v>1</v>
      </c>
      <c r="H510" s="78">
        <v>2293</v>
      </c>
      <c r="I510" s="78">
        <v>1.4926643371582031</v>
      </c>
      <c r="J510" s="78">
        <v>1.4354180097579956</v>
      </c>
      <c r="K510" s="78">
        <v>1.3882012367248535</v>
      </c>
      <c r="L510" s="78">
        <v>1.3692346811294556</v>
      </c>
      <c r="M510" s="78">
        <v>1.4028723239898682</v>
      </c>
      <c r="N510" s="78">
        <v>1.4945882558822632</v>
      </c>
      <c r="O510" s="78">
        <v>1.6932772397994995</v>
      </c>
      <c r="P510" s="78">
        <v>1.7793135643005371</v>
      </c>
      <c r="Q510" s="78">
        <v>1.7663637399673462</v>
      </c>
      <c r="R510" s="78">
        <v>1.7683753967285156</v>
      </c>
      <c r="S510" s="78">
        <v>1.7491384744644165</v>
      </c>
      <c r="T510" s="78">
        <v>1.7998577356338501</v>
      </c>
      <c r="U510" s="78">
        <v>1.7314460277557373</v>
      </c>
      <c r="V510" s="78">
        <v>1.7283561229705811</v>
      </c>
      <c r="W510" s="78">
        <v>1.7607795000076294</v>
      </c>
      <c r="X510" s="78">
        <v>1.8214846849441528</v>
      </c>
      <c r="Y510" s="78">
        <v>2.0673820972442627</v>
      </c>
      <c r="Z510" s="78">
        <v>2.255094051361084</v>
      </c>
      <c r="AA510" s="78">
        <v>2.3260962963104248</v>
      </c>
      <c r="AB510" s="78">
        <v>2.2862846851348877</v>
      </c>
      <c r="AC510" s="78">
        <v>2.1809062957763672</v>
      </c>
      <c r="AD510" s="78">
        <v>2.1302952766418457</v>
      </c>
      <c r="AE510" s="78">
        <v>1.9466956853866577</v>
      </c>
      <c r="AF510" s="78">
        <v>1.6772429943084717</v>
      </c>
      <c r="AG510" s="78">
        <v>-0.11512544751167297</v>
      </c>
      <c r="AH510" s="78">
        <v>-0.12625187635421753</v>
      </c>
      <c r="AI510" s="78">
        <v>-0.11168065667152405</v>
      </c>
      <c r="AJ510" s="78">
        <v>-0.11780574917793274</v>
      </c>
      <c r="AK510" s="78">
        <v>-0.12744671106338501</v>
      </c>
      <c r="AL510" s="78">
        <v>-0.11716689914464951</v>
      </c>
      <c r="AM510" s="78">
        <v>-8.0866433680057526E-2</v>
      </c>
      <c r="AN510" s="78">
        <v>-9.3437805771827698E-2</v>
      </c>
      <c r="AO510" s="78">
        <v>-6.3727602362632751E-2</v>
      </c>
      <c r="AP510" s="78">
        <v>-5.680837482213974E-2</v>
      </c>
      <c r="AQ510" s="78">
        <v>-4.337242990732193E-2</v>
      </c>
      <c r="AR510" s="78">
        <v>-2.2453054785728455E-2</v>
      </c>
      <c r="AS510" s="78">
        <v>-3.5861937794834375E-3</v>
      </c>
      <c r="AT510" s="78">
        <v>-6.8354331888258457E-3</v>
      </c>
      <c r="AU510" s="78">
        <v>1.6419149469584227E-3</v>
      </c>
      <c r="AV510" s="78">
        <v>3.4437293652445078E-4</v>
      </c>
      <c r="AW510" s="78">
        <v>6.3825175166130066E-2</v>
      </c>
      <c r="AX510" s="78">
        <v>9.7423546016216278E-2</v>
      </c>
      <c r="AY510" s="78">
        <v>3.1560707837343216E-2</v>
      </c>
      <c r="AZ510" s="78">
        <v>3.1501889228820801E-2</v>
      </c>
      <c r="BA510" s="78">
        <v>7.4835203588008881E-2</v>
      </c>
      <c r="BB510" s="78">
        <v>-2.2302905097603798E-2</v>
      </c>
      <c r="BC510" s="78">
        <v>-7.2009675204753876E-2</v>
      </c>
      <c r="BD510" s="78">
        <v>-0.10151764005422592</v>
      </c>
      <c r="BE510" s="78">
        <v>-7.8568011522293091E-2</v>
      </c>
      <c r="BF510" s="78">
        <v>-9.0683773159980774E-2</v>
      </c>
      <c r="BG510" s="78">
        <v>-7.6621860265731812E-2</v>
      </c>
      <c r="BH510" s="78">
        <v>-8.3457574248313904E-2</v>
      </c>
      <c r="BI510" s="78">
        <v>-9.4602994620800018E-2</v>
      </c>
      <c r="BJ510" s="78">
        <v>-8.209015429019928E-2</v>
      </c>
      <c r="BK510" s="78">
        <v>-4.3152913451194763E-2</v>
      </c>
      <c r="BL510" s="78">
        <v>-5.5245857685804367E-2</v>
      </c>
      <c r="BM510" s="78">
        <v>-2.522309310734272E-2</v>
      </c>
      <c r="BN510" s="78">
        <v>-1.90135408192873E-2</v>
      </c>
      <c r="BO510" s="78">
        <v>-7.2050895541906357E-3</v>
      </c>
      <c r="BP510" s="78">
        <v>1.1146196164190769E-2</v>
      </c>
      <c r="BQ510" s="78">
        <v>3.1866993755102158E-2</v>
      </c>
      <c r="BR510" s="78">
        <v>2.859930507838726E-2</v>
      </c>
      <c r="BS510" s="78">
        <v>3.6278069019317627E-2</v>
      </c>
      <c r="BT510" s="78">
        <v>3.4279830753803253E-2</v>
      </c>
      <c r="BU510" s="78">
        <v>9.8965965211391449E-2</v>
      </c>
      <c r="BV510" s="78">
        <v>0.13508182764053345</v>
      </c>
      <c r="BW510" s="78">
        <v>6.9595813751220703E-2</v>
      </c>
      <c r="BX510" s="78">
        <v>6.8558134138584137E-2</v>
      </c>
      <c r="BY510" s="78">
        <v>0.11187499016523361</v>
      </c>
      <c r="BZ510" s="78">
        <v>1.5169570222496986E-2</v>
      </c>
      <c r="CA510" s="78">
        <v>-3.289620578289032E-2</v>
      </c>
      <c r="CB510" s="78">
        <v>-6.4253672957420349E-2</v>
      </c>
      <c r="CC510" s="78">
        <v>-5.3248435258865356E-2</v>
      </c>
      <c r="CD510" s="78">
        <v>-6.604941189289093E-2</v>
      </c>
      <c r="CE510" s="78">
        <v>-5.2340231835842133E-2</v>
      </c>
      <c r="CF510" s="78">
        <v>-5.9668134897947311E-2</v>
      </c>
      <c r="CG510" s="78">
        <v>-7.1855552494525909E-2</v>
      </c>
      <c r="CH510" s="78">
        <v>-5.7796105742454529E-2</v>
      </c>
      <c r="CI510" s="78">
        <v>-1.7032645642757416E-2</v>
      </c>
      <c r="CJ510" s="78">
        <v>-2.8794232755899429E-2</v>
      </c>
      <c r="CK510" s="78">
        <v>1.4450132148340344E-3</v>
      </c>
      <c r="CL510" s="78">
        <v>7.163043599575758E-3</v>
      </c>
      <c r="CM510" s="78">
        <v>1.7844298854470253E-2</v>
      </c>
      <c r="CN510" s="78">
        <v>3.4416936337947845E-2</v>
      </c>
      <c r="CO510" s="78">
        <v>5.6421764194965363E-2</v>
      </c>
      <c r="CP510" s="78">
        <v>5.3141295909881592E-2</v>
      </c>
      <c r="CQ510" s="78">
        <v>6.0266964137554169E-2</v>
      </c>
      <c r="CR510" s="78">
        <v>5.7783421128988266E-2</v>
      </c>
      <c r="CS510" s="78">
        <v>0.12330437451601028</v>
      </c>
      <c r="CT510" s="78">
        <v>0.16116385161876678</v>
      </c>
      <c r="CU510" s="78">
        <v>9.5938801765441895E-2</v>
      </c>
      <c r="CV510" s="78">
        <v>9.4223171472549438E-2</v>
      </c>
      <c r="CW510" s="78">
        <v>0.13752864301204681</v>
      </c>
      <c r="CX510" s="78">
        <v>4.1122894734144211E-2</v>
      </c>
      <c r="CY510" s="78">
        <v>-5.8063333854079247E-3</v>
      </c>
      <c r="CZ510" s="78">
        <v>-3.8444772362709045E-2</v>
      </c>
      <c r="DA510" s="78">
        <v>-2.7928857132792473E-2</v>
      </c>
      <c r="DB510" s="78">
        <v>-4.1415058076381683E-2</v>
      </c>
      <c r="DC510" s="78">
        <v>-2.8058607131242752E-2</v>
      </c>
      <c r="DD510" s="78">
        <v>-3.5878695547580719E-2</v>
      </c>
      <c r="DE510" s="78">
        <v>-4.9108099192380905E-2</v>
      </c>
      <c r="DF510" s="78">
        <v>-3.3502057194709778E-2</v>
      </c>
      <c r="DG510" s="78">
        <v>9.087621234357357E-3</v>
      </c>
      <c r="DH510" s="78">
        <v>-2.3426050320267677E-3</v>
      </c>
      <c r="DI510" s="78">
        <v>2.8113119304180145E-2</v>
      </c>
      <c r="DJ510" s="78">
        <v>3.333963081240654E-2</v>
      </c>
      <c r="DK510" s="78">
        <v>4.2893689125776291E-2</v>
      </c>
      <c r="DL510" s="78">
        <v>5.7687669992446899E-2</v>
      </c>
      <c r="DM510" s="78">
        <v>8.0976523458957672E-2</v>
      </c>
      <c r="DN510" s="78">
        <v>7.7683292329311371E-2</v>
      </c>
      <c r="DO510" s="78">
        <v>8.425585925579071E-2</v>
      </c>
      <c r="DP510" s="78">
        <v>8.1287018954753876E-2</v>
      </c>
      <c r="DQ510" s="78">
        <v>0.14764277637004852</v>
      </c>
      <c r="DR510" s="78">
        <v>0.18724587559700012</v>
      </c>
      <c r="DS510" s="78">
        <v>0.12228179723024368</v>
      </c>
      <c r="DT510" s="78">
        <v>0.11988821625709534</v>
      </c>
      <c r="DU510" s="78">
        <v>0.16318227350711823</v>
      </c>
      <c r="DV510" s="78">
        <v>6.7076213657855988E-2</v>
      </c>
      <c r="DW510" s="78">
        <v>2.1283537149429321E-2</v>
      </c>
      <c r="DX510" s="78">
        <v>-1.2635869905352592E-2</v>
      </c>
      <c r="DY510" s="78">
        <v>8.6285881698131561E-3</v>
      </c>
      <c r="DZ510" s="78">
        <v>-5.8469511568546295E-3</v>
      </c>
      <c r="EA510" s="78">
        <v>7.0002004504203796E-3</v>
      </c>
      <c r="EB510" s="78">
        <v>-1.5305249253287911E-3</v>
      </c>
      <c r="EC510" s="78">
        <v>-1.6264403238892555E-2</v>
      </c>
      <c r="ED510" s="78">
        <v>1.5746887074783444E-3</v>
      </c>
      <c r="EE510" s="78">
        <v>4.6801138669252396E-2</v>
      </c>
      <c r="EF510" s="78">
        <v>3.5849343985319138E-2</v>
      </c>
      <c r="EG510" s="78">
        <v>6.6617630422115326E-2</v>
      </c>
      <c r="EH510" s="78">
        <v>7.1134462952613831E-2</v>
      </c>
      <c r="EI510" s="78">
        <v>7.9061031341552734E-2</v>
      </c>
      <c r="EJ510" s="78">
        <v>9.1286920011043549E-2</v>
      </c>
      <c r="EK510" s="78">
        <v>0.11642972379922867</v>
      </c>
      <c r="EL510" s="78">
        <v>0.11311802268028259</v>
      </c>
      <c r="EM510" s="78">
        <v>0.11889201402664185</v>
      </c>
      <c r="EN510" s="78">
        <v>0.11522246897220612</v>
      </c>
      <c r="EO510" s="78">
        <v>0.18278355896472931</v>
      </c>
      <c r="EP510" s="78">
        <v>0.22490417957305908</v>
      </c>
      <c r="EQ510" s="78">
        <v>0.16031689941883087</v>
      </c>
      <c r="ER510" s="78">
        <v>0.15694445371627808</v>
      </c>
      <c r="ES510" s="78">
        <v>0.20022206008434296</v>
      </c>
      <c r="ET510" s="78">
        <v>0.10454869270324707</v>
      </c>
      <c r="EU510" s="78">
        <v>6.0397006571292877E-2</v>
      </c>
      <c r="EV510" s="78">
        <v>2.4628087878227234E-2</v>
      </c>
      <c r="EW510" s="78">
        <v>46.943737030029297</v>
      </c>
      <c r="EX510" s="78">
        <v>45.818973541259766</v>
      </c>
      <c r="EY510" s="78">
        <v>44.166358947753906</v>
      </c>
      <c r="EZ510" s="78">
        <v>42.877597808837891</v>
      </c>
      <c r="FA510" s="78">
        <v>42.015766143798828</v>
      </c>
      <c r="FB510" s="78">
        <v>41.105350494384766</v>
      </c>
      <c r="FC510" s="78">
        <v>41.063629150390625</v>
      </c>
      <c r="FD510" s="78">
        <v>40.588222503662109</v>
      </c>
      <c r="FE510" s="78">
        <v>44.455474853515625</v>
      </c>
      <c r="FF510" s="78">
        <v>48.718460083007813</v>
      </c>
      <c r="FG510" s="78">
        <v>50.578754425048828</v>
      </c>
      <c r="FH510" s="78">
        <v>51.777549743652344</v>
      </c>
      <c r="FI510" s="78">
        <v>51.998939514160156</v>
      </c>
      <c r="FJ510" s="78">
        <v>51.80450439453125</v>
      </c>
      <c r="FK510" s="78">
        <v>50.742023468017578</v>
      </c>
      <c r="FL510" s="78">
        <v>48.050235748291016</v>
      </c>
      <c r="FM510" s="78">
        <v>46.757850646972656</v>
      </c>
      <c r="FN510" s="78">
        <v>46.441600799560547</v>
      </c>
      <c r="FO510" s="78">
        <v>46.896526336669922</v>
      </c>
      <c r="FP510" s="78">
        <v>46.69317626953125</v>
      </c>
      <c r="FQ510" s="78">
        <v>46.863853454589844</v>
      </c>
      <c r="FR510" s="78">
        <v>47.106761932373047</v>
      </c>
      <c r="FS510" s="78">
        <v>47.291343688964844</v>
      </c>
      <c r="FT510" s="78">
        <v>47.132556915283203</v>
      </c>
      <c r="FU510" s="78">
        <v>3.2771151512861252E-2</v>
      </c>
      <c r="FV510" s="78">
        <v>4.0167860686779022E-2</v>
      </c>
      <c r="FW510" s="78">
        <v>3.4458223730325699E-2</v>
      </c>
      <c r="FX510" s="78">
        <v>0</v>
      </c>
      <c r="FY510" s="78">
        <v>826</v>
      </c>
      <c r="FZ510" s="78">
        <v>1</v>
      </c>
    </row>
    <row r="511" spans="1:182" x14ac:dyDescent="0.2">
      <c r="A511" t="s">
        <v>186</v>
      </c>
      <c r="B511" t="s">
        <v>236</v>
      </c>
      <c r="C511" t="s">
        <v>194</v>
      </c>
      <c r="D511" t="s">
        <v>203</v>
      </c>
      <c r="E511" t="s">
        <v>242</v>
      </c>
      <c r="F511" t="s">
        <v>178</v>
      </c>
      <c r="G511" t="s">
        <v>1</v>
      </c>
      <c r="H511" s="78">
        <v>1074</v>
      </c>
      <c r="I511" s="78">
        <v>1.5123625993728638</v>
      </c>
      <c r="J511" s="78">
        <v>1.4135832786560059</v>
      </c>
      <c r="K511" s="78">
        <v>1.3611551523208618</v>
      </c>
      <c r="L511" s="78">
        <v>1.3270251750946045</v>
      </c>
      <c r="M511" s="78">
        <v>1.3430705070495605</v>
      </c>
      <c r="N511" s="78">
        <v>1.3897770643234253</v>
      </c>
      <c r="O511" s="78">
        <v>1.5813493728637695</v>
      </c>
      <c r="P511" s="78">
        <v>1.6968053579330444</v>
      </c>
      <c r="Q511" s="78">
        <v>1.7481399774551392</v>
      </c>
      <c r="R511" s="78">
        <v>1.7284121513366699</v>
      </c>
      <c r="S511" s="78">
        <v>1.7375905513763428</v>
      </c>
      <c r="T511" s="78">
        <v>1.7093496322631836</v>
      </c>
      <c r="U511" s="78">
        <v>1.748132586479187</v>
      </c>
      <c r="V511" s="78">
        <v>1.7965928316116333</v>
      </c>
      <c r="W511" s="78">
        <v>1.81459641456604</v>
      </c>
      <c r="X511" s="78">
        <v>1.9052133560180664</v>
      </c>
      <c r="Y511" s="78">
        <v>2.0934429168701172</v>
      </c>
      <c r="Z511" s="78">
        <v>2.2781972885131836</v>
      </c>
      <c r="AA511" s="78">
        <v>2.3792979717254639</v>
      </c>
      <c r="AB511" s="78">
        <v>2.3428261280059814</v>
      </c>
      <c r="AC511" s="78">
        <v>2.2084193229675293</v>
      </c>
      <c r="AD511" s="78">
        <v>2.1129827499389648</v>
      </c>
      <c r="AE511" s="78">
        <v>1.8760851621627808</v>
      </c>
      <c r="AF511" s="78">
        <v>1.6530022621154785</v>
      </c>
      <c r="AG511" s="78">
        <v>-0.11520105600357056</v>
      </c>
      <c r="AH511" s="78">
        <v>-0.13071507215499878</v>
      </c>
      <c r="AI511" s="78">
        <v>-0.10088256001472473</v>
      </c>
      <c r="AJ511" s="78">
        <v>-0.11596374958753586</v>
      </c>
      <c r="AK511" s="78">
        <v>-0.12205968052148819</v>
      </c>
      <c r="AL511" s="78">
        <v>-0.10307648777961731</v>
      </c>
      <c r="AM511" s="78">
        <v>-7.1066670119762421E-2</v>
      </c>
      <c r="AN511" s="78">
        <v>-6.0654100030660629E-2</v>
      </c>
      <c r="AO511" s="78">
        <v>-1.8112903460860252E-2</v>
      </c>
      <c r="AP511" s="78">
        <v>-5.1977112889289856E-2</v>
      </c>
      <c r="AQ511" s="78">
        <v>-1.7266185954213142E-2</v>
      </c>
      <c r="AR511" s="78">
        <v>-4.2435150593519211E-2</v>
      </c>
      <c r="AS511" s="78">
        <v>-3.2727941870689392E-2</v>
      </c>
      <c r="AT511" s="78">
        <v>-4.3422807939350605E-3</v>
      </c>
      <c r="AU511" s="78">
        <v>1.207643561065197E-2</v>
      </c>
      <c r="AV511" s="78">
        <v>1.7527429386973381E-2</v>
      </c>
      <c r="AW511" s="78">
        <v>9.3970514833927155E-2</v>
      </c>
      <c r="AX511" s="78">
        <v>8.9285150170326233E-2</v>
      </c>
      <c r="AY511" s="78">
        <v>2.4508032947778702E-2</v>
      </c>
      <c r="AZ511" s="78">
        <v>1.6661656554788351E-3</v>
      </c>
      <c r="BA511" s="78">
        <v>3.6264371126890182E-2</v>
      </c>
      <c r="BB511" s="78">
        <v>-9.7129292786121368E-2</v>
      </c>
      <c r="BC511" s="78">
        <v>-0.10795349627733231</v>
      </c>
      <c r="BD511" s="78">
        <v>-0.14743228256702423</v>
      </c>
      <c r="BE511" s="78">
        <v>-8.0763101577758789E-2</v>
      </c>
      <c r="BF511" s="78">
        <v>-9.6883267164230347E-2</v>
      </c>
      <c r="BG511" s="78">
        <v>-6.862349808216095E-2</v>
      </c>
      <c r="BH511" s="78">
        <v>-8.352179080247879E-2</v>
      </c>
      <c r="BI511" s="78">
        <v>-9.1083072125911713E-2</v>
      </c>
      <c r="BJ511" s="78">
        <v>-7.187177985906601E-2</v>
      </c>
      <c r="BK511" s="78">
        <v>-3.9363987743854523E-2</v>
      </c>
      <c r="BL511" s="78">
        <v>-2.7510266751050949E-2</v>
      </c>
      <c r="BM511" s="78">
        <v>1.4445211738348007E-2</v>
      </c>
      <c r="BN511" s="78">
        <v>-2.2113697603344917E-2</v>
      </c>
      <c r="BO511" s="78">
        <v>1.5285858884453773E-2</v>
      </c>
      <c r="BP511" s="78">
        <v>-1.2307876721024513E-2</v>
      </c>
      <c r="BQ511" s="78">
        <v>9.9654961377382278E-4</v>
      </c>
      <c r="BR511" s="78">
        <v>2.8985003009438515E-2</v>
      </c>
      <c r="BS511" s="78">
        <v>4.5060131698846817E-2</v>
      </c>
      <c r="BT511" s="78">
        <v>4.8833794891834259E-2</v>
      </c>
      <c r="BU511" s="78">
        <v>0.12577997148036957</v>
      </c>
      <c r="BV511" s="78">
        <v>0.12568049132823944</v>
      </c>
      <c r="BW511" s="78">
        <v>6.2153048813343048E-2</v>
      </c>
      <c r="BX511" s="78">
        <v>3.9759200066328049E-2</v>
      </c>
      <c r="BY511" s="78">
        <v>7.248619943857193E-2</v>
      </c>
      <c r="BZ511" s="78">
        <v>-5.8474000543355942E-2</v>
      </c>
      <c r="CA511" s="78">
        <v>-6.9405689835548401E-2</v>
      </c>
      <c r="CB511" s="78">
        <v>-0.10907687246799469</v>
      </c>
      <c r="CC511" s="78">
        <v>-5.6911475956439972E-2</v>
      </c>
      <c r="CD511" s="78">
        <v>-7.345147430896759E-2</v>
      </c>
      <c r="CE511" s="78">
        <v>-4.6280987560749054E-2</v>
      </c>
      <c r="CF511" s="78">
        <v>-6.1052598059177399E-2</v>
      </c>
      <c r="CG511" s="78">
        <v>-6.9628767669200897E-2</v>
      </c>
      <c r="CH511" s="78">
        <v>-5.0259485840797424E-2</v>
      </c>
      <c r="CI511" s="78">
        <v>-1.740681380033493E-2</v>
      </c>
      <c r="CJ511" s="78">
        <v>-4.5549464412033558E-3</v>
      </c>
      <c r="CK511" s="78">
        <v>3.6994859576225281E-2</v>
      </c>
      <c r="CL511" s="78">
        <v>-1.4303876087069511E-3</v>
      </c>
      <c r="CM511" s="78">
        <v>3.783131018280983E-2</v>
      </c>
      <c r="CN511" s="78">
        <v>8.5581792518496513E-3</v>
      </c>
      <c r="CO511" s="78">
        <v>2.4354029446840286E-2</v>
      </c>
      <c r="CP511" s="78">
        <v>5.2067376673221588E-2</v>
      </c>
      <c r="CQ511" s="78">
        <v>6.7904539406299591E-2</v>
      </c>
      <c r="CR511" s="78">
        <v>7.0516481995582581E-2</v>
      </c>
      <c r="CS511" s="78">
        <v>0.14781112968921661</v>
      </c>
      <c r="CT511" s="78">
        <v>0.15088780224323273</v>
      </c>
      <c r="CU511" s="78">
        <v>8.8225871324539185E-2</v>
      </c>
      <c r="CV511" s="78">
        <v>6.614232063293457E-2</v>
      </c>
      <c r="CW511" s="78">
        <v>9.7573325037956238E-2</v>
      </c>
      <c r="CX511" s="78">
        <v>-3.1701467931270599E-2</v>
      </c>
      <c r="CY511" s="78">
        <v>-4.2707584798336029E-2</v>
      </c>
      <c r="CZ511" s="78">
        <v>-8.2512028515338898E-2</v>
      </c>
      <c r="DA511" s="78">
        <v>-3.3059850335121155E-2</v>
      </c>
      <c r="DB511" s="78">
        <v>-5.0019674003124237E-2</v>
      </c>
      <c r="DC511" s="78">
        <v>-2.3938471451401711E-2</v>
      </c>
      <c r="DD511" s="78">
        <v>-3.8583394140005112E-2</v>
      </c>
      <c r="DE511" s="78">
        <v>-4.8174463212490082E-2</v>
      </c>
      <c r="DF511" s="78">
        <v>-2.8647191822528839E-2</v>
      </c>
      <c r="DG511" s="78">
        <v>4.5503629371523857E-3</v>
      </c>
      <c r="DH511" s="78">
        <v>1.8400372937321663E-2</v>
      </c>
      <c r="DI511" s="78">
        <v>5.9544511139392853E-2</v>
      </c>
      <c r="DJ511" s="78">
        <v>1.9252922385931015E-2</v>
      </c>
      <c r="DK511" s="78">
        <v>6.0376759618520737E-2</v>
      </c>
      <c r="DL511" s="78">
        <v>2.9424237087368965E-2</v>
      </c>
      <c r="DM511" s="78">
        <v>4.7711506485939026E-2</v>
      </c>
      <c r="DN511" s="78">
        <v>7.5149759650230408E-2</v>
      </c>
      <c r="DO511" s="78">
        <v>9.0748950839042664E-2</v>
      </c>
      <c r="DP511" s="78">
        <v>9.2199184000492096E-2</v>
      </c>
      <c r="DQ511" s="78">
        <v>0.16984227299690247</v>
      </c>
      <c r="DR511" s="78">
        <v>0.17609509825706482</v>
      </c>
      <c r="DS511" s="78">
        <v>0.11429868638515472</v>
      </c>
      <c r="DT511" s="78">
        <v>9.252544492483139E-2</v>
      </c>
      <c r="DU511" s="78">
        <v>0.12266046553850174</v>
      </c>
      <c r="DV511" s="78">
        <v>-4.9289315938949585E-3</v>
      </c>
      <c r="DW511" s="78">
        <v>-1.6009489074349403E-2</v>
      </c>
      <c r="DX511" s="78">
        <v>-5.5947192013263702E-2</v>
      </c>
      <c r="DY511" s="78">
        <v>1.3781074667349458E-3</v>
      </c>
      <c r="DZ511" s="78">
        <v>-1.6187874600291252E-2</v>
      </c>
      <c r="EA511" s="78">
        <v>8.3205755800008774E-3</v>
      </c>
      <c r="EB511" s="78">
        <v>-6.1414418742060661E-3</v>
      </c>
      <c r="EC511" s="78">
        <v>-1.7197858542203903E-2</v>
      </c>
      <c r="ED511" s="78">
        <v>2.5575286708772182E-3</v>
      </c>
      <c r="EE511" s="78">
        <v>3.625304251909256E-2</v>
      </c>
      <c r="EF511" s="78">
        <v>5.1544204354286194E-2</v>
      </c>
      <c r="EG511" s="78">
        <v>9.210263192653656E-2</v>
      </c>
      <c r="EH511" s="78">
        <v>4.9116339534521103E-2</v>
      </c>
      <c r="EI511" s="78">
        <v>9.2928797006607056E-2</v>
      </c>
      <c r="EJ511" s="78">
        <v>5.9551503509283066E-2</v>
      </c>
      <c r="EK511" s="78">
        <v>8.1435993313789368E-2</v>
      </c>
      <c r="EL511" s="78">
        <v>0.10847703367471695</v>
      </c>
      <c r="EM511" s="78">
        <v>0.12373264878988266</v>
      </c>
      <c r="EN511" s="78">
        <v>0.12350554019212723</v>
      </c>
      <c r="EO511" s="78">
        <v>0.20165173709392548</v>
      </c>
      <c r="EP511" s="78">
        <v>0.21249042451381683</v>
      </c>
      <c r="EQ511" s="78">
        <v>0.15194371342658997</v>
      </c>
      <c r="ER511" s="78">
        <v>0.13061846792697906</v>
      </c>
      <c r="ES511" s="78">
        <v>0.15888229012489319</v>
      </c>
      <c r="ET511" s="78">
        <v>3.3726360648870468E-2</v>
      </c>
      <c r="EU511" s="78">
        <v>2.2538322955369949E-2</v>
      </c>
      <c r="EV511" s="78">
        <v>-1.7591776326298714E-2</v>
      </c>
      <c r="EW511" s="78">
        <v>49.341251373291016</v>
      </c>
      <c r="EX511" s="78">
        <v>48.634941101074219</v>
      </c>
      <c r="EY511" s="78">
        <v>47.382827758789063</v>
      </c>
      <c r="EZ511" s="78">
        <v>46.663719177246094</v>
      </c>
      <c r="FA511" s="78">
        <v>45.668979644775391</v>
      </c>
      <c r="FB511" s="78">
        <v>44.543277740478516</v>
      </c>
      <c r="FC511" s="78">
        <v>44.040618896484375</v>
      </c>
      <c r="FD511" s="78">
        <v>43.631595611572266</v>
      </c>
      <c r="FE511" s="78">
        <v>47.997547149658203</v>
      </c>
      <c r="FF511" s="78">
        <v>51.932376861572266</v>
      </c>
      <c r="FG511" s="78">
        <v>52.923126220703125</v>
      </c>
      <c r="FH511" s="78">
        <v>54.118324279785156</v>
      </c>
      <c r="FI511" s="78">
        <v>54.200824737548828</v>
      </c>
      <c r="FJ511" s="78">
        <v>53.637214660644531</v>
      </c>
      <c r="FK511" s="78">
        <v>52.567996978759766</v>
      </c>
      <c r="FL511" s="78">
        <v>49.580646514892578</v>
      </c>
      <c r="FM511" s="78">
        <v>47.943714141845703</v>
      </c>
      <c r="FN511" s="78">
        <v>47.449134826660156</v>
      </c>
      <c r="FO511" s="78">
        <v>48.709197998046875</v>
      </c>
      <c r="FP511" s="78">
        <v>48.217067718505859</v>
      </c>
      <c r="FQ511" s="78">
        <v>48.517116546630859</v>
      </c>
      <c r="FR511" s="78">
        <v>48.663047790527344</v>
      </c>
      <c r="FS511" s="78">
        <v>49.019325256347656</v>
      </c>
      <c r="FT511" s="78">
        <v>48.476932525634766</v>
      </c>
      <c r="FU511" s="78">
        <v>2.7960287407040596E-2</v>
      </c>
      <c r="FV511" s="78">
        <v>3.7549491971731186E-2</v>
      </c>
      <c r="FW511" s="78">
        <v>2.8741512447595596E-2</v>
      </c>
      <c r="FX511" s="78">
        <v>0</v>
      </c>
      <c r="FY511" s="78">
        <v>441</v>
      </c>
      <c r="FZ511" s="78">
        <v>1</v>
      </c>
    </row>
    <row r="512" spans="1:182" x14ac:dyDescent="0.2">
      <c r="A512" t="s">
        <v>186</v>
      </c>
      <c r="B512" t="s">
        <v>236</v>
      </c>
      <c r="C512" t="s">
        <v>194</v>
      </c>
      <c r="D512" t="s">
        <v>203</v>
      </c>
      <c r="E512" t="s">
        <v>242</v>
      </c>
      <c r="F512" t="s">
        <v>179</v>
      </c>
      <c r="G512" t="s">
        <v>1</v>
      </c>
      <c r="H512" s="78">
        <v>198</v>
      </c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  <c r="BT512" s="78"/>
      <c r="BU512" s="78"/>
      <c r="BV512" s="78"/>
      <c r="BW512" s="78"/>
      <c r="BX512" s="78"/>
      <c r="BY512" s="78"/>
      <c r="BZ512" s="78"/>
      <c r="CA512" s="78"/>
      <c r="CB512" s="78"/>
      <c r="CC512" s="78"/>
      <c r="CD512" s="78"/>
      <c r="CE512" s="78"/>
      <c r="CF512" s="78"/>
      <c r="CG512" s="78"/>
      <c r="CH512" s="78"/>
      <c r="CI512" s="78"/>
      <c r="CJ512" s="78"/>
      <c r="CK512" s="78"/>
      <c r="CL512" s="78"/>
      <c r="CM512" s="78"/>
      <c r="CN512" s="78"/>
      <c r="CO512" s="78"/>
      <c r="CP512" s="78"/>
      <c r="CQ512" s="78"/>
      <c r="CR512" s="78"/>
      <c r="CS512" s="78"/>
      <c r="CT512" s="78"/>
      <c r="CU512" s="78"/>
      <c r="CV512" s="78"/>
      <c r="CW512" s="78"/>
      <c r="CX512" s="78"/>
      <c r="CY512" s="78"/>
      <c r="CZ512" s="78"/>
      <c r="DA512" s="78"/>
      <c r="DB512" s="78"/>
      <c r="DC512" s="78"/>
      <c r="DD512" s="78"/>
      <c r="DE512" s="78"/>
      <c r="DF512" s="78"/>
      <c r="DG512" s="78"/>
      <c r="DH512" s="78"/>
      <c r="DI512" s="78"/>
      <c r="DJ512" s="78"/>
      <c r="DK512" s="78"/>
      <c r="DL512" s="78"/>
      <c r="DM512" s="78"/>
      <c r="DN512" s="78"/>
      <c r="DO512" s="78"/>
      <c r="DP512" s="78"/>
      <c r="DQ512" s="78"/>
      <c r="DR512" s="78"/>
      <c r="DS512" s="78"/>
      <c r="DT512" s="78"/>
      <c r="DU512" s="78"/>
      <c r="DV512" s="78"/>
      <c r="DW512" s="78"/>
      <c r="DX512" s="78"/>
      <c r="DY512" s="78"/>
      <c r="DZ512" s="78"/>
      <c r="EA512" s="78"/>
      <c r="EB512" s="78"/>
      <c r="EC512" s="78"/>
      <c r="ED512" s="78"/>
      <c r="EE512" s="78"/>
      <c r="EF512" s="78"/>
      <c r="EG512" s="78"/>
      <c r="EH512" s="78"/>
      <c r="EI512" s="78"/>
      <c r="EJ512" s="78"/>
      <c r="EK512" s="78"/>
      <c r="EL512" s="78"/>
      <c r="EM512" s="78"/>
      <c r="EN512" s="78"/>
      <c r="EO512" s="78"/>
      <c r="EP512" s="78"/>
      <c r="EQ512" s="78"/>
      <c r="ER512" s="78"/>
      <c r="ES512" s="78"/>
      <c r="ET512" s="78"/>
      <c r="EU512" s="78"/>
      <c r="EV512" s="78"/>
      <c r="EW512" s="78"/>
      <c r="EX512" s="78"/>
      <c r="EY512" s="78"/>
      <c r="EZ512" s="78"/>
      <c r="FA512" s="78"/>
      <c r="FB512" s="78"/>
      <c r="FC512" s="78"/>
      <c r="FD512" s="78"/>
      <c r="FE512" s="78"/>
      <c r="FF512" s="78"/>
      <c r="FG512" s="78"/>
      <c r="FH512" s="78"/>
      <c r="FI512" s="78"/>
      <c r="FJ512" s="78"/>
      <c r="FK512" s="78"/>
      <c r="FL512" s="78"/>
      <c r="FM512" s="78"/>
      <c r="FN512" s="78"/>
      <c r="FO512" s="78"/>
      <c r="FP512" s="78"/>
      <c r="FQ512" s="78"/>
      <c r="FR512" s="78"/>
      <c r="FS512" s="78"/>
      <c r="FT512" s="78"/>
      <c r="FU512" s="78"/>
      <c r="FV512" s="78"/>
      <c r="FW512" s="78"/>
      <c r="FX512" s="78">
        <v>0</v>
      </c>
      <c r="FY512" s="78">
        <v>50</v>
      </c>
      <c r="FZ512" s="78">
        <v>0</v>
      </c>
    </row>
    <row r="513" spans="1:182" x14ac:dyDescent="0.2">
      <c r="A513" t="s">
        <v>186</v>
      </c>
      <c r="B513" t="s">
        <v>236</v>
      </c>
      <c r="C513" t="s">
        <v>194</v>
      </c>
      <c r="D513" t="s">
        <v>203</v>
      </c>
      <c r="E513" t="s">
        <v>242</v>
      </c>
      <c r="F513" t="s">
        <v>180</v>
      </c>
      <c r="G513" t="s">
        <v>1</v>
      </c>
      <c r="H513" s="78">
        <v>44</v>
      </c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78"/>
      <c r="CT513" s="78"/>
      <c r="CU513" s="78"/>
      <c r="CV513" s="78"/>
      <c r="CW513" s="78"/>
      <c r="CX513" s="78"/>
      <c r="CY513" s="78"/>
      <c r="CZ513" s="78"/>
      <c r="DA513" s="78"/>
      <c r="DB513" s="78"/>
      <c r="DC513" s="78"/>
      <c r="DD513" s="78"/>
      <c r="DE513" s="78"/>
      <c r="DF513" s="78"/>
      <c r="DG513" s="78"/>
      <c r="DH513" s="78"/>
      <c r="DI513" s="78"/>
      <c r="DJ513" s="78"/>
      <c r="DK513" s="78"/>
      <c r="DL513" s="78"/>
      <c r="DM513" s="78"/>
      <c r="DN513" s="78"/>
      <c r="DO513" s="78"/>
      <c r="DP513" s="78"/>
      <c r="DQ513" s="78"/>
      <c r="DR513" s="78"/>
      <c r="DS513" s="78"/>
      <c r="DT513" s="78"/>
      <c r="DU513" s="78"/>
      <c r="DV513" s="78"/>
      <c r="DW513" s="78"/>
      <c r="DX513" s="78"/>
      <c r="DY513" s="78"/>
      <c r="DZ513" s="78"/>
      <c r="EA513" s="78"/>
      <c r="EB513" s="78"/>
      <c r="EC513" s="78"/>
      <c r="ED513" s="78"/>
      <c r="EE513" s="78"/>
      <c r="EF513" s="78"/>
      <c r="EG513" s="78"/>
      <c r="EH513" s="78"/>
      <c r="EI513" s="78"/>
      <c r="EJ513" s="78"/>
      <c r="EK513" s="78"/>
      <c r="EL513" s="78"/>
      <c r="EM513" s="78"/>
      <c r="EN513" s="78"/>
      <c r="EO513" s="78"/>
      <c r="EP513" s="78"/>
      <c r="EQ513" s="78"/>
      <c r="ER513" s="78"/>
      <c r="ES513" s="78"/>
      <c r="ET513" s="78"/>
      <c r="EU513" s="78"/>
      <c r="EV513" s="78"/>
      <c r="EW513" s="78"/>
      <c r="EX513" s="78"/>
      <c r="EY513" s="78"/>
      <c r="EZ513" s="78"/>
      <c r="FA513" s="78"/>
      <c r="FB513" s="78"/>
      <c r="FC513" s="78"/>
      <c r="FD513" s="78"/>
      <c r="FE513" s="78"/>
      <c r="FF513" s="78"/>
      <c r="FG513" s="78"/>
      <c r="FH513" s="78"/>
      <c r="FI513" s="78"/>
      <c r="FJ513" s="78"/>
      <c r="FK513" s="78"/>
      <c r="FL513" s="78"/>
      <c r="FM513" s="78"/>
      <c r="FN513" s="78"/>
      <c r="FO513" s="78"/>
      <c r="FP513" s="78"/>
      <c r="FQ513" s="78"/>
      <c r="FR513" s="78"/>
      <c r="FS513" s="78"/>
      <c r="FT513" s="78"/>
      <c r="FU513" s="78"/>
      <c r="FV513" s="78"/>
      <c r="FW513" s="78"/>
      <c r="FX513" s="78">
        <v>0</v>
      </c>
      <c r="FY513" s="78">
        <v>24</v>
      </c>
      <c r="FZ513" s="78">
        <v>0</v>
      </c>
    </row>
    <row r="514" spans="1:182" x14ac:dyDescent="0.2">
      <c r="A514" t="s">
        <v>186</v>
      </c>
      <c r="B514" t="s">
        <v>236</v>
      </c>
      <c r="C514" t="s">
        <v>194</v>
      </c>
      <c r="D514" t="s">
        <v>203</v>
      </c>
      <c r="E514" t="s">
        <v>242</v>
      </c>
      <c r="F514" t="s">
        <v>181</v>
      </c>
      <c r="G514" t="s">
        <v>1</v>
      </c>
      <c r="H514" s="78">
        <v>61</v>
      </c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78"/>
      <c r="CJ514" s="78"/>
      <c r="CK514" s="78"/>
      <c r="CL514" s="78"/>
      <c r="CM514" s="78"/>
      <c r="CN514" s="78"/>
      <c r="CO514" s="78"/>
      <c r="CP514" s="78"/>
      <c r="CQ514" s="78"/>
      <c r="CR514" s="78"/>
      <c r="CS514" s="78"/>
      <c r="CT514" s="78"/>
      <c r="CU514" s="78"/>
      <c r="CV514" s="78"/>
      <c r="CW514" s="78"/>
      <c r="CX514" s="78"/>
      <c r="CY514" s="78"/>
      <c r="CZ514" s="78"/>
      <c r="DA514" s="78"/>
      <c r="DB514" s="78"/>
      <c r="DC514" s="78"/>
      <c r="DD514" s="78"/>
      <c r="DE514" s="78"/>
      <c r="DF514" s="78"/>
      <c r="DG514" s="78"/>
      <c r="DH514" s="78"/>
      <c r="DI514" s="78"/>
      <c r="DJ514" s="78"/>
      <c r="DK514" s="78"/>
      <c r="DL514" s="78"/>
      <c r="DM514" s="78"/>
      <c r="DN514" s="78"/>
      <c r="DO514" s="78"/>
      <c r="DP514" s="78"/>
      <c r="DQ514" s="78"/>
      <c r="DR514" s="78"/>
      <c r="DS514" s="78"/>
      <c r="DT514" s="78"/>
      <c r="DU514" s="78"/>
      <c r="DV514" s="78"/>
      <c r="DW514" s="78"/>
      <c r="DX514" s="78"/>
      <c r="DY514" s="78"/>
      <c r="DZ514" s="78"/>
      <c r="EA514" s="78"/>
      <c r="EB514" s="78"/>
      <c r="EC514" s="78"/>
      <c r="ED514" s="78"/>
      <c r="EE514" s="78"/>
      <c r="EF514" s="78"/>
      <c r="EG514" s="78"/>
      <c r="EH514" s="78"/>
      <c r="EI514" s="78"/>
      <c r="EJ514" s="78"/>
      <c r="EK514" s="78"/>
      <c r="EL514" s="78"/>
      <c r="EM514" s="78"/>
      <c r="EN514" s="78"/>
      <c r="EO514" s="78"/>
      <c r="EP514" s="78"/>
      <c r="EQ514" s="78"/>
      <c r="ER514" s="78"/>
      <c r="ES514" s="78"/>
      <c r="ET514" s="78"/>
      <c r="EU514" s="78"/>
      <c r="EV514" s="78"/>
      <c r="EW514" s="78"/>
      <c r="EX514" s="78"/>
      <c r="EY514" s="78"/>
      <c r="EZ514" s="78"/>
      <c r="FA514" s="78"/>
      <c r="FB514" s="78"/>
      <c r="FC514" s="78"/>
      <c r="FD514" s="78"/>
      <c r="FE514" s="78"/>
      <c r="FF514" s="78"/>
      <c r="FG514" s="78"/>
      <c r="FH514" s="78"/>
      <c r="FI514" s="78"/>
      <c r="FJ514" s="78"/>
      <c r="FK514" s="78"/>
      <c r="FL514" s="78"/>
      <c r="FM514" s="78"/>
      <c r="FN514" s="78"/>
      <c r="FO514" s="78"/>
      <c r="FP514" s="78"/>
      <c r="FQ514" s="78"/>
      <c r="FR514" s="78"/>
      <c r="FS514" s="78"/>
      <c r="FT514" s="78"/>
      <c r="FU514" s="78"/>
      <c r="FV514" s="78"/>
      <c r="FW514" s="78"/>
      <c r="FX514" s="78">
        <v>0</v>
      </c>
      <c r="FY514" s="78">
        <v>14</v>
      </c>
      <c r="FZ514" s="78">
        <v>0</v>
      </c>
    </row>
    <row r="515" spans="1:182" x14ac:dyDescent="0.2">
      <c r="A515" t="s">
        <v>186</v>
      </c>
      <c r="B515" t="s">
        <v>236</v>
      </c>
      <c r="C515" t="s">
        <v>194</v>
      </c>
      <c r="D515" t="s">
        <v>203</v>
      </c>
      <c r="E515" t="s">
        <v>242</v>
      </c>
      <c r="F515" t="s">
        <v>182</v>
      </c>
      <c r="G515" t="s">
        <v>1</v>
      </c>
      <c r="H515" s="78">
        <v>225</v>
      </c>
      <c r="I515" s="78">
        <v>1.3796893358230591</v>
      </c>
      <c r="J515" s="78">
        <v>1.3161168098449707</v>
      </c>
      <c r="K515" s="78">
        <v>1.1693644523620605</v>
      </c>
      <c r="L515" s="78">
        <v>1.252108097076416</v>
      </c>
      <c r="M515" s="78">
        <v>1.3609652519226074</v>
      </c>
      <c r="N515" s="78">
        <v>1.4936631917953491</v>
      </c>
      <c r="O515" s="78">
        <v>1.7088844776153564</v>
      </c>
      <c r="P515" s="78">
        <v>1.9266262054443359</v>
      </c>
      <c r="Q515" s="78">
        <v>1.9969569444656372</v>
      </c>
      <c r="R515" s="78">
        <v>2.1233670711517334</v>
      </c>
      <c r="S515" s="78">
        <v>2.0390918254852295</v>
      </c>
      <c r="T515" s="78">
        <v>2.1088006496429443</v>
      </c>
      <c r="U515" s="78">
        <v>2.0075759887695313</v>
      </c>
      <c r="V515" s="78">
        <v>1.8968851566314697</v>
      </c>
      <c r="W515" s="78">
        <v>1.8809833526611328</v>
      </c>
      <c r="X515" s="78">
        <v>2.013465404510498</v>
      </c>
      <c r="Y515" s="78">
        <v>2.1935427188873291</v>
      </c>
      <c r="Z515" s="78">
        <v>2.476409912109375</v>
      </c>
      <c r="AA515" s="78">
        <v>2.5134663581848145</v>
      </c>
      <c r="AB515" s="78">
        <v>2.2367360591888428</v>
      </c>
      <c r="AC515" s="78">
        <v>1.9969373941421509</v>
      </c>
      <c r="AD515" s="78">
        <v>2.1028034687042236</v>
      </c>
      <c r="AE515" s="78">
        <v>1.820344090461731</v>
      </c>
      <c r="AF515" s="78">
        <v>1.5874220132827759</v>
      </c>
      <c r="AG515" s="78">
        <v>-0.16086018085479736</v>
      </c>
      <c r="AH515" s="78">
        <v>-0.16269800066947937</v>
      </c>
      <c r="AI515" s="78">
        <v>-0.23082789778709412</v>
      </c>
      <c r="AJ515" s="78">
        <v>-0.20420828461647034</v>
      </c>
      <c r="AK515" s="78">
        <v>-0.16660518944263458</v>
      </c>
      <c r="AL515" s="78">
        <v>-0.20699916779994965</v>
      </c>
      <c r="AM515" s="78">
        <v>-0.25200936198234558</v>
      </c>
      <c r="AN515" s="78">
        <v>-0.27063086628913879</v>
      </c>
      <c r="AO515" s="78">
        <v>-0.32562434673309326</v>
      </c>
      <c r="AP515" s="78">
        <v>-0.15669627487659454</v>
      </c>
      <c r="AQ515" s="78">
        <v>-0.2095000147819519</v>
      </c>
      <c r="AR515" s="78">
        <v>-0.11727938801050186</v>
      </c>
      <c r="AS515" s="78">
        <v>-0.11514008790254593</v>
      </c>
      <c r="AT515" s="78">
        <v>-0.17709715664386749</v>
      </c>
      <c r="AU515" s="78">
        <v>-0.13998319208621979</v>
      </c>
      <c r="AV515" s="78">
        <v>-0.25754591822624207</v>
      </c>
      <c r="AW515" s="78">
        <v>-0.1545042097568512</v>
      </c>
      <c r="AX515" s="78">
        <v>-8.6718156933784485E-2</v>
      </c>
      <c r="AY515" s="78">
        <v>-4.7029450535774231E-2</v>
      </c>
      <c r="AZ515" s="78">
        <v>-2.4610035121440887E-2</v>
      </c>
      <c r="BA515" s="78">
        <v>-1.0629209689795971E-2</v>
      </c>
      <c r="BB515" s="78">
        <v>-5.2936907857656479E-2</v>
      </c>
      <c r="BC515" s="78">
        <v>-0.10893199592828751</v>
      </c>
      <c r="BD515" s="78">
        <v>-0.13906294107437134</v>
      </c>
      <c r="BE515" s="78">
        <v>-7.3718056082725525E-2</v>
      </c>
      <c r="BF515" s="78">
        <v>-8.0796554684638977E-2</v>
      </c>
      <c r="BG515" s="78">
        <v>-0.14955155551433563</v>
      </c>
      <c r="BH515" s="78">
        <v>-0.12477400153875351</v>
      </c>
      <c r="BI515" s="78">
        <v>-8.7846122682094574E-2</v>
      </c>
      <c r="BJ515" s="78">
        <v>-0.1153116300702095</v>
      </c>
      <c r="BK515" s="78">
        <v>-0.15324893593788147</v>
      </c>
      <c r="BL515" s="78">
        <v>-0.16849219799041748</v>
      </c>
      <c r="BM515" s="78">
        <v>-0.22110098600387573</v>
      </c>
      <c r="BN515" s="78">
        <v>-5.4761815816164017E-2</v>
      </c>
      <c r="BO515" s="78">
        <v>-0.10659150034189224</v>
      </c>
      <c r="BP515" s="78">
        <v>-5.0423156470060349E-2</v>
      </c>
      <c r="BQ515" s="78">
        <v>-4.8675272613763809E-2</v>
      </c>
      <c r="BR515" s="78">
        <v>-0.11206982284784317</v>
      </c>
      <c r="BS515" s="78">
        <v>-7.393307238817215E-2</v>
      </c>
      <c r="BT515" s="78">
        <v>-0.186227947473526</v>
      </c>
      <c r="BU515" s="78">
        <v>-8.1891186535358429E-2</v>
      </c>
      <c r="BV515" s="78">
        <v>-1.4796106144785881E-2</v>
      </c>
      <c r="BW515" s="78">
        <v>2.489708736538887E-2</v>
      </c>
      <c r="BX515" s="78">
        <v>4.3268308043479919E-2</v>
      </c>
      <c r="BY515" s="78">
        <v>5.8833103626966476E-2</v>
      </c>
      <c r="BZ515" s="78">
        <v>9.9248569458723068E-3</v>
      </c>
      <c r="CA515" s="78">
        <v>-3.973286971449852E-2</v>
      </c>
      <c r="CB515" s="78">
        <v>-6.1409372836351395E-2</v>
      </c>
      <c r="CC515" s="78">
        <v>-1.3363690115511417E-2</v>
      </c>
      <c r="CD515" s="78">
        <v>-2.4071864783763885E-2</v>
      </c>
      <c r="CE515" s="78">
        <v>-9.3259818851947784E-2</v>
      </c>
      <c r="CF515" s="78">
        <v>-6.9758050143718719E-2</v>
      </c>
      <c r="CG515" s="78">
        <v>-3.32978256046772E-2</v>
      </c>
      <c r="CH515" s="78">
        <v>-5.1809124648571014E-2</v>
      </c>
      <c r="CI515" s="78">
        <v>-8.484775573015213E-2</v>
      </c>
      <c r="CJ515" s="78">
        <v>-9.7751252353191376E-2</v>
      </c>
      <c r="CK515" s="78">
        <v>-0.14870841801166534</v>
      </c>
      <c r="CL515" s="78">
        <v>1.5837684273719788E-2</v>
      </c>
      <c r="CM515" s="78">
        <v>-3.5317383706569672E-2</v>
      </c>
      <c r="CN515" s="78">
        <v>-4.1187400929629803E-3</v>
      </c>
      <c r="CO515" s="78">
        <v>-2.6419428177177906E-3</v>
      </c>
      <c r="CP515" s="78">
        <v>-6.7032083868980408E-2</v>
      </c>
      <c r="CQ515" s="78">
        <v>-2.8186947107315063E-2</v>
      </c>
      <c r="CR515" s="78">
        <v>-0.13683332502841949</v>
      </c>
      <c r="CS515" s="78">
        <v>-3.1599637120962143E-2</v>
      </c>
      <c r="CT515" s="78">
        <v>3.5016890615224838E-2</v>
      </c>
      <c r="CU515" s="78">
        <v>7.4713185429573059E-2</v>
      </c>
      <c r="CV515" s="78">
        <v>9.0280644595623016E-2</v>
      </c>
      <c r="CW515" s="78">
        <v>0.10694248974323273</v>
      </c>
      <c r="CX515" s="78">
        <v>5.3462721407413483E-2</v>
      </c>
      <c r="CY515" s="78">
        <v>8.1942342221736908E-3</v>
      </c>
      <c r="CZ515" s="78">
        <v>-7.6267411932349205E-3</v>
      </c>
      <c r="DA515" s="78">
        <v>4.6990673989057541E-2</v>
      </c>
      <c r="DB515" s="78">
        <v>3.2652821391820908E-2</v>
      </c>
      <c r="DC515" s="78">
        <v>-3.6968078464269638E-2</v>
      </c>
      <c r="DD515" s="78">
        <v>-1.4742102473974228E-2</v>
      </c>
      <c r="DE515" s="78">
        <v>2.1250464022159576E-2</v>
      </c>
      <c r="DF515" s="78">
        <v>1.1693377979099751E-2</v>
      </c>
      <c r="DG515" s="78">
        <v>-1.6446575522422791E-2</v>
      </c>
      <c r="DH515" s="78">
        <v>-2.7010310441255569E-2</v>
      </c>
      <c r="DI515" s="78">
        <v>-7.631586492061615E-2</v>
      </c>
      <c r="DJ515" s="78">
        <v>8.6437180638313293E-2</v>
      </c>
      <c r="DK515" s="78">
        <v>3.5956732928752899E-2</v>
      </c>
      <c r="DL515" s="78">
        <v>4.2185675352811813E-2</v>
      </c>
      <c r="DM515" s="78">
        <v>4.3391387909650803E-2</v>
      </c>
      <c r="DN515" s="78">
        <v>-2.1994339302182198E-2</v>
      </c>
      <c r="DO515" s="78">
        <v>1.7559172585606575E-2</v>
      </c>
      <c r="DP515" s="78">
        <v>-8.7438710033893585E-2</v>
      </c>
      <c r="DQ515" s="78">
        <v>1.8691916018724442E-2</v>
      </c>
      <c r="DR515" s="78">
        <v>8.4829896688461304E-2</v>
      </c>
      <c r="DS515" s="78">
        <v>0.12452929466962814</v>
      </c>
      <c r="DT515" s="78">
        <v>0.13729296624660492</v>
      </c>
      <c r="DU515" s="78">
        <v>0.15505187213420868</v>
      </c>
      <c r="DV515" s="78">
        <v>9.7000584006309509E-2</v>
      </c>
      <c r="DW515" s="78">
        <v>5.61213418841362E-2</v>
      </c>
      <c r="DX515" s="78">
        <v>4.6155888587236404E-2</v>
      </c>
      <c r="DY515" s="78">
        <v>0.13413278758525848</v>
      </c>
      <c r="DZ515" s="78">
        <v>0.11455425620079041</v>
      </c>
      <c r="EA515" s="78">
        <v>4.4308248907327652E-2</v>
      </c>
      <c r="EB515" s="78">
        <v>6.4692184329032898E-2</v>
      </c>
      <c r="EC515" s="78">
        <v>0.10000953078269958</v>
      </c>
      <c r="ED515" s="78">
        <v>0.10338091105222702</v>
      </c>
      <c r="EE515" s="78">
        <v>8.2313865423202515E-2</v>
      </c>
      <c r="EF515" s="78">
        <v>7.5128376483917236E-2</v>
      </c>
      <c r="EG515" s="78">
        <v>2.8207490220665932E-2</v>
      </c>
      <c r="EH515" s="78">
        <v>0.18837162852287292</v>
      </c>
      <c r="EI515" s="78">
        <v>0.13886523246765137</v>
      </c>
      <c r="EJ515" s="78">
        <v>0.10904189944267273</v>
      </c>
      <c r="EK515" s="78">
        <v>0.10985620319843292</v>
      </c>
      <c r="EL515" s="78">
        <v>4.3033003807067871E-2</v>
      </c>
      <c r="EM515" s="78">
        <v>8.3609312772750854E-2</v>
      </c>
      <c r="EN515" s="78">
        <v>-1.6120739281177521E-2</v>
      </c>
      <c r="EO515" s="78">
        <v>9.1304928064346313E-2</v>
      </c>
      <c r="EP515" s="78">
        <v>0.15675194561481476</v>
      </c>
      <c r="EQ515" s="78">
        <v>0.19645583629608154</v>
      </c>
      <c r="ER515" s="78">
        <v>0.20517130196094513</v>
      </c>
      <c r="ES515" s="78">
        <v>0.2245142012834549</v>
      </c>
      <c r="ET515" s="78">
        <v>0.15986233949661255</v>
      </c>
      <c r="EU515" s="78">
        <v>0.12532046437263489</v>
      </c>
      <c r="EV515" s="78">
        <v>0.12380945682525635</v>
      </c>
      <c r="EW515" s="78">
        <v>47.302684783935547</v>
      </c>
      <c r="EX515" s="78">
        <v>45.409580230712891</v>
      </c>
      <c r="EY515" s="78">
        <v>43.391883850097656</v>
      </c>
      <c r="EZ515" s="78">
        <v>41.313854217529297</v>
      </c>
      <c r="FA515" s="78">
        <v>40.978561401367188</v>
      </c>
      <c r="FB515" s="78">
        <v>40.847148895263672</v>
      </c>
      <c r="FC515" s="78">
        <v>40.571853637695313</v>
      </c>
      <c r="FD515" s="78">
        <v>38.081020355224609</v>
      </c>
      <c r="FE515" s="78">
        <v>41.497829437255859</v>
      </c>
      <c r="FF515" s="78">
        <v>45.599342346191406</v>
      </c>
      <c r="FG515" s="78">
        <v>47.869285583496094</v>
      </c>
      <c r="FH515" s="78">
        <v>49.434726715087891</v>
      </c>
      <c r="FI515" s="78">
        <v>48.866107940673828</v>
      </c>
      <c r="FJ515" s="78">
        <v>48.994766235351563</v>
      </c>
      <c r="FK515" s="78">
        <v>46.683834075927734</v>
      </c>
      <c r="FL515" s="78">
        <v>45.281406402587891</v>
      </c>
      <c r="FM515" s="78">
        <v>45.414928436279297</v>
      </c>
      <c r="FN515" s="78">
        <v>46.101123809814453</v>
      </c>
      <c r="FO515" s="78">
        <v>48.225994110107422</v>
      </c>
      <c r="FP515" s="78">
        <v>47.759666442871094</v>
      </c>
      <c r="FQ515" s="78">
        <v>47.800018310546875</v>
      </c>
      <c r="FR515" s="78">
        <v>48.288173675537109</v>
      </c>
      <c r="FS515" s="78">
        <v>46.695075988769531</v>
      </c>
      <c r="FT515" s="78">
        <v>46.943077087402344</v>
      </c>
      <c r="FU515" s="78">
        <v>6.5936066210269928E-2</v>
      </c>
      <c r="FV515" s="78">
        <v>7.4196092784404755E-2</v>
      </c>
      <c r="FW515" s="78">
        <v>7.4347883462905884E-2</v>
      </c>
      <c r="FX515" s="78">
        <v>0</v>
      </c>
      <c r="FY515" s="78">
        <v>107</v>
      </c>
      <c r="FZ515" s="78">
        <v>1</v>
      </c>
    </row>
    <row r="516" spans="1:182" x14ac:dyDescent="0.2">
      <c r="A516" t="s">
        <v>186</v>
      </c>
      <c r="B516" t="s">
        <v>236</v>
      </c>
      <c r="C516" t="s">
        <v>194</v>
      </c>
      <c r="D516" t="s">
        <v>203</v>
      </c>
      <c r="E516" t="s">
        <v>242</v>
      </c>
      <c r="F516" t="s">
        <v>183</v>
      </c>
      <c r="G516" t="s">
        <v>1</v>
      </c>
      <c r="H516" s="78">
        <v>424</v>
      </c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78"/>
      <c r="CJ516" s="78"/>
      <c r="CK516" s="78"/>
      <c r="CL516" s="78"/>
      <c r="CM516" s="78"/>
      <c r="CN516" s="78"/>
      <c r="CO516" s="78"/>
      <c r="CP516" s="78"/>
      <c r="CQ516" s="78"/>
      <c r="CR516" s="78"/>
      <c r="CS516" s="78"/>
      <c r="CT516" s="78"/>
      <c r="CU516" s="78"/>
      <c r="CV516" s="78"/>
      <c r="CW516" s="78"/>
      <c r="CX516" s="78"/>
      <c r="CY516" s="78"/>
      <c r="CZ516" s="78"/>
      <c r="DA516" s="78"/>
      <c r="DB516" s="78"/>
      <c r="DC516" s="78"/>
      <c r="DD516" s="78"/>
      <c r="DE516" s="78"/>
      <c r="DF516" s="78"/>
      <c r="DG516" s="78"/>
      <c r="DH516" s="78"/>
      <c r="DI516" s="78"/>
      <c r="DJ516" s="78"/>
      <c r="DK516" s="78"/>
      <c r="DL516" s="78"/>
      <c r="DM516" s="78"/>
      <c r="DN516" s="78"/>
      <c r="DO516" s="78"/>
      <c r="DP516" s="78"/>
      <c r="DQ516" s="78"/>
      <c r="DR516" s="78"/>
      <c r="DS516" s="78"/>
      <c r="DT516" s="78"/>
      <c r="DU516" s="78"/>
      <c r="DV516" s="78"/>
      <c r="DW516" s="78"/>
      <c r="DX516" s="78"/>
      <c r="DY516" s="78"/>
      <c r="DZ516" s="78"/>
      <c r="EA516" s="78"/>
      <c r="EB516" s="78"/>
      <c r="EC516" s="78"/>
      <c r="ED516" s="78"/>
      <c r="EE516" s="78"/>
      <c r="EF516" s="78"/>
      <c r="EG516" s="78"/>
      <c r="EH516" s="78"/>
      <c r="EI516" s="78"/>
      <c r="EJ516" s="78"/>
      <c r="EK516" s="78"/>
      <c r="EL516" s="78"/>
      <c r="EM516" s="78"/>
      <c r="EN516" s="78"/>
      <c r="EO516" s="78"/>
      <c r="EP516" s="78"/>
      <c r="EQ516" s="78"/>
      <c r="ER516" s="78"/>
      <c r="ES516" s="78"/>
      <c r="ET516" s="78"/>
      <c r="EU516" s="78"/>
      <c r="EV516" s="78"/>
      <c r="EW516" s="78"/>
      <c r="EX516" s="78"/>
      <c r="EY516" s="78"/>
      <c r="EZ516" s="78"/>
      <c r="FA516" s="78"/>
      <c r="FB516" s="78"/>
      <c r="FC516" s="78"/>
      <c r="FD516" s="78"/>
      <c r="FE516" s="78"/>
      <c r="FF516" s="78"/>
      <c r="FG516" s="78"/>
      <c r="FH516" s="78"/>
      <c r="FI516" s="78"/>
      <c r="FJ516" s="78"/>
      <c r="FK516" s="78"/>
      <c r="FL516" s="78"/>
      <c r="FM516" s="78"/>
      <c r="FN516" s="78"/>
      <c r="FO516" s="78"/>
      <c r="FP516" s="78"/>
      <c r="FQ516" s="78"/>
      <c r="FR516" s="78"/>
      <c r="FS516" s="78"/>
      <c r="FT516" s="78"/>
      <c r="FU516" s="78"/>
      <c r="FV516" s="78"/>
      <c r="FW516" s="78"/>
      <c r="FX516" s="78">
        <v>0</v>
      </c>
      <c r="FY516" s="78">
        <v>98</v>
      </c>
      <c r="FZ516" s="78">
        <v>0</v>
      </c>
    </row>
    <row r="517" spans="1:182" x14ac:dyDescent="0.2">
      <c r="A517" t="s">
        <v>186</v>
      </c>
      <c r="B517" t="s">
        <v>236</v>
      </c>
      <c r="C517" t="s">
        <v>194</v>
      </c>
      <c r="D517" t="s">
        <v>203</v>
      </c>
      <c r="E517" t="s">
        <v>242</v>
      </c>
      <c r="F517" t="s">
        <v>184</v>
      </c>
      <c r="G517" t="s">
        <v>1</v>
      </c>
      <c r="H517" s="78">
        <v>184</v>
      </c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/>
      <c r="CK517" s="78"/>
      <c r="CL517" s="78"/>
      <c r="CM517" s="78"/>
      <c r="CN517" s="78"/>
      <c r="CO517" s="78"/>
      <c r="CP517" s="78"/>
      <c r="CQ517" s="78"/>
      <c r="CR517" s="78"/>
      <c r="CS517" s="78"/>
      <c r="CT517" s="78"/>
      <c r="CU517" s="78"/>
      <c r="CV517" s="78"/>
      <c r="CW517" s="78"/>
      <c r="CX517" s="78"/>
      <c r="CY517" s="78"/>
      <c r="CZ517" s="78"/>
      <c r="DA517" s="78"/>
      <c r="DB517" s="78"/>
      <c r="DC517" s="78"/>
      <c r="DD517" s="78"/>
      <c r="DE517" s="78"/>
      <c r="DF517" s="78"/>
      <c r="DG517" s="78"/>
      <c r="DH517" s="78"/>
      <c r="DI517" s="78"/>
      <c r="DJ517" s="78"/>
      <c r="DK517" s="78"/>
      <c r="DL517" s="78"/>
      <c r="DM517" s="78"/>
      <c r="DN517" s="78"/>
      <c r="DO517" s="78"/>
      <c r="DP517" s="78"/>
      <c r="DQ517" s="78"/>
      <c r="DR517" s="78"/>
      <c r="DS517" s="78"/>
      <c r="DT517" s="78"/>
      <c r="DU517" s="78"/>
      <c r="DV517" s="78"/>
      <c r="DW517" s="78"/>
      <c r="DX517" s="78"/>
      <c r="DY517" s="78"/>
      <c r="DZ517" s="78"/>
      <c r="EA517" s="78"/>
      <c r="EB517" s="78"/>
      <c r="EC517" s="78"/>
      <c r="ED517" s="78"/>
      <c r="EE517" s="78"/>
      <c r="EF517" s="78"/>
      <c r="EG517" s="78"/>
      <c r="EH517" s="78"/>
      <c r="EI517" s="78"/>
      <c r="EJ517" s="78"/>
      <c r="EK517" s="78"/>
      <c r="EL517" s="78"/>
      <c r="EM517" s="78"/>
      <c r="EN517" s="78"/>
      <c r="EO517" s="78"/>
      <c r="EP517" s="78"/>
      <c r="EQ517" s="78"/>
      <c r="ER517" s="78"/>
      <c r="ES517" s="78"/>
      <c r="ET517" s="78"/>
      <c r="EU517" s="78"/>
      <c r="EV517" s="78"/>
      <c r="EW517" s="78"/>
      <c r="EX517" s="78"/>
      <c r="EY517" s="78"/>
      <c r="EZ517" s="78"/>
      <c r="FA517" s="78"/>
      <c r="FB517" s="78"/>
      <c r="FC517" s="78"/>
      <c r="FD517" s="78"/>
      <c r="FE517" s="78"/>
      <c r="FF517" s="78"/>
      <c r="FG517" s="78"/>
      <c r="FH517" s="78"/>
      <c r="FI517" s="78"/>
      <c r="FJ517" s="78"/>
      <c r="FK517" s="78"/>
      <c r="FL517" s="78"/>
      <c r="FM517" s="78"/>
      <c r="FN517" s="78"/>
      <c r="FO517" s="78"/>
      <c r="FP517" s="78"/>
      <c r="FQ517" s="78"/>
      <c r="FR517" s="78"/>
      <c r="FS517" s="78"/>
      <c r="FT517" s="78"/>
      <c r="FU517" s="78"/>
      <c r="FV517" s="78"/>
      <c r="FW517" s="78"/>
      <c r="FX517" s="78">
        <v>0</v>
      </c>
      <c r="FY517" s="78">
        <v>64</v>
      </c>
      <c r="FZ517" s="78">
        <v>0</v>
      </c>
    </row>
    <row r="518" spans="1:182" x14ac:dyDescent="0.2">
      <c r="A518" t="s">
        <v>186</v>
      </c>
      <c r="B518" t="s">
        <v>236</v>
      </c>
      <c r="C518" t="s">
        <v>194</v>
      </c>
      <c r="D518" t="s">
        <v>203</v>
      </c>
      <c r="E518" t="s">
        <v>242</v>
      </c>
      <c r="F518" t="s">
        <v>185</v>
      </c>
      <c r="G518" t="s">
        <v>1</v>
      </c>
      <c r="H518" s="78">
        <v>83</v>
      </c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78"/>
      <c r="CJ518" s="78"/>
      <c r="CK518" s="78"/>
      <c r="CL518" s="78"/>
      <c r="CM518" s="78"/>
      <c r="CN518" s="78"/>
      <c r="CO518" s="78"/>
      <c r="CP518" s="78"/>
      <c r="CQ518" s="78"/>
      <c r="CR518" s="78"/>
      <c r="CS518" s="78"/>
      <c r="CT518" s="78"/>
      <c r="CU518" s="78"/>
      <c r="CV518" s="78"/>
      <c r="CW518" s="78"/>
      <c r="CX518" s="78"/>
      <c r="CY518" s="78"/>
      <c r="CZ518" s="78"/>
      <c r="DA518" s="78"/>
      <c r="DB518" s="78"/>
      <c r="DC518" s="78"/>
      <c r="DD518" s="78"/>
      <c r="DE518" s="78"/>
      <c r="DF518" s="78"/>
      <c r="DG518" s="78"/>
      <c r="DH518" s="78"/>
      <c r="DI518" s="78"/>
      <c r="DJ518" s="78"/>
      <c r="DK518" s="78"/>
      <c r="DL518" s="78"/>
      <c r="DM518" s="78"/>
      <c r="DN518" s="78"/>
      <c r="DO518" s="78"/>
      <c r="DP518" s="78"/>
      <c r="DQ518" s="78"/>
      <c r="DR518" s="78"/>
      <c r="DS518" s="78"/>
      <c r="DT518" s="78"/>
      <c r="DU518" s="78"/>
      <c r="DV518" s="78"/>
      <c r="DW518" s="78"/>
      <c r="DX518" s="78"/>
      <c r="DY518" s="78"/>
      <c r="DZ518" s="78"/>
      <c r="EA518" s="78"/>
      <c r="EB518" s="78"/>
      <c r="EC518" s="78"/>
      <c r="ED518" s="78"/>
      <c r="EE518" s="78"/>
      <c r="EF518" s="78"/>
      <c r="EG518" s="78"/>
      <c r="EH518" s="78"/>
      <c r="EI518" s="78"/>
      <c r="EJ518" s="78"/>
      <c r="EK518" s="78"/>
      <c r="EL518" s="78"/>
      <c r="EM518" s="78"/>
      <c r="EN518" s="78"/>
      <c r="EO518" s="78"/>
      <c r="EP518" s="78"/>
      <c r="EQ518" s="78"/>
      <c r="ER518" s="78"/>
      <c r="ES518" s="78"/>
      <c r="ET518" s="78"/>
      <c r="EU518" s="78"/>
      <c r="EV518" s="78"/>
      <c r="EW518" s="78"/>
      <c r="EX518" s="78"/>
      <c r="EY518" s="78"/>
      <c r="EZ518" s="78"/>
      <c r="FA518" s="78"/>
      <c r="FB518" s="78"/>
      <c r="FC518" s="78"/>
      <c r="FD518" s="78"/>
      <c r="FE518" s="78"/>
      <c r="FF518" s="78"/>
      <c r="FG518" s="78"/>
      <c r="FH518" s="78"/>
      <c r="FI518" s="78"/>
      <c r="FJ518" s="78"/>
      <c r="FK518" s="78"/>
      <c r="FL518" s="78"/>
      <c r="FM518" s="78"/>
      <c r="FN518" s="78"/>
      <c r="FO518" s="78"/>
      <c r="FP518" s="78"/>
      <c r="FQ518" s="78"/>
      <c r="FR518" s="78"/>
      <c r="FS518" s="78"/>
      <c r="FT518" s="78"/>
      <c r="FU518" s="78"/>
      <c r="FV518" s="78"/>
      <c r="FW518" s="78"/>
      <c r="FX518" s="78">
        <v>0</v>
      </c>
      <c r="FY518" s="78">
        <v>28</v>
      </c>
      <c r="FZ518" s="78">
        <v>0</v>
      </c>
    </row>
    <row r="519" spans="1:182" x14ac:dyDescent="0.2">
      <c r="A519" t="s">
        <v>186</v>
      </c>
      <c r="B519" t="s">
        <v>236</v>
      </c>
      <c r="C519" t="s">
        <v>194</v>
      </c>
      <c r="D519" t="s">
        <v>203</v>
      </c>
      <c r="E519" t="s">
        <v>243</v>
      </c>
      <c r="F519" t="s">
        <v>1</v>
      </c>
      <c r="G519" t="s">
        <v>198</v>
      </c>
      <c r="H519" s="78">
        <v>3178</v>
      </c>
      <c r="I519" s="78">
        <v>1.7359468936920166</v>
      </c>
      <c r="J519" s="78">
        <v>1.6085798740386963</v>
      </c>
      <c r="K519" s="78">
        <v>1.6001603603363037</v>
      </c>
      <c r="L519" s="78">
        <v>1.5498933792114258</v>
      </c>
      <c r="M519" s="78">
        <v>1.6019421815872192</v>
      </c>
      <c r="N519" s="78">
        <v>1.7603569030761719</v>
      </c>
      <c r="O519" s="78">
        <v>2.0056173801422119</v>
      </c>
      <c r="P519" s="78">
        <v>2.107058048248291</v>
      </c>
      <c r="Q519" s="78">
        <v>2.0359158515930176</v>
      </c>
      <c r="R519" s="78">
        <v>2.0121684074401855</v>
      </c>
      <c r="S519" s="78">
        <v>1.8712679147720337</v>
      </c>
      <c r="T519" s="78">
        <v>1.8220702409744263</v>
      </c>
      <c r="U519" s="78">
        <v>1.7896037101745605</v>
      </c>
      <c r="V519" s="78">
        <v>1.7222636938095093</v>
      </c>
      <c r="W519" s="78">
        <v>1.6395038366317749</v>
      </c>
      <c r="X519" s="78">
        <v>1.7574043273925781</v>
      </c>
      <c r="Y519" s="78">
        <v>1.9893736839294434</v>
      </c>
      <c r="Z519" s="78">
        <v>2.4260439872741699</v>
      </c>
      <c r="AA519" s="78">
        <v>2.5026323795318604</v>
      </c>
      <c r="AB519" s="78">
        <v>2.5081279277801514</v>
      </c>
      <c r="AC519" s="78">
        <v>2.5924055576324463</v>
      </c>
      <c r="AD519" s="78">
        <v>2.4332530498504639</v>
      </c>
      <c r="AE519" s="78">
        <v>2.2298245429992676</v>
      </c>
      <c r="AF519" s="78">
        <v>2.0037798881530762</v>
      </c>
      <c r="AG519" s="78">
        <v>-0.12913165986537933</v>
      </c>
      <c r="AH519" s="78">
        <v>-0.14713835716247559</v>
      </c>
      <c r="AI519" s="78">
        <v>-0.13232877850532532</v>
      </c>
      <c r="AJ519" s="78">
        <v>-0.13694526255130768</v>
      </c>
      <c r="AK519" s="78">
        <v>-0.14633339643478394</v>
      </c>
      <c r="AL519" s="78">
        <v>-0.13669238984584808</v>
      </c>
      <c r="AM519" s="78">
        <v>-0.10362321883440018</v>
      </c>
      <c r="AN519" s="78">
        <v>-0.12294171005487442</v>
      </c>
      <c r="AO519" s="78">
        <v>-9.1490492224693298E-2</v>
      </c>
      <c r="AP519" s="78">
        <v>-8.4088057279586792E-2</v>
      </c>
      <c r="AQ519" s="78">
        <v>-5.6925497949123383E-2</v>
      </c>
      <c r="AR519" s="78">
        <v>-3.9332285523414612E-2</v>
      </c>
      <c r="AS519" s="78">
        <v>-1.9309777766466141E-2</v>
      </c>
      <c r="AT519" s="78">
        <v>-2.1615657955408096E-2</v>
      </c>
      <c r="AU519" s="78">
        <v>-2.4299087002873421E-2</v>
      </c>
      <c r="AV519" s="78">
        <v>-1.8278945237398148E-2</v>
      </c>
      <c r="AW519" s="78">
        <v>5.9943120926618576E-2</v>
      </c>
      <c r="AX519" s="78">
        <v>8.7957829236984253E-2</v>
      </c>
      <c r="AY519" s="78">
        <v>1.9394241971895099E-3</v>
      </c>
      <c r="AZ519" s="78">
        <v>8.1843147054314613E-3</v>
      </c>
      <c r="BA519" s="78">
        <v>5.0840239971876144E-2</v>
      </c>
      <c r="BB519" s="78">
        <v>-5.2536789327859879E-2</v>
      </c>
      <c r="BC519" s="78">
        <v>-9.2695705592632294E-2</v>
      </c>
      <c r="BD519" s="78">
        <v>-0.11346559971570969</v>
      </c>
      <c r="BE519" s="78">
        <v>-8.7014012038707733E-2</v>
      </c>
      <c r="BF519" s="78">
        <v>-0.1060185581445694</v>
      </c>
      <c r="BG519" s="78">
        <v>-9.1693498194217682E-2</v>
      </c>
      <c r="BH519" s="78">
        <v>-9.7181499004364014E-2</v>
      </c>
      <c r="BI519" s="78">
        <v>-0.108415387570858</v>
      </c>
      <c r="BJ519" s="78">
        <v>-9.5972254872322083E-2</v>
      </c>
      <c r="BK519" s="78">
        <v>-6.0029931366443634E-2</v>
      </c>
      <c r="BL519" s="78">
        <v>-7.8516550362110138E-2</v>
      </c>
      <c r="BM519" s="78">
        <v>-4.6546932309865952E-2</v>
      </c>
      <c r="BN519" s="78">
        <v>-4.0273163467645645E-2</v>
      </c>
      <c r="BO519" s="78">
        <v>-1.4606688171625137E-2</v>
      </c>
      <c r="BP519" s="78">
        <v>-2.8683204436674714E-4</v>
      </c>
      <c r="BQ519" s="78">
        <v>2.2232197225093842E-2</v>
      </c>
      <c r="BR519" s="78">
        <v>1.9733626395463943E-2</v>
      </c>
      <c r="BS519" s="78">
        <v>1.6143430024385452E-2</v>
      </c>
      <c r="BT519" s="78">
        <v>2.0906247198581696E-2</v>
      </c>
      <c r="BU519" s="78">
        <v>0.10082306712865829</v>
      </c>
      <c r="BV519" s="78">
        <v>0.13182750344276428</v>
      </c>
      <c r="BW519" s="78">
        <v>4.600818082690239E-2</v>
      </c>
      <c r="BX519" s="78">
        <v>5.1089707762002945E-2</v>
      </c>
      <c r="BY519" s="78">
        <v>9.3740954995155334E-2</v>
      </c>
      <c r="BZ519" s="78">
        <v>-8.9841363951563835E-3</v>
      </c>
      <c r="CA519" s="78">
        <v>-4.726487398147583E-2</v>
      </c>
      <c r="CB519" s="78">
        <v>-7.0200257003307343E-2</v>
      </c>
      <c r="CC519" s="78">
        <v>-5.7843450456857681E-2</v>
      </c>
      <c r="CD519" s="78">
        <v>-7.7539123594760895E-2</v>
      </c>
      <c r="CE519" s="78">
        <v>-6.3549622893333435E-2</v>
      </c>
      <c r="CF519" s="78">
        <v>-6.9641232490539551E-2</v>
      </c>
      <c r="CG519" s="78">
        <v>-8.2153476774692535E-2</v>
      </c>
      <c r="CH519" s="78">
        <v>-6.7769616842269897E-2</v>
      </c>
      <c r="CI519" s="78">
        <v>-2.983735129237175E-2</v>
      </c>
      <c r="CJ519" s="78">
        <v>-4.774782806634903E-2</v>
      </c>
      <c r="CK519" s="78">
        <v>-1.5419156290590763E-2</v>
      </c>
      <c r="CL519" s="78">
        <v>-9.9271023645997047E-3</v>
      </c>
      <c r="CM519" s="78">
        <v>1.4703190885484219E-2</v>
      </c>
      <c r="CN519" s="78">
        <v>2.6755928993225098E-2</v>
      </c>
      <c r="CO519" s="78">
        <v>5.1004044711589813E-2</v>
      </c>
      <c r="CP519" s="78">
        <v>4.8372015357017517E-2</v>
      </c>
      <c r="CQ519" s="78">
        <v>4.4153794646263123E-2</v>
      </c>
      <c r="CR519" s="78">
        <v>4.8045791685581207E-2</v>
      </c>
      <c r="CS519" s="78">
        <v>0.12913639843463898</v>
      </c>
      <c r="CT519" s="78">
        <v>0.16221149265766144</v>
      </c>
      <c r="CU519" s="78">
        <v>7.6530061662197113E-2</v>
      </c>
      <c r="CV519" s="78">
        <v>8.0805853009223938E-2</v>
      </c>
      <c r="CW519" s="78">
        <v>0.12345386296510696</v>
      </c>
      <c r="CX519" s="78">
        <v>2.1180298179388046E-2</v>
      </c>
      <c r="CY519" s="78">
        <v>-1.5799619257450104E-2</v>
      </c>
      <c r="CZ519" s="78">
        <v>-4.0234807878732681E-2</v>
      </c>
      <c r="DA519" s="78">
        <v>-2.8672894462943077E-2</v>
      </c>
      <c r="DB519" s="78">
        <v>-4.9059674143791199E-2</v>
      </c>
      <c r="DC519" s="78">
        <v>-3.5405751317739487E-2</v>
      </c>
      <c r="DD519" s="78">
        <v>-4.2100965976715088E-2</v>
      </c>
      <c r="DE519" s="78">
        <v>-5.5891577154397964E-2</v>
      </c>
      <c r="DF519" s="78">
        <v>-3.9566982537508011E-2</v>
      </c>
      <c r="DG519" s="78">
        <v>3.55229974957183E-4</v>
      </c>
      <c r="DH519" s="78">
        <v>-1.6979100182652473E-2</v>
      </c>
      <c r="DI519" s="78">
        <v>1.5708616003394127E-2</v>
      </c>
      <c r="DJ519" s="78">
        <v>2.0418960601091385E-2</v>
      </c>
      <c r="DK519" s="78">
        <v>4.4013068079948425E-2</v>
      </c>
      <c r="DL519" s="78">
        <v>5.3798694163560867E-2</v>
      </c>
      <c r="DM519" s="78">
        <v>7.9775892198085785E-2</v>
      </c>
      <c r="DN519" s="78">
        <v>7.7010408043861389E-2</v>
      </c>
      <c r="DO519" s="78">
        <v>7.2164162993431091E-2</v>
      </c>
      <c r="DP519" s="78">
        <v>7.5185336172580719E-2</v>
      </c>
      <c r="DQ519" s="78">
        <v>0.15744970738887787</v>
      </c>
      <c r="DR519" s="78">
        <v>0.19259548187255859</v>
      </c>
      <c r="DS519" s="78">
        <v>0.10705195367336273</v>
      </c>
      <c r="DT519" s="78">
        <v>0.11052200943231583</v>
      </c>
      <c r="DU519" s="78">
        <v>0.15316677093505859</v>
      </c>
      <c r="DV519" s="78">
        <v>5.1344729959964752E-2</v>
      </c>
      <c r="DW519" s="78">
        <v>1.5665633603930473E-2</v>
      </c>
      <c r="DX519" s="78">
        <v>-1.0269363410770893E-2</v>
      </c>
      <c r="DY519" s="78">
        <v>1.3444758020341396E-2</v>
      </c>
      <c r="DZ519" s="78">
        <v>-7.9398788511753082E-3</v>
      </c>
      <c r="EA519" s="78">
        <v>5.2295280620455742E-3</v>
      </c>
      <c r="EB519" s="78">
        <v>-2.3371926508843899E-3</v>
      </c>
      <c r="EC519" s="78">
        <v>-1.7973566427826881E-2</v>
      </c>
      <c r="ED519" s="78">
        <v>1.1531448690220714E-3</v>
      </c>
      <c r="EE519" s="78">
        <v>4.3948523700237274E-2</v>
      </c>
      <c r="EF519" s="78">
        <v>2.7446053922176361E-2</v>
      </c>
      <c r="EG519" s="78">
        <v>6.0652174055576324E-2</v>
      </c>
      <c r="EH519" s="78">
        <v>6.4233854413032532E-2</v>
      </c>
      <c r="EI519" s="78">
        <v>8.6331881582736969E-2</v>
      </c>
      <c r="EJ519" s="78">
        <v>9.2844143509864807E-2</v>
      </c>
      <c r="EK519" s="78">
        <v>0.12131786346435547</v>
      </c>
      <c r="EL519" s="78">
        <v>0.11835969239473343</v>
      </c>
      <c r="EM519" s="78">
        <v>0.11260667443275452</v>
      </c>
      <c r="EN519" s="78">
        <v>0.11437053233385086</v>
      </c>
      <c r="EO519" s="78">
        <v>0.19832967221736908</v>
      </c>
      <c r="EP519" s="78">
        <v>0.23646514117717743</v>
      </c>
      <c r="EQ519" s="78">
        <v>0.15112070739269257</v>
      </c>
      <c r="ER519" s="78">
        <v>0.15342740714550018</v>
      </c>
      <c r="ES519" s="78">
        <v>0.19606748223304749</v>
      </c>
      <c r="ET519" s="78">
        <v>9.4897381961345673E-2</v>
      </c>
      <c r="EU519" s="78">
        <v>6.1096463352441788E-2</v>
      </c>
      <c r="EV519" s="78">
        <v>3.2995983958244324E-2</v>
      </c>
      <c r="EW519" s="78">
        <v>42.772132873535156</v>
      </c>
      <c r="EX519" s="78">
        <v>42.084388732910156</v>
      </c>
      <c r="EY519" s="78">
        <v>41.265476226806641</v>
      </c>
      <c r="EZ519" s="78">
        <v>40.629661560058594</v>
      </c>
      <c r="FA519" s="78">
        <v>40.261177062988281</v>
      </c>
      <c r="FB519" s="78">
        <v>39.971576690673828</v>
      </c>
      <c r="FC519" s="78">
        <v>39.576255798339844</v>
      </c>
      <c r="FD519" s="78">
        <v>39.074104309082031</v>
      </c>
      <c r="FE519" s="78">
        <v>40.9991455078125</v>
      </c>
      <c r="FF519" s="78">
        <v>45.690860748291016</v>
      </c>
      <c r="FG519" s="78">
        <v>49.800628662109375</v>
      </c>
      <c r="FH519" s="78">
        <v>52.662132263183594</v>
      </c>
      <c r="FI519" s="78">
        <v>54.773029327392578</v>
      </c>
      <c r="FJ519" s="78">
        <v>56.345260620117188</v>
      </c>
      <c r="FK519" s="78">
        <v>57.648593902587891</v>
      </c>
      <c r="FL519" s="78">
        <v>57.575996398925781</v>
      </c>
      <c r="FM519" s="78">
        <v>55.201488494873047</v>
      </c>
      <c r="FN519" s="78">
        <v>51.677139282226563</v>
      </c>
      <c r="FO519" s="78">
        <v>49.080959320068359</v>
      </c>
      <c r="FP519" s="78">
        <v>47.141738891601563</v>
      </c>
      <c r="FQ519" s="78">
        <v>45.044265747070313</v>
      </c>
      <c r="FR519" s="78">
        <v>43.764400482177734</v>
      </c>
      <c r="FS519" s="78">
        <v>42.610057830810547</v>
      </c>
      <c r="FT519" s="78">
        <v>41.840240478515625</v>
      </c>
      <c r="FU519" s="78">
        <v>3.7903044372797012E-2</v>
      </c>
      <c r="FV519" s="78">
        <v>4.6574793756008148E-2</v>
      </c>
      <c r="FW519" s="78">
        <v>3.9879508316516876E-2</v>
      </c>
      <c r="FX519" s="78">
        <v>0</v>
      </c>
      <c r="FY519" s="78">
        <v>683</v>
      </c>
      <c r="FZ519" s="78">
        <v>1</v>
      </c>
    </row>
    <row r="520" spans="1:182" x14ac:dyDescent="0.2">
      <c r="A520" t="s">
        <v>186</v>
      </c>
      <c r="B520" t="s">
        <v>236</v>
      </c>
      <c r="C520" t="s">
        <v>194</v>
      </c>
      <c r="D520" t="s">
        <v>203</v>
      </c>
      <c r="E520" t="s">
        <v>243</v>
      </c>
      <c r="F520" t="s">
        <v>1</v>
      </c>
      <c r="G520" t="s">
        <v>200</v>
      </c>
      <c r="H520" s="78">
        <v>781</v>
      </c>
      <c r="I520" s="78">
        <v>1.5585845708847046</v>
      </c>
      <c r="J520" s="78">
        <v>1.4369744062423706</v>
      </c>
      <c r="K520" s="78">
        <v>1.3877900838851929</v>
      </c>
      <c r="L520" s="78">
        <v>1.3978607654571533</v>
      </c>
      <c r="M520" s="78">
        <v>1.4230682849884033</v>
      </c>
      <c r="N520" s="78">
        <v>1.4669030904769897</v>
      </c>
      <c r="O520" s="78">
        <v>1.5869346857070923</v>
      </c>
      <c r="P520" s="78">
        <v>1.7010607719421387</v>
      </c>
      <c r="Q520" s="78">
        <v>1.6622377634048462</v>
      </c>
      <c r="R520" s="78">
        <v>1.5099921226501465</v>
      </c>
      <c r="S520" s="78">
        <v>1.4881216287612915</v>
      </c>
      <c r="T520" s="78">
        <v>1.504281759262085</v>
      </c>
      <c r="U520" s="78">
        <v>1.5148926973342896</v>
      </c>
      <c r="V520" s="78">
        <v>1.5012304782867432</v>
      </c>
      <c r="W520" s="78">
        <v>1.4812650680541992</v>
      </c>
      <c r="X520" s="78">
        <v>1.5373682975769043</v>
      </c>
      <c r="Y520" s="78">
        <v>1.6904857158660889</v>
      </c>
      <c r="Z520" s="78">
        <v>2.0413649082183838</v>
      </c>
      <c r="AA520" s="78">
        <v>2.2053184509277344</v>
      </c>
      <c r="AB520" s="78">
        <v>2.1091799736022949</v>
      </c>
      <c r="AC520" s="78">
        <v>2.2339766025543213</v>
      </c>
      <c r="AD520" s="78">
        <v>2.1614859104156494</v>
      </c>
      <c r="AE520" s="78">
        <v>1.8757784366607666</v>
      </c>
      <c r="AF520" s="78">
        <v>1.6427500247955322</v>
      </c>
      <c r="AG520" s="78">
        <v>-0.11054541915655136</v>
      </c>
      <c r="AH520" s="78">
        <v>-8.6746960878372192E-2</v>
      </c>
      <c r="AI520" s="78">
        <v>-7.1823388338088989E-2</v>
      </c>
      <c r="AJ520" s="78">
        <v>-8.9338198304176331E-2</v>
      </c>
      <c r="AK520" s="78">
        <v>-0.10446179658174515</v>
      </c>
      <c r="AL520" s="78">
        <v>-9.3751639127731323E-2</v>
      </c>
      <c r="AM520" s="78">
        <v>-4.6437457203865051E-2</v>
      </c>
      <c r="AN520" s="78">
        <v>-1.9159585237503052E-2</v>
      </c>
      <c r="AO520" s="78">
        <v>9.7520416602492332E-3</v>
      </c>
      <c r="AP520" s="78">
        <v>2.9534770175814629E-2</v>
      </c>
      <c r="AQ520" s="78">
        <v>-6.2884469516575336E-3</v>
      </c>
      <c r="AR520" s="78">
        <v>2.1025661379098892E-2</v>
      </c>
      <c r="AS520" s="78">
        <v>2.1136514842510223E-2</v>
      </c>
      <c r="AT520" s="78">
        <v>2.338511124253273E-2</v>
      </c>
      <c r="AU520" s="78">
        <v>8.1261478364467621E-2</v>
      </c>
      <c r="AV520" s="78">
        <v>4.2356692254543304E-2</v>
      </c>
      <c r="AW520" s="78">
        <v>4.5946303755044937E-2</v>
      </c>
      <c r="AX520" s="78">
        <v>0.10301553457975388</v>
      </c>
      <c r="AY520" s="78">
        <v>0.10974573343992233</v>
      </c>
      <c r="AZ520" s="78">
        <v>6.7039608955383301E-2</v>
      </c>
      <c r="BA520" s="78">
        <v>0.12448468059301376</v>
      </c>
      <c r="BB520" s="78">
        <v>4.3478962033987045E-2</v>
      </c>
      <c r="BC520" s="78">
        <v>-2.1707847714424133E-2</v>
      </c>
      <c r="BD520" s="78">
        <v>-8.8007703423500061E-2</v>
      </c>
      <c r="BE520" s="78">
        <v>-5.9880699962377548E-2</v>
      </c>
      <c r="BF520" s="78">
        <v>-3.9672136306762695E-2</v>
      </c>
      <c r="BG520" s="78">
        <v>-2.6328211650252342E-2</v>
      </c>
      <c r="BH520" s="78">
        <v>-4.3952722102403641E-2</v>
      </c>
      <c r="BI520" s="78">
        <v>-5.7756491005420685E-2</v>
      </c>
      <c r="BJ520" s="78">
        <v>-4.6376172453165054E-2</v>
      </c>
      <c r="BK520" s="78">
        <v>3.3753891475498676E-3</v>
      </c>
      <c r="BL520" s="78">
        <v>3.0499942600727081E-2</v>
      </c>
      <c r="BM520" s="78">
        <v>5.5649168789386749E-2</v>
      </c>
      <c r="BN520" s="78">
        <v>7.1463331580162048E-2</v>
      </c>
      <c r="BO520" s="78">
        <v>3.4242723137140274E-2</v>
      </c>
      <c r="BP520" s="78">
        <v>6.2907174229621887E-2</v>
      </c>
      <c r="BQ520" s="78">
        <v>6.242496520280838E-2</v>
      </c>
      <c r="BR520" s="78">
        <v>6.4609363675117493E-2</v>
      </c>
      <c r="BS520" s="78">
        <v>0.12254844605922699</v>
      </c>
      <c r="BT520" s="78">
        <v>8.867347240447998E-2</v>
      </c>
      <c r="BU520" s="78">
        <v>9.2286393046379089E-2</v>
      </c>
      <c r="BV520" s="78">
        <v>0.15348663926124573</v>
      </c>
      <c r="BW520" s="78">
        <v>0.16150842607021332</v>
      </c>
      <c r="BX520" s="78">
        <v>0.11816415935754776</v>
      </c>
      <c r="BY520" s="78">
        <v>0.17710182070732117</v>
      </c>
      <c r="BZ520" s="78">
        <v>9.536464512348175E-2</v>
      </c>
      <c r="CA520" s="78">
        <v>2.8194194659590721E-2</v>
      </c>
      <c r="CB520" s="78">
        <v>-3.8353722542524338E-2</v>
      </c>
      <c r="CC520" s="78">
        <v>-2.4790465831756592E-2</v>
      </c>
      <c r="CD520" s="78">
        <v>-7.0682554505765438E-3</v>
      </c>
      <c r="CE520" s="78">
        <v>5.1816105842590332E-3</v>
      </c>
      <c r="CF520" s="78">
        <v>-1.2518880888819695E-2</v>
      </c>
      <c r="CG520" s="78">
        <v>-2.5408539921045303E-2</v>
      </c>
      <c r="CH520" s="78">
        <v>-1.3564072549343109E-2</v>
      </c>
      <c r="CI520" s="78">
        <v>3.7875615060329437E-2</v>
      </c>
      <c r="CJ520" s="78">
        <v>6.489398330450058E-2</v>
      </c>
      <c r="CK520" s="78">
        <v>8.7437376379966736E-2</v>
      </c>
      <c r="CL520" s="78">
        <v>0.10050292313098907</v>
      </c>
      <c r="CM520" s="78">
        <v>6.2314487993717194E-2</v>
      </c>
      <c r="CN520" s="78">
        <v>9.1914176940917969E-2</v>
      </c>
      <c r="CO520" s="78">
        <v>9.1021224856376648E-2</v>
      </c>
      <c r="CP520" s="78">
        <v>9.3161150813102722E-2</v>
      </c>
      <c r="CQ520" s="78">
        <v>0.15114365518093109</v>
      </c>
      <c r="CR520" s="78">
        <v>0.12075233459472656</v>
      </c>
      <c r="CS520" s="78">
        <v>0.12438139319419861</v>
      </c>
      <c r="CT520" s="78">
        <v>0.18844278156757355</v>
      </c>
      <c r="CU520" s="78">
        <v>0.19735914468765259</v>
      </c>
      <c r="CV520" s="78">
        <v>0.15357287228107452</v>
      </c>
      <c r="CW520" s="78">
        <v>0.21354429423809052</v>
      </c>
      <c r="CX520" s="78">
        <v>0.13130052387714386</v>
      </c>
      <c r="CY520" s="78">
        <v>6.2756195664405823E-2</v>
      </c>
      <c r="CZ520" s="78">
        <v>-3.9635263383388519E-3</v>
      </c>
      <c r="DA520" s="78">
        <v>1.0299765504896641E-2</v>
      </c>
      <c r="DB520" s="78">
        <v>2.5535624474287033E-2</v>
      </c>
      <c r="DC520" s="78">
        <v>3.6691430956125259E-2</v>
      </c>
      <c r="DD520" s="78">
        <v>1.8914960324764252E-2</v>
      </c>
      <c r="DE520" s="78">
        <v>6.9394120946526527E-3</v>
      </c>
      <c r="DF520" s="78">
        <v>1.9248029217123985E-2</v>
      </c>
      <c r="DG520" s="78">
        <v>7.2375841438770294E-2</v>
      </c>
      <c r="DH520" s="78">
        <v>9.9288024008274078E-2</v>
      </c>
      <c r="DI520" s="78">
        <v>0.11922559142112732</v>
      </c>
      <c r="DJ520" s="78">
        <v>0.1295425146818161</v>
      </c>
      <c r="DK520" s="78">
        <v>9.0386249125003815E-2</v>
      </c>
      <c r="DL520" s="78">
        <v>0.12092118710279465</v>
      </c>
      <c r="DM520" s="78">
        <v>0.11961747705936432</v>
      </c>
      <c r="DN520" s="78">
        <v>0.12171293795108795</v>
      </c>
      <c r="DO520" s="78">
        <v>0.17973886430263519</v>
      </c>
      <c r="DP520" s="78">
        <v>0.15283119678497314</v>
      </c>
      <c r="DQ520" s="78">
        <v>0.15647639334201813</v>
      </c>
      <c r="DR520" s="78">
        <v>0.22339892387390137</v>
      </c>
      <c r="DS520" s="78">
        <v>0.23320984840393066</v>
      </c>
      <c r="DT520" s="78">
        <v>0.1889815628528595</v>
      </c>
      <c r="DU520" s="78">
        <v>0.24998676776885986</v>
      </c>
      <c r="DV520" s="78">
        <v>0.16723638772964478</v>
      </c>
      <c r="DW520" s="78">
        <v>9.7318194806575775E-2</v>
      </c>
      <c r="DX520" s="78">
        <v>3.0426669865846634E-2</v>
      </c>
      <c r="DY520" s="78">
        <v>6.0964487493038177E-2</v>
      </c>
      <c r="DZ520" s="78">
        <v>7.2610452771186829E-2</v>
      </c>
      <c r="EA520" s="78">
        <v>8.2186609506607056E-2</v>
      </c>
      <c r="EB520" s="78">
        <v>6.4300432801246643E-2</v>
      </c>
      <c r="EC520" s="78">
        <v>5.3644720464944839E-2</v>
      </c>
      <c r="ED520" s="78">
        <v>6.6623494029045105E-2</v>
      </c>
      <c r="EE520" s="78">
        <v>0.12218869477510452</v>
      </c>
      <c r="EF520" s="78">
        <v>0.14894753694534302</v>
      </c>
      <c r="EG520" s="78">
        <v>0.16512271761894226</v>
      </c>
      <c r="EH520" s="78">
        <v>0.17147107422351837</v>
      </c>
      <c r="EI520" s="78">
        <v>0.13091741502285004</v>
      </c>
      <c r="EJ520" s="78">
        <v>0.16280271112918854</v>
      </c>
      <c r="EK520" s="78">
        <v>0.16090592741966248</v>
      </c>
      <c r="EL520" s="78">
        <v>0.16293719410896301</v>
      </c>
      <c r="EM520" s="78">
        <v>0.22102583944797516</v>
      </c>
      <c r="EN520" s="78">
        <v>0.19914796948432922</v>
      </c>
      <c r="EO520" s="78">
        <v>0.20281647145748138</v>
      </c>
      <c r="EP520" s="78">
        <v>0.27387002110481262</v>
      </c>
      <c r="EQ520" s="78">
        <v>0.28497254848480225</v>
      </c>
      <c r="ER520" s="78">
        <v>0.24010610580444336</v>
      </c>
      <c r="ES520" s="78">
        <v>0.30260390043258667</v>
      </c>
      <c r="ET520" s="78">
        <v>0.21912206709384918</v>
      </c>
      <c r="EU520" s="78">
        <v>0.14722023904323578</v>
      </c>
      <c r="EV520" s="78">
        <v>8.0080650746822357E-2</v>
      </c>
      <c r="EW520" s="78">
        <v>42.104396820068359</v>
      </c>
      <c r="EX520" s="78">
        <v>41.420181274414063</v>
      </c>
      <c r="EY520" s="78">
        <v>40.697715759277344</v>
      </c>
      <c r="EZ520" s="78">
        <v>39.746444702148438</v>
      </c>
      <c r="FA520" s="78">
        <v>39.228775024414063</v>
      </c>
      <c r="FB520" s="78">
        <v>39.065563201904297</v>
      </c>
      <c r="FC520" s="78">
        <v>38.522274017333984</v>
      </c>
      <c r="FD520" s="78">
        <v>38.030712127685547</v>
      </c>
      <c r="FE520" s="78">
        <v>39.724952697753906</v>
      </c>
      <c r="FF520" s="78">
        <v>44.235092163085938</v>
      </c>
      <c r="FG520" s="78">
        <v>48.351894378662109</v>
      </c>
      <c r="FH520" s="78">
        <v>51.281959533691406</v>
      </c>
      <c r="FI520" s="78">
        <v>53.596820831298828</v>
      </c>
      <c r="FJ520" s="78">
        <v>55.315654754638672</v>
      </c>
      <c r="FK520" s="78">
        <v>57.023464202880859</v>
      </c>
      <c r="FL520" s="78">
        <v>56.906051635742188</v>
      </c>
      <c r="FM520" s="78">
        <v>54.646492004394531</v>
      </c>
      <c r="FN520" s="78">
        <v>50.794513702392578</v>
      </c>
      <c r="FO520" s="78">
        <v>48.297550201416016</v>
      </c>
      <c r="FP520" s="78">
        <v>46.046638488769531</v>
      </c>
      <c r="FQ520" s="78">
        <v>44.031833648681641</v>
      </c>
      <c r="FR520" s="78">
        <v>42.908912658691406</v>
      </c>
      <c r="FS520" s="78">
        <v>41.942100524902344</v>
      </c>
      <c r="FT520" s="78">
        <v>41.411224365234375</v>
      </c>
      <c r="FU520" s="78">
        <v>4.0648557245731354E-2</v>
      </c>
      <c r="FV520" s="78">
        <v>5.1688574254512787E-2</v>
      </c>
      <c r="FW520" s="78">
        <v>4.1779924184083939E-2</v>
      </c>
      <c r="FX520" s="78">
        <v>0</v>
      </c>
      <c r="FY520" s="78">
        <v>329</v>
      </c>
      <c r="FZ520" s="78">
        <v>1</v>
      </c>
    </row>
    <row r="521" spans="1:182" x14ac:dyDescent="0.2">
      <c r="A521" t="s">
        <v>186</v>
      </c>
      <c r="B521" t="s">
        <v>236</v>
      </c>
      <c r="C521" t="s">
        <v>194</v>
      </c>
      <c r="D521" t="s">
        <v>203</v>
      </c>
      <c r="E521" t="s">
        <v>243</v>
      </c>
      <c r="F521" t="s">
        <v>1</v>
      </c>
      <c r="G521" t="s">
        <v>1</v>
      </c>
      <c r="H521" s="78">
        <v>3959</v>
      </c>
      <c r="I521" s="78">
        <v>1.700958251953125</v>
      </c>
      <c r="J521" s="78">
        <v>1.5747268199920654</v>
      </c>
      <c r="K521" s="78">
        <v>1.5582656860351563</v>
      </c>
      <c r="L521" s="78">
        <v>1.5199017524719238</v>
      </c>
      <c r="M521" s="78">
        <v>1.5666553974151611</v>
      </c>
      <c r="N521" s="78">
        <v>1.7024664878845215</v>
      </c>
      <c r="O521" s="78">
        <v>1.9230228662490845</v>
      </c>
      <c r="P521" s="78">
        <v>2.0269660949707031</v>
      </c>
      <c r="Q521" s="78">
        <v>1.9621995687484741</v>
      </c>
      <c r="R521" s="78">
        <v>1.9131032228469849</v>
      </c>
      <c r="S521" s="78">
        <v>1.7956838607788086</v>
      </c>
      <c r="T521" s="78">
        <v>1.759379506111145</v>
      </c>
      <c r="U521" s="78">
        <v>1.7354110479354858</v>
      </c>
      <c r="V521" s="78">
        <v>1.6786600351333618</v>
      </c>
      <c r="W521" s="78">
        <v>1.6082878112792969</v>
      </c>
      <c r="X521" s="78">
        <v>1.7139973640441895</v>
      </c>
      <c r="Y521" s="78">
        <v>1.9304114580154419</v>
      </c>
      <c r="Z521" s="78">
        <v>2.3501577377319336</v>
      </c>
      <c r="AA521" s="78">
        <v>2.4439809322357178</v>
      </c>
      <c r="AB521" s="78">
        <v>2.4294266700744629</v>
      </c>
      <c r="AC521" s="78">
        <v>2.5216975212097168</v>
      </c>
      <c r="AD521" s="78">
        <v>2.379641056060791</v>
      </c>
      <c r="AE521" s="78">
        <v>2.1599812507629395</v>
      </c>
      <c r="AF521" s="78">
        <v>1.9325588941574097</v>
      </c>
      <c r="AG521" s="78">
        <v>-0.11099623143672943</v>
      </c>
      <c r="AH521" s="78">
        <v>-0.12167546153068542</v>
      </c>
      <c r="AI521" s="78">
        <v>-0.1072535365819931</v>
      </c>
      <c r="AJ521" s="78">
        <v>-0.11448454856872559</v>
      </c>
      <c r="AK521" s="78">
        <v>-0.12478690594434738</v>
      </c>
      <c r="AL521" s="78">
        <v>-0.11461962759494781</v>
      </c>
      <c r="AM521" s="78">
        <v>-7.8000485897064209E-2</v>
      </c>
      <c r="AN521" s="78">
        <v>-8.8123083114624023E-2</v>
      </c>
      <c r="AO521" s="78">
        <v>-5.8086708188056946E-2</v>
      </c>
      <c r="AP521" s="78">
        <v>-4.9297470599412918E-2</v>
      </c>
      <c r="AQ521" s="78">
        <v>-3.4974005073308945E-2</v>
      </c>
      <c r="AR521" s="78">
        <v>-1.5253224410116673E-2</v>
      </c>
      <c r="AS521" s="78">
        <v>7.961670053191483E-4</v>
      </c>
      <c r="AT521" s="78">
        <v>-6.350883049890399E-4</v>
      </c>
      <c r="AU521" s="78">
        <v>8.6079351603984833E-3</v>
      </c>
      <c r="AV521" s="78">
        <v>6.9473590701818466E-3</v>
      </c>
      <c r="AW521" s="78">
        <v>7.0540055632591248E-2</v>
      </c>
      <c r="AX521" s="78">
        <v>0.10544414073228836</v>
      </c>
      <c r="AY521" s="78">
        <v>3.8045641034841537E-2</v>
      </c>
      <c r="AZ521" s="78">
        <v>3.4417428076267242E-2</v>
      </c>
      <c r="BA521" s="78">
        <v>8.0347001552581787E-2</v>
      </c>
      <c r="BB521" s="78">
        <v>-1.875479519367218E-2</v>
      </c>
      <c r="BC521" s="78">
        <v>-6.4238764345645905E-2</v>
      </c>
      <c r="BD521" s="78">
        <v>-9.4157218933105469E-2</v>
      </c>
      <c r="BE521" s="78">
        <v>-7.5740814208984375E-2</v>
      </c>
      <c r="BF521" s="78">
        <v>-8.7385982275009155E-2</v>
      </c>
      <c r="BG521" s="78">
        <v>-7.342229038476944E-2</v>
      </c>
      <c r="BH521" s="78">
        <v>-8.1333152949810028E-2</v>
      </c>
      <c r="BI521" s="78">
        <v>-9.2985108494758606E-2</v>
      </c>
      <c r="BJ521" s="78">
        <v>-8.0622613430023193E-2</v>
      </c>
      <c r="BK521" s="78">
        <v>-4.1653372347354889E-2</v>
      </c>
      <c r="BL521" s="78">
        <v>-5.1140662282705307E-2</v>
      </c>
      <c r="BM521" s="78">
        <v>-2.0890453830361366E-2</v>
      </c>
      <c r="BN521" s="78">
        <v>-1.3166528195142746E-2</v>
      </c>
      <c r="BO521" s="78">
        <v>-7.5221665611024946E-5</v>
      </c>
      <c r="BP521" s="78">
        <v>1.7160313203930855E-2</v>
      </c>
      <c r="BQ521" s="78">
        <v>3.5123385488986969E-2</v>
      </c>
      <c r="BR521" s="78">
        <v>3.3538874238729477E-2</v>
      </c>
      <c r="BS521" s="78">
        <v>4.2078379541635513E-2</v>
      </c>
      <c r="BT521" s="78">
        <v>3.9702586829662323E-2</v>
      </c>
      <c r="BU521" s="78">
        <v>0.1046050637960434</v>
      </c>
      <c r="BV521" s="78">
        <v>0.14204001426696777</v>
      </c>
      <c r="BW521" s="78">
        <v>7.4865169823169708E-2</v>
      </c>
      <c r="BX521" s="78">
        <v>7.0305079221725464E-2</v>
      </c>
      <c r="BY521" s="78">
        <v>0.11631491780281067</v>
      </c>
      <c r="BZ521" s="78">
        <v>1.7673684284090996E-2</v>
      </c>
      <c r="CA521" s="78">
        <v>-2.6464851573109627E-2</v>
      </c>
      <c r="CB521" s="78">
        <v>-5.8072008192539215E-2</v>
      </c>
      <c r="CC521" s="78">
        <v>-5.1323022693395615E-2</v>
      </c>
      <c r="CD521" s="78">
        <v>-6.3637182116508484E-2</v>
      </c>
      <c r="CE521" s="78">
        <v>-4.999087005853653E-2</v>
      </c>
      <c r="CF521" s="78">
        <v>-5.8372590690851212E-2</v>
      </c>
      <c r="CG521" s="78">
        <v>-7.0959284901618958E-2</v>
      </c>
      <c r="CH521" s="78">
        <v>-5.7076379656791687E-2</v>
      </c>
      <c r="CI521" s="78">
        <v>-1.6479475423693657E-2</v>
      </c>
      <c r="CJ521" s="78">
        <v>-2.5526747107505798E-2</v>
      </c>
      <c r="CK521" s="78">
        <v>4.8715616576373577E-3</v>
      </c>
      <c r="CL521" s="78">
        <v>1.1857654899358749E-2</v>
      </c>
      <c r="CM521" s="78">
        <v>2.4095568805932999E-2</v>
      </c>
      <c r="CN521" s="78">
        <v>3.960983082652092E-2</v>
      </c>
      <c r="CO521" s="78">
        <v>5.8898314833641052E-2</v>
      </c>
      <c r="CP521" s="78">
        <v>5.7207655161619186E-2</v>
      </c>
      <c r="CQ521" s="78">
        <v>6.52599036693573E-2</v>
      </c>
      <c r="CR521" s="78">
        <v>6.2388759106397629E-2</v>
      </c>
      <c r="CS521" s="78">
        <v>0.12819837033748627</v>
      </c>
      <c r="CT521" s="78">
        <v>0.16738620400428772</v>
      </c>
      <c r="CU521" s="78">
        <v>0.1003662645816803</v>
      </c>
      <c r="CV521" s="78">
        <v>9.516075998544693E-2</v>
      </c>
      <c r="CW521" s="78">
        <v>0.14122617244720459</v>
      </c>
      <c r="CX521" s="78">
        <v>4.290393739938736E-2</v>
      </c>
      <c r="CY521" s="78">
        <v>-3.0275448807515204E-4</v>
      </c>
      <c r="CZ521" s="78">
        <v>-3.3079497516155243E-2</v>
      </c>
      <c r="DA521" s="78">
        <v>-2.6905231177806854E-2</v>
      </c>
      <c r="DB521" s="78">
        <v>-3.9888393133878708E-2</v>
      </c>
      <c r="DC521" s="78">
        <v>-2.6559451594948769E-2</v>
      </c>
      <c r="DD521" s="78">
        <v>-3.5412032157182693E-2</v>
      </c>
      <c r="DE521" s="78">
        <v>-4.8933461308479309E-2</v>
      </c>
      <c r="DF521" s="78">
        <v>-3.3530153334140778E-2</v>
      </c>
      <c r="DG521" s="78">
        <v>8.6944233626127243E-3</v>
      </c>
      <c r="DH521" s="78">
        <v>8.716349839232862E-5</v>
      </c>
      <c r="DI521" s="78">
        <v>3.0633574351668358E-2</v>
      </c>
      <c r="DJ521" s="78">
        <v>3.6881837993860245E-2</v>
      </c>
      <c r="DK521" s="78">
        <v>4.826635867357254E-2</v>
      </c>
      <c r="DL521" s="78">
        <v>6.2059350311756134E-2</v>
      </c>
      <c r="DM521" s="78">
        <v>8.2673244178295135E-2</v>
      </c>
      <c r="DN521" s="78">
        <v>8.0876447260379791E-2</v>
      </c>
      <c r="DO521" s="78">
        <v>8.8441424071788788E-2</v>
      </c>
      <c r="DP521" s="78">
        <v>8.5074931383132935E-2</v>
      </c>
      <c r="DQ521" s="78">
        <v>0.15179169178009033</v>
      </c>
      <c r="DR521" s="78">
        <v>0.19273237884044647</v>
      </c>
      <c r="DS521" s="78">
        <v>0.12586735188961029</v>
      </c>
      <c r="DT521" s="78">
        <v>0.1200164332985878</v>
      </c>
      <c r="DU521" s="78">
        <v>0.1661374419927597</v>
      </c>
      <c r="DV521" s="78">
        <v>6.8134188652038574E-2</v>
      </c>
      <c r="DW521" s="78">
        <v>2.5859341025352478E-2</v>
      </c>
      <c r="DX521" s="78">
        <v>-8.0869877710938454E-3</v>
      </c>
      <c r="DY521" s="78">
        <v>8.3501851186156273E-3</v>
      </c>
      <c r="DZ521" s="78">
        <v>-5.5989115498960018E-3</v>
      </c>
      <c r="EA521" s="78">
        <v>7.2717969305813313E-3</v>
      </c>
      <c r="EB521" s="78">
        <v>-2.2606330458074808E-3</v>
      </c>
      <c r="EC521" s="78">
        <v>-1.7131667584180832E-2</v>
      </c>
      <c r="ED521" s="78">
        <v>4.668623732868582E-4</v>
      </c>
      <c r="EE521" s="78">
        <v>4.5041535049676895E-2</v>
      </c>
      <c r="EF521" s="78">
        <v>3.7069585174322128E-2</v>
      </c>
      <c r="EG521" s="78">
        <v>6.7829832434654236E-2</v>
      </c>
      <c r="EH521" s="78">
        <v>7.3012784123420715E-2</v>
      </c>
      <c r="EI521" s="78">
        <v>8.316514641046524E-2</v>
      </c>
      <c r="EJ521" s="78">
        <v>9.4472892582416534E-2</v>
      </c>
      <c r="EK521" s="78">
        <v>0.11700046807527542</v>
      </c>
      <c r="EL521" s="78">
        <v>0.11505040526390076</v>
      </c>
      <c r="EM521" s="78">
        <v>0.12191187590360641</v>
      </c>
      <c r="EN521" s="78">
        <v>0.11783015727996826</v>
      </c>
      <c r="EO521" s="78">
        <v>0.18585669994354248</v>
      </c>
      <c r="EP521" s="78">
        <v>0.22932824492454529</v>
      </c>
      <c r="EQ521" s="78">
        <v>0.16268688440322876</v>
      </c>
      <c r="ER521" s="78">
        <v>0.15590408444404602</v>
      </c>
      <c r="ES521" s="78">
        <v>0.20210537314414978</v>
      </c>
      <c r="ET521" s="78">
        <v>0.1045626699924469</v>
      </c>
      <c r="EU521" s="78">
        <v>6.3633255660533905E-2</v>
      </c>
      <c r="EV521" s="78">
        <v>2.7998227626085281E-2</v>
      </c>
      <c r="EW521" s="78">
        <v>42.653102874755859</v>
      </c>
      <c r="EX521" s="78">
        <v>41.968898773193359</v>
      </c>
      <c r="EY521" s="78">
        <v>41.169189453125</v>
      </c>
      <c r="EZ521" s="78">
        <v>40.473960876464844</v>
      </c>
      <c r="FA521" s="78">
        <v>40.081035614013672</v>
      </c>
      <c r="FB521" s="78">
        <v>39.821193695068359</v>
      </c>
      <c r="FC521" s="78">
        <v>39.410190582275391</v>
      </c>
      <c r="FD521" s="78">
        <v>38.910022735595703</v>
      </c>
      <c r="FE521" s="78">
        <v>40.796905517578125</v>
      </c>
      <c r="FF521" s="78">
        <v>45.477958679199219</v>
      </c>
      <c r="FG521" s="78">
        <v>49.57061767578125</v>
      </c>
      <c r="FH521" s="78">
        <v>52.438529968261719</v>
      </c>
      <c r="FI521" s="78">
        <v>54.575962066650391</v>
      </c>
      <c r="FJ521" s="78">
        <v>56.168876647949219</v>
      </c>
      <c r="FK521" s="78">
        <v>57.542289733886719</v>
      </c>
      <c r="FL521" s="78">
        <v>57.462638854980469</v>
      </c>
      <c r="FM521" s="78">
        <v>55.106346130371094</v>
      </c>
      <c r="FN521" s="78">
        <v>51.529331207275391</v>
      </c>
      <c r="FO521" s="78">
        <v>48.94854736328125</v>
      </c>
      <c r="FP521" s="78">
        <v>46.960750579833984</v>
      </c>
      <c r="FQ521" s="78">
        <v>44.874748229980469</v>
      </c>
      <c r="FR521" s="78">
        <v>43.617778778076172</v>
      </c>
      <c r="FS521" s="78">
        <v>42.499469757080078</v>
      </c>
      <c r="FT521" s="78">
        <v>41.769340515136719</v>
      </c>
      <c r="FU521" s="78">
        <v>3.1464789062738419E-2</v>
      </c>
      <c r="FV521" s="78">
        <v>3.8752451539039612E-2</v>
      </c>
      <c r="FW521" s="78">
        <v>3.3056382089853287E-2</v>
      </c>
      <c r="FX521" s="78">
        <v>0</v>
      </c>
      <c r="FY521" s="78">
        <v>1012</v>
      </c>
      <c r="FZ521" s="78">
        <v>1</v>
      </c>
    </row>
    <row r="522" spans="1:182" x14ac:dyDescent="0.2">
      <c r="A522" t="s">
        <v>186</v>
      </c>
      <c r="B522" t="s">
        <v>236</v>
      </c>
      <c r="C522" t="s">
        <v>194</v>
      </c>
      <c r="D522" t="s">
        <v>203</v>
      </c>
      <c r="E522" t="s">
        <v>243</v>
      </c>
      <c r="F522" t="s">
        <v>178</v>
      </c>
      <c r="G522" t="s">
        <v>1</v>
      </c>
      <c r="H522" s="78">
        <v>1882</v>
      </c>
      <c r="I522" s="78">
        <v>1.4980942010879517</v>
      </c>
      <c r="J522" s="78">
        <v>1.3555129766464233</v>
      </c>
      <c r="K522" s="78">
        <v>1.348050594329834</v>
      </c>
      <c r="L522" s="78">
        <v>1.3298548460006714</v>
      </c>
      <c r="M522" s="78">
        <v>1.3621056079864502</v>
      </c>
      <c r="N522" s="78">
        <v>1.4695641994476318</v>
      </c>
      <c r="O522" s="78">
        <v>1.6838443279266357</v>
      </c>
      <c r="P522" s="78">
        <v>1.8490036725997925</v>
      </c>
      <c r="Q522" s="78">
        <v>1.8174638748168945</v>
      </c>
      <c r="R522" s="78">
        <v>1.7976735830307007</v>
      </c>
      <c r="S522" s="78">
        <v>1.7442989349365234</v>
      </c>
      <c r="T522" s="78">
        <v>1.6558845043182373</v>
      </c>
      <c r="U522" s="78">
        <v>1.6240452527999878</v>
      </c>
      <c r="V522" s="78">
        <v>1.605185866355896</v>
      </c>
      <c r="W522" s="78">
        <v>1.5805587768554688</v>
      </c>
      <c r="X522" s="78">
        <v>1.6214276552200317</v>
      </c>
      <c r="Y522" s="78">
        <v>1.8647365570068359</v>
      </c>
      <c r="Z522" s="78">
        <v>2.2993943691253662</v>
      </c>
      <c r="AA522" s="78">
        <v>2.4475219249725342</v>
      </c>
      <c r="AB522" s="78">
        <v>2.4677376747131348</v>
      </c>
      <c r="AC522" s="78">
        <v>2.5213484764099121</v>
      </c>
      <c r="AD522" s="78">
        <v>2.2953972816467285</v>
      </c>
      <c r="AE522" s="78">
        <v>2.0998780727386475</v>
      </c>
      <c r="AF522" s="78">
        <v>1.8589357137680054</v>
      </c>
      <c r="AG522" s="78">
        <v>-0.11554976552724838</v>
      </c>
      <c r="AH522" s="78">
        <v>-0.13100530207157135</v>
      </c>
      <c r="AI522" s="78">
        <v>-0.10145493596792221</v>
      </c>
      <c r="AJ522" s="78">
        <v>-0.11644330620765686</v>
      </c>
      <c r="AK522" s="78">
        <v>-0.12190406769514084</v>
      </c>
      <c r="AL522" s="78">
        <v>-0.10265417397022247</v>
      </c>
      <c r="AM522" s="78">
        <v>-7.0578522980213165E-2</v>
      </c>
      <c r="AN522" s="78">
        <v>-5.9622418135404587E-2</v>
      </c>
      <c r="AO522" s="78">
        <v>-1.7153458669781685E-2</v>
      </c>
      <c r="AP522" s="78">
        <v>-5.2499301731586456E-2</v>
      </c>
      <c r="AQ522" s="78">
        <v>-1.6569504514336586E-2</v>
      </c>
      <c r="AR522" s="78">
        <v>-4.2477339506149292E-2</v>
      </c>
      <c r="AS522" s="78">
        <v>-3.3265307545661926E-2</v>
      </c>
      <c r="AT522" s="78">
        <v>-4.099545069038868E-3</v>
      </c>
      <c r="AU522" s="78">
        <v>1.2318985536694527E-2</v>
      </c>
      <c r="AV522" s="78">
        <v>1.7778690904378891E-2</v>
      </c>
      <c r="AW522" s="78">
        <v>9.5657624304294586E-2</v>
      </c>
      <c r="AX522" s="78">
        <v>8.9842461049556732E-2</v>
      </c>
      <c r="AY522" s="78">
        <v>2.4292197078466415E-2</v>
      </c>
      <c r="AZ522" s="78">
        <v>4.05904371291399E-4</v>
      </c>
      <c r="BA522" s="78">
        <v>3.5978615283966064E-2</v>
      </c>
      <c r="BB522" s="78">
        <v>-9.7741842269897461E-2</v>
      </c>
      <c r="BC522" s="78">
        <v>-0.1074182316660881</v>
      </c>
      <c r="BD522" s="78">
        <v>-0.14686112105846405</v>
      </c>
      <c r="BE522" s="78">
        <v>-8.1000976264476776E-2</v>
      </c>
      <c r="BF522" s="78">
        <v>-9.7057349979877472E-2</v>
      </c>
      <c r="BG522" s="78">
        <v>-6.907980889081955E-2</v>
      </c>
      <c r="BH522" s="78">
        <v>-8.3895117044448853E-2</v>
      </c>
      <c r="BI522" s="78">
        <v>-9.0866506099700928E-2</v>
      </c>
      <c r="BJ522" s="78">
        <v>-7.1407921612262726E-2</v>
      </c>
      <c r="BK522" s="78">
        <v>-3.8821965456008911E-2</v>
      </c>
      <c r="BL522" s="78">
        <v>-2.6390131562948227E-2</v>
      </c>
      <c r="BM522" s="78">
        <v>1.5502326190471649E-2</v>
      </c>
      <c r="BN522" s="78">
        <v>-2.2494107484817505E-2</v>
      </c>
      <c r="BO522" s="78">
        <v>1.6140524297952652E-2</v>
      </c>
      <c r="BP522" s="78">
        <v>-1.2224211357533932E-2</v>
      </c>
      <c r="BQ522" s="78">
        <v>6.4485688926652074E-4</v>
      </c>
      <c r="BR522" s="78">
        <v>2.942461334168911E-2</v>
      </c>
      <c r="BS522" s="78">
        <v>4.5471575111150742E-2</v>
      </c>
      <c r="BT522" s="78">
        <v>4.9223735928535461E-2</v>
      </c>
      <c r="BU522" s="78">
        <v>0.12762819230556488</v>
      </c>
      <c r="BV522" s="78">
        <v>0.12647803127765656</v>
      </c>
      <c r="BW522" s="78">
        <v>6.2166232615709305E-2</v>
      </c>
      <c r="BX522" s="78">
        <v>3.8751337677240372E-2</v>
      </c>
      <c r="BY522" s="78">
        <v>7.2405800223350525E-2</v>
      </c>
      <c r="BZ522" s="78">
        <v>-5.8901194483041763E-2</v>
      </c>
      <c r="CA522" s="78">
        <v>-6.8766102194786072E-2</v>
      </c>
      <c r="CB522" s="78">
        <v>-0.10840301960706711</v>
      </c>
      <c r="CC522" s="78">
        <v>-5.7072587311267853E-2</v>
      </c>
      <c r="CD522" s="78">
        <v>-7.3545105755329132E-2</v>
      </c>
      <c r="CE522" s="78">
        <v>-4.6656899154186249E-2</v>
      </c>
      <c r="CF522" s="78">
        <v>-6.1352338641881943E-2</v>
      </c>
      <c r="CG522" s="78">
        <v>-6.9370001554489136E-2</v>
      </c>
      <c r="CH522" s="78">
        <v>-4.9766868352890015E-2</v>
      </c>
      <c r="CI522" s="78">
        <v>-1.6827479004859924E-2</v>
      </c>
      <c r="CJ522" s="78">
        <v>-3.373550483956933E-3</v>
      </c>
      <c r="CK522" s="78">
        <v>3.8119625300168991E-2</v>
      </c>
      <c r="CL522" s="78">
        <v>-1.7126020975410938E-3</v>
      </c>
      <c r="CM522" s="78">
        <v>3.8795392960309982E-2</v>
      </c>
      <c r="CN522" s="78">
        <v>8.7290136143565178E-3</v>
      </c>
      <c r="CO522" s="78">
        <v>2.4130931124091148E-2</v>
      </c>
      <c r="CP522" s="78">
        <v>5.2643343806266785E-2</v>
      </c>
      <c r="CQ522" s="78">
        <v>6.843295693397522E-2</v>
      </c>
      <c r="CR522" s="78">
        <v>7.1002475917339325E-2</v>
      </c>
      <c r="CS522" s="78">
        <v>0.14977091550827026</v>
      </c>
      <c r="CT522" s="78">
        <v>0.15185171365737915</v>
      </c>
      <c r="CU522" s="78">
        <v>8.8397674262523651E-2</v>
      </c>
      <c r="CV522" s="78">
        <v>6.5309271216392517E-2</v>
      </c>
      <c r="CW522" s="78">
        <v>9.7635149955749512E-2</v>
      </c>
      <c r="CX522" s="78">
        <v>-3.2000284641981125E-2</v>
      </c>
      <c r="CY522" s="78">
        <v>-4.1995760053396225E-2</v>
      </c>
      <c r="CZ522" s="78">
        <v>-8.1767067313194275E-2</v>
      </c>
      <c r="DA522" s="78">
        <v>-3.3144202083349228E-2</v>
      </c>
      <c r="DB522" s="78">
        <v>-5.0032850354909897E-2</v>
      </c>
      <c r="DC522" s="78">
        <v>-2.4233987554907799E-2</v>
      </c>
      <c r="DD522" s="78">
        <v>-3.880956768989563E-2</v>
      </c>
      <c r="DE522" s="78">
        <v>-4.7873478382825851E-2</v>
      </c>
      <c r="DF522" s="78">
        <v>-2.8125815093517303E-2</v>
      </c>
      <c r="DG522" s="78">
        <v>5.1670102402567863E-3</v>
      </c>
      <c r="DH522" s="78">
        <v>1.9643029198050499E-2</v>
      </c>
      <c r="DI522" s="78">
        <v>6.0736920684576035E-2</v>
      </c>
      <c r="DJ522" s="78">
        <v>1.9068902358412743E-2</v>
      </c>
      <c r="DK522" s="78">
        <v>6.1450257897377014E-2</v>
      </c>
      <c r="DL522" s="78">
        <v>2.9682237654924393E-2</v>
      </c>
      <c r="DM522" s="78">
        <v>4.7617010772228241E-2</v>
      </c>
      <c r="DN522" s="78">
        <v>7.586207240819931E-2</v>
      </c>
      <c r="DO522" s="78">
        <v>9.1394335031509399E-2</v>
      </c>
      <c r="DP522" s="78">
        <v>9.2781215906143188E-2</v>
      </c>
      <c r="DQ522" s="78">
        <v>0.17191365361213684</v>
      </c>
      <c r="DR522" s="78">
        <v>0.17722541093826294</v>
      </c>
      <c r="DS522" s="78">
        <v>0.11462912708520889</v>
      </c>
      <c r="DT522" s="78">
        <v>9.1867208480834961E-2</v>
      </c>
      <c r="DU522" s="78">
        <v>0.1228644996881485</v>
      </c>
      <c r="DV522" s="78">
        <v>-5.0993743352591991E-3</v>
      </c>
      <c r="DW522" s="78">
        <v>-1.5225416049361229E-2</v>
      </c>
      <c r="DX522" s="78">
        <v>-5.5131111294031143E-2</v>
      </c>
      <c r="DY522" s="78">
        <v>1.4045854331925511E-3</v>
      </c>
      <c r="DZ522" s="78">
        <v>-1.6084890812635422E-2</v>
      </c>
      <c r="EA522" s="78">
        <v>8.1411357969045639E-3</v>
      </c>
      <c r="EB522" s="78">
        <v>-6.2613794580101967E-3</v>
      </c>
      <c r="EC522" s="78">
        <v>-1.6835927963256836E-2</v>
      </c>
      <c r="ED522" s="78">
        <v>3.1204298138618469E-3</v>
      </c>
      <c r="EE522" s="78">
        <v>3.692355751991272E-2</v>
      </c>
      <c r="EF522" s="78">
        <v>5.287531390786171E-2</v>
      </c>
      <c r="EG522" s="78">
        <v>9.3392707407474518E-2</v>
      </c>
      <c r="EH522" s="78">
        <v>4.9074098467826843E-2</v>
      </c>
      <c r="EI522" s="78">
        <v>9.4160281121730804E-2</v>
      </c>
      <c r="EJ522" s="78">
        <v>5.9935368597507477E-2</v>
      </c>
      <c r="EK522" s="78">
        <v>8.1527166068553925E-2</v>
      </c>
      <c r="EL522" s="78">
        <v>0.10938622802495956</v>
      </c>
      <c r="EM522" s="78">
        <v>0.12454693019390106</v>
      </c>
      <c r="EN522" s="78">
        <v>0.12422624975442886</v>
      </c>
      <c r="EO522" s="78">
        <v>0.20388421416282654</v>
      </c>
      <c r="EP522" s="78">
        <v>0.21386097371578217</v>
      </c>
      <c r="EQ522" s="78">
        <v>0.15250314772129059</v>
      </c>
      <c r="ER522" s="78">
        <v>0.13021264970302582</v>
      </c>
      <c r="ES522" s="78">
        <v>0.15929168462753296</v>
      </c>
      <c r="ET522" s="78">
        <v>3.3741269260644913E-2</v>
      </c>
      <c r="EU522" s="78">
        <v>2.3426709696650505E-2</v>
      </c>
      <c r="EV522" s="78">
        <v>-1.6673015430569649E-2</v>
      </c>
      <c r="EW522" s="78">
        <v>45.078136444091797</v>
      </c>
      <c r="EX522" s="78">
        <v>44.215518951416016</v>
      </c>
      <c r="EY522" s="78">
        <v>43.268234252929688</v>
      </c>
      <c r="EZ522" s="78">
        <v>42.605384826660156</v>
      </c>
      <c r="FA522" s="78">
        <v>42.127677917480469</v>
      </c>
      <c r="FB522" s="78">
        <v>41.949741363525391</v>
      </c>
      <c r="FC522" s="78">
        <v>41.479679107666016</v>
      </c>
      <c r="FD522" s="78">
        <v>41.559062957763672</v>
      </c>
      <c r="FE522" s="78">
        <v>43.882827758789063</v>
      </c>
      <c r="FF522" s="78">
        <v>48.641536712646484</v>
      </c>
      <c r="FG522" s="78">
        <v>52.2119140625</v>
      </c>
      <c r="FH522" s="78">
        <v>54.472419738769531</v>
      </c>
      <c r="FI522" s="78">
        <v>56.108993530273438</v>
      </c>
      <c r="FJ522" s="78">
        <v>57.629314422607422</v>
      </c>
      <c r="FK522" s="78">
        <v>58.369945526123047</v>
      </c>
      <c r="FL522" s="78">
        <v>58.341400146484375</v>
      </c>
      <c r="FM522" s="78">
        <v>55.921497344970703</v>
      </c>
      <c r="FN522" s="78">
        <v>53.074958801269531</v>
      </c>
      <c r="FO522" s="78">
        <v>51.114860534667969</v>
      </c>
      <c r="FP522" s="78">
        <v>49.100860595703125</v>
      </c>
      <c r="FQ522" s="78">
        <v>47.141433715820313</v>
      </c>
      <c r="FR522" s="78">
        <v>45.858119964599609</v>
      </c>
      <c r="FS522" s="78">
        <v>44.822105407714844</v>
      </c>
      <c r="FT522" s="78">
        <v>44.106945037841797</v>
      </c>
      <c r="FU522" s="78">
        <v>2.8056930750608444E-2</v>
      </c>
      <c r="FV522" s="78">
        <v>3.7770651280879974E-2</v>
      </c>
      <c r="FW522" s="78">
        <v>2.8813660144805908E-2</v>
      </c>
      <c r="FX522" s="78">
        <v>0</v>
      </c>
      <c r="FY522" s="78">
        <v>554</v>
      </c>
      <c r="FZ522" s="78">
        <v>1</v>
      </c>
    </row>
    <row r="523" spans="1:182" x14ac:dyDescent="0.2">
      <c r="A523" t="s">
        <v>186</v>
      </c>
      <c r="B523" t="s">
        <v>236</v>
      </c>
      <c r="C523" t="s">
        <v>194</v>
      </c>
      <c r="D523" t="s">
        <v>203</v>
      </c>
      <c r="E523" t="s">
        <v>243</v>
      </c>
      <c r="F523" t="s">
        <v>179</v>
      </c>
      <c r="G523" t="s">
        <v>1</v>
      </c>
      <c r="H523" s="78">
        <v>321</v>
      </c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78"/>
      <c r="CJ523" s="78"/>
      <c r="CK523" s="78"/>
      <c r="CL523" s="78"/>
      <c r="CM523" s="78"/>
      <c r="CN523" s="78"/>
      <c r="CO523" s="78"/>
      <c r="CP523" s="78"/>
      <c r="CQ523" s="78"/>
      <c r="CR523" s="78"/>
      <c r="CS523" s="78"/>
      <c r="CT523" s="78"/>
      <c r="CU523" s="78"/>
      <c r="CV523" s="78"/>
      <c r="CW523" s="78"/>
      <c r="CX523" s="78"/>
      <c r="CY523" s="78"/>
      <c r="CZ523" s="78"/>
      <c r="DA523" s="78"/>
      <c r="DB523" s="78"/>
      <c r="DC523" s="78"/>
      <c r="DD523" s="78"/>
      <c r="DE523" s="78"/>
      <c r="DF523" s="78"/>
      <c r="DG523" s="78"/>
      <c r="DH523" s="78"/>
      <c r="DI523" s="78"/>
      <c r="DJ523" s="78"/>
      <c r="DK523" s="78"/>
      <c r="DL523" s="78"/>
      <c r="DM523" s="78"/>
      <c r="DN523" s="78"/>
      <c r="DO523" s="78"/>
      <c r="DP523" s="78"/>
      <c r="DQ523" s="78"/>
      <c r="DR523" s="78"/>
      <c r="DS523" s="78"/>
      <c r="DT523" s="78"/>
      <c r="DU523" s="78"/>
      <c r="DV523" s="78"/>
      <c r="DW523" s="78"/>
      <c r="DX523" s="78"/>
      <c r="DY523" s="78"/>
      <c r="DZ523" s="78"/>
      <c r="EA523" s="78"/>
      <c r="EB523" s="78"/>
      <c r="EC523" s="78"/>
      <c r="ED523" s="78"/>
      <c r="EE523" s="78"/>
      <c r="EF523" s="78"/>
      <c r="EG523" s="78"/>
      <c r="EH523" s="78"/>
      <c r="EI523" s="78"/>
      <c r="EJ523" s="78"/>
      <c r="EK523" s="78"/>
      <c r="EL523" s="78"/>
      <c r="EM523" s="78"/>
      <c r="EN523" s="78"/>
      <c r="EO523" s="78"/>
      <c r="EP523" s="78"/>
      <c r="EQ523" s="78"/>
      <c r="ER523" s="78"/>
      <c r="ES523" s="78"/>
      <c r="ET523" s="78"/>
      <c r="EU523" s="78"/>
      <c r="EV523" s="78"/>
      <c r="EW523" s="78"/>
      <c r="EX523" s="78"/>
      <c r="EY523" s="78"/>
      <c r="EZ523" s="78"/>
      <c r="FA523" s="78"/>
      <c r="FB523" s="78"/>
      <c r="FC523" s="78"/>
      <c r="FD523" s="78"/>
      <c r="FE523" s="78"/>
      <c r="FF523" s="78"/>
      <c r="FG523" s="78"/>
      <c r="FH523" s="78"/>
      <c r="FI523" s="78"/>
      <c r="FJ523" s="78"/>
      <c r="FK523" s="78"/>
      <c r="FL523" s="78"/>
      <c r="FM523" s="78"/>
      <c r="FN523" s="78"/>
      <c r="FO523" s="78"/>
      <c r="FP523" s="78"/>
      <c r="FQ523" s="78"/>
      <c r="FR523" s="78"/>
      <c r="FS523" s="78"/>
      <c r="FT523" s="78"/>
      <c r="FU523" s="78"/>
      <c r="FV523" s="78"/>
      <c r="FW523" s="78"/>
      <c r="FX523" s="78">
        <v>0</v>
      </c>
      <c r="FY523" s="78">
        <v>55</v>
      </c>
      <c r="FZ523" s="78">
        <v>0</v>
      </c>
    </row>
    <row r="524" spans="1:182" x14ac:dyDescent="0.2">
      <c r="A524" t="s">
        <v>186</v>
      </c>
      <c r="B524" t="s">
        <v>236</v>
      </c>
      <c r="C524" t="s">
        <v>194</v>
      </c>
      <c r="D524" t="s">
        <v>203</v>
      </c>
      <c r="E524" t="s">
        <v>243</v>
      </c>
      <c r="F524" t="s">
        <v>180</v>
      </c>
      <c r="G524" t="s">
        <v>1</v>
      </c>
      <c r="H524" s="78">
        <v>90</v>
      </c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  <c r="BT524" s="78"/>
      <c r="BU524" s="78"/>
      <c r="BV524" s="78"/>
      <c r="BW524" s="78"/>
      <c r="BX524" s="78"/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/>
      <c r="CK524" s="78"/>
      <c r="CL524" s="78"/>
      <c r="CM524" s="78"/>
      <c r="CN524" s="78"/>
      <c r="CO524" s="78"/>
      <c r="CP524" s="78"/>
      <c r="CQ524" s="78"/>
      <c r="CR524" s="78"/>
      <c r="CS524" s="78"/>
      <c r="CT524" s="78"/>
      <c r="CU524" s="78"/>
      <c r="CV524" s="78"/>
      <c r="CW524" s="78"/>
      <c r="CX524" s="78"/>
      <c r="CY524" s="78"/>
      <c r="CZ524" s="78"/>
      <c r="DA524" s="78"/>
      <c r="DB524" s="78"/>
      <c r="DC524" s="78"/>
      <c r="DD524" s="78"/>
      <c r="DE524" s="78"/>
      <c r="DF524" s="78"/>
      <c r="DG524" s="78"/>
      <c r="DH524" s="78"/>
      <c r="DI524" s="78"/>
      <c r="DJ524" s="78"/>
      <c r="DK524" s="78"/>
      <c r="DL524" s="78"/>
      <c r="DM524" s="78"/>
      <c r="DN524" s="78"/>
      <c r="DO524" s="78"/>
      <c r="DP524" s="78"/>
      <c r="DQ524" s="78"/>
      <c r="DR524" s="78"/>
      <c r="DS524" s="78"/>
      <c r="DT524" s="78"/>
      <c r="DU524" s="78"/>
      <c r="DV524" s="78"/>
      <c r="DW524" s="78"/>
      <c r="DX524" s="78"/>
      <c r="DY524" s="78"/>
      <c r="DZ524" s="78"/>
      <c r="EA524" s="78"/>
      <c r="EB524" s="78"/>
      <c r="EC524" s="78"/>
      <c r="ED524" s="78"/>
      <c r="EE524" s="78"/>
      <c r="EF524" s="78"/>
      <c r="EG524" s="78"/>
      <c r="EH524" s="78"/>
      <c r="EI524" s="78"/>
      <c r="EJ524" s="78"/>
      <c r="EK524" s="78"/>
      <c r="EL524" s="78"/>
      <c r="EM524" s="78"/>
      <c r="EN524" s="78"/>
      <c r="EO524" s="78"/>
      <c r="EP524" s="78"/>
      <c r="EQ524" s="78"/>
      <c r="ER524" s="78"/>
      <c r="ES524" s="78"/>
      <c r="ET524" s="78"/>
      <c r="EU524" s="78"/>
      <c r="EV524" s="78"/>
      <c r="EW524" s="78"/>
      <c r="EX524" s="78"/>
      <c r="EY524" s="78"/>
      <c r="EZ524" s="78"/>
      <c r="FA524" s="78"/>
      <c r="FB524" s="78"/>
      <c r="FC524" s="78"/>
      <c r="FD524" s="78"/>
      <c r="FE524" s="78"/>
      <c r="FF524" s="78"/>
      <c r="FG524" s="78"/>
      <c r="FH524" s="78"/>
      <c r="FI524" s="78"/>
      <c r="FJ524" s="78"/>
      <c r="FK524" s="78"/>
      <c r="FL524" s="78"/>
      <c r="FM524" s="78"/>
      <c r="FN524" s="78"/>
      <c r="FO524" s="78"/>
      <c r="FP524" s="78"/>
      <c r="FQ524" s="78"/>
      <c r="FR524" s="78"/>
      <c r="FS524" s="78"/>
      <c r="FT524" s="78"/>
      <c r="FU524" s="78"/>
      <c r="FV524" s="78"/>
      <c r="FW524" s="78"/>
      <c r="FX524" s="78">
        <v>0</v>
      </c>
      <c r="FY524" s="78">
        <v>32</v>
      </c>
      <c r="FZ524" s="78">
        <v>0</v>
      </c>
    </row>
    <row r="525" spans="1:182" x14ac:dyDescent="0.2">
      <c r="A525" t="s">
        <v>186</v>
      </c>
      <c r="B525" t="s">
        <v>236</v>
      </c>
      <c r="C525" t="s">
        <v>194</v>
      </c>
      <c r="D525" t="s">
        <v>203</v>
      </c>
      <c r="E525" t="s">
        <v>243</v>
      </c>
      <c r="F525" t="s">
        <v>181</v>
      </c>
      <c r="G525" t="s">
        <v>1</v>
      </c>
      <c r="H525" s="78">
        <v>104</v>
      </c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/>
      <c r="CK525" s="78"/>
      <c r="CL525" s="78"/>
      <c r="CM525" s="78"/>
      <c r="CN525" s="78"/>
      <c r="CO525" s="78"/>
      <c r="CP525" s="78"/>
      <c r="CQ525" s="78"/>
      <c r="CR525" s="78"/>
      <c r="CS525" s="78"/>
      <c r="CT525" s="78"/>
      <c r="CU525" s="78"/>
      <c r="CV525" s="78"/>
      <c r="CW525" s="78"/>
      <c r="CX525" s="78"/>
      <c r="CY525" s="78"/>
      <c r="CZ525" s="78"/>
      <c r="DA525" s="78"/>
      <c r="DB525" s="78"/>
      <c r="DC525" s="78"/>
      <c r="DD525" s="78"/>
      <c r="DE525" s="78"/>
      <c r="DF525" s="78"/>
      <c r="DG525" s="78"/>
      <c r="DH525" s="78"/>
      <c r="DI525" s="78"/>
      <c r="DJ525" s="78"/>
      <c r="DK525" s="78"/>
      <c r="DL525" s="78"/>
      <c r="DM525" s="78"/>
      <c r="DN525" s="78"/>
      <c r="DO525" s="78"/>
      <c r="DP525" s="78"/>
      <c r="DQ525" s="78"/>
      <c r="DR525" s="78"/>
      <c r="DS525" s="78"/>
      <c r="DT525" s="78"/>
      <c r="DU525" s="78"/>
      <c r="DV525" s="78"/>
      <c r="DW525" s="78"/>
      <c r="DX525" s="78"/>
      <c r="DY525" s="78"/>
      <c r="DZ525" s="78"/>
      <c r="EA525" s="78"/>
      <c r="EB525" s="78"/>
      <c r="EC525" s="78"/>
      <c r="ED525" s="78"/>
      <c r="EE525" s="78"/>
      <c r="EF525" s="78"/>
      <c r="EG525" s="78"/>
      <c r="EH525" s="78"/>
      <c r="EI525" s="78"/>
      <c r="EJ525" s="78"/>
      <c r="EK525" s="78"/>
      <c r="EL525" s="78"/>
      <c r="EM525" s="78"/>
      <c r="EN525" s="78"/>
      <c r="EO525" s="78"/>
      <c r="EP525" s="78"/>
      <c r="EQ525" s="78"/>
      <c r="ER525" s="78"/>
      <c r="ES525" s="78"/>
      <c r="ET525" s="78"/>
      <c r="EU525" s="78"/>
      <c r="EV525" s="78"/>
      <c r="EW525" s="78"/>
      <c r="EX525" s="78"/>
      <c r="EY525" s="78"/>
      <c r="EZ525" s="78"/>
      <c r="FA525" s="78"/>
      <c r="FB525" s="78"/>
      <c r="FC525" s="78"/>
      <c r="FD525" s="78"/>
      <c r="FE525" s="78"/>
      <c r="FF525" s="78"/>
      <c r="FG525" s="78"/>
      <c r="FH525" s="78"/>
      <c r="FI525" s="78"/>
      <c r="FJ525" s="78"/>
      <c r="FK525" s="78"/>
      <c r="FL525" s="78"/>
      <c r="FM525" s="78"/>
      <c r="FN525" s="78"/>
      <c r="FO525" s="78"/>
      <c r="FP525" s="78"/>
      <c r="FQ525" s="78"/>
      <c r="FR525" s="78"/>
      <c r="FS525" s="78"/>
      <c r="FT525" s="78"/>
      <c r="FU525" s="78"/>
      <c r="FV525" s="78"/>
      <c r="FW525" s="78"/>
      <c r="FX525" s="78">
        <v>0</v>
      </c>
      <c r="FY525" s="78">
        <v>18</v>
      </c>
      <c r="FZ525" s="78">
        <v>0</v>
      </c>
    </row>
    <row r="526" spans="1:182" x14ac:dyDescent="0.2">
      <c r="A526" t="s">
        <v>186</v>
      </c>
      <c r="B526" t="s">
        <v>236</v>
      </c>
      <c r="C526" t="s">
        <v>194</v>
      </c>
      <c r="D526" t="s">
        <v>203</v>
      </c>
      <c r="E526" t="s">
        <v>243</v>
      </c>
      <c r="F526" t="s">
        <v>182</v>
      </c>
      <c r="G526" t="s">
        <v>1</v>
      </c>
      <c r="H526" s="78">
        <v>376</v>
      </c>
      <c r="I526" s="78">
        <v>1.7044960260391235</v>
      </c>
      <c r="J526" s="78">
        <v>1.5662473440170288</v>
      </c>
      <c r="K526" s="78">
        <v>1.5928736925125122</v>
      </c>
      <c r="L526" s="78">
        <v>1.6581628322601318</v>
      </c>
      <c r="M526" s="78">
        <v>1.6832685470581055</v>
      </c>
      <c r="N526" s="78">
        <v>1.7589224576950073</v>
      </c>
      <c r="O526" s="78">
        <v>1.9462822675704956</v>
      </c>
      <c r="P526" s="78">
        <v>2.3051414489746094</v>
      </c>
      <c r="Q526" s="78">
        <v>2.2503578662872314</v>
      </c>
      <c r="R526" s="78">
        <v>2.2849891185760498</v>
      </c>
      <c r="S526" s="78">
        <v>2.1932103633880615</v>
      </c>
      <c r="T526" s="78">
        <v>2.0721714496612549</v>
      </c>
      <c r="U526" s="78">
        <v>2.0902047157287598</v>
      </c>
      <c r="V526" s="78">
        <v>1.8789098262786865</v>
      </c>
      <c r="W526" s="78">
        <v>1.7746217250823975</v>
      </c>
      <c r="X526" s="78">
        <v>1.7629880905151367</v>
      </c>
      <c r="Y526" s="78">
        <v>2.0154576301574707</v>
      </c>
      <c r="Z526" s="78">
        <v>2.3278648853302002</v>
      </c>
      <c r="AA526" s="78">
        <v>2.3787248134613037</v>
      </c>
      <c r="AB526" s="78">
        <v>2.3862190246582031</v>
      </c>
      <c r="AC526" s="78">
        <v>2.4210057258605957</v>
      </c>
      <c r="AD526" s="78">
        <v>2.2128422260284424</v>
      </c>
      <c r="AE526" s="78">
        <v>1.8962212800979614</v>
      </c>
      <c r="AF526" s="78">
        <v>1.7209603786468506</v>
      </c>
      <c r="AG526" s="78">
        <v>-0.15986108779907227</v>
      </c>
      <c r="AH526" s="78">
        <v>-0.16140320897102356</v>
      </c>
      <c r="AI526" s="78">
        <v>-0.22979825735092163</v>
      </c>
      <c r="AJ526" s="78">
        <v>-0.20276868343353271</v>
      </c>
      <c r="AK526" s="78">
        <v>-0.16548624634742737</v>
      </c>
      <c r="AL526" s="78">
        <v>-0.20512062311172485</v>
      </c>
      <c r="AM526" s="78">
        <v>-0.24961851537227631</v>
      </c>
      <c r="AN526" s="78">
        <v>-0.26824897527694702</v>
      </c>
      <c r="AO526" s="78">
        <v>-0.32237514853477478</v>
      </c>
      <c r="AP526" s="78">
        <v>-0.15515023469924927</v>
      </c>
      <c r="AQ526" s="78">
        <v>-0.20802271366119385</v>
      </c>
      <c r="AR526" s="78">
        <v>-0.11746364086866379</v>
      </c>
      <c r="AS526" s="78">
        <v>-0.11442502588033676</v>
      </c>
      <c r="AT526" s="78">
        <v>-0.17532937228679657</v>
      </c>
      <c r="AU526" s="78">
        <v>-0.1388772577047348</v>
      </c>
      <c r="AV526" s="78">
        <v>-0.25705617666244507</v>
      </c>
      <c r="AW526" s="78">
        <v>-0.15548259019851685</v>
      </c>
      <c r="AX526" s="78">
        <v>-8.5689730942249298E-2</v>
      </c>
      <c r="AY526" s="78">
        <v>-4.6783138066530228E-2</v>
      </c>
      <c r="AZ526" s="78">
        <v>-2.6242751628160477E-2</v>
      </c>
      <c r="BA526" s="78">
        <v>-1.143437996506691E-2</v>
      </c>
      <c r="BB526" s="78">
        <v>-5.1041681319475174E-2</v>
      </c>
      <c r="BC526" s="78">
        <v>-0.10746443271636963</v>
      </c>
      <c r="BD526" s="78">
        <v>-0.13620597124099731</v>
      </c>
      <c r="BE526" s="78">
        <v>-7.3218531906604767E-2</v>
      </c>
      <c r="BF526" s="78">
        <v>-7.9925037920475006E-2</v>
      </c>
      <c r="BG526" s="78">
        <v>-0.14898891746997833</v>
      </c>
      <c r="BH526" s="78">
        <v>-0.1238086000084877</v>
      </c>
      <c r="BI526" s="78">
        <v>-8.7183572351932526E-2</v>
      </c>
      <c r="BJ526" s="78">
        <v>-0.11405381560325623</v>
      </c>
      <c r="BK526" s="78">
        <v>-0.15154407918453217</v>
      </c>
      <c r="BL526" s="78">
        <v>-0.16681015491485596</v>
      </c>
      <c r="BM526" s="78">
        <v>-0.2184886634349823</v>
      </c>
      <c r="BN526" s="78">
        <v>-5.381137877702713E-2</v>
      </c>
      <c r="BO526" s="78">
        <v>-0.10570777207612991</v>
      </c>
      <c r="BP526" s="78">
        <v>-5.0704501569271088E-2</v>
      </c>
      <c r="BQ526" s="78">
        <v>-4.8187650740146637E-2</v>
      </c>
      <c r="BR526" s="78">
        <v>-0.11057589948177338</v>
      </c>
      <c r="BS526" s="78">
        <v>-7.313121110200882E-2</v>
      </c>
      <c r="BT526" s="78">
        <v>-0.18588168919086456</v>
      </c>
      <c r="BU526" s="78">
        <v>-8.2965560257434845E-2</v>
      </c>
      <c r="BV526" s="78">
        <v>-1.4006632380187511E-2</v>
      </c>
      <c r="BW526" s="78">
        <v>2.498541958630085E-2</v>
      </c>
      <c r="BX526" s="78">
        <v>4.1585337370634079E-2</v>
      </c>
      <c r="BY526" s="78">
        <v>5.7794917374849319E-2</v>
      </c>
      <c r="BZ526" s="78">
        <v>1.1590856127440929E-2</v>
      </c>
      <c r="CA526" s="78">
        <v>-3.8528319448232651E-2</v>
      </c>
      <c r="CB526" s="78">
        <v>-5.8924388140439987E-2</v>
      </c>
      <c r="CC526" s="78">
        <v>-1.3210163451731205E-2</v>
      </c>
      <c r="CD526" s="78">
        <v>-2.3493507876992226E-2</v>
      </c>
      <c r="CE526" s="78">
        <v>-9.3020610511302948E-2</v>
      </c>
      <c r="CF526" s="78">
        <v>-6.9121092557907104E-2</v>
      </c>
      <c r="CG526" s="78">
        <v>-3.2951384782791138E-2</v>
      </c>
      <c r="CH526" s="78">
        <v>-5.0981223583221436E-2</v>
      </c>
      <c r="CI526" s="78">
        <v>-8.3618007600307465E-2</v>
      </c>
      <c r="CJ526" s="78">
        <v>-9.655395895242691E-2</v>
      </c>
      <c r="CK526" s="78">
        <v>-0.14653721451759338</v>
      </c>
      <c r="CL526" s="78">
        <v>1.6375606879591942E-2</v>
      </c>
      <c r="CM526" s="78">
        <v>-3.4844759851694107E-2</v>
      </c>
      <c r="CN526" s="78">
        <v>-4.4673155061900616E-3</v>
      </c>
      <c r="CO526" s="78">
        <v>-2.3118481040000916E-3</v>
      </c>
      <c r="CP526" s="78">
        <v>-6.5727844834327698E-2</v>
      </c>
      <c r="CQ526" s="78">
        <v>-2.7595702558755875E-2</v>
      </c>
      <c r="CR526" s="78">
        <v>-0.13658642768859863</v>
      </c>
      <c r="CS526" s="78">
        <v>-3.2740484923124313E-2</v>
      </c>
      <c r="CT526" s="78">
        <v>3.5640861839056015E-2</v>
      </c>
      <c r="CU526" s="78">
        <v>7.4692107737064362E-2</v>
      </c>
      <c r="CV526" s="78">
        <v>8.8562861084938049E-2</v>
      </c>
      <c r="CW526" s="78">
        <v>0.1057429164648056</v>
      </c>
      <c r="CX526" s="78">
        <v>5.4969962686300278E-2</v>
      </c>
      <c r="CY526" s="78">
        <v>9.2166215181350708E-3</v>
      </c>
      <c r="CZ526" s="78">
        <v>-5.3994045592844486E-3</v>
      </c>
      <c r="DA526" s="78">
        <v>4.6798206865787506E-2</v>
      </c>
      <c r="DB526" s="78">
        <v>3.2938022166490555E-2</v>
      </c>
      <c r="DC526" s="78">
        <v>-3.7052299827337265E-2</v>
      </c>
      <c r="DD526" s="78">
        <v>-1.4433585107326508E-2</v>
      </c>
      <c r="DE526" s="78">
        <v>2.128080278635025E-2</v>
      </c>
      <c r="DF526" s="78">
        <v>1.2091374024748802E-2</v>
      </c>
      <c r="DG526" s="78">
        <v>-1.5691937878727913E-2</v>
      </c>
      <c r="DH526" s="78">
        <v>-2.6297746226191521E-2</v>
      </c>
      <c r="DI526" s="78">
        <v>-7.4585750699043274E-2</v>
      </c>
      <c r="DJ526" s="78">
        <v>8.6562588810920715E-2</v>
      </c>
      <c r="DK526" s="78">
        <v>3.6018244922161102E-2</v>
      </c>
      <c r="DL526" s="78">
        <v>4.176986962556839E-2</v>
      </c>
      <c r="DM526" s="78">
        <v>4.3563954532146454E-2</v>
      </c>
      <c r="DN526" s="78">
        <v>-2.0879786461591721E-2</v>
      </c>
      <c r="DO526" s="78">
        <v>1.793980784714222E-2</v>
      </c>
      <c r="DP526" s="78">
        <v>-8.7291181087493896E-2</v>
      </c>
      <c r="DQ526" s="78">
        <v>1.7484582960605621E-2</v>
      </c>
      <c r="DR526" s="78">
        <v>8.5288360714912415E-2</v>
      </c>
      <c r="DS526" s="78">
        <v>0.12439879029989243</v>
      </c>
      <c r="DT526" s="78">
        <v>0.13554039597511292</v>
      </c>
      <c r="DU526" s="78">
        <v>0.15369091928005219</v>
      </c>
      <c r="DV526" s="78">
        <v>9.8349064588546753E-2</v>
      </c>
      <c r="DW526" s="78">
        <v>5.6961566209793091E-2</v>
      </c>
      <c r="DX526" s="78">
        <v>4.8125576227903366E-2</v>
      </c>
      <c r="DY526" s="78">
        <v>0.133440762758255</v>
      </c>
      <c r="DZ526" s="78">
        <v>0.11441618949174881</v>
      </c>
      <c r="EA526" s="78">
        <v>4.3757040053606033E-2</v>
      </c>
      <c r="EB526" s="78">
        <v>6.4526490867137909E-2</v>
      </c>
      <c r="EC526" s="78">
        <v>9.9583469331264496E-2</v>
      </c>
      <c r="ED526" s="78">
        <v>0.10315818339586258</v>
      </c>
      <c r="EE526" s="78">
        <v>8.2382515072822571E-2</v>
      </c>
      <c r="EF526" s="78">
        <v>7.5141064822673798E-2</v>
      </c>
      <c r="EG526" s="78">
        <v>2.9300723224878311E-2</v>
      </c>
      <c r="EH526" s="78">
        <v>0.18790145218372345</v>
      </c>
      <c r="EI526" s="78">
        <v>0.13833317160606384</v>
      </c>
      <c r="EJ526" s="78">
        <v>0.10852901637554169</v>
      </c>
      <c r="EK526" s="78">
        <v>0.10980132222175598</v>
      </c>
      <c r="EL526" s="78">
        <v>4.3873686343431473E-2</v>
      </c>
      <c r="EM526" s="78">
        <v>8.3685852587223053E-2</v>
      </c>
      <c r="EN526" s="78">
        <v>-1.6116676852107048E-2</v>
      </c>
      <c r="EO526" s="78">
        <v>9.0001612901687622E-2</v>
      </c>
      <c r="EP526" s="78">
        <v>0.15697146952152252</v>
      </c>
      <c r="EQ526" s="78">
        <v>0.19616733491420746</v>
      </c>
      <c r="ER526" s="78">
        <v>0.20336847007274628</v>
      </c>
      <c r="ES526" s="78">
        <v>0.22292022407054901</v>
      </c>
      <c r="ET526" s="78">
        <v>0.16098161041736603</v>
      </c>
      <c r="EU526" s="78">
        <v>0.12589767575263977</v>
      </c>
      <c r="EV526" s="78">
        <v>0.12540715932846069</v>
      </c>
      <c r="EW526" s="78">
        <v>40.301116943359375</v>
      </c>
      <c r="EX526" s="78">
        <v>38.728408813476563</v>
      </c>
      <c r="EY526" s="78">
        <v>38.546051025390625</v>
      </c>
      <c r="EZ526" s="78">
        <v>37.578357696533203</v>
      </c>
      <c r="FA526" s="78">
        <v>36.682781219482422</v>
      </c>
      <c r="FB526" s="78">
        <v>36.588359832763672</v>
      </c>
      <c r="FC526" s="78">
        <v>36.633815765380859</v>
      </c>
      <c r="FD526" s="78">
        <v>35.870662689208984</v>
      </c>
      <c r="FE526" s="78">
        <v>37.731666564941406</v>
      </c>
      <c r="FF526" s="78">
        <v>41.599010467529297</v>
      </c>
      <c r="FG526" s="78">
        <v>46.219074249267578</v>
      </c>
      <c r="FH526" s="78">
        <v>50.656990051269531</v>
      </c>
      <c r="FI526" s="78">
        <v>54.049324035644531</v>
      </c>
      <c r="FJ526" s="78">
        <v>55.722099304199219</v>
      </c>
      <c r="FK526" s="78">
        <v>57.779956817626953</v>
      </c>
      <c r="FL526" s="78">
        <v>58.021282196044922</v>
      </c>
      <c r="FM526" s="78">
        <v>54.418212890625</v>
      </c>
      <c r="FN526" s="78">
        <v>50.021579742431641</v>
      </c>
      <c r="FO526" s="78">
        <v>46.277267456054688</v>
      </c>
      <c r="FP526" s="78">
        <v>44.523113250732422</v>
      </c>
      <c r="FQ526" s="78">
        <v>41.890911102294922</v>
      </c>
      <c r="FR526" s="78">
        <v>41.381984710693359</v>
      </c>
      <c r="FS526" s="78">
        <v>39.464218139648438</v>
      </c>
      <c r="FT526" s="78">
        <v>39.323883056640625</v>
      </c>
      <c r="FU526" s="78">
        <v>6.5577276051044464E-2</v>
      </c>
      <c r="FV526" s="78">
        <v>7.4013262987136841E-2</v>
      </c>
      <c r="FW526" s="78">
        <v>7.3890998959541321E-2</v>
      </c>
      <c r="FX526" s="78">
        <v>0</v>
      </c>
      <c r="FY526" s="78">
        <v>134</v>
      </c>
      <c r="FZ526" s="78">
        <v>1</v>
      </c>
    </row>
    <row r="527" spans="1:182" x14ac:dyDescent="0.2">
      <c r="A527" t="s">
        <v>186</v>
      </c>
      <c r="B527" t="s">
        <v>236</v>
      </c>
      <c r="C527" t="s">
        <v>194</v>
      </c>
      <c r="D527" t="s">
        <v>203</v>
      </c>
      <c r="E527" t="s">
        <v>243</v>
      </c>
      <c r="F527" t="s">
        <v>183</v>
      </c>
      <c r="G527" t="s">
        <v>1</v>
      </c>
      <c r="H527" s="78">
        <v>687</v>
      </c>
      <c r="I527" s="78">
        <v>2.0109784603118896</v>
      </c>
      <c r="J527" s="78">
        <v>1.8645048141479492</v>
      </c>
      <c r="K527" s="78">
        <v>1.8280978202819824</v>
      </c>
      <c r="L527" s="78">
        <v>1.7399221658706665</v>
      </c>
      <c r="M527" s="78">
        <v>1.8730839490890503</v>
      </c>
      <c r="N527" s="78">
        <v>2.0716655254364014</v>
      </c>
      <c r="O527" s="78">
        <v>2.2663547992706299</v>
      </c>
      <c r="P527" s="78">
        <v>2.1910567283630371</v>
      </c>
      <c r="Q527" s="78">
        <v>2.0762159824371338</v>
      </c>
      <c r="R527" s="78">
        <v>1.9632272720336914</v>
      </c>
      <c r="S527" s="78">
        <v>1.6962459087371826</v>
      </c>
      <c r="T527" s="78">
        <v>1.7155013084411621</v>
      </c>
      <c r="U527" s="78">
        <v>1.7196096181869507</v>
      </c>
      <c r="V527" s="78">
        <v>1.5440355539321899</v>
      </c>
      <c r="W527" s="78">
        <v>1.6162302494049072</v>
      </c>
      <c r="X527" s="78">
        <v>1.8592687845230103</v>
      </c>
      <c r="Y527" s="78">
        <v>2.0798828601837158</v>
      </c>
      <c r="Z527" s="78">
        <v>2.4883472919464111</v>
      </c>
      <c r="AA527" s="78">
        <v>2.5870897769927979</v>
      </c>
      <c r="AB527" s="78">
        <v>2.5106585025787354</v>
      </c>
      <c r="AC527" s="78">
        <v>2.6838815212249756</v>
      </c>
      <c r="AD527" s="78">
        <v>2.6620712280273438</v>
      </c>
      <c r="AE527" s="78">
        <v>2.2519803047180176</v>
      </c>
      <c r="AF527" s="78">
        <v>2.0590181350708008</v>
      </c>
      <c r="AG527" s="78">
        <v>-0.41735640168190002</v>
      </c>
      <c r="AH527" s="78">
        <v>-0.42861500382423401</v>
      </c>
      <c r="AI527" s="78">
        <v>-0.41350066661834717</v>
      </c>
      <c r="AJ527" s="78">
        <v>-0.37362632155418396</v>
      </c>
      <c r="AK527" s="78">
        <v>-0.42808321118354797</v>
      </c>
      <c r="AL527" s="78">
        <v>-0.39619603753089905</v>
      </c>
      <c r="AM527" s="78">
        <v>-0.40325772762298584</v>
      </c>
      <c r="AN527" s="78">
        <v>-0.46190947294235229</v>
      </c>
      <c r="AO527" s="78">
        <v>-0.48711508512496948</v>
      </c>
      <c r="AP527" s="78">
        <v>-0.50759321451187134</v>
      </c>
      <c r="AQ527" s="78">
        <v>-0.45759239792823792</v>
      </c>
      <c r="AR527" s="78">
        <v>-0.30141165852546692</v>
      </c>
      <c r="AS527" s="78">
        <v>-0.26321956515312195</v>
      </c>
      <c r="AT527" s="78">
        <v>-0.35747087001800537</v>
      </c>
      <c r="AU527" s="78">
        <v>-0.20070016384124756</v>
      </c>
      <c r="AV527" s="78">
        <v>-0.22139778733253479</v>
      </c>
      <c r="AW527" s="78">
        <v>-0.16354434192180634</v>
      </c>
      <c r="AX527" s="78">
        <v>-0.18689301609992981</v>
      </c>
      <c r="AY527" s="78">
        <v>-0.12403399497270584</v>
      </c>
      <c r="AZ527" s="78">
        <v>-8.0691345036029816E-2</v>
      </c>
      <c r="BA527" s="78">
        <v>-0.10530529171228409</v>
      </c>
      <c r="BB527" s="78">
        <v>-0.21469992399215698</v>
      </c>
      <c r="BC527" s="78">
        <v>-0.37390798330307007</v>
      </c>
      <c r="BD527" s="78">
        <v>-0.44311264157295227</v>
      </c>
      <c r="BE527" s="78">
        <v>-0.27957996726036072</v>
      </c>
      <c r="BF527" s="78">
        <v>-0.29624474048614502</v>
      </c>
      <c r="BG527" s="78">
        <v>-0.28065294027328491</v>
      </c>
      <c r="BH527" s="78">
        <v>-0.24563923478126526</v>
      </c>
      <c r="BI527" s="78">
        <v>-0.29963734745979309</v>
      </c>
      <c r="BJ527" s="78">
        <v>-0.26011291146278381</v>
      </c>
      <c r="BK527" s="78">
        <v>-0.24715697765350342</v>
      </c>
      <c r="BL527" s="78">
        <v>-0.31151092052459717</v>
      </c>
      <c r="BM527" s="78">
        <v>-0.33362147212028503</v>
      </c>
      <c r="BN527" s="78">
        <v>-0.37330979108810425</v>
      </c>
      <c r="BO527" s="78">
        <v>-0.32689127326011658</v>
      </c>
      <c r="BP527" s="78">
        <v>-0.17914591729640961</v>
      </c>
      <c r="BQ527" s="78">
        <v>-0.14725363254547119</v>
      </c>
      <c r="BR527" s="78">
        <v>-0.23749591410160065</v>
      </c>
      <c r="BS527" s="78">
        <v>-8.521057665348053E-2</v>
      </c>
      <c r="BT527" s="78">
        <v>-0.10816041380167007</v>
      </c>
      <c r="BU527" s="78">
        <v>-4.714299738407135E-2</v>
      </c>
      <c r="BV527" s="78">
        <v>-6.2537990510463715E-2</v>
      </c>
      <c r="BW527" s="78">
        <v>7.9899691045284271E-3</v>
      </c>
      <c r="BX527" s="78">
        <v>4.5963749289512634E-2</v>
      </c>
      <c r="BY527" s="78">
        <v>2.1553885191679001E-2</v>
      </c>
      <c r="BZ527" s="78">
        <v>-8.8811099529266357E-2</v>
      </c>
      <c r="CA527" s="78">
        <v>-0.23340792953968048</v>
      </c>
      <c r="CB527" s="78">
        <v>-0.30725401639938354</v>
      </c>
      <c r="CC527" s="78">
        <v>-0.18415649235248566</v>
      </c>
      <c r="CD527" s="78">
        <v>-0.20456549525260925</v>
      </c>
      <c r="CE527" s="78">
        <v>-0.18864300847053528</v>
      </c>
      <c r="CF527" s="78">
        <v>-0.15699577331542969</v>
      </c>
      <c r="CG527" s="78">
        <v>-0.2106761634349823</v>
      </c>
      <c r="CH527" s="78">
        <v>-0.16586217284202576</v>
      </c>
      <c r="CI527" s="78">
        <v>-0.13904203474521637</v>
      </c>
      <c r="CJ527" s="78">
        <v>-0.20734533667564392</v>
      </c>
      <c r="CK527" s="78">
        <v>-0.22731226682662964</v>
      </c>
      <c r="CL527" s="78">
        <v>-0.28030550479888916</v>
      </c>
      <c r="CM527" s="78">
        <v>-0.23636807501316071</v>
      </c>
      <c r="CN527" s="78">
        <v>-9.4465047121047974E-2</v>
      </c>
      <c r="CO527" s="78">
        <v>-6.6936001181602478E-2</v>
      </c>
      <c r="CP527" s="78">
        <v>-0.15440164506435394</v>
      </c>
      <c r="CQ527" s="78">
        <v>-5.2228309214115143E-3</v>
      </c>
      <c r="CR527" s="78">
        <v>-2.9732547700405121E-2</v>
      </c>
      <c r="CS527" s="78">
        <v>3.3476226031780243E-2</v>
      </c>
      <c r="CT527" s="78">
        <v>2.3589929565787315E-2</v>
      </c>
      <c r="CU527" s="78">
        <v>9.942936897277832E-2</v>
      </c>
      <c r="CV527" s="78">
        <v>0.1336846798658371</v>
      </c>
      <c r="CW527" s="78">
        <v>0.1094161719083786</v>
      </c>
      <c r="CX527" s="78">
        <v>-1.6208910383284092E-3</v>
      </c>
      <c r="CY527" s="78">
        <v>-0.13609804213047028</v>
      </c>
      <c r="CZ527" s="78">
        <v>-0.21315880119800568</v>
      </c>
      <c r="DA527" s="78">
        <v>-8.8732972741127014E-2</v>
      </c>
      <c r="DB527" s="78">
        <v>-0.11288626492023468</v>
      </c>
      <c r="DC527" s="78">
        <v>-9.6633084118366241E-2</v>
      </c>
      <c r="DD527" s="78">
        <v>-6.8352296948432922E-2</v>
      </c>
      <c r="DE527" s="78">
        <v>-0.12171498686075211</v>
      </c>
      <c r="DF527" s="78">
        <v>-7.16114342212677E-2</v>
      </c>
      <c r="DG527" s="78">
        <v>-3.0927097424864769E-2</v>
      </c>
      <c r="DH527" s="78">
        <v>-0.10317975282669067</v>
      </c>
      <c r="DI527" s="78">
        <v>-0.12100306153297424</v>
      </c>
      <c r="DJ527" s="78">
        <v>-0.18730118870735168</v>
      </c>
      <c r="DK527" s="78">
        <v>-0.14584487676620483</v>
      </c>
      <c r="DL527" s="78">
        <v>-9.7841648384928703E-3</v>
      </c>
      <c r="DM527" s="78">
        <v>1.338164322078228E-2</v>
      </c>
      <c r="DN527" s="78">
        <v>-7.1307346224784851E-2</v>
      </c>
      <c r="DO527" s="78">
        <v>7.4764907360076904E-2</v>
      </c>
      <c r="DP527" s="78">
        <v>4.8695314675569534E-2</v>
      </c>
      <c r="DQ527" s="78">
        <v>0.11409544944763184</v>
      </c>
      <c r="DR527" s="78">
        <v>0.10971784591674805</v>
      </c>
      <c r="DS527" s="78">
        <v>0.19086875021457672</v>
      </c>
      <c r="DT527" s="78">
        <v>0.22140561044216156</v>
      </c>
      <c r="DU527" s="78">
        <v>0.1972784548997879</v>
      </c>
      <c r="DV527" s="78">
        <v>8.5569314658641815E-2</v>
      </c>
      <c r="DW527" s="78">
        <v>-3.8788147270679474E-2</v>
      </c>
      <c r="DX527" s="78">
        <v>-0.11906354129314423</v>
      </c>
      <c r="DY527" s="78">
        <v>4.9043413251638412E-2</v>
      </c>
      <c r="DZ527" s="78">
        <v>1.9484002143144608E-2</v>
      </c>
      <c r="EA527" s="78">
        <v>3.6214627325534821E-2</v>
      </c>
      <c r="EB527" s="78">
        <v>5.9634815901517868E-2</v>
      </c>
      <c r="EC527" s="78">
        <v>6.7308563739061356E-3</v>
      </c>
      <c r="ED527" s="78">
        <v>6.4471669495105743E-2</v>
      </c>
      <c r="EE527" s="78">
        <v>0.12517370283603668</v>
      </c>
      <c r="EF527" s="78">
        <v>4.7218814492225647E-2</v>
      </c>
      <c r="EG527" s="78">
        <v>3.2490547746419907E-2</v>
      </c>
      <c r="EH527" s="78">
        <v>-5.3017761558294296E-2</v>
      </c>
      <c r="EI527" s="78">
        <v>-1.5143748372793198E-2</v>
      </c>
      <c r="EJ527" s="78">
        <v>0.11248157173395157</v>
      </c>
      <c r="EK527" s="78">
        <v>0.1293475478887558</v>
      </c>
      <c r="EL527" s="78">
        <v>4.8667609691619873E-2</v>
      </c>
      <c r="EM527" s="78">
        <v>0.19025452435016632</v>
      </c>
      <c r="EN527" s="78">
        <v>0.16193269193172455</v>
      </c>
      <c r="EO527" s="78">
        <v>0.23049680888652802</v>
      </c>
      <c r="EP527" s="78">
        <v>0.23407287895679474</v>
      </c>
      <c r="EQ527" s="78">
        <v>0.3228926956653595</v>
      </c>
      <c r="ER527" s="78">
        <v>0.34806069731712341</v>
      </c>
      <c r="ES527" s="78">
        <v>0.32413762807846069</v>
      </c>
      <c r="ET527" s="78">
        <v>0.21145813167095184</v>
      </c>
      <c r="EU527" s="78">
        <v>0.10171188414096832</v>
      </c>
      <c r="EV527" s="78">
        <v>1.6795044764876366E-2</v>
      </c>
      <c r="EW527" s="78">
        <v>41.685806274414063</v>
      </c>
      <c r="EX527" s="78">
        <v>41.529239654541016</v>
      </c>
      <c r="EY527" s="78">
        <v>41.097393035888672</v>
      </c>
      <c r="EZ527" s="78">
        <v>40.629367828369141</v>
      </c>
      <c r="FA527" s="78">
        <v>40.570789337158203</v>
      </c>
      <c r="FB527" s="78">
        <v>40.00262451171875</v>
      </c>
      <c r="FC527" s="78">
        <v>39.823879241943359</v>
      </c>
      <c r="FD527" s="78">
        <v>38.552158355712891</v>
      </c>
      <c r="FE527" s="78">
        <v>39.779918670654297</v>
      </c>
      <c r="FF527" s="78">
        <v>44.789157867431641</v>
      </c>
      <c r="FG527" s="78">
        <v>49.194141387939453</v>
      </c>
      <c r="FH527" s="78">
        <v>52.516578674316406</v>
      </c>
      <c r="FI527" s="78">
        <v>55.249000549316406</v>
      </c>
      <c r="FJ527" s="78">
        <v>56.9378662109375</v>
      </c>
      <c r="FK527" s="78">
        <v>58.324298858642578</v>
      </c>
      <c r="FL527" s="78">
        <v>58.317531585693359</v>
      </c>
      <c r="FM527" s="78">
        <v>56.597991943359375</v>
      </c>
      <c r="FN527" s="78">
        <v>52.161525726318359</v>
      </c>
      <c r="FO527" s="78">
        <v>48.904125213623047</v>
      </c>
      <c r="FP527" s="78">
        <v>46.185123443603516</v>
      </c>
      <c r="FQ527" s="78">
        <v>43.890911102294922</v>
      </c>
      <c r="FR527" s="78">
        <v>42.301586151123047</v>
      </c>
      <c r="FS527" s="78">
        <v>41.073341369628906</v>
      </c>
      <c r="FT527" s="78">
        <v>39.83050537109375</v>
      </c>
      <c r="FU527" s="78">
        <v>0.1215728223323822</v>
      </c>
      <c r="FV527" s="78">
        <v>0.14031364023685455</v>
      </c>
      <c r="FW527" s="78">
        <v>0.13338696956634521</v>
      </c>
      <c r="FX527" s="78">
        <v>0</v>
      </c>
      <c r="FY527" s="78">
        <v>115</v>
      </c>
      <c r="FZ527" s="78">
        <v>1</v>
      </c>
    </row>
    <row r="528" spans="1:182" x14ac:dyDescent="0.2">
      <c r="A528" t="s">
        <v>186</v>
      </c>
      <c r="B528" t="s">
        <v>236</v>
      </c>
      <c r="C528" t="s">
        <v>194</v>
      </c>
      <c r="D528" t="s">
        <v>203</v>
      </c>
      <c r="E528" t="s">
        <v>243</v>
      </c>
      <c r="F528" t="s">
        <v>184</v>
      </c>
      <c r="G528" t="s">
        <v>1</v>
      </c>
      <c r="H528" s="78">
        <v>359</v>
      </c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  <c r="BT528" s="78"/>
      <c r="BU528" s="78"/>
      <c r="BV528" s="78"/>
      <c r="BW528" s="78"/>
      <c r="BX528" s="78"/>
      <c r="BY528" s="78"/>
      <c r="BZ528" s="78"/>
      <c r="CA528" s="78"/>
      <c r="CB528" s="78"/>
      <c r="CC528" s="78"/>
      <c r="CD528" s="78"/>
      <c r="CE528" s="78"/>
      <c r="CF528" s="78"/>
      <c r="CG528" s="78"/>
      <c r="CH528" s="78"/>
      <c r="CI528" s="78"/>
      <c r="CJ528" s="78"/>
      <c r="CK528" s="78"/>
      <c r="CL528" s="78"/>
      <c r="CM528" s="78"/>
      <c r="CN528" s="78"/>
      <c r="CO528" s="78"/>
      <c r="CP528" s="78"/>
      <c r="CQ528" s="78"/>
      <c r="CR528" s="78"/>
      <c r="CS528" s="78"/>
      <c r="CT528" s="78"/>
      <c r="CU528" s="78"/>
      <c r="CV528" s="78"/>
      <c r="CW528" s="78"/>
      <c r="CX528" s="78"/>
      <c r="CY528" s="78"/>
      <c r="CZ528" s="78"/>
      <c r="DA528" s="78"/>
      <c r="DB528" s="78"/>
      <c r="DC528" s="78"/>
      <c r="DD528" s="78"/>
      <c r="DE528" s="78"/>
      <c r="DF528" s="78"/>
      <c r="DG528" s="78"/>
      <c r="DH528" s="78"/>
      <c r="DI528" s="78"/>
      <c r="DJ528" s="78"/>
      <c r="DK528" s="78"/>
      <c r="DL528" s="78"/>
      <c r="DM528" s="78"/>
      <c r="DN528" s="78"/>
      <c r="DO528" s="78"/>
      <c r="DP528" s="78"/>
      <c r="DQ528" s="78"/>
      <c r="DR528" s="78"/>
      <c r="DS528" s="78"/>
      <c r="DT528" s="78"/>
      <c r="DU528" s="78"/>
      <c r="DV528" s="78"/>
      <c r="DW528" s="78"/>
      <c r="DX528" s="78"/>
      <c r="DY528" s="78"/>
      <c r="DZ528" s="78"/>
      <c r="EA528" s="78"/>
      <c r="EB528" s="78"/>
      <c r="EC528" s="78"/>
      <c r="ED528" s="78"/>
      <c r="EE528" s="78"/>
      <c r="EF528" s="78"/>
      <c r="EG528" s="78"/>
      <c r="EH528" s="78"/>
      <c r="EI528" s="78"/>
      <c r="EJ528" s="78"/>
      <c r="EK528" s="78"/>
      <c r="EL528" s="78"/>
      <c r="EM528" s="78"/>
      <c r="EN528" s="78"/>
      <c r="EO528" s="78"/>
      <c r="EP528" s="78"/>
      <c r="EQ528" s="78"/>
      <c r="ER528" s="78"/>
      <c r="ES528" s="78"/>
      <c r="ET528" s="78"/>
      <c r="EU528" s="78"/>
      <c r="EV528" s="78"/>
      <c r="EW528" s="78"/>
      <c r="EX528" s="78"/>
      <c r="EY528" s="78"/>
      <c r="EZ528" s="78"/>
      <c r="FA528" s="78"/>
      <c r="FB528" s="78"/>
      <c r="FC528" s="78"/>
      <c r="FD528" s="78"/>
      <c r="FE528" s="78"/>
      <c r="FF528" s="78"/>
      <c r="FG528" s="78"/>
      <c r="FH528" s="78"/>
      <c r="FI528" s="78"/>
      <c r="FJ528" s="78"/>
      <c r="FK528" s="78"/>
      <c r="FL528" s="78"/>
      <c r="FM528" s="78"/>
      <c r="FN528" s="78"/>
      <c r="FO528" s="78"/>
      <c r="FP528" s="78"/>
      <c r="FQ528" s="78"/>
      <c r="FR528" s="78"/>
      <c r="FS528" s="78"/>
      <c r="FT528" s="78"/>
      <c r="FU528" s="78"/>
      <c r="FV528" s="78"/>
      <c r="FW528" s="78"/>
      <c r="FX528" s="78">
        <v>0</v>
      </c>
      <c r="FY528" s="78">
        <v>72</v>
      </c>
      <c r="FZ528" s="78">
        <v>0</v>
      </c>
    </row>
    <row r="529" spans="1:182" x14ac:dyDescent="0.2">
      <c r="A529" t="s">
        <v>186</v>
      </c>
      <c r="B529" t="s">
        <v>236</v>
      </c>
      <c r="C529" t="s">
        <v>194</v>
      </c>
      <c r="D529" t="s">
        <v>203</v>
      </c>
      <c r="E529" t="s">
        <v>243</v>
      </c>
      <c r="F529" t="s">
        <v>185</v>
      </c>
      <c r="G529" t="s">
        <v>1</v>
      </c>
      <c r="H529" s="78">
        <v>140</v>
      </c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/>
      <c r="CK529" s="78"/>
      <c r="CL529" s="78"/>
      <c r="CM529" s="78"/>
      <c r="CN529" s="78"/>
      <c r="CO529" s="78"/>
      <c r="CP529" s="78"/>
      <c r="CQ529" s="78"/>
      <c r="CR529" s="78"/>
      <c r="CS529" s="78"/>
      <c r="CT529" s="78"/>
      <c r="CU529" s="78"/>
      <c r="CV529" s="78"/>
      <c r="CW529" s="78"/>
      <c r="CX529" s="78"/>
      <c r="CY529" s="78"/>
      <c r="CZ529" s="78"/>
      <c r="DA529" s="78"/>
      <c r="DB529" s="78"/>
      <c r="DC529" s="78"/>
      <c r="DD529" s="78"/>
      <c r="DE529" s="78"/>
      <c r="DF529" s="78"/>
      <c r="DG529" s="78"/>
      <c r="DH529" s="78"/>
      <c r="DI529" s="78"/>
      <c r="DJ529" s="78"/>
      <c r="DK529" s="78"/>
      <c r="DL529" s="78"/>
      <c r="DM529" s="78"/>
      <c r="DN529" s="78"/>
      <c r="DO529" s="78"/>
      <c r="DP529" s="78"/>
      <c r="DQ529" s="78"/>
      <c r="DR529" s="78"/>
      <c r="DS529" s="78"/>
      <c r="DT529" s="78"/>
      <c r="DU529" s="78"/>
      <c r="DV529" s="78"/>
      <c r="DW529" s="78"/>
      <c r="DX529" s="78"/>
      <c r="DY529" s="78"/>
      <c r="DZ529" s="78"/>
      <c r="EA529" s="78"/>
      <c r="EB529" s="78"/>
      <c r="EC529" s="78"/>
      <c r="ED529" s="78"/>
      <c r="EE529" s="78"/>
      <c r="EF529" s="78"/>
      <c r="EG529" s="78"/>
      <c r="EH529" s="78"/>
      <c r="EI529" s="78"/>
      <c r="EJ529" s="78"/>
      <c r="EK529" s="78"/>
      <c r="EL529" s="78"/>
      <c r="EM529" s="78"/>
      <c r="EN529" s="78"/>
      <c r="EO529" s="78"/>
      <c r="EP529" s="78"/>
      <c r="EQ529" s="78"/>
      <c r="ER529" s="78"/>
      <c r="ES529" s="78"/>
      <c r="ET529" s="78"/>
      <c r="EU529" s="78"/>
      <c r="EV529" s="78"/>
      <c r="EW529" s="78"/>
      <c r="EX529" s="78"/>
      <c r="EY529" s="78"/>
      <c r="EZ529" s="78"/>
      <c r="FA529" s="78"/>
      <c r="FB529" s="78"/>
      <c r="FC529" s="78"/>
      <c r="FD529" s="78"/>
      <c r="FE529" s="78"/>
      <c r="FF529" s="78"/>
      <c r="FG529" s="78"/>
      <c r="FH529" s="78"/>
      <c r="FI529" s="78"/>
      <c r="FJ529" s="78"/>
      <c r="FK529" s="78"/>
      <c r="FL529" s="78"/>
      <c r="FM529" s="78"/>
      <c r="FN529" s="78"/>
      <c r="FO529" s="78"/>
      <c r="FP529" s="78"/>
      <c r="FQ529" s="78"/>
      <c r="FR529" s="78"/>
      <c r="FS529" s="78"/>
      <c r="FT529" s="78"/>
      <c r="FU529" s="78"/>
      <c r="FV529" s="78"/>
      <c r="FW529" s="78"/>
      <c r="FX529" s="78">
        <v>0</v>
      </c>
      <c r="FY529" s="78">
        <v>32</v>
      </c>
      <c r="FZ529" s="78">
        <v>0</v>
      </c>
    </row>
    <row r="571" spans="181:181" x14ac:dyDescent="0.2">
      <c r="FY571" s="34"/>
    </row>
    <row r="572" spans="181:181" x14ac:dyDescent="0.2">
      <c r="FY572" s="34"/>
    </row>
    <row r="573" spans="181:181" x14ac:dyDescent="0.2">
      <c r="FY573" s="34"/>
    </row>
    <row r="574" spans="181:181" x14ac:dyDescent="0.2">
      <c r="FY574" s="34"/>
    </row>
    <row r="575" spans="181:181" x14ac:dyDescent="0.2">
      <c r="FY575" s="34"/>
    </row>
    <row r="576" spans="181:181" x14ac:dyDescent="0.2">
      <c r="FY576" s="34"/>
    </row>
    <row r="577" spans="181:181" x14ac:dyDescent="0.2">
      <c r="FY577" s="34"/>
    </row>
    <row r="578" spans="181:181" x14ac:dyDescent="0.2">
      <c r="FY578" s="34"/>
    </row>
    <row r="579" spans="181:181" x14ac:dyDescent="0.2">
      <c r="FY579" s="34"/>
    </row>
    <row r="580" spans="181:181" x14ac:dyDescent="0.2">
      <c r="FY580" s="34"/>
    </row>
    <row r="581" spans="181:181" x14ac:dyDescent="0.2">
      <c r="FY581" s="34"/>
    </row>
    <row r="582" spans="181:181" x14ac:dyDescent="0.2">
      <c r="FY582" s="34"/>
    </row>
    <row r="583" spans="181:181" x14ac:dyDescent="0.2">
      <c r="FY583" s="34"/>
    </row>
    <row r="584" spans="181:181" x14ac:dyDescent="0.2">
      <c r="FY584" s="34"/>
    </row>
    <row r="585" spans="181:181" x14ac:dyDescent="0.2">
      <c r="FY585" s="34"/>
    </row>
    <row r="586" spans="181:181" x14ac:dyDescent="0.2">
      <c r="FY586" s="34"/>
    </row>
    <row r="587" spans="181:181" x14ac:dyDescent="0.2">
      <c r="FY587" s="34"/>
    </row>
    <row r="588" spans="181:181" x14ac:dyDescent="0.2">
      <c r="FY588" s="34"/>
    </row>
    <row r="589" spans="181:181" x14ac:dyDescent="0.2">
      <c r="FY589" s="34"/>
    </row>
    <row r="590" spans="181:181" x14ac:dyDescent="0.2">
      <c r="FY590" s="34"/>
    </row>
    <row r="591" spans="181:181" x14ac:dyDescent="0.2">
      <c r="FY591" s="34"/>
    </row>
    <row r="592" spans="181:181" x14ac:dyDescent="0.2">
      <c r="FY592" s="34"/>
    </row>
    <row r="593" spans="181:182" x14ac:dyDescent="0.2">
      <c r="FY593" s="34"/>
    </row>
    <row r="594" spans="181:182" x14ac:dyDescent="0.2">
      <c r="FY594" s="34"/>
    </row>
    <row r="595" spans="181:182" x14ac:dyDescent="0.2">
      <c r="FY595" s="34"/>
    </row>
    <row r="596" spans="181:182" x14ac:dyDescent="0.2">
      <c r="FY596" s="34"/>
    </row>
    <row r="597" spans="181:182" x14ac:dyDescent="0.2">
      <c r="FY597" s="34"/>
    </row>
    <row r="598" spans="181:182" x14ac:dyDescent="0.2">
      <c r="FY598" s="34"/>
    </row>
    <row r="599" spans="181:182" x14ac:dyDescent="0.2">
      <c r="FY599" s="34"/>
    </row>
    <row r="600" spans="181:182" x14ac:dyDescent="0.2">
      <c r="FY600" s="34"/>
    </row>
    <row r="601" spans="181:182" x14ac:dyDescent="0.2">
      <c r="FY601" s="34"/>
    </row>
    <row r="602" spans="181:182" x14ac:dyDescent="0.2">
      <c r="FY602" s="34"/>
    </row>
    <row r="603" spans="181:182" x14ac:dyDescent="0.2">
      <c r="FY603" s="34"/>
    </row>
    <row r="604" spans="181:182" x14ac:dyDescent="0.2">
      <c r="FY604" s="34"/>
      <c r="FZ604" s="42"/>
    </row>
    <row r="605" spans="181:182" x14ac:dyDescent="0.2">
      <c r="FY605" s="34"/>
      <c r="FZ605" s="42"/>
    </row>
    <row r="606" spans="181:182" x14ac:dyDescent="0.2">
      <c r="FY606" s="34"/>
      <c r="FZ606" s="42"/>
    </row>
    <row r="607" spans="181:182" x14ac:dyDescent="0.2">
      <c r="FY607" s="34"/>
      <c r="FZ607" s="42"/>
    </row>
    <row r="608" spans="181:182" x14ac:dyDescent="0.2">
      <c r="FY608" s="34"/>
      <c r="FZ608" s="42"/>
    </row>
    <row r="609" spans="181:182" x14ac:dyDescent="0.2">
      <c r="FY609" s="34"/>
      <c r="FZ609" s="42"/>
    </row>
    <row r="610" spans="181:182" x14ac:dyDescent="0.2">
      <c r="FY610" s="34"/>
      <c r="FZ610" s="42"/>
    </row>
    <row r="611" spans="181:182" x14ac:dyDescent="0.2">
      <c r="FY611" s="34"/>
      <c r="FZ611" s="42"/>
    </row>
    <row r="612" spans="181:182" x14ac:dyDescent="0.2">
      <c r="FY612" s="34"/>
      <c r="FZ612" s="42"/>
    </row>
    <row r="613" spans="181:182" x14ac:dyDescent="0.2">
      <c r="FY613" s="34"/>
      <c r="FZ613" s="42"/>
    </row>
    <row r="614" spans="181:182" x14ac:dyDescent="0.2">
      <c r="FY614" s="34"/>
      <c r="FZ614" s="42"/>
    </row>
    <row r="615" spans="181:182" x14ac:dyDescent="0.2">
      <c r="FY615" s="34"/>
      <c r="FZ615" s="42"/>
    </row>
    <row r="616" spans="181:182" x14ac:dyDescent="0.2">
      <c r="FY616" s="34"/>
      <c r="FZ616" s="42"/>
    </row>
    <row r="617" spans="181:182" x14ac:dyDescent="0.2">
      <c r="FY617" s="34"/>
      <c r="FZ617" s="42"/>
    </row>
    <row r="618" spans="181:182" x14ac:dyDescent="0.2">
      <c r="FY618" s="34"/>
      <c r="FZ618" s="42"/>
    </row>
    <row r="619" spans="181:182" x14ac:dyDescent="0.2">
      <c r="FY619" s="34"/>
      <c r="FZ619" s="42"/>
    </row>
    <row r="620" spans="181:182" x14ac:dyDescent="0.2">
      <c r="FY620" s="34"/>
    </row>
    <row r="621" spans="181:182" x14ac:dyDescent="0.2">
      <c r="FY621" s="34"/>
    </row>
    <row r="622" spans="181:182" x14ac:dyDescent="0.2">
      <c r="FY622" s="34"/>
    </row>
    <row r="623" spans="181:182" x14ac:dyDescent="0.2">
      <c r="FY623" s="34"/>
    </row>
    <row r="624" spans="181:182" x14ac:dyDescent="0.2">
      <c r="FY624" s="34"/>
    </row>
    <row r="625" spans="181:181" x14ac:dyDescent="0.2">
      <c r="FY625" s="34"/>
    </row>
    <row r="626" spans="181:181" x14ac:dyDescent="0.2">
      <c r="FY626" s="34"/>
    </row>
    <row r="627" spans="181:181" x14ac:dyDescent="0.2">
      <c r="FY627" s="34"/>
    </row>
    <row r="628" spans="181:181" x14ac:dyDescent="0.2">
      <c r="FY628" s="34"/>
    </row>
    <row r="629" spans="181:181" x14ac:dyDescent="0.2">
      <c r="FY629" s="34"/>
    </row>
    <row r="630" spans="181:181" x14ac:dyDescent="0.2">
      <c r="FY630" s="34"/>
    </row>
    <row r="631" spans="181:181" x14ac:dyDescent="0.2">
      <c r="FY631" s="34"/>
    </row>
    <row r="632" spans="181:181" x14ac:dyDescent="0.2">
      <c r="FY632" s="34"/>
    </row>
    <row r="633" spans="181:181" x14ac:dyDescent="0.2">
      <c r="FY633" s="34"/>
    </row>
    <row r="634" spans="181:181" x14ac:dyDescent="0.2">
      <c r="FY634" s="34"/>
    </row>
    <row r="635" spans="181:181" x14ac:dyDescent="0.2">
      <c r="FY635" s="34"/>
    </row>
    <row r="636" spans="181:181" x14ac:dyDescent="0.2">
      <c r="FY636" s="34"/>
    </row>
    <row r="637" spans="181:181" x14ac:dyDescent="0.2">
      <c r="FY637" s="34"/>
    </row>
    <row r="638" spans="181:181" x14ac:dyDescent="0.2">
      <c r="FY638" s="34"/>
    </row>
    <row r="639" spans="181:181" x14ac:dyDescent="0.2">
      <c r="FY639" s="34"/>
    </row>
    <row r="640" spans="181:181" x14ac:dyDescent="0.2">
      <c r="FY640" s="34"/>
    </row>
    <row r="641" spans="181:181" x14ac:dyDescent="0.2">
      <c r="FY641" s="34"/>
    </row>
    <row r="642" spans="181:181" x14ac:dyDescent="0.2">
      <c r="FY642" s="34"/>
    </row>
    <row r="643" spans="181:181" x14ac:dyDescent="0.2">
      <c r="FY643" s="34"/>
    </row>
    <row r="644" spans="181:181" x14ac:dyDescent="0.2">
      <c r="FY644" s="34"/>
    </row>
    <row r="645" spans="181:181" x14ac:dyDescent="0.2">
      <c r="FY645" s="34"/>
    </row>
    <row r="646" spans="181:181" x14ac:dyDescent="0.2">
      <c r="FY646" s="34"/>
    </row>
    <row r="647" spans="181:181" x14ac:dyDescent="0.2">
      <c r="FY647" s="34"/>
    </row>
    <row r="648" spans="181:181" x14ac:dyDescent="0.2">
      <c r="FY648" s="34"/>
    </row>
    <row r="649" spans="181:181" x14ac:dyDescent="0.2">
      <c r="FY649" s="34"/>
    </row>
    <row r="650" spans="181:181" x14ac:dyDescent="0.2">
      <c r="FY650" s="34"/>
    </row>
    <row r="651" spans="181:181" x14ac:dyDescent="0.2">
      <c r="FY651" s="34"/>
    </row>
    <row r="652" spans="181:181" x14ac:dyDescent="0.2">
      <c r="FY652" s="34"/>
    </row>
    <row r="653" spans="181:181" x14ac:dyDescent="0.2">
      <c r="FY653" s="34"/>
    </row>
    <row r="654" spans="181:181" x14ac:dyDescent="0.2">
      <c r="FY654" s="34"/>
    </row>
    <row r="655" spans="181:181" x14ac:dyDescent="0.2">
      <c r="FY655" s="34"/>
    </row>
    <row r="656" spans="181:181" x14ac:dyDescent="0.2">
      <c r="FY656" s="34"/>
    </row>
    <row r="657" spans="181:181" x14ac:dyDescent="0.2">
      <c r="FY657" s="34"/>
    </row>
    <row r="658" spans="181:181" x14ac:dyDescent="0.2">
      <c r="FY658" s="34"/>
    </row>
    <row r="659" spans="181:181" x14ac:dyDescent="0.2">
      <c r="FY659" s="34"/>
    </row>
    <row r="660" spans="181:181" x14ac:dyDescent="0.2">
      <c r="FY660" s="34"/>
    </row>
    <row r="661" spans="181:181" x14ac:dyDescent="0.2">
      <c r="FY661" s="34"/>
    </row>
    <row r="662" spans="181:181" x14ac:dyDescent="0.2">
      <c r="FY662" s="34"/>
    </row>
    <row r="663" spans="181:181" x14ac:dyDescent="0.2">
      <c r="FY663" s="34"/>
    </row>
    <row r="664" spans="181:181" x14ac:dyDescent="0.2">
      <c r="FY664" s="34"/>
    </row>
    <row r="665" spans="181:181" x14ac:dyDescent="0.2">
      <c r="FY665" s="34"/>
    </row>
    <row r="666" spans="181:181" x14ac:dyDescent="0.2">
      <c r="FY666" s="34"/>
    </row>
    <row r="667" spans="181:181" x14ac:dyDescent="0.2">
      <c r="FY667" s="34"/>
    </row>
    <row r="668" spans="181:181" x14ac:dyDescent="0.2">
      <c r="FY668" s="34"/>
    </row>
    <row r="669" spans="181:181" x14ac:dyDescent="0.2">
      <c r="FY669" s="34"/>
    </row>
    <row r="670" spans="181:181" x14ac:dyDescent="0.2">
      <c r="FY670" s="34"/>
    </row>
    <row r="671" spans="181:181" x14ac:dyDescent="0.2">
      <c r="FY671" s="34"/>
    </row>
    <row r="672" spans="181:181" x14ac:dyDescent="0.2">
      <c r="FY672" s="34"/>
    </row>
    <row r="673" spans="181:181" x14ac:dyDescent="0.2">
      <c r="FY673" s="34"/>
    </row>
    <row r="674" spans="181:181" x14ac:dyDescent="0.2">
      <c r="FY674" s="34"/>
    </row>
    <row r="675" spans="181:181" x14ac:dyDescent="0.2">
      <c r="FY675" s="34"/>
    </row>
    <row r="676" spans="181:181" x14ac:dyDescent="0.2">
      <c r="FY676" s="34"/>
    </row>
    <row r="677" spans="181:181" x14ac:dyDescent="0.2">
      <c r="FY677" s="34"/>
    </row>
    <row r="678" spans="181:181" x14ac:dyDescent="0.2">
      <c r="FY678" s="34"/>
    </row>
    <row r="679" spans="181:181" x14ac:dyDescent="0.2">
      <c r="FY679" s="34"/>
    </row>
    <row r="680" spans="181:181" x14ac:dyDescent="0.2">
      <c r="FY680" s="34"/>
    </row>
    <row r="681" spans="181:181" x14ac:dyDescent="0.2">
      <c r="FY681" s="34"/>
    </row>
    <row r="682" spans="181:181" x14ac:dyDescent="0.2">
      <c r="FY682" s="34"/>
    </row>
    <row r="683" spans="181:181" x14ac:dyDescent="0.2">
      <c r="FY683" s="34"/>
    </row>
    <row r="684" spans="181:181" x14ac:dyDescent="0.2">
      <c r="FY684" s="34"/>
    </row>
    <row r="685" spans="181:181" x14ac:dyDescent="0.2">
      <c r="FY685" s="34"/>
    </row>
    <row r="686" spans="181:181" x14ac:dyDescent="0.2">
      <c r="FY686" s="34"/>
    </row>
    <row r="687" spans="181:181" x14ac:dyDescent="0.2">
      <c r="FY687" s="34"/>
    </row>
    <row r="688" spans="181:181" x14ac:dyDescent="0.2">
      <c r="FY688" s="34"/>
    </row>
    <row r="689" spans="181:181" x14ac:dyDescent="0.2">
      <c r="FY689" s="34"/>
    </row>
    <row r="690" spans="181:181" x14ac:dyDescent="0.2">
      <c r="FY690" s="34"/>
    </row>
    <row r="691" spans="181:181" x14ac:dyDescent="0.2">
      <c r="FY691" s="34"/>
    </row>
    <row r="692" spans="181:181" x14ac:dyDescent="0.2">
      <c r="FY692" s="34"/>
    </row>
    <row r="693" spans="181:181" x14ac:dyDescent="0.2">
      <c r="FY693" s="34"/>
    </row>
    <row r="694" spans="181:181" x14ac:dyDescent="0.2">
      <c r="FY694" s="34"/>
    </row>
    <row r="695" spans="181:181" x14ac:dyDescent="0.2">
      <c r="FY695" s="34"/>
    </row>
    <row r="696" spans="181:181" x14ac:dyDescent="0.2">
      <c r="FY696" s="34"/>
    </row>
    <row r="697" spans="181:181" x14ac:dyDescent="0.2">
      <c r="FY697" s="34"/>
    </row>
    <row r="698" spans="181:181" x14ac:dyDescent="0.2">
      <c r="FY698" s="34"/>
    </row>
    <row r="699" spans="181:181" x14ac:dyDescent="0.2">
      <c r="FY699" s="34"/>
    </row>
    <row r="700" spans="181:181" x14ac:dyDescent="0.2">
      <c r="FY700" s="34"/>
    </row>
    <row r="701" spans="181:181" x14ac:dyDescent="0.2">
      <c r="FY701" s="34"/>
    </row>
    <row r="702" spans="181:181" x14ac:dyDescent="0.2">
      <c r="FY702" s="34"/>
    </row>
    <row r="703" spans="181:181" x14ac:dyDescent="0.2">
      <c r="FY703" s="34"/>
    </row>
    <row r="704" spans="181:181" x14ac:dyDescent="0.2">
      <c r="FY704" s="34"/>
    </row>
    <row r="705" spans="181:181" x14ac:dyDescent="0.2">
      <c r="FY705" s="34"/>
    </row>
    <row r="706" spans="181:181" x14ac:dyDescent="0.2">
      <c r="FY706" s="34"/>
    </row>
    <row r="707" spans="181:181" x14ac:dyDescent="0.2">
      <c r="FY707" s="34"/>
    </row>
    <row r="708" spans="181:181" x14ac:dyDescent="0.2">
      <c r="FY708" s="34"/>
    </row>
    <row r="709" spans="181:181" x14ac:dyDescent="0.2">
      <c r="FY709" s="34"/>
    </row>
    <row r="710" spans="181:181" x14ac:dyDescent="0.2">
      <c r="FY710" s="34"/>
    </row>
    <row r="711" spans="181:181" x14ac:dyDescent="0.2">
      <c r="FY711" s="34"/>
    </row>
    <row r="712" spans="181:181" x14ac:dyDescent="0.2">
      <c r="FY712" s="34"/>
    </row>
    <row r="713" spans="181:181" x14ac:dyDescent="0.2">
      <c r="FY713" s="34"/>
    </row>
    <row r="714" spans="181:181" x14ac:dyDescent="0.2">
      <c r="FY714" s="34"/>
    </row>
    <row r="715" spans="181:181" x14ac:dyDescent="0.2">
      <c r="FY715" s="34"/>
    </row>
    <row r="716" spans="181:181" x14ac:dyDescent="0.2">
      <c r="FY716" s="34"/>
    </row>
    <row r="717" spans="181:181" x14ac:dyDescent="0.2">
      <c r="FY717" s="34"/>
    </row>
    <row r="718" spans="181:181" x14ac:dyDescent="0.2">
      <c r="FY718" s="34"/>
    </row>
    <row r="719" spans="181:181" x14ac:dyDescent="0.2">
      <c r="FY719" s="34"/>
    </row>
    <row r="720" spans="181:181" x14ac:dyDescent="0.2">
      <c r="FY720" s="34"/>
    </row>
    <row r="721" spans="181:181" x14ac:dyDescent="0.2">
      <c r="FY721" s="34"/>
    </row>
    <row r="722" spans="181:181" x14ac:dyDescent="0.2">
      <c r="FY722" s="34"/>
    </row>
    <row r="723" spans="181:181" x14ac:dyDescent="0.2">
      <c r="FY723" s="34"/>
    </row>
    <row r="724" spans="181:181" x14ac:dyDescent="0.2">
      <c r="FY724" s="34"/>
    </row>
    <row r="725" spans="181:181" x14ac:dyDescent="0.2">
      <c r="FY725" s="34"/>
    </row>
    <row r="726" spans="181:181" x14ac:dyDescent="0.2">
      <c r="FY726" s="34"/>
    </row>
    <row r="727" spans="181:181" x14ac:dyDescent="0.2">
      <c r="FY727" s="34"/>
    </row>
    <row r="728" spans="181:181" x14ac:dyDescent="0.2">
      <c r="FY728" s="34"/>
    </row>
    <row r="729" spans="181:181" x14ac:dyDescent="0.2">
      <c r="FY729" s="34"/>
    </row>
    <row r="730" spans="181:181" x14ac:dyDescent="0.2">
      <c r="FY730" s="34"/>
    </row>
    <row r="731" spans="181:181" x14ac:dyDescent="0.2">
      <c r="FY731" s="34"/>
    </row>
    <row r="732" spans="181:181" x14ac:dyDescent="0.2">
      <c r="FY732" s="34"/>
    </row>
    <row r="733" spans="181:181" x14ac:dyDescent="0.2">
      <c r="FY733" s="34"/>
    </row>
    <row r="734" spans="181:181" x14ac:dyDescent="0.2">
      <c r="FY734" s="34"/>
    </row>
    <row r="735" spans="181:181" x14ac:dyDescent="0.2">
      <c r="FY735" s="34"/>
    </row>
    <row r="736" spans="181:181" x14ac:dyDescent="0.2">
      <c r="FY736" s="34"/>
    </row>
    <row r="737" spans="181:181" x14ac:dyDescent="0.2">
      <c r="FY737" s="34"/>
    </row>
    <row r="738" spans="181:181" x14ac:dyDescent="0.2">
      <c r="FY738" s="34"/>
    </row>
    <row r="739" spans="181:181" x14ac:dyDescent="0.2">
      <c r="FY739" s="34"/>
    </row>
    <row r="740" spans="181:181" x14ac:dyDescent="0.2">
      <c r="FY740" s="34"/>
    </row>
    <row r="741" spans="181:181" x14ac:dyDescent="0.2">
      <c r="FY741" s="34"/>
    </row>
    <row r="742" spans="181:181" x14ac:dyDescent="0.2">
      <c r="FY742" s="34"/>
    </row>
    <row r="743" spans="181:181" x14ac:dyDescent="0.2">
      <c r="FY743" s="34"/>
    </row>
    <row r="744" spans="181:181" x14ac:dyDescent="0.2">
      <c r="FY744" s="34"/>
    </row>
    <row r="745" spans="181:181" x14ac:dyDescent="0.2">
      <c r="FY745" s="34"/>
    </row>
    <row r="746" spans="181:181" x14ac:dyDescent="0.2">
      <c r="FY746" s="34"/>
    </row>
    <row r="747" spans="181:181" x14ac:dyDescent="0.2">
      <c r="FY747" s="34"/>
    </row>
    <row r="748" spans="181:181" x14ac:dyDescent="0.2">
      <c r="FY748" s="34"/>
    </row>
    <row r="749" spans="181:181" x14ac:dyDescent="0.2">
      <c r="FY749" s="34"/>
    </row>
    <row r="750" spans="181:181" x14ac:dyDescent="0.2">
      <c r="FY750" s="34"/>
    </row>
    <row r="751" spans="181:181" x14ac:dyDescent="0.2">
      <c r="FY751" s="34"/>
    </row>
    <row r="752" spans="181:181" x14ac:dyDescent="0.2">
      <c r="FY752" s="34"/>
    </row>
    <row r="753" spans="181:181" x14ac:dyDescent="0.2">
      <c r="FY753" s="34"/>
    </row>
    <row r="754" spans="181:181" x14ac:dyDescent="0.2">
      <c r="FY754" s="34"/>
    </row>
    <row r="755" spans="181:181" x14ac:dyDescent="0.2">
      <c r="FY755" s="34"/>
    </row>
    <row r="756" spans="181:181" x14ac:dyDescent="0.2">
      <c r="FY756" s="34"/>
    </row>
    <row r="757" spans="181:181" x14ac:dyDescent="0.2">
      <c r="FY757" s="34"/>
    </row>
    <row r="758" spans="181:181" x14ac:dyDescent="0.2">
      <c r="FY758" s="34"/>
    </row>
    <row r="759" spans="181:181" x14ac:dyDescent="0.2">
      <c r="FY759" s="34"/>
    </row>
    <row r="760" spans="181:181" x14ac:dyDescent="0.2">
      <c r="FY760" s="34"/>
    </row>
    <row r="761" spans="181:181" x14ac:dyDescent="0.2">
      <c r="FY761" s="34"/>
    </row>
    <row r="762" spans="181:181" x14ac:dyDescent="0.2">
      <c r="FY762" s="34"/>
    </row>
    <row r="763" spans="181:181" x14ac:dyDescent="0.2">
      <c r="FY763" s="34"/>
    </row>
    <row r="764" spans="181:181" x14ac:dyDescent="0.2">
      <c r="FY764" s="34"/>
    </row>
    <row r="765" spans="181:181" x14ac:dyDescent="0.2">
      <c r="FY765" s="34"/>
    </row>
    <row r="766" spans="181:181" x14ac:dyDescent="0.2">
      <c r="FY766" s="34"/>
    </row>
    <row r="767" spans="181:181" x14ac:dyDescent="0.2">
      <c r="FY767" s="34"/>
    </row>
    <row r="768" spans="181:181" x14ac:dyDescent="0.2">
      <c r="FY768" s="34"/>
    </row>
    <row r="769" spans="181:181" x14ac:dyDescent="0.2">
      <c r="FY769" s="34"/>
    </row>
    <row r="770" spans="181:181" x14ac:dyDescent="0.2">
      <c r="FY770" s="34"/>
    </row>
    <row r="771" spans="181:181" x14ac:dyDescent="0.2">
      <c r="FY771" s="34"/>
    </row>
    <row r="772" spans="181:181" x14ac:dyDescent="0.2">
      <c r="FY772" s="34"/>
    </row>
    <row r="773" spans="181:181" x14ac:dyDescent="0.2">
      <c r="FY773" s="34"/>
    </row>
    <row r="774" spans="181:181" x14ac:dyDescent="0.2">
      <c r="FY774" s="34"/>
    </row>
    <row r="775" spans="181:181" x14ac:dyDescent="0.2">
      <c r="FY775" s="34"/>
    </row>
  </sheetData>
  <phoneticPr fontId="2" type="noConversion"/>
  <conditionalFormatting sqref="I2:FY529">
    <cfRule type="expression" dxfId="0" priority="1">
      <formula>$FZ2=0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date_list</vt:lpstr>
      <vt:lpstr>daytype</vt:lpstr>
      <vt:lpstr>dual_enrol_list</vt:lpstr>
      <vt:lpstr>Enrolled</vt:lpstr>
      <vt:lpstr>lca</vt:lpstr>
      <vt:lpstr>lca_list</vt:lpstr>
      <vt:lpstr>month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2021-03-25T18:30:06Z</dcterms:modified>
</cp:coreProperties>
</file>